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576" windowWidth="21480" windowHeight="6768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감정분석안한_최종__1" localSheetId="0">Sheet1!$A$1:$U$6916</definedName>
  </definedNames>
  <calcPr calcId="144525"/>
</workbook>
</file>

<file path=xl/calcChain.xml><?xml version="1.0" encoding="utf-8"?>
<calcChain xmlns="http://schemas.openxmlformats.org/spreadsheetml/2006/main">
  <c r="E67" i="1" l="1"/>
  <c r="E68" i="1"/>
  <c r="E95" i="1"/>
  <c r="E475" i="1"/>
  <c r="E554" i="1"/>
  <c r="E558" i="1"/>
  <c r="E578" i="1"/>
  <c r="E628" i="1"/>
  <c r="E630" i="1"/>
  <c r="E924" i="1"/>
  <c r="E1096" i="1"/>
  <c r="E1102" i="1"/>
  <c r="E1360" i="1"/>
  <c r="E2453" i="1"/>
  <c r="E2456" i="1"/>
  <c r="E2467" i="1"/>
  <c r="E2576" i="1"/>
  <c r="E2587" i="1"/>
  <c r="E2828" i="1"/>
  <c r="E2930" i="1"/>
  <c r="E2934" i="1"/>
  <c r="E2938" i="1"/>
  <c r="E2959" i="1"/>
  <c r="E2964" i="1"/>
  <c r="E2969" i="1"/>
  <c r="E2981" i="1"/>
  <c r="E2994" i="1"/>
  <c r="E3066" i="1"/>
  <c r="E3223" i="1"/>
  <c r="E3248" i="1"/>
  <c r="E4356" i="1"/>
  <c r="E4443" i="1"/>
  <c r="E4459" i="1"/>
  <c r="E4695" i="1"/>
  <c r="E4716" i="1"/>
  <c r="E4723" i="1"/>
  <c r="E4785" i="1"/>
  <c r="E4789" i="1"/>
  <c r="E4791" i="1"/>
  <c r="E4795" i="1"/>
  <c r="E4796" i="1"/>
  <c r="E4804" i="1"/>
  <c r="E4808" i="1"/>
  <c r="E4810" i="1"/>
  <c r="E4815" i="1"/>
  <c r="E4829" i="1"/>
  <c r="E4861" i="1"/>
  <c r="E4920" i="1"/>
  <c r="E5093" i="1"/>
  <c r="E5111" i="1"/>
  <c r="E5143" i="1"/>
  <c r="E5148" i="1"/>
  <c r="E5149" i="1"/>
  <c r="E5150" i="1"/>
  <c r="E5151" i="1"/>
  <c r="E5154" i="1"/>
  <c r="E5159" i="1"/>
  <c r="E5163" i="1"/>
  <c r="E5164" i="1"/>
  <c r="E5165" i="1"/>
  <c r="E5168" i="1"/>
  <c r="E5175" i="1"/>
  <c r="E5184" i="1"/>
  <c r="E5188" i="1"/>
  <c r="E5189" i="1"/>
  <c r="E5190" i="1"/>
  <c r="E5191" i="1"/>
  <c r="E5192" i="1"/>
  <c r="E5193" i="1"/>
  <c r="E5197" i="1"/>
  <c r="E5200" i="1"/>
  <c r="E5210" i="1"/>
  <c r="E5222" i="1"/>
  <c r="E5229" i="1"/>
  <c r="E5235" i="1"/>
  <c r="E5238" i="1"/>
  <c r="E5240" i="1"/>
  <c r="E5246" i="1"/>
  <c r="E5247" i="1"/>
  <c r="E5255" i="1"/>
  <c r="E5262" i="1"/>
  <c r="E5272" i="1"/>
  <c r="E5273" i="1"/>
  <c r="E5280" i="1"/>
  <c r="E5281" i="1"/>
  <c r="E5285" i="1"/>
  <c r="E5290" i="1"/>
  <c r="E5291" i="1"/>
  <c r="E5308" i="1"/>
  <c r="E5309" i="1"/>
  <c r="E5311" i="1"/>
  <c r="E5312" i="1"/>
  <c r="E5318" i="1"/>
  <c r="E5319" i="1"/>
  <c r="E5320" i="1"/>
  <c r="E5322" i="1"/>
  <c r="E5324" i="1"/>
  <c r="E5325" i="1"/>
  <c r="E5326" i="1"/>
  <c r="E5327" i="1"/>
  <c r="E5331" i="1"/>
  <c r="E5332" i="1"/>
  <c r="E5346" i="1"/>
  <c r="E5351" i="1"/>
  <c r="E5353" i="1"/>
  <c r="E5355" i="1"/>
  <c r="E5359" i="1"/>
  <c r="E5361" i="1"/>
  <c r="E5363" i="1"/>
  <c r="E5370" i="1"/>
  <c r="E5372" i="1"/>
  <c r="E5375" i="1"/>
  <c r="E5378" i="1"/>
  <c r="E5381" i="1"/>
  <c r="E5384" i="1"/>
  <c r="E5389" i="1"/>
  <c r="E5395" i="1"/>
  <c r="E5397" i="1"/>
  <c r="E5400" i="1"/>
  <c r="E5401" i="1"/>
  <c r="E5403" i="1"/>
  <c r="E5404" i="1"/>
  <c r="E5405" i="1"/>
  <c r="E5410" i="1"/>
  <c r="E5413" i="1"/>
  <c r="E5431" i="1"/>
  <c r="E5432" i="1"/>
  <c r="E5433" i="1"/>
  <c r="E5436" i="1"/>
  <c r="E5440" i="1"/>
  <c r="E5443" i="1"/>
  <c r="E5444" i="1"/>
  <c r="E5445" i="1"/>
  <c r="E5458" i="1"/>
  <c r="E5459" i="1"/>
  <c r="E5460" i="1"/>
  <c r="E5468" i="1"/>
  <c r="E5469" i="1"/>
  <c r="E5470" i="1"/>
  <c r="E5474" i="1"/>
  <c r="E5483" i="1"/>
  <c r="E5484" i="1"/>
  <c r="E5485" i="1"/>
  <c r="E5486" i="1"/>
  <c r="E5487" i="1"/>
  <c r="E5489" i="1"/>
  <c r="E5494" i="1"/>
  <c r="E5499" i="1"/>
  <c r="E5501" i="1"/>
  <c r="E5503" i="1"/>
  <c r="E5504" i="1"/>
  <c r="E5505" i="1"/>
  <c r="E5509" i="1"/>
  <c r="E5511" i="1"/>
  <c r="E5512" i="1"/>
  <c r="E5513" i="1"/>
  <c r="E5514" i="1"/>
  <c r="E5519" i="1"/>
  <c r="E5520" i="1"/>
  <c r="E5523" i="1"/>
  <c r="E5525" i="1"/>
  <c r="E5529" i="1"/>
  <c r="E5531" i="1"/>
  <c r="E5536" i="1"/>
  <c r="E5538" i="1"/>
  <c r="E5541" i="1"/>
  <c r="E5546" i="1"/>
  <c r="E5550" i="1"/>
  <c r="E5551" i="1"/>
  <c r="E5559" i="1"/>
  <c r="E5570" i="1"/>
  <c r="E5590" i="1"/>
  <c r="E5637" i="1"/>
  <c r="E5696" i="1"/>
  <c r="E5779" i="1"/>
  <c r="E5893" i="1"/>
  <c r="E5928" i="1"/>
  <c r="E5930" i="1"/>
  <c r="E5945" i="1"/>
  <c r="E5946" i="1"/>
  <c r="E5959" i="1"/>
  <c r="E5968" i="1"/>
  <c r="E5970" i="1"/>
  <c r="E5984" i="1"/>
  <c r="E5992" i="1"/>
  <c r="E5996" i="1"/>
  <c r="E5999" i="1"/>
  <c r="E6002" i="1"/>
  <c r="E6007" i="1"/>
  <c r="E6015" i="1"/>
  <c r="E6018" i="1"/>
  <c r="E6037" i="1"/>
  <c r="E6050" i="1"/>
  <c r="E6061" i="1"/>
  <c r="E6064" i="1"/>
  <c r="E6066" i="1"/>
  <c r="E6073" i="1"/>
  <c r="E6084" i="1"/>
  <c r="E6085" i="1"/>
  <c r="E6087" i="1"/>
  <c r="E6088" i="1"/>
  <c r="E6090" i="1"/>
  <c r="E6094" i="1"/>
  <c r="E6197" i="1"/>
  <c r="E6240" i="1"/>
  <c r="E6241" i="1"/>
  <c r="E6251" i="1"/>
  <c r="E6268" i="1"/>
  <c r="E6270" i="1"/>
  <c r="E6284" i="1"/>
  <c r="E6299" i="1"/>
  <c r="E6300" i="1"/>
  <c r="E6305" i="1"/>
  <c r="E6334" i="1"/>
  <c r="E6779" i="1"/>
  <c r="E6877" i="1"/>
</calcChain>
</file>

<file path=xl/connections.xml><?xml version="1.0" encoding="utf-8"?>
<connections xmlns="http://schemas.openxmlformats.org/spreadsheetml/2006/main">
  <connection id="1" name="감정분석안한 최종 (1)" type="6" refreshedVersion="4" background="1" saveData="1">
    <textPr codePage="65001" sourceFile="C:\Users\NTX550\Downloads\감정분석안한 최종 (1)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<sst xmlns="http://schemas.openxmlformats.org/spreadsheetml/2006/main" count="19103" uniqueCount="12118">
  <si>
    <t>Date</t>
  </si>
  <si>
    <t>Title</t>
  </si>
  <si>
    <t>Text</t>
  </si>
  <si>
    <t>Adult</t>
  </si>
  <si>
    <t>Spoof</t>
  </si>
  <si>
    <t>Medical</t>
  </si>
  <si>
    <t>Violence</t>
  </si>
  <si>
    <t>Racy</t>
  </si>
  <si>
    <t>R</t>
  </si>
  <si>
    <t>G</t>
  </si>
  <si>
    <t>B</t>
  </si>
  <si>
    <t>T_location</t>
  </si>
  <si>
    <t>T_person</t>
  </si>
  <si>
    <t>T_ratio</t>
  </si>
  <si>
    <t>Video_length</t>
  </si>
  <si>
    <t>Subscriber</t>
  </si>
  <si>
    <t>Views</t>
  </si>
  <si>
    <t>Views per Subscriber</t>
  </si>
  <si>
    <t>label</t>
  </si>
  <si>
    <t>무허가 비밀 신약을 몰래 복용한 은퇴 복싱 챔피언을 건드린 조폭들의 최후 ㄷㄷ 장혁의 레전드 드라마 처음부터 결말까지 한 방에 몰아보기!!</t>
  </si>
  <si>
    <t>지상파 시청률 21.4%를 돌파하고 한예슬의 역대급 매력적 캐릭터였다는 개꿀잼 로코 드라마 몰아보기!!</t>
  </si>
  <si>
    <t>《4시간 순삭》 배꼽 안 빠지면 책임집니다!! 시청률24.9% 기록한 배꼽 빠지는 레전드 코미디 시트콤 드라마 한 방에 몰아보기!!</t>
  </si>
  <si>
    <t>지상파 최고 시청률 14.4% 찍고 MBC 연기대상 대상을 수상한 역대급 조선시대 사극 드라마 몰아보기!!</t>
  </si>
  <si>
    <t>전국구 조폭 두목을 건드려버린 대한민국 100조 대기업 회장의 최후ㄷㄷ 너무 재밌어서 한류열풍을 일으킨 한국 드라마 처음부터 결말까지 한 방에 몰아보기!!</t>
  </si>
  <si>
    <t>부실 공사로 수백억의 철근, 콘크리트 빼돌린 건설사 때문에 무너져버린 학교 ㄷㄷ 역대급 로맨틱 코미디 드라마 처음부터 결말까지 몰아보기!!</t>
  </si>
  <si>
    <t>&lt;앵그리맘&gt; 결말까지 몰아보기!! 살려줘!!</t>
  </si>
  <si>
    <t>IQ 200 사이코패스와 법 무시하고 사적제재하는 돌+I 형사의 공조수사 ㄷㄷ MBC 연기대상 최우수상 받은 레전드 드라마 처음부터 결말까지 몰아보기!!</t>
  </si>
  <si>
    <t>&lt;나쁜형사&gt; 결말까지 몰아보기!!</t>
  </si>
  <si>
    <t>역대급 SSS급 배우들만 출연한 레전드 사극 드라마 처음부터 결말까지 몰아보기!! 시청률 18.4%를 찍고 재밌다고 난리 난 개꿀잼 드라마!!</t>
  </si>
  <si>
    <t>《1시간 순삭》 100번 봐도 재밌는레전드 시트콤 드라마  한 방에 몰아보기!! ㅋㅋㅋ</t>
  </si>
  <si>
    <t>갑질하는 좋좋소 사장들참교육해서 돈 돌려받아주는 돌+I  7급 공무원 ㄷㄷ처음부터 결말까지 한 방에 몰아보기!!</t>
  </si>
  <si>
    <t>사장 나와!!! (전직 유도 선수 7급 공무원) &lt;특별근로감독관 조장풍&gt; 결말까지 돌아보기!!</t>
  </si>
  <si>
    <t>재벌2세에게 꽁으로일당 1억 받는 꿀팁ㅋㅋㅋ 개꿀잼 한국 로맨틱 코미디 드라마 처음부터 결말까지 한방에 몰아보기!!</t>
  </si>
  <si>
    <t>&lt;신데렐라맨&gt; 결말까지 몰아보기!!</t>
  </si>
  <si>
    <t>너무 재밌어서 시즌 2까지 나오고 시즌 3도 방영해달라고 난리 난 개꿀잼 한국 드라마 처음부터 결말까지 한 방에 몰아보기!!</t>
  </si>
  <si>
    <t>&lt;검법남녀&gt; 결말까지 몰아보기!!</t>
  </si>
  <si>
    <t>와..2시간이 2분이 되어버리는 역대급 드라마 처음부터 결말까지 한 방에 몰아보기!!</t>
  </si>
  <si>
    <t>옷 삥 뜯겼어.. &lt;미씽나인&gt; 결말까지 몰아보기 더러워..내 눈...</t>
  </si>
  <si>
    <t>《1시간 순삭!!》 "더글로리"  "임지연"의 명연기 한국 범죄 수사 드라마 몰아보기!!</t>
  </si>
  <si>
    <t>절도,학교 방화 미수하는 무개념 초딩들 참교육하는 사이코패스 선생님 ㄷㄷ일본 레전드 드라마를 리메이크한 한국 드라마 처음부터 결말까지 한 방에 몰아보기!!</t>
  </si>
  <si>
    <t>"택견의 신"을 건드려버린 조폭들의 최후 ㅎㄷㄷ 개꿀잼 한국 조폭 범죄 드라마 몰아보기!!</t>
  </si>
  <si>
    <t>(전국구조폭) 형씨.. 뒤질래? ㅋ.. 택견의 신</t>
  </si>
  <si>
    <t>《2시간 순삭!! 》 역대급 코미디 연기로 동시간대 드라마들 압살한  이유리 주연의 개꿀잼 한국 코미디 드라마 처음부터 결말까지 한 방에 몰아보기!!</t>
  </si>
  <si>
    <t>치~즈</t>
  </si>
  <si>
    <t>미모의 친동생과 사랑에 빠져버린 재벌2세??? 역대급 꿀잼 드라마 한 방에 몰아보기!!</t>
  </si>
  <si>
    <t>친남매?</t>
  </si>
  <si>
    <t>《자기 전 클릭 금지!》 예비 신혼부부의 화끈한 일상 ㅋㅋㅋ 개꿀잼 한국 로맨스 코미디 드라마 처음부터 결말까지 몰아보기!!</t>
  </si>
  <si>
    <t>한 번만 하자!! 결말까지 몰아보기</t>
  </si>
  <si>
    <t>《1시간 순삭》 어린 소녀들만 나오면 시체들이 생기는 한국 추리 범죄 스릴러 드라마 몰아보기!!</t>
  </si>
  <si>
    <t>돈에 환장한 양아치 변호사가 기억상실증에 걸리고 막 나가면 벌어지는 일  ㄷㄷ 개꿀잼 한국 법정 드라마 몰아보기!!</t>
  </si>
  <si>
    <t>꽁돈 받는 법 가르쳐 줘요? 기억상실증에 걸린 힘.순.찐 양아치 변호사</t>
  </si>
  <si>
    <t>유뷰녀들의 일상 ㄷㄷ  개꿀잼 한국 로맨틱 코미디 드라마 몰아보기!!</t>
  </si>
  <si>
    <t>《1시간 순삭》 시청률 24.9% 찍은 다시 봐도 재밌는 레전드 시트콤 드라마 몰아보기!! ㅋㅋㅋ</t>
  </si>
  <si>
    <t>역대급 배우들과 카메오들이 총출동한 레전드 드라마 ㄷㄷ 개꿀잼 한국 드라마 몰아보기!!</t>
  </si>
  <si>
    <t>느그 아부지 뭐하시노?</t>
  </si>
  <si>
    <t>미모의 젊은 여성 아나운서의 몸으로 뒤바뀌면 벌어지는 일 ㄷㄷ이유리 주연의 개꿀잼 한국 코미디 드라마 몰아보기!!</t>
  </si>
  <si>
    <t>보지 마..</t>
  </si>
  <si>
    <t>갑질하는 악덕 사장들 뚜드려패서 참교육해 돈 돌려받아주는 노동부 7급 공무원 ㄷㄷ 개꿀잼 한국 코미디 드라마 몰아보기!!</t>
  </si>
  <si>
    <t>지상파 역대 시청률 22.9%를 돌파한 레전드 사극 드라마 처음부터 결말까지 한 방에 몰아보기!!</t>
  </si>
  <si>
    <t>잠자기 전 클릭금지!! 본인 회사 직원들한테 감금,스토커 당하는 톱스타 연예인ㄷㄷㄷ 개꿀잼 한국 드라마 몰아보기!!</t>
  </si>
  <si>
    <t>비행기 추락으로 무인도에 4달째 남녀가 같이 조난되면 벌어지는 일 ㄷㄷ 한국판 로스트라는 개꿀잼 생존 드라마 몰아보기!!</t>
  </si>
  <si>
    <t>무인도 조난 4달째 살려줘..</t>
  </si>
  <si>
    <t>연쇄살인 악귀에 씌여서 무차별 살인을 저지르려하는 여자 경찰 ㄷㄷ개꿀잼 한국  드라마 몰아보기!!</t>
  </si>
  <si>
    <t>메이크업하다가 눈 맞아버린 사장과 아이돌 연습생 ㄷㄷ 개꿀잼 한국 드라마 처음부터 결말까지 한 방에 몰아보기!!</t>
  </si>
  <si>
    <t>오빠가 키워줄게 결말까지 몰아보기 아이돌하기 싫다고요!</t>
  </si>
  <si>
    <t>초등학교 선생님이 사이코패스면 벌어지는 일ㄷㄷ일본의 레전드 드라마 원작을 리메이크해서 흥행 대박난 한국 드라마 몰아보기!!</t>
  </si>
  <si>
    <t>엎드려</t>
  </si>
  <si>
    <t>6.25전쟁 참전 용사에 대해 너무 잘 만들어서 해외에서 난리난 한국 웰메이드 드라마 처음부터 결말까지 한 방에 몰아보기!!</t>
  </si>
  <si>
    <t>국가유공자 최고의 예우로 모시겠습니다</t>
  </si>
  <si>
    <t>실제 사이비들의 무서운 수법들과 잔혹함을 제대로 보여준 역대급 범죄 느와르 드라마 처음부터 결말까지 한 방에 몰아보기!!</t>
  </si>
  <si>
    <t>(IQ 추정불가 천재 심리학자 ) 맞아. 내가 죽였어!</t>
  </si>
  <si>
    <t>《2시간 순삭》 너무 재밌어서 일본에서도 수입해 리메이크한 개꿀잼 드라마 처음부터 결말까지 한 방에 몰아보기!!</t>
  </si>
  <si>
    <t>결말까지 몰아보기!!</t>
  </si>
  <si>
    <t>양아치 복싱 챔피언을 건드린 조폭들의 최후 ㄷㄷ 개꿀잼 한국 웰메이드 드라마 몰아보기!!</t>
  </si>
  <si>
    <t>양아치 조폭들이 돌+I 막장 형사를 함부로 건드리면 벌어지는 일 ㅎㄷㄷ 개꿀잼 한국 드라마 처음부터 끝까지 한 방에 몰아보기!!</t>
  </si>
  <si>
    <t>[조직보스] - 너 뭐하는놈이여? 나? 전국싸움 1짱 또라이 형사</t>
  </si>
  <si>
    <t>역대급 배우들이 총출동했다는 개꿀잼 한국 드라마 몰아보기!!</t>
  </si>
  <si>
    <t>대기업 재벌2세와 몸을 바꿔버린 흙수저 ㄷㄷ 역대급 한국 드라마 처음부터 결말까지 한 방에 몰아보기!!</t>
  </si>
  <si>
    <t>신세경x차은우 주연으로 영상미와 눈이 즐거운 로맨틱 코미디 사극 드라마 한 방에 몰아보기!!</t>
  </si>
  <si>
    <t>미녀 사기꾼 범죄자들이 악질 범죄자들 참교육하는 방법 ㄷㄷ 개꿀잼 한국 범죄 스릴러 드라마 처음부터 결말까지 한 방에 몰아보기!!</t>
  </si>
  <si>
    <t>결말까지 몰아보기</t>
  </si>
  <si>
    <t>베이비시터가 알고 보니 특수부대 요원이면 벌어지는 일 ㄷㄷ 지상파 시청률 10.5%를 찍은 개꿀잼 액션  범죄 코미디 한국 드라마 처음부터 끝까지 몰아보기!!</t>
  </si>
  <si>
    <t>불륜을 저지른 여배우가 언론을 막기 위해 언론사 대표와 어쩔 수 없이 벌였던 짓 ㄷㄷ.. 개꿀잼 한국 드라마 처음부터 결말까지 한 방에 몰아보기!!</t>
  </si>
  <si>
    <t>귀신 들려서 불륜녀 싸대기 날려 참교육해 주는 돌+I 장의사ㄷㄷ개꿀잼 한국 로맨틱 코미디 드라마 처음부터 결말까지 한 방에 몰아보기!!</t>
  </si>
  <si>
    <t>(불륜녀) &lt;일당백집사&gt; 결말까지 한방에 몰아보기!! (장의사)</t>
  </si>
  <si>
    <t>상위 0.001%의 여성이 존잘 남성들만 골라서 연애하며 갖고 놀다가 벌어진 일 ㄷㄷ 개꿀잼 로맨틱 코미디 한국 드라마 몰아보기!!</t>
  </si>
  <si>
    <t>진짜 존나 재밌음!!  ㄷㄷ 역대급 시청률 찍고 동시간대 프로그램들 압살한  드라마 몰아보기!!</t>
  </si>
  <si>
    <t>김태희 미모만으로 지상파 시청률 20.9%찍고 동 시간대 드라마들 다 무찔렀던 드라마 처음부터 끝까지 한 방에 몰아보기!!</t>
  </si>
  <si>
    <t>진짜  존나 재밌음!! 조회수 2억뷰 달성한 레전드 웹드라마  결말까지 한 방에 몰아보기!!</t>
  </si>
  <si>
    <t>발레리나 여교수님과 남학생 제자의 금지된 사랑ㄷㄷ.. 박신혜 주연의 개꿀잼 한국 로맨틱 코미디 드라마 처음부터 결말까지 한 방에 몰아보기!!</t>
  </si>
  <si>
    <t>판사 무시하고 범죄자들 빠꾸없이 참교육 하는 돌+I 형사ㄷㄷ 개꿀잼 한국 범죄 스릴러드라마 몰아보기!!</t>
  </si>
  <si>
    <t>전국구 행동대장 조폭 두목을 건드려버린 대기업 회장의 최후ㄷㄷ 일본에서 대흥행하고 한류열풍을 일으킨 한국 레전드 드라마 몰아보기!!</t>
  </si>
  <si>
    <t>나오셨습니까, 형님! 청부살인 전문 조폭의 15년 만의 복수!!</t>
  </si>
  <si>
    <t>사망한 와이프 시체를 AI 로봇으로 부활시킨 괴짜 로봇 박사ㄷㄷ 초절정 연예인보다 이쁜 로봇.. 개꿀잼 한국 로맨스 코미디 드라마 몰아보기!!</t>
  </si>
  <si>
    <t>싸이코패스 71세 재벌 회장이  30살로 젊어지고 하고 싶은 대로 다 하고 살면 벌어지는 일.. 개꿀잼  1위 웹소설을 원작으로 하는 개꿀잼 로맨틱 코미디 드라마 한방에 몰아보기</t>
  </si>
  <si>
    <t>ㅋ.. 결말까지 한 방에 몰아보기</t>
  </si>
  <si>
    <t>《펜트하우스》 이지아 시청률  "19.5%" 찍은 개꿀잼 드라마 ㄷㄷ 자기 전에 잠깐 보려다가 밤 샜다는 레전드 한국 드라마 몰아보기!!</t>
  </si>
  <si>
    <t>하루만에 1억을 쓸어담는 방법 ㄷㄷ시청률 10.5% 찍은 개꿀잼 코미디 한국 드라마 몰아보기!!</t>
  </si>
  <si>
    <t>나이트클럽의 신 사장님 잘 모셔</t>
  </si>
  <si>
    <t>밥 안 준다고 발가벗고 깽판 치는 거지 패거리들ㄷㄷ 시청률 18.4%를 달성한 서현진, 최우식, 천정명의 레전드 드라마 1화부터 6화까지 한방에 몰아보기!!</t>
  </si>
  <si>
    <t>(왕초) 밥 안 주면 벗는다!!</t>
  </si>
  <si>
    <t>수지의 반전몸매로 남자들의 마음을 뒤흔든 드라마 처음부터 끝까지 한방에 몰아보기!!</t>
  </si>
  <si>
    <t>"더 글로리" 봤으면 반드시 봐야하는 김은숙 작가의 또다른 레전드 핵꿀잼 한국 드라마 처음부터 결말까지 한방에 몰아보기!!!</t>
  </si>
  <si>
    <t>주인님의 강도 높은 요구사항을 모두 들어주던 존예 가정부의 충격적인 정체(결말포함)</t>
  </si>
  <si>
    <t>(고용인) (가정부) 남편이 허락했어요</t>
  </si>
  <si>
    <t>하필.. 진짜 귀신 보는 여자를 정신병자라며 개무시해버린 수간호사의 최후ㄷㄷ</t>
  </si>
  <si>
    <t>(정신병원) 눈깔아 죽은 당신 동생이 오늘 찾아간다는데?</t>
  </si>
  <si>
    <t>신의 아들로 태어나 악마가 되어버린 "천사"가 인간 세상에 놀러오면 일어나는 일 ㄷㄷ</t>
  </si>
  <si>
    <t>국가를 위해 그림자 부대로 활동했지만 끝내 사냥개 취급 당하며 버려진 특수 용병 단체의 복수</t>
  </si>
  <si>
    <t>우리는 사냥개가 아니야</t>
  </si>
  <si>
    <t>보고있으면 지려버릴 것 같은 《오징어게임》속 옥의티들[스포주의]</t>
  </si>
  <si>
    <t>나이: 123살(?)</t>
  </si>
  <si>
    <t>《오징어 게임》속 나오는 충격적인 추억의 놀이 총정리</t>
  </si>
  <si>
    <t>오징어 게임' 속 게임들</t>
  </si>
  <si>
    <t>졸음운전으로 사랑하는 아내와 한순간에 사별하게된 남자에게 일어난 일</t>
  </si>
  <si>
    <t>당신이 너무 보고 싶어.</t>
  </si>
  <si>
    <t>(슬픔주의)눈물 없이 볼 수 없는 두 사람의 지독하고 안타까운 사랑 이야기(결말포함)</t>
  </si>
  <si>
    <t>집에 고양이 대신 펭귄을 키우면 일어나는 대참사ㅋㅋㅋㅋ</t>
  </si>
  <si>
    <t>15살의 나이에 부모님의 복수를 위해 암살의 신이 되어버린 소녀(결말포함)</t>
  </si>
  <si>
    <t>(암살의 신) -모조리 씹어먹어줄게</t>
  </si>
  <si>
    <t>돈 많고 나이 많은 상류층 사람들을 전문적으로 상대하는 어리고 예쁜 여자들의 인생(결말포함)</t>
  </si>
  <si>
    <t>[18살] -넌 몇살이니?</t>
  </si>
  <si>
    <t>넷플릭스에서 2020년 가장 핫했던 영화 1위.. 내용도 미쳤다 정말 ㅋㅋㅋ(결말포함)</t>
  </si>
  <si>
    <t>JTBC 수목 드라마 역대 시청률 1위 최근 이렇게 결말까지 완벽했던 드라마가 있었던가? "방영 내내 넷플릭스 순위권에서 내려가지 않은 핵꿀잼 드라마"</t>
  </si>
  <si>
    <t>7 보러 가기 전 총정리 역대 ≪미션임파서블≫시리즈 1~6편, 27년 치</t>
  </si>
  <si>
    <t>&lt;미션임파서블&gt; 총정리</t>
  </si>
  <si>
    <t>[2023년 하반기 공개 예정작] 썸네일만 봐도 벌써 꿀잼 ㅋㅋ 여러분의 기대작은?!</t>
  </si>
  <si>
    <t>와 진짜 미쳤다..</t>
  </si>
  <si>
    <t>교통 사고 이후 눈뜨니까 내 아내가 임지연? ㅋㅋㅋ 개꿀잼 로맨틱 코미디 수사물 드라마 몰아보기</t>
  </si>
  <si>
    <t>누구세요? 니 와이프요</t>
  </si>
  <si>
    <t>바람 펴서 헤어지고, 염치 없이 부모님께 인사 드리러 오는 "전남친 복수하는 방법" ㅋㅋㅋㅋ</t>
  </si>
  <si>
    <t>(양다리) 부모님 식사자리 ㅋㅋㅋ</t>
  </si>
  <si>
    <t>시즌 2 존버중 "안본 사람은 있어도 한번만 본 사람은 없다는" 개꿀잼 드라마 몰아보기</t>
  </si>
  <si>
    <t>달의연인 한방에 몰아보기</t>
  </si>
  <si>
    <t>단 한번도 생각해본 적 없는 친구의 시한부.. "몇 번을 봐도 슬프고, 세상에서 가장 사랑하는 사람을 잃은 친구들의 이야기"</t>
  </si>
  <si>
    <t>가족 이상의 친구를 잃는다는건..</t>
  </si>
  <si>
    <t>"친구의 무죄"를 밝혀주기 위해 "돈만 밝히는 승률 1위 변호사"와 노예 계약을 하면 생기는 일 ㅋㅋㅋㅋ</t>
  </si>
  <si>
    <t>(15년 노예계약) (변호사 승률 1위) 노예 계약 취소해주든가 불만있음 퇴사해 ㅋㅋ</t>
  </si>
  <si>
    <t>아직.. 안 본 사람 없죠? 라인업 최강 시청률 11.3%의 개꿀잼 사극 드라마 1~6회 몰아보기</t>
  </si>
  <si>
    <t>내시인줄 알았는데.. 왕의 아들이라고? ㅎㄷㄷ 진짜 라인업 비주얼 미쳤다.. "2019년 개꿀잼 사극 드라마 추천작"</t>
  </si>
  <si>
    <t>(차은우) 너가 왜 세자야?</t>
  </si>
  <si>
    <t>미친 라인업친구에게 전 남친의 첫사랑을 꼬셔서 버리라고 했는데, 사랑에 빠져버리면 생기는 일 ㅎㄷㄷ</t>
  </si>
  <si>
    <t>무당이 호랑이띠 남자랑 자야지 액운이 좋아진다고 했다고?! 웹툰 원작 개꿀잼 드라마 한방에 몰아보기</t>
  </si>
  <si>
    <t>(어플에서 만난 사이) 문열어 경찰이다!!!</t>
  </si>
  <si>
    <t>"디즈니+ 최고의 로코드라마" 복수해야 하는 남자와 사랑에 빠져버렸다.. 아직도 안본 사람을 위한 몰아보기! (댓글에 추가 링크 있음)</t>
  </si>
  <si>
    <t>사랑이라 말해요《한방에 몰아보기》 댓글에 추가링크 있음</t>
  </si>
  <si>
    <t>아직도 안봤으면 오늘 정주행 각? 아니 엔딩 미친거냐고... 최근 본 드라마중 감정선 최고..  "꼭 보길 추천하는 미친 감정선의 드라마 1위"</t>
  </si>
  <si>
    <t>사랑이라 말해요 15,16회</t>
  </si>
  <si>
    <t>썸녀 만나기 30분 전 ㅋㅋㅋ "웨이브에서 꼭 봐야하는" 웹툰 원작 개꿀잼 드라마 1~12회 몰아보기</t>
  </si>
  <si>
    <t>(IT 회사 대표) 오늘 좀 잘생긴듯?</t>
  </si>
  <si>
    <t>《1시간 순삭》"부자집 아들이 장근원처럼 학교에 왕으로 군림하면 생기는 일" (티빙, 넷플릭스에서 꼭 봐야하는 하이틴 드라마 추천)</t>
  </si>
  <si>
    <t>왜 나한테 말을 안해? 부담임이라 그래도 되는줄 알았어요</t>
  </si>
  <si>
    <t>미친.. 진짜 감정선 뭐야... 주조연 모두 미친 연기력 무거운데 간질거리고 설레는 디즈니+ 오리지널 드라마 아직 안본 사람?!</t>
  </si>
  <si>
    <t>사랑이라 말해요 13,14회</t>
  </si>
  <si>
    <t>호랑이띠 남자와 하룻밤을 보내야 코마 상태인 동생이 깨어난다라는 미신을 맹신하는 그녀 앞에 IT업계 최고의 게임회사 대표 호랑이띠가 나타나면 생기는일</t>
  </si>
  <si>
    <t>디즈니+ 카지노 차기작, 아직도 안본 사람?감정선과 배우들의 미친연기력을 보고 싶다면 꼭 추천하고 싶은 드라마 1위</t>
  </si>
  <si>
    <t>사랑이라 말해요 7~12회 몰아보기</t>
  </si>
  <si>
    <t>와.. 최근에 본 로맨스중 TOP3 절대 만날 수 없을 것 같던 이들이 만나면서 벌어지는 뜨겁고 긴장되는 스토리의 개꿀잼 드라마 추천!!</t>
  </si>
  <si>
    <t>사랑이라 말해요 11, 12회</t>
  </si>
  <si>
    <t>《몰아보기》 "해품달 감독의 첫 연출작" 2015년 이준기를 10대의 스타로 만들어준 개꿀잼 MBC 드라마 "밤을 걷는 선비" 몰아보기</t>
  </si>
  <si>
    <t>드디어 로맨스 시작?! 디즈니+ 카지노 차기작 "복수로 엮인 이들이 서로를 좋아하게 되면 생기는일" 사랑이라 말해요 9~10회</t>
  </si>
  <si>
    <t>사랑이라 말해요 9,10회 몰아보기</t>
  </si>
  <si>
    <t>《잠자기전 클릭 금지》 "해품달 감독의 첫 연출작" 2015년 이준기를 10대의 스타로 만들어준 개꿀잼 MBC 드라마 1~12회몰아보기</t>
  </si>
  <si>
    <t>지금까지 복수를 한게 미안해졌고, 이제 그만할래요 "복수로 엮인 이들이 서로를 좋아하게 되면 생기는일" 사랑이라 말해요 7~8회</t>
  </si>
  <si>
    <t>디즈니+ 카지노 차기작, 감정선 미쳤다... 더 글로리 이후 꼭 봐야하는 "복수로 엮인 두 남녀의 감성 로맨스 드라마" 몰아보기</t>
  </si>
  <si>
    <t>사랑이라 말해요 1~6회 몰아보기</t>
  </si>
  <si>
    <t>《2시간 순삭》 "인간 알러지때문에 모쏠인 남자" 한테 로봇인척 접근하는 채수빈 ㅋㅋㅋ 개꿀잼 로맨스 드라마 몰아보기</t>
  </si>
  <si>
    <t>로봇이 아니야 한방에 몰아보기</t>
  </si>
  <si>
    <t>모든걸 참고 있던 김영광, 드디어 가만히 있지 않는다?! 디즈니+ 카지노 차기작 진짜 개꿀잼!! "이성경, 김영광 주연" 사랑이라 말해요 5~6회</t>
  </si>
  <si>
    <t>(스파이) - 당신 해고야</t>
  </si>
  <si>
    <t>내가 복수해야 할 사람이 신경 쓰이기 시작했다 “이성경, 김영광의 미친 연기력” 디즈니 플러스의 미친 신작 드라마 1위</t>
  </si>
  <si>
    <t>사랑이라 말해요. #3-4화 복수할거야. 감정 연기 미쳤다.</t>
  </si>
  <si>
    <t>일타강사가 아닌 1조원의 기업사냥꾼이 된 정경호전세계 유튜버 2위 "퓨디파이"가 보고 적극 추천한 개꿀잼 JTBC 드라마</t>
  </si>
  <si>
    <t>비켜 막아</t>
  </si>
  <si>
    <t>≪사랑이라 말해요≫1-2화 와.. 미친 내가 복수해야 할 사람을 사랑하게 된다면..? “이성경, 김영광의 미친 연기력” 디즈니 플러스 폼 미쳤다..</t>
  </si>
  <si>
    <t>(아버지 장례식장) 복수하러 왔어요</t>
  </si>
  <si>
    <t>이게 웹드라마라고..? 오글거림은 찾아볼 수 없는 "연기, ost, 스토리" 모두 완벽한 웹드라마</t>
  </si>
  <si>
    <t>신민아 리즈시절 ㅎㄷㄷ 자신의 "억울한 죽음을 알고 싶은 처녀귀신"과 "귀신을 보는 사또"의 개꿀잼 로맨스 드라마 1~6회 몰아보기</t>
  </si>
  <si>
    <t>(귀신) ...ㅋ 설마 내가 보이겠어?</t>
  </si>
  <si>
    <t>《2시간 순삭》 "최고 시청률 19.8%"  "터키,중국,베트남,일본,태국,말레이시아"에서 리메이크된 개꿀잼 드라마 한방에 몰아보기</t>
  </si>
  <si>
    <t>(일중독) 꿀잼 드라마 몰아보기 ㅋ...코피?!</t>
  </si>
  <si>
    <t>"기레기"가 아닌 진짜 "기자"가 되려는 윤아 ㅎㄷㄷ 아직 안본 사람에게 꼭 추천해주고 싶은 개꿀잼 JTBC 드라마</t>
  </si>
  <si>
    <t>세자의 얼굴을 아무도 모르면 생기는 일 ㅋㅋㅋ "유승호, 김소현 주연" 적극 추천하는 개꿀잼 사극 드라마 처음부터 끝까지 몰아보기</t>
  </si>
  <si>
    <t>??? x 됐다 왜 왕이 둘이냐?</t>
  </si>
  <si>
    <t>한효주가 웹툰 세상에 떨어지면 생기는 일최고 시청률 15.2% 개꿀잼 드라마 한방에 몰아보기</t>
  </si>
  <si>
    <t>"내가 그린 웹툰의 주인공이 이세계로 넘어온다" 최고 시청률 15.2% 개꿀잼 로맨스릴러 드라마 1위</t>
  </si>
  <si>
    <t>[개꿀잼 추천작] "2019년 연기대상 7개"를 휩쓸며 "최고 시청률 10.8%" 찍은 레전드 첩보 드라마 1위</t>
  </si>
  <si>
    <t>"포브스 선정 2021년 베스트 한국드라마" 준열좌의 엄청난 독백을 볼 수 있는 JTBC 토일 드라마 ㅎㄷㄷ</t>
  </si>
  <si>
    <t>(차주) 저 새끼 뭐지? ㅋㅋㅋㅋㅋㅋㅋ (백수) 잘 찍어줘</t>
  </si>
  <si>
    <t>《잠자기전 클릭 금지》 와 미쳤다 ㄷㄷ 타임슬립을 통한 웰메이드 범죄 스릴러 드라마 1~6회 몰아보기</t>
  </si>
  <si>
    <t>"문가영 레전드" 감독의 세심한 연출과 함께 "베스트 커플상"을 차지한 상처 극복 로맨스 드라마 1위</t>
  </si>
  <si>
    <t>최고 시청률 '31.6%' 이태원 클라쓰 후속작이자 함께 "포브스 선정된 2020년 베스트 한국 드라마"ㅎㄷㄷ</t>
  </si>
  <si>
    <t>[낭만 그 잡채] 건달이 한 여자를 사랑해서 "조직을 뒤집고" 대부 계열 "최고의 자리를" 얻었을 때 ㅎㄷㄷ</t>
  </si>
  <si>
    <t>《몰아보기》의문의 사고로 기억을 잃어버린 재벌 3세의 웃픈 이야기ㅋㅋ큐 [쇼핑왕 루이 처음부터 끝까지 몰아보기]</t>
  </si>
  <si>
    <t>(재벌 2세) (유일한 후계자) 밥좀 사주세요 누나</t>
  </si>
  <si>
    <t>평범하게 살고 싶었던 '톱스타'가 대학생 신분으로 첫사랑과 CC가 되는 《웨이브 오리지널 웹드라마 몰아보기》</t>
  </si>
  <si>
    <t>클리셰 5초전</t>
  </si>
  <si>
    <t>한때 '리듬 체조계의 퀸' 이였던 그녀, “스물둘이면 리듬체조에선 말년 병장. 이번이 마지막 기회야.." 과연 무슨 일이 있었던 걸까?</t>
  </si>
  <si>
    <t>돈과 권력을 가진 어른들에게 굽신거리는 남자들이 질려 바람을 피는데..! 《개꿀잼 서스펜스 복수극 드라마 몰아보기》</t>
  </si>
  <si>
    <t>라인업 대박; "친구와의 내기"를 통해 접근했지만, 그녀를 진짜 좋아하게 된 《재벌 3세의 연애 스토리》 ㅎㄷㄷ</t>
  </si>
  <si>
    <t xml:space="preserve">《50분 순삭》 정소민의 첫 JTBC 작품! 각기 다른 네 커플의 "현실 반영 결혼 드라마 1위" </t>
  </si>
  <si>
    <t>"미친 연출력"과 진짜 꼭 보길 추천하는 "2015년 MBC 연기대상을 휩쓴 시청률 19.8% 로코 드라마 1위"</t>
  </si>
  <si>
    <t>(부편집장) 별명 : 지랄준 (편집장) 회식인데 한잔해 술 안합니다</t>
  </si>
  <si>
    <t>《1시간 순삭》 의문의 사고로 기억을 잃고 한순간에 거지가 된 재벌 2세의 웃픈 이야기 ㅋㅋ큐ㅠ</t>
  </si>
  <si>
    <t>(재벌2세) (유일한 후계자) 오늘은 가볍게 5억정도 써볼까?</t>
  </si>
  <si>
    <t>[킹더랜드] 11화 예고 / ※ㄷㅅ때문에 떠났대요..!※_드디어 구원의 엄마 한미소가 떠난 이유가 밝혀진다!</t>
  </si>
  <si>
    <t>엄마가 떠난 이유 밝혀진다! 어머니는 ㄷㅅ때문에 떠난거예요..!</t>
  </si>
  <si>
    <t>[킹더랜드] 5화 예고 / ※내 여자는 건들지 마!※_천사랑에게 접근하는 구화란의 계략!</t>
  </si>
  <si>
    <t>사랑을 이용하려는 화란! 누나! 내 여자는 건드리지 마!</t>
  </si>
  <si>
    <t>[킹더랜드] 5화 예고 / ※구원아 엄마는...!※_구원의 엄마가 구원의 곁을 떠난 진짜 이유!</t>
  </si>
  <si>
    <t>구원 엄마 등장! 구원아.. 엄마는 널 위해 떠난거야!</t>
  </si>
  <si>
    <t>[킹더랜드] 5화 예고 / ※이게 뭔 X소리야!※_구원의 마음을 묻는 사랑! 구원의 대답은?!</t>
  </si>
  <si>
    <t>구원의 마음 알게된 사랑! 본부장님 연애 한번도 안해봤죠?</t>
  </si>
  <si>
    <t>[킹더랜드] 4화 예고 / ※덕임아 보고싶다..!※_구원 대망의 첫 고백 결과는?!</t>
  </si>
  <si>
    <t>구원의 첫번째 고백! 덕임아.. 나 여기서도 세 번 까여?</t>
  </si>
  <si>
    <t>[킹더랜드] 3화 예고 / ※건들지 말랬지?!※_구원을 위기에서 구해주는 천사랑!</t>
  </si>
  <si>
    <t>구원을 위기에서 구하는 천사랑! 내가 건들지 말라고 했을텐데..!</t>
  </si>
  <si>
    <t>[킹더랜드] 3화 예고 / ※내가 너랑..?!※_구원과 사랑의 충격적인 첫날밤!</t>
  </si>
  <si>
    <t>내가...너랑? 구원과 사랑의 충격적인 첫날밤!</t>
  </si>
  <si>
    <t>[닥터 차정숙] 14화 예고 / ※승희의 계획!※_14화에서 생각하지도 못한 대환장 파티가 시작된다!</t>
  </si>
  <si>
    <t>대환장파티가 시작된다! 뭐??! 또 임신을 했다고?!!</t>
  </si>
  <si>
    <t>[닥터 차정숙] 13화 예고 / ※애미야 잘못했다!※_곽애심이 차정숙에게 무릎 꿇은 이유!</t>
  </si>
  <si>
    <t>애미야 내가 잘못했다! 차정숙에게 무릎꿇고 비는 곽애심!</t>
  </si>
  <si>
    <t>[닥터 차정숙] 13화 예고 / ※최승희 나쁜X!※_최승희는 일부러 오진을 한 것이었다!</t>
  </si>
  <si>
    <t>너 일부러 그랬니..? 최승희 일부러 오진했었다!</t>
  </si>
  <si>
    <t>[닥터 차정숙] 12화 예고 / ※서인호는 내꺼야!※_최승희가 결국 불륜사실 밝힌다!</t>
  </si>
  <si>
    <t>내가 서인호 여자야! 최승희의 마지막 선택은 자폭?!</t>
  </si>
  <si>
    <t>[닥터 차정숙] 11화 예고 / ※나랑 같이 있어줘요!※_로이킴의 거절하지 못할 부탁!</t>
  </si>
  <si>
    <t>나랑 같이 있어줄래요? 로이킴의 거절하지 못할 부탁!</t>
  </si>
  <si>
    <t>[닥터 차정숙] 11화 예고 / ※최승희 부숴버릴거야!※_최승희의 오진으로 분노하는 차정숙!</t>
  </si>
  <si>
    <t>엄마는 괜찮아.. 최승희 죽여버릴거야..! 최승희의 오진일 수밖에 없는 이유!</t>
  </si>
  <si>
    <t>[닥터 차정숙] 11화 예고 / ※내 딸 아니잖아..!※_서인호는 최은서가 친딸이 아니라는 사실을 알고 있었다!</t>
  </si>
  <si>
    <t>너 내 딸 아닌거 알아..! 서인호는 모든 사실을 알고 있었다!</t>
  </si>
  <si>
    <t>[닥터 차정숙] 11화 예고 / ※승희야 사실은..!※_11화에 나올 서인호의 폭탄 발언!</t>
  </si>
  <si>
    <t>나 사실은.. 11화에 나올 서인호의 충격 발언!</t>
  </si>
  <si>
    <t>[닥터 차정숙] 9화 예고 / ※나도 가족이야!※_최은서의 대환장 폭탄발언!</t>
  </si>
  <si>
    <t>최은서의 폭탄 발언! 나도 이제 아빠랑 살래요!</t>
  </si>
  <si>
    <t>[닥터 차정숙] 9화 예고 / ※설마....!?※_차정숙 결국 다시 쓰러진다!</t>
  </si>
  <si>
    <t>정숙아 내 간 가져가! 차정숙 결국 다시 쓰러진다!</t>
  </si>
  <si>
    <t>[닥터 차정숙] 9화 예고 / ※이렇게 된다고?※_서인호가 최승희를 버린다!</t>
  </si>
  <si>
    <t>나 이제 돌아갈래! 서인호가 최승희를 버린다!</t>
  </si>
  <si>
    <t>[닥터 차정숙] 9화 예고 / ※차정숙의 선택은?※_닥터 차정숙 결말 미리 알려드립니다!</t>
  </si>
  <si>
    <t>그래서 내 선택은..! 차정숙 '결말' 미리 알려드립니다!</t>
  </si>
  <si>
    <t>[닥터 차정숙] 8화 예고 / ※설마...?※_불륜을 알게된 차정숙의 선택은?!</t>
  </si>
  <si>
    <t>당신에게 가겠어요! 불륜을 알게된 차정숙의 선택은?</t>
  </si>
  <si>
    <t>[닥터 차정숙] 7화 예고 / ※어이없네..!※_서인호의 불륜 ㅇㅇㅇ로 인해 어이없게 밝혀진다!</t>
  </si>
  <si>
    <t>서인호 당장 나가! 불륜사실 'OOO가' 밝힌다!</t>
  </si>
  <si>
    <t>[닥터 차정숙] 7화 예고 / ※설마 고백..!?※_로이킴이 건넬 거절할 수 없는 제안!</t>
  </si>
  <si>
    <t>사실은.. 교수님.. 로이킴의 거절할 수 없는 제안!</t>
  </si>
  <si>
    <t>[일타 스캔들] 13화 예고 / ※해이야 안돼..!※_지동희가 남해이를 살린다!</t>
  </si>
  <si>
    <t>해이야 너만은... 지동희가 남해이를 살린다!</t>
  </si>
  <si>
    <t>[일타 스캔들] 13화 예고 / 최치열은 지동희의 정체를 알고 있었다!</t>
  </si>
  <si>
    <t>지동희 정체 알고 있었다! 성현아 이제 그만해..!</t>
  </si>
  <si>
    <t>[일타 스캔들] 7화 예고 / 과외 사실 알게된 조수희! 쇠구슬의 다음타겟은 조수희였다!</t>
  </si>
  <si>
    <t>살려주세요..! 쇠구슬의 다음 타겟은 조수희였다!</t>
  </si>
  <si>
    <t>[일타 스캔들] 3화 예고 / ※이 사람이었다고?!※_3화에서 밝혀질 쇠구슬 범인의 정체!</t>
  </si>
  <si>
    <t>역시 너였냐..? 3화에 나올 쇠구슬 총 범인의 정체!</t>
  </si>
  <si>
    <t>[일타 스캔들] 2화 예고 / 남행선이 최치열의 강의 등록에 성공하는 방법!</t>
  </si>
  <si>
    <t>아줌마..? 너 나 알지? 남행선이 강의 등록에 성공하는 방법!</t>
  </si>
  <si>
    <t>[트롤리] 8화 예고 / 김수빈은 남중도의 딸이었다!</t>
  </si>
  <si>
    <t>당신이 내 아빠잖아.. 김수빈은 남중도의 딸이었다!</t>
  </si>
  <si>
    <t>[환혼: 빛과 그림자] 2화 예고 / 안죽은거야?! 진짜 진부연이 나타난다!</t>
  </si>
  <si>
    <t>그럼 난 누구..? 진짜 진부연이 나타난다!</t>
  </si>
  <si>
    <t>[슈룹] 최종화 예고 / 대비가 준 약을?! 임화령이 청하의 아이를 지키는 방법!</t>
  </si>
  <si>
    <t>이 약을 꼭 먹어야해! 임화령이 청하의 아기를 지키는 방법!</t>
  </si>
  <si>
    <t>[슈룹] 15화 예고 / 용서를 빌고싶었다! 이호가 마지막으로 찾아간 인물의 정체!</t>
  </si>
  <si>
    <t>오랜만이구나.. 그자를 왜..? 이호가 마지막에 찾아간 인물은?</t>
  </si>
  <si>
    <t>[슈룹] 15화 예고 / 그녀도 엄마였다! 대비가 이호를 살리고 죽는다!</t>
  </si>
  <si>
    <t>이제 내 아들도 지켜주세요..! 대비가 이호를 살리고 죽는다!</t>
  </si>
  <si>
    <t>[슈룹] 14화 예고 / 확실한 증거 찾았습니다!  드디어 청하가 출산을 합니다!</t>
  </si>
  <si>
    <t>빼박증거 나왔습니다! 청하가 드디어 출산을 합니다!</t>
  </si>
  <si>
    <t>[슈룹] 13화 예고 / 청하의 은밀한 제안! 청하가 성남의 스파이가 된다!</t>
  </si>
  <si>
    <t>제가 저하를 지키겠습니다! 청하가 성남의 스파이가 된다!</t>
  </si>
  <si>
    <t>[슈룹] 13화 예고 / 엄청난 복선이 숨어있었다! 청하가 결국 궁에서 쫓겨난다!</t>
  </si>
  <si>
    <t>당장 궁에서 나가거라! 청하가 결국 궁에서 쫓겨난다!</t>
  </si>
  <si>
    <t>[슈룹] 12화 예고 / 그렇게는 안되지요! 대비가 엄청난 함정에 빠진다!</t>
  </si>
  <si>
    <t>뜻대로 되실줄 아셨습니까? 대비가 엄청난 함정에 빠진다!</t>
  </si>
  <si>
    <t>[슈룹] 11화 예고 / 감히 계성대군을 공격해?! 임화령이 황숙원을 쫓아내는 방법!</t>
  </si>
  <si>
    <t>니가 감히 계성대군을? 임화령이 황숙원을 쫓아내는 방법!</t>
  </si>
  <si>
    <t>[슈룹] 11화 예고 / 또 꼼수야?! 11화에서 등장할 대비의 히든카드!</t>
  </si>
  <si>
    <t>○○군을 세자로 만드세요! 11화에서 등장할 대비의 히든카드!</t>
  </si>
  <si>
    <t>[슈룹] 11화 예고 / 이호의 치부를 알고있었다! 박경우가 이호를 반대했던 이유!</t>
  </si>
  <si>
    <t>과거는 지울 수 없습니다! 박경우가 이호를 '반대했던 이유!</t>
  </si>
  <si>
    <t>[슈룹] 11화 예고 / 대비의 숨겨진 계획!! 대비에게 박경우가 필요했던 이유!</t>
  </si>
  <si>
    <t>내 사람이 되어주세요! 대비에게 박경우가 필요한 이유!</t>
  </si>
  <si>
    <t>[슈룹] 11화 예고 / 최종과제 알아냈습니다! 성남대군이 ㅂㅅ으로 세자가 된다!</t>
  </si>
  <si>
    <t>최종 과제 알아냈다! ㅂㅅ으로 성남군이 세자가 된다!</t>
  </si>
  <si>
    <t>[슈룹] 10화 예고 / 고귀인의 무시무시한 계획! 고귀인이 황귀인에게 한방 먹인다!</t>
  </si>
  <si>
    <t>그림이 가짜였다! 황귀인이 고귀인에게 한방 먹는다!</t>
  </si>
  <si>
    <t>[슈룹] 선공개, 9화 예고 / 엄청난 반전이 있었다! 임화령이 성남대군을 낳자마자 뺏긴 이유!</t>
  </si>
  <si>
    <t>엄청난 반전이 있었다! 성남대군을 낳자마자 뺏긴 이유!</t>
  </si>
  <si>
    <t>[슈룹] 9화 예고 / 황귀인의 협박! 임화령은 ㅊㄱ으로 계성대군을 살린다!</t>
  </si>
  <si>
    <t>황귀인의 협박! 'ㅊㄱ'으로 계성대군을 살린다!</t>
  </si>
  <si>
    <t>[슈룹] 9화 예고 / 궁으로 돌아오는 권의관! 권의관이 의성군을 탈락시킨다!</t>
  </si>
  <si>
    <t>의성군은 왕의 아들이 아닙니다! 권의관이 의성군을 탈락 시킨다!</t>
  </si>
  <si>
    <t>[슈룹] 9화 예고 / 시험을 포기한 보검군이 임화령을 찾아가 하게 될 부탁은?!</t>
  </si>
  <si>
    <t>제가 시험을 포기하겠습니다! 보검군이 임화령에게 ㅁㅅ을 부탁한다!</t>
  </si>
  <si>
    <t>[슈룹] 9화 예고 / 극적으로 살아나는 심소군! OOO이 심소군을 살린다!</t>
  </si>
  <si>
    <t>극적으로 살아나는 심소군! 000이 심소군을 살린다!</t>
  </si>
  <si>
    <t>[슈룹] 9화 예고 / 손을 잡자고?! 임화령이 황원형을 찾아간 이유!</t>
  </si>
  <si>
    <t>무릎 꿇어야지..? 임화령이 황원형을 찾아간 이유!!</t>
  </si>
  <si>
    <t>[슈룹] 8화 예고 / 엄청난 인물의 등장! 8화에서 새롭게 등장할 인물의 충격적인 정체!</t>
  </si>
  <si>
    <t>그 분이 돌아오신다구요..? 8화에 등장할 인물의 충격적인 정체!</t>
  </si>
  <si>
    <t>[슈룹] 7화 예고 / 원손은 꼭 필요한 존재였다! 원손이 슈룹에 등장해야만 했던 진짜 이유!</t>
  </si>
  <si>
    <t>널 꼭 살려야해! 슈룸에 원손이 꼭 필요했었던 이유!</t>
  </si>
  <si>
    <t>[슈룹] 7화 예고 / 숨겨진 모든 진실이 밝혀진다! 토지선생이 성남대군을 살린다!</t>
  </si>
  <si>
    <t>숨겨진 모든 진실이 밝혀진다! 토지선생! 성남대군을 살린다!</t>
  </si>
  <si>
    <t>[슈룹] 7화 예고 / 보검군이 세자가 되기 위해 태소용을 버린다!</t>
  </si>
  <si>
    <t>태소용이 세자를 독살한겁니다! 보검군! 대비때문에 엄마를 버린다!</t>
  </si>
  <si>
    <t>[슈룹] 6화 예고 /  킹메이커 등장! 성남대군은 왕이 되기 위해 병판의 손을 잡는다!</t>
  </si>
  <si>
    <t>나를 왕으로 만들어주시오! 성남의 '킹메이커'가 등장한다!</t>
  </si>
  <si>
    <t>[슈룹] 5화 예고 / 대비가 세자를 살려야만 했던 이유!</t>
  </si>
  <si>
    <t>세자는 절대 죽으면 안됩니다! 대비가 세자를 살려야만 했던 이유!</t>
  </si>
  <si>
    <t>[슈룹] 5화 예고 / 토지선생은 모든 것을 알고 있었다! 태인세자 죽음에 대한 진실이 밝혀진다!</t>
  </si>
  <si>
    <t>대비가 태인세자를 죽였습니다! 태인세자 죽음의 진실이 밝혀진다!</t>
  </si>
  <si>
    <t>[슈룹] 5화 예고 / 토지선생의 정체는 ㅇㅇ였다! 드디어 밝혀지는 토지선생의 정체!</t>
  </si>
  <si>
    <t>이제 궁으로 돌아오십시오! 드디어 밝혀지는 토지선생의 정체!</t>
  </si>
  <si>
    <t>[슈룹] 5화 예고 / 세자는 독살을 당한 것이 아니었다! 성남대군이 다시 한번 세자를 살리는 방법!</t>
  </si>
  <si>
    <t>독살을 당한 것이 아닙니다! 성남대군이 세자를 다시 한번 살린다!</t>
  </si>
  <si>
    <t>[슈룹] 5화 예고 / 대비가 임화령을 구한다! 태소용이 누명을 쓰고 죽는다!</t>
  </si>
  <si>
    <t>태소용이 세자를 죽인겁니다! 태소용이 누명을 쓰고 죽는다!</t>
  </si>
  <si>
    <t>[슈룹] 4화 예고 / 임화령이 중전이 된 이유! 세자가 역적의 아들이었다!</t>
  </si>
  <si>
    <t>하지만 너도 내 아들이야! 세자가 역적의 아들이었다!</t>
  </si>
  <si>
    <t>[슈룹] 3화 예고 / 임화령이 계성대군을 지키는 방법! 자신의 아들을 재물로 바친다!</t>
  </si>
  <si>
    <t>널 지키기 위해서야..! 임화령이 계성대군을 지키는 방법!</t>
  </si>
  <si>
    <t>[슈룹] 3화 예고 / 성남대군을 왕으로 만들려는 이유! 대비의 선택은 의성군이 아닌 성남대군이었다!</t>
  </si>
  <si>
    <t>네가 다음 왕이 되어야 한다! 대비의 선택은 성남대군이었다!</t>
  </si>
  <si>
    <t>[작은 아씨들] 7화 예고 / ※모든 것을 가지고 싶었다!※_원상아가 오혜석을 죽인 이유!</t>
  </si>
  <si>
    <t>모든 것을 가지고 싶었다! 원상아가 오혜석을 죽인 이유!</t>
  </si>
  <si>
    <t>[작은 아씨들] 6화 예고 / ※인혜가 박재상 딸이 된다!※_오인혜가 박효린을 죽인다!</t>
  </si>
  <si>
    <t>인혜가 효린이를 죽인다! 인혜가 박재상 딸이 된다!</t>
  </si>
  <si>
    <t>[작은 아씨들] 5화 예고 / ※충격반전!※_박효린이 오인선이었다!</t>
  </si>
  <si>
    <t>효린이 모든 것을 기억한다! 효린이가 인선이었다!</t>
  </si>
  <si>
    <t>[작은 아씨들] 5화 예고 / ※원상아가 700억 빼돌렸다!※_원상아가 박재상과 결혼한 이유는 그를 죽이기 위해서였다!</t>
  </si>
  <si>
    <t>원상아가 700억 빼돌렸다! 원상아는 박재상을 죽이려 결혼했다!</t>
  </si>
  <si>
    <t>[작은 아씨들] 4화 예고 / ※모두 오인주가 죽였다!※_원상아의 다음 타겟은 오인주였다!</t>
  </si>
  <si>
    <t>모두 원상아가 죽였다! 원상아가 오인주를 죽이려고 한다!</t>
  </si>
  <si>
    <t>[빅마우스] 15화 예고 / ※논문이 미호를 살린다!※_15화에서 밝혀질 미호가 살 수 있는 방법!</t>
  </si>
  <si>
    <t>논문이 미호를 살린다! 15화에 나올 미호가 죽지 않는 방법!</t>
  </si>
  <si>
    <t>[빅마우스] 14화 예고 / ※예고에 속지마세요!※_박창호가 죽지 않은 진짜 이유!</t>
  </si>
  <si>
    <t>예고에 속지마세요! 박창호가 죽지 않은 확실한 이유!</t>
  </si>
  <si>
    <t>[법대로 사랑하라] 2회 예고 / ※그들에게 숨겨진 과거는?!※_정호가 유리를 떠난 진짜 이유!</t>
  </si>
  <si>
    <t>과거에서 벗어나지 못하는 건 너겠지.. 정호가 유리를 떠난 진짜 이유!</t>
  </si>
  <si>
    <t>[빅마우스] 13회 예고 / ※제리를 죽이지 않은 이유!※_13화에서 밝혀질 제리의 충격적인 계획!</t>
  </si>
  <si>
    <t>제리를 죽이지 않은 이유! 13화에서 나올 제리의 숨겨진 계획!</t>
  </si>
  <si>
    <t>[빅마우스] 13회 예고 / ※김순태도 빅마우스였다!※_빅마우스는 한 명이 아닌 두 명이었다!</t>
  </si>
  <si>
    <t>노박이 죽은 진짜 이유! 김순태가 또 다른 빅마우스였다!</t>
  </si>
  <si>
    <t>[빅마우스] 12회 예고 / ※고기광이 빅마우스였다!※_노박이 빅마우스가 아닌 이유!</t>
  </si>
  <si>
    <t>고기광이 빅마우스였다! 노박이 빅마우스가 아닌 이유!</t>
  </si>
  <si>
    <t>[빅마우스] 11회 예고 / ※진짜 노박이야?!※_노박이 빅마우스라는 쏟아지는 떡밥들!</t>
  </si>
  <si>
    <t>증거들이 쏟아지고 있다! 빅마우스가 노박이라는 빼박 증거들!</t>
  </si>
  <si>
    <t>[빅마우스] 11회 예고 / ※최도하가 꾸민 짓이었다!※_빅마우스가 악역이 아니었다?!</t>
  </si>
  <si>
    <t>최도하가 누명을 씌웠다! 빅마우스는 악역이 아니었다!</t>
  </si>
  <si>
    <t>[빅마우스] 10회 예고 / ※최도하와 박창호의 대립이 시작된다!※_최도하가 빅마우스가 된 충격적인 이유!</t>
  </si>
  <si>
    <t>엄청난 계획이 숨겨져있다! 최도하가 ‘빅마우스’가 된 이유!</t>
  </si>
  <si>
    <t>[빅마우스] 9회 예고 / ※현주희가 서교수를 죽였다!※_임상실험의 정체는 바로 ㅎㅇㅇ이었다!</t>
  </si>
  <si>
    <t>현주희가 서교수를 죽였다!! 임상실험 정체는 'ㅎㅇㅇ'이었다!</t>
  </si>
  <si>
    <t>[빅마우스] 9회 예고 / ※최도하도 피해자였다!※_최도하가 빅마우스의 수장이었다!</t>
  </si>
  <si>
    <t>최도하도 피해자였다! 최도하가 빅마우스의 수장이었다!</t>
  </si>
  <si>
    <t>[빅마우스] 9회 예고 / ※드디어 노박의 진짜 정체가 밝혀진다!※_박창호가 교도소로 돌아간 이유!</t>
  </si>
  <si>
    <t>노박의 진짜 정체 밝혀진다! 박창호가 교도소로 돌아간 이유!</t>
  </si>
  <si>
    <t>[빅마우스] 9회 예고 / ※박창호 앞에 나타난다!※_9화에서 밝혀질 빅마우스의 정체!</t>
  </si>
  <si>
    <t>생각지도 못한 반전있었다! 9화에서 밝혀질 빅마우스의 정체!</t>
  </si>
  <si>
    <t>[빅마우스] 8회 예고 / ※박창호 기억 되찾는다!※_박창호가 빅마우스인 확실한 이유!</t>
  </si>
  <si>
    <t>결국 창호가 빅마우스였다! 창호가 빅마우스인 확실한 이유!</t>
  </si>
  <si>
    <t>[빅마우스] 7회 예고 / ※사이코패스 살인마의 죽음!※_서교수 논문의 충격적인 진실이 밝혀진다!</t>
  </si>
  <si>
    <t>사이코패스의 죽음! 서교수 논문의 진실이 밝혀진다!</t>
  </si>
  <si>
    <t>[빅마우스] 7회 예고 / ※인물정보에서 밝혀졌다!※_최도하가 최종 보스인 이유!</t>
  </si>
  <si>
    <t>인물정보에 다 나와있었다! 최도하가 최종 악역인 이유!</t>
  </si>
  <si>
    <t>[빅마우스] 7회 예고 / ※말도 안되잖아?!※_박창호가 알아낸 빅마우스의 정체!</t>
  </si>
  <si>
    <t>당신이...빅마우스라고? 박창호가 알아낸 빅마우스의 정체!</t>
  </si>
  <si>
    <t>[빅마우스] 7회 예고 / ※예고에 속지마세요!※_제리와 노박이 빅마우스가 아닌 이유!</t>
  </si>
  <si>
    <t>모두 예고에 속았다! 노박과 제리가 빅마우스가 아닌 이유!</t>
  </si>
  <si>
    <t>[빅마우스] 6회 예고 / ※박창호와 제리 둘 다 빅마우스였다!※_구천병원에서 빅마우스를 만들고 있었다!</t>
  </si>
  <si>
    <t>창호 제리 둘 다 빅마우스였다! 구천병원에서 빅마우스를 만들고 있었다!</t>
  </si>
  <si>
    <t>[빅마우스] 5회 예고 / ※빅마우스가 고객명단 넘겨줬다!※_박창호는 빅마우스의 정체를 이미 알고 있었다!</t>
  </si>
  <si>
    <t>마약고객명단 넘겼다! 박창호 빅마우스 정체 알고 있었다!</t>
  </si>
  <si>
    <t>[빅마우스] 5회 예고 / ※그의 죽음으로 각성하는 박창호!※_박창호를 빅마우스로 만든 이유!</t>
  </si>
  <si>
    <t>빅마우스는 결국 죽는다! 박창호를 빅마우스로 만든 이유!</t>
  </si>
  <si>
    <t>[빅마우스] 5회 예고 / ※모든 말이 거짓이었다!※_밝혀지지 않은 노박의 충격적인 정체는?</t>
  </si>
  <si>
    <t>모든 것이 거짓이었다! 노박의 충격적인 정체!</t>
  </si>
  <si>
    <t>[빅마우스] 5회 예고 / ※충격적인 증거가 나왔다!※_제리가 빅마우스인 확실한 이유!</t>
  </si>
  <si>
    <t>충격적인 증거 나왔다! 제리가 빅마우스인 '확실한' 이유!</t>
  </si>
  <si>
    <t>[빅마우스] 5회 예고 / ※공지훈을 이용 한다!※_5화에서 박창호가 출소하는 이유!</t>
  </si>
  <si>
    <t>공지훈을 이용한다! 5화에서 박창호가 출소하는 이유!</t>
  </si>
  <si>
    <t>[빅마우스] 4회 예고 / ※고미호까지 속였다!※_박창호가 진짜 빅마우스였다!</t>
  </si>
  <si>
    <t>고미호까지 속였다! 박창호 진짜 '빅마우스'였다!</t>
  </si>
  <si>
    <t>[이상한 변호사 우영우] 12회 예고 / "내 딸 털끝 하나 건드리기만 해봐!" 우광호가 태수미를 협박한다!</t>
  </si>
  <si>
    <t>내 딸 털끝 하나 건드리기만 해봐! 우광호가 태수미를 협박한다!</t>
  </si>
  <si>
    <t>[이상한 변호사 우영우] 10회 리뷰 / 당신을 사랑하는 건 쉽지 않아요..</t>
  </si>
  <si>
    <t>당신을 사랑하는 건 쉽지 않아요...</t>
  </si>
  <si>
    <t>[이상한 변호사 우영우] 10회 예고 / "그땐 그럴 수밖에 없었어.." 태수미의 밝히지 못한 그 날의 진실!</t>
  </si>
  <si>
    <t>그땐 그럴 수밖에 없었어.. 태수미가 밝히지 못한 그 날의 진실!</t>
  </si>
  <si>
    <t>[이상한 변호사 우영우] 9회 예고 / "선배 미안, 이 방법밖에 없었어!" 한선영은 결국 우영우를 이용한다!</t>
  </si>
  <si>
    <t>선배 미안, 이 방법밖에 없었어! 한선영은 결국 우영우를 이용한다!</t>
  </si>
  <si>
    <t>[이상한 변호사 우영우] 8회 예고 / "선배 그런게 아니라니까!" 한선영이 우광호에게 전하지 못한 진심!</t>
  </si>
  <si>
    <t>선배 그런게 아니라니까! 한선영의 전하지 못한 진심!</t>
  </si>
  <si>
    <t>[이상한 변호사 우영우 6회 예고] 태수미가 우광호를 찾아간다! 그녀가 건넨 충격적인 말!</t>
  </si>
  <si>
    <t>태수미 우광호를 찾아간다! 내 인생에서 제발 우영우 좀 지워줘..!</t>
  </si>
  <si>
    <t>[환혼 8회 예고] ※충격반전!※_장욱은 길주를 연기해 진무를 찾아간다!</t>
  </si>
  <si>
    <t>환혼술 실패한다! 원래 있던거! 길주는 원래 환혼인이었다!</t>
  </si>
  <si>
    <t>[환혼 7회 예고] ※무덕이의 숨겨진 계획!※_무덕이가 장욱을 길주에게 데려간 이유!</t>
  </si>
  <si>
    <t>엄청난 계획이 숨어있었다! 장욱을 길주에게 데려간 이유!</t>
  </si>
  <si>
    <t>[환혼 7회 예고] ※불쌍해 ㅠㅠ※_세자의 짝사랑이 시작 된다!</t>
  </si>
  <si>
    <t>세자의 짝사랑이 시작된다! 나, 너 좋아하냐?</t>
  </si>
  <si>
    <t>[환혼 7회 예고] ※충격반전!※_고성이 세자의 몸을 노린다!</t>
  </si>
  <si>
    <t>너의 몸을 내놓거라! 고성이 세자의 몸을 노린다! ..?!</t>
  </si>
  <si>
    <t>[환혼 7회 예고] ※둘이 결혼해?!※_무덕이의 정체 거울로 인해 밝혀진다!</t>
  </si>
  <si>
    <t>무덕이의 정체 밝혀진다! 도련님이랑 결혼하게 생겼다구유!</t>
  </si>
  <si>
    <t>[환혼 6회 예고] ※충격결말!※_무덕이는 남고 낙수는 떠난다!</t>
  </si>
  <si>
    <t>결말 상황 벌써 나왔다! 무덕이는 남고! 낙수는 떠난다!</t>
  </si>
  <si>
    <t>[환혼 5회 선공개] ※내가 고자라니!※_마의 이선생의 수련이 시작된다!</t>
  </si>
  <si>
    <t>이선생의 수련이 시작된다! 뭐? '고자'가 되야 된다고?</t>
  </si>
  <si>
    <t>[인사이더 9화 예고] ※속을뻔했잖아!※_장선오가 범인이 아닌 이유!</t>
  </si>
  <si>
    <t>예고에 다 나왔다! 장선오가 범인이 아닌 이유!</t>
  </si>
  <si>
    <t>[인사이더 8화 예고] 도회장이 요한에게 죽이라는 사람의 정체! 충격적인 인물이었다!</t>
  </si>
  <si>
    <t>사람 하나만 죽이고 와라. 요한이 죽여야 할 사람의 정체!</t>
  </si>
  <si>
    <t>[환혼 5회 예고] ※그거였다고?!※_왕이었던 고성이 내시에게 환혼한 진짜 이유!</t>
  </si>
  <si>
    <t>장욱의 몸을 원한게 아니었다! 왕이 내시로 환혼한 진짜 이유!</t>
  </si>
  <si>
    <t>[환혼 5회 예고] ※충격반전!※_김도주가 장욱의 출생의 비밀을 알고 있었다!</t>
  </si>
  <si>
    <t>도련님 사실은..! 김도주가 출생의 비밀 알고 있었다!</t>
  </si>
  <si>
    <t>[환혼 5회 예고] ※대체 정체가 뭐야?!※_마의 이선생이 무덕이의 기력을 깨운다!</t>
  </si>
  <si>
    <t>미스터리한 인물 등장! 이 사람이 무덕이의 기력을 깨운다!</t>
  </si>
  <si>
    <t>[환혼 4회 예고] ※진무덕?!※_무덕이 기력을 되찾는 순간 새로운 힘을 얻게 된다!</t>
  </si>
  <si>
    <t>무덕이 본명은 진무덕? 무덕이에게 새로운 힘이 생긴다!</t>
  </si>
  <si>
    <t>[인사이더 7화 예고] 김요한의 킹메이커 등장! 세계관의 판이 뒤집어진다!</t>
  </si>
  <si>
    <t>용이 되고싶나? 킹메이커 등장! 판이 뒤집어진다!</t>
  </si>
  <si>
    <t>[인사이더 6화 예고] ※장부 찾았다!※_남대문의 배신! 김요한이 한방먹인다!</t>
  </si>
  <si>
    <t>6화 예고 인사이더 장부 찾았다! 남대문 딱 기다려!</t>
  </si>
  <si>
    <t>[인사이더 5화 선공개] 요한에게 제시할 장선오의 은밀한 부탁은 충격적이었다!</t>
  </si>
  <si>
    <t>5화 선공개 장선오의 은밀한 부탁 000좀 죽여줘!</t>
  </si>
  <si>
    <t>[환혼 3회 예고] ※충격반전!※_장강이 장욱의 기문을 막은 진짜 이유!</t>
  </si>
  <si>
    <t>왕이 장욱의 몸안에 있었다! 장욱의 기문을 막은 진짜 이유!</t>
  </si>
  <si>
    <t>[환혼 3회 예고] ※그런거였어?※_무덕이가 서율에게 사모한다 말한 이유!</t>
  </si>
  <si>
    <t>사모해유! 갑자기..? 무덕이 사모한다 말한 이유!</t>
  </si>
  <si>
    <t>[환혼 2회 예고] ※충격반전!※_진짜 무덕이는 살아있었다!</t>
  </si>
  <si>
    <t>진짜 무덕이가 살아있었다! 2화 예고 제가 살아있다구유?</t>
  </si>
  <si>
    <t>[왜오수재인가 4화예고] ※진범 잡힌다!※_박소영을 죽인 범인은 ㅇㄱㅎ이었다!</t>
  </si>
  <si>
    <t>박소영 사건 진범 잡힌다! 니가 아니었구나? 범인은 ㅇㄱㅎ 이었다!</t>
  </si>
  <si>
    <t>[인사이더 2회 예고] ※꼭 잡아야 한다!※_버려진 요한에게 접근할 여자의 정체!</t>
  </si>
  <si>
    <t>이번엔 서초동에 내려줄게요. 이 여자! 꼭 잡아야 된다!</t>
  </si>
  <si>
    <t>[왜 오수재인가] (1회 &amp; 2회 예고) 오수재를 흑화시킨 충격적인 인물의 정체!</t>
  </si>
  <si>
    <t>난 너 믿어! 내가 TK야! 오수재를 흑화시킨 충격적인 인물의 정체는?</t>
  </si>
  <si>
    <t>[나의 해방일지] (16회 예고) 자경은 ㅎㅂㅇㅈㅊ을 통해 살기로 결심한다!</t>
  </si>
  <si>
    <t>너로 인해 살고 싶어졌어! ㅎㅂㅂㅇㅊ을 보고 살기로 결심한다!</t>
  </si>
  <si>
    <t>[나의 해방일지] (15회) 자경은 미정의 OO이 필요했다!</t>
  </si>
  <si>
    <t>그렇게 저물자 우리.. 좋아. 자경이 그렇게 저물자고 말한 이유!</t>
  </si>
  <si>
    <t>[나의 해방일지 15화 선공개] ※자경 때문이었다!※_미정이 자경에게 죽지 않은 법을 알려준다!</t>
  </si>
  <si>
    <t>니 덕분에 살 수 있었어! 미정이 자경에게 죽지 않은 법을 알려준다!</t>
  </si>
  <si>
    <t>[나의 해방일지 15회 예고] ※염미정은 끝났다!※_구자경의 해방이 시작된다!</t>
  </si>
  <si>
    <t>미정의 해방은 끝났다! 구자경의 해방이 시작된다!</t>
  </si>
  <si>
    <t>[나의 해방일지 15회 예고] ※두사람뭐야?※창희가 이번에는 현아를 해방시킨다!</t>
  </si>
  <si>
    <t>내가 추앙해줄게. 니가 왜? 창희가 이번에는 현아를 해방시켜준다!</t>
  </si>
  <si>
    <t>[나의 해방일지 15회 예고] ※충격반전!※_구씨와 미정의 재회는 두 번째 이별을 겪은 이후였다!</t>
  </si>
  <si>
    <t>진짜? 이번엔 해피엔딩이야!! 미정과 구씨의 재회 두 번째 이별을 겪은 후였다!</t>
  </si>
  <si>
    <t>[나의 해방일지 15회 예고] ※야 이 XXX야!※_구씨가 최팀장을 찾아가 건넨 충격적인 한마디!</t>
  </si>
  <si>
    <t>네..? 야 이 XXX야! 구씨가 최팀장에게 한 충격 한마디!</t>
  </si>
  <si>
    <t>[나의 해방일지 15회 예고] ※뜨밤나옴!※_염기정의 임신 계획은 실패로 돌아간다!</t>
  </si>
  <si>
    <t>우리 오늘 자요! 염기정의 임신계획 실패로 돌아간다!</t>
  </si>
  <si>
    <t>[나의 해방일지 15회 예고] ※더이상 죽는건 싫어.※_구씨가 한 여자를 구하고 미정에게 돌아간다!</t>
  </si>
  <si>
    <t>더이상 죽는건 싫어.. 구씨가 한여자를 구하고 미정에게 돌아간다!</t>
  </si>
  <si>
    <t>[나의 해방일지 15회 예고] ※해피엔딩각!※_후회한 구씨는 ㅎㅃ생활을 청산한다!</t>
  </si>
  <si>
    <t>너 다시 만나고 후회했어.. 후회한 구씨는 ㅎㅃ생활을 청산한다!</t>
  </si>
  <si>
    <t>[나의 해방일지 14회 예고] ※너는 행복해야돼..※_엄마의 슬픔을 알게된 미정은 산포를 떠났다.</t>
  </si>
  <si>
    <t>너만큼은 행복했으면 좋겠어.. 엄마의 슬픔을 알게된 미정은 산포를 떠났다.</t>
  </si>
  <si>
    <t>[나의 해방일지 13회 선공개] ※반대가 아니었어?※_이번주 기정이 결혼을 합니다?????</t>
  </si>
  <si>
    <t>[[13화 선공개] 아는 척 흐즈믈르그..! 이번주! 기정이 결혼을 합니다?</t>
  </si>
  <si>
    <t>[나의 해방일지 13회 예고] ※행복한게 무서워서 도망친 Χ끼!※_구씨가 다시 돌아온 이유는 미정의 메시지 때문이었다!</t>
  </si>
  <si>
    <t>행복한게 무서워 도망친 X끼.. 구씨가 돌아온 이유 미정의 메시지 때문이었다!</t>
  </si>
  <si>
    <t>[나의 해방일지 13회 예고] ※충격반전!※_염미정이 최팀장에게 한방 먹인다!</t>
  </si>
  <si>
    <t>아... 끓어 이 새X야! 염미정 최팀장에게 한방 먹인다!</t>
  </si>
  <si>
    <t>[나의 해방일지 13회 예고] ※헤어져요!※_기정의 엄마는 두 사람의 만남을 반대한다!</t>
  </si>
  <si>
    <t>우리 기정이랑 헤어져주세요.. 기정의 엄마 두 사람의 만남 반대한다!</t>
  </si>
  <si>
    <t>[나의 해방일지 13회 예고] ※쟤라고?※_염창희의 해방이 지현아인 이유!</t>
  </si>
  <si>
    <t>재라고? 내가왜? 염창희에게 지현아가 해방인 이유!</t>
  </si>
  <si>
    <t>[나의 해방일지 13회 예고] ※안타까운 이유..※_구씨가 돌아가기 위해 들개들의 등장이 꼭 필요했던 이유!</t>
  </si>
  <si>
    <t>철창에 갇힌 들개 함께 돌아가자! 구씨가 돌아가기 위해 들개가 필요했던 이유!</t>
  </si>
  <si>
    <t>[나의 해방일지 13회 예고] ※드디어 찾았다!※_13화에서 구씨가 산포로 돌아가는 결정적인 증거!</t>
  </si>
  <si>
    <t>산포로 돌아가고싶어.. 검정 셔츠 고구마 줄기 13화에서 구씨가 산포로 돌아가는 증거!</t>
  </si>
  <si>
    <t>[나의 해방일지 12회 예고] ※구자경을 버렸다!※_구씨에게 미정이 지어준 이름의 의미!</t>
  </si>
  <si>
    <t>너의 옆에 있고 싶었어.. 구씨가 미정에게 이름을 지어달라 한 이유!</t>
  </si>
  <si>
    <t>[나의 해방일지 결말예측] ※그녀의 능력!※_미정이 다시 한번 구씨를 살린다!</t>
  </si>
  <si>
    <t>죽어서 가는 천국은 필요없어. 미정이 또 한번 구씨를 살린다!</t>
  </si>
  <si>
    <t>[나의 해방일지 10회, 11회 예고] ※무서웠다!※_구씨가 미정을 밀어냈던 진짜 이유!</t>
  </si>
  <si>
    <t>너 마저 잃을까봐 무서웠어.. 구씨가 미정을 밀어냈던 진짜 이유!</t>
  </si>
  <si>
    <t>[나의 해방일지] (10화 &amp; 11화 예고) ※11화 예고 완벽분석!※_구씨가 미정을 떠나는 이유 밝혀졌다!</t>
  </si>
  <si>
    <t>가지마! 가야돼.. 구씨가 미정을 떠나는 이유 밝혀졌다!</t>
  </si>
  <si>
    <t>[나의 해방일지 10회 &amp; 11회 예고] ※충격엔딩※_구씨의 상상이었다! 구씨의 선택 결국 미정인 이유!</t>
  </si>
  <si>
    <t>충격엔딩! 구씨의 상상이었다! 결국 구씨가 미정을 떠나지 않는 이유!</t>
  </si>
  <si>
    <t>[붉은단심 3회 예고] ※충격반전!※_박계원이 유정을 중전으로 만든다!</t>
  </si>
  <si>
    <t>니가 이태의 약점이구나..! 박계원이 유정을 중전으로 만든다!</t>
  </si>
  <si>
    <t>[붉은단심 2회 예고] ※반격의 시작!※_박계원에게 첫 번째 칼을 꺼내든 이태!</t>
  </si>
  <si>
    <t>이태의 반격이 시작된다! 제게 무릎 꿇게 되실 겁니다!</t>
  </si>
  <si>
    <t>[사랑의꽈배기82회 예고] ※박희옥X강남춘 크로쓰!※_강남춘 박희옥과 손잡고 박기태를 몰아낸다!</t>
  </si>
  <si>
    <t>박희옥 강남춘 크로쓰! 사부인 박기태 같이 죽입시다!</t>
  </si>
  <si>
    <t>[사랑의꽈배기81회 예고] 윤아를 찾아간 박기태 ! 거절할 수 없는 제안은 한다 !</t>
  </si>
  <si>
    <t>박기태 윤아를 찾아간다! 돈만 주면! 하루 너한테 줄게!</t>
  </si>
  <si>
    <t>[사랑의꽈배기80회 예고] 백억 요구한 박기태 ! 하루는 박기태를 이용한다 !</t>
  </si>
  <si>
    <t>백억만주면 내가! 경준이 지옥으로 보내줄게!</t>
  </si>
  <si>
    <t>[사랑의꽈배기79회 예고] 힘빠진 오광남 ! 조동만을 찾아가 무릎 꿇는다 !</t>
  </si>
  <si>
    <t>오광남 결국 무릎 꿇는다 동만아 경준이 좀 막아줘!</t>
  </si>
  <si>
    <t>[사랑의꽈배기79회 예고] 박기태 박희옥을 찾아간다 ! 박희옥은 박기태를 매수한다 !</t>
  </si>
  <si>
    <t>박기태 매수한다! 조경준 책임지고 처리해!</t>
  </si>
  <si>
    <t>[사랑의꽈배기78회 예고] 강윤아 사기죄로 감옥간다 ! 5만 개 주문 윤아짓이었다 !</t>
  </si>
  <si>
    <t>강윤아 이 사기꾼아! 윤아야 너도 감옥가야지?</t>
  </si>
  <si>
    <t>[사랑의꽈배기77회 예고] 조경준 박기태의 함정에 빠진다 ! 두 사람 함께 감옥에 간다 !</t>
  </si>
  <si>
    <t>경준아 같이 감옥가자~ 경준아 다 함정이었어~</t>
  </si>
  <si>
    <t>[비밀의집 3화 예고] ※새로운 인물의 등장!※_안경선을 살리는 충격적인 인물의 정체!</t>
  </si>
  <si>
    <t>안경선 살리는 충격적인 인물! 함숙진 두고 봐!</t>
  </si>
  <si>
    <t>[비밀의집 2화 예고] ※충격전개!※_태형의 사고로 인해 안경선 사라진다!</t>
  </si>
  <si>
    <t>안경선 사라진다! 엄마 어디갔어..</t>
  </si>
  <si>
    <t>[사내맞선 마지막화] ※출산까지?※_사내맞선 드라마 결말이 원작과 똑같았다면..?(+ 신혼생활)</t>
  </si>
  <si>
    <t>세쌍둥이래요! 좋네요..! 사내맞선 결말이 원작과 똑같았다면?</t>
  </si>
  <si>
    <t>[사내맞선 12화 예고] ※걱정마 해피엔딩이니까!※_태무와 하리가 헤어져 지내야 하는 이유는 강다구 때문이었다!</t>
  </si>
  <si>
    <t>떠나야 해요.. 괜찮아요.. 태무 떠나는 이유 강다구 때문이었다!</t>
  </si>
  <si>
    <t>[사내맞선 11화 예고] ※예고에서 나왔다!※_비 오는 날의 사고 그날의 진실 밝혀진다!(+ 태무의 꿈?)</t>
  </si>
  <si>
    <t>괜찮아요.. 엄마..아빠.. 비 오는 날의 사고 모든 진실 밝혀진다!</t>
  </si>
  <si>
    <t>[사내맞선 11화 예고] ※예고에 속았다!※_강다구의 결혼 설득이 시작된다!(+ 강다구 병원 입원)</t>
  </si>
  <si>
    <t>벌써요? 태무랑 결혼해~ 강다구의 훼이크였다! 그의 결혼설득 시작된다!</t>
  </si>
  <si>
    <t>[사내맞선 11화 예고] ※뜨거운밤?※_태무와 하리의 첫날밤이 공개된다!(+ 메이킹 영상)</t>
  </si>
  <si>
    <t>이리와봐요! 부끄러워요.. 태무와 하리의 첫날밤이 공개된다!</t>
  </si>
  <si>
    <t>[사내맞선 11화 예고] ※삼각관계 끝!※_하리의 양다리 민우가 나서서 해명한다!</t>
  </si>
  <si>
    <t>민우야.. 양다리 아닙니다! 하리의 양다리 민우가 해명한다!</t>
  </si>
  <si>
    <t>[사내맞선 11화 예고] ※난리납니다!※_하리의 양다리 사건 모든 진실 알려드립니다!(+ 태무는 아무일 없어요!)</t>
  </si>
  <si>
    <t>사표 내고 떠나! 저 아니예요.. 하리 양다리 사건 모든 진실 알려드립니다!</t>
  </si>
  <si>
    <t>[사내맞선 10화 예고] ※첫 번째 위기!※_태무와 하리 헤어진다..(+ 강다구의 반대)</t>
  </si>
  <si>
    <t>기다려요! 우리 헤어져요.. 태무 하리 헤어진다..</t>
  </si>
  <si>
    <t>[사내맞선 9화 예고] 성훈과 영서 유정의 삼각관계 결말을 알려드립니다!(+ 태무의 냉정함)</t>
  </si>
  <si>
    <t>어떡해.. 어떡해.. 성훈 영서 유정 삼각관계 결말 미리보기!</t>
  </si>
  <si>
    <t>[사내맞선 9화 예고] ※텍스트 예고 떴다!※_태무와 하리의 비 오는 날 데이트 모든 상황 알려드립니다!</t>
  </si>
  <si>
    <t>※예고 떴다! 이겨 낼게요! 비오는 날의 데이트 모든 상황 미리 볼까요?</t>
  </si>
  <si>
    <t>[사내맞선 9화 예고] ※촬영장 사진 스포 됐습니다!※_태무와 하리 같이 산다?</t>
  </si>
  <si>
    <t>※사진 스포됐다! 같이 삽시다! 태무 하리 같이 산다?</t>
  </si>
  <si>
    <t>[사내맞선 9화 예고] ※뻔하다고?※_태무의 트라우마 이렇게 극복한다!</t>
  </si>
  <si>
    <t>사장님! 살려줘.. 태무의 트라우마 이렇게 극복한다!</t>
  </si>
  <si>
    <t>[사내맞선 9화 예고] ※두두등장!※_태무와 하리를 방해할 악역이 등장한다!(= OO엄마!)</t>
  </si>
  <si>
    <t>뭡니까? 넌 내꺼야! 태무와 하리 사이를 방해할 악역이 등장한다!</t>
  </si>
  <si>
    <t>[사내맞선 9화 예고] ※충격반전!※_강다구 하리를 찾아가 사겨달라 부탁한다!(+ 하리의 고민)</t>
  </si>
  <si>
    <t>※충격반전! 태무좀 만나줘.. 강다구 하리를 찾아가 태무와 사겨달라 부탁한다!</t>
  </si>
  <si>
    <t>[사내맞선 8화 예고] ※태무vs민우※_결국 하리의 선택은 태무인 이유 밝혀졌다!(+ 확실한 증거!)</t>
  </si>
  <si>
    <t>사랑해요.. 하리의 선택 결국 태무인 이유!</t>
  </si>
  <si>
    <t>[사내맞선 7화 예고] ※안돼!!※_태무 대신 맞선에 나가는 성훈, 맞선 상대는 충격적이었다!</t>
  </si>
  <si>
    <t>너였냐? 걘 안돼! 성훈 맞선본다! 충격적인 맞선상대!</t>
  </si>
  <si>
    <t>[사내맞선 7화 예고] ※키스신 있음!※_레전드 스포 떴다! 태무의 맞선 소식에 질투하는 하리!(+ 하리의 변화)</t>
  </si>
  <si>
    <t>레전드 스포 떴다! (키스신 있음!) 태무의 맞선에 질투 하는 하리!</t>
  </si>
  <si>
    <t>[사내맞선 7화 예고] ※제작진이 밝힌※_태무의 진심 알려드립니다!</t>
  </si>
  <si>
    <t>제작진이 직접 밝혔다! 하리에 대한 태무의 진심 알려드림!</t>
  </si>
  <si>
    <t>[사내맞선 7화 예고] ※충격반전!※_성훈과 영서의 첫 날밤 이후 상황 알려드립니다!</t>
  </si>
  <si>
    <t>미쳤어! 멍.. 첫 날밤 이후 상황 알려드립니다!</t>
  </si>
  <si>
    <t>[사내맞선 7화 예고] / 사내맞선 드라마에 난리 날 대박 소식 전해졌습니다! (+ 강다구의 반대!)</t>
  </si>
  <si>
    <t>난리날 소식 전해졌다! 태무와 하리의 OO를 볼 수 있게 됐다!</t>
  </si>
  <si>
    <t>[사내맞선 7화 예고] ※하리의 진심..※_태무의 첫 번째 고백 하리는 거절한다!</t>
  </si>
  <si>
    <t>사귈까요? 아니요.. 태무의 고백 하리는 거절한다!</t>
  </si>
  <si>
    <t>[사내맞선 6화 예고] ※연애고자?※_태무의 충격적인 고백이 시작된다!</t>
  </si>
  <si>
    <t>왜 그러세요.. 태무의 충격적인 고백 방법!</t>
  </si>
  <si>
    <t>[사내맞선 5화 예고] ※키스신 나온다!※_성훈과 영서의 밀당이 시작된다!</t>
  </si>
  <si>
    <t>이제 너 싫어! 귀여워.. 성훈과 영서 밀당이 시작된다!</t>
  </si>
  <si>
    <t>[사내맞선 5화 예고] ※스포주의!※_태무의 첫 번째 고백 실패로 돌아간다!</t>
  </si>
  <si>
    <t>좋아합니다! 미안해요.. 첫 번째 고백 실패로 돌아간다!</t>
  </si>
  <si>
    <t>[사내맞선 5화 예고] ※비오는날의 진실!※_태무의 트라우마 하리가 치유해준다!</t>
  </si>
  <si>
    <t>비 오는날 함께 있어요.. 태무의 트라우마 하리가 고쳐준다!</t>
  </si>
  <si>
    <t>[사내맞선 5화 예고] ※그린라이트?※_위기에 빠진 영서 성훈이 구해낸다!</t>
  </si>
  <si>
    <t>성훈이 영서를 구한다! 그 상자 당장 버려요!</t>
  </si>
  <si>
    <t>[사내맞선 5화 예고] ※꼬이고 꼬인다!※_태무와 하리 그리고 민우의 삼각관계가 시작된다!</t>
  </si>
  <si>
    <t>나도 하리 좋아해요.. 본격적인 삼각관계의 시작!</t>
  </si>
  <si>
    <t>[사내맞선 4화 예고] ※진짜 연애 시작된다!※_강태무 신하리에게 고백한다!</t>
  </si>
  <si>
    <t>좋아해요.. 하리에게 고백하는 태무</t>
  </si>
  <si>
    <t>[사내맞선 미리보기] ※충격사실!※_태무에 대한 민우의 질투 시작된다!</t>
  </si>
  <si>
    <t>어딜 넘봐! 요것봐라.. 태무에 대한 민우의 사내 질투가 시작된다!</t>
  </si>
  <si>
    <t>[사내맞선 2화 예고] ※복선있었다!※_강태무 신하리 계약연애 위기가 닥쳐온다!</t>
  </si>
  <si>
    <t>※굳세어라 금희야가복선이었다! 신하리 강태무 계약연애 위기가 닥쳐온다!</t>
  </si>
  <si>
    <t>[사내맞선 3화 예고 분석] ※꺼져 시조새..※_신하리 강태무를 찬다!</t>
  </si>
  <si>
    <t>꺼져 시조새.. 뭐라고? 신하리 강태무를 찬다!</t>
  </si>
  <si>
    <t>[사내맞선 2화 예고] ※나랑 연애합시다!※_강태무는 신하리를 좋아하고 있었다!</t>
  </si>
  <si>
    <t>난 니가 좋아! 강태무는 신하리를 좋아하고 있었다! 내가..?</t>
  </si>
  <si>
    <t>[태종 이방원 15화 예고편 분석] 괴물이 된 이방원의 계획!</t>
  </si>
  <si>
    <t>괴물 괴물이 된 이방원의 계획!</t>
  </si>
  <si>
    <t>[태종 이방원 14화 예고편 분석] 이방원의 아내 민씨 / 그녀가 전투에 나서겠다 한 이유!</t>
  </si>
  <si>
    <t>전투 이방원의 아내 민씨 그녀가 전투에 나서겠다 한 이유</t>
  </si>
  <si>
    <t>[스물다섯 스물하나] ※희도의 짝사랑이 시작된다!※_첫사랑이었다..</t>
  </si>
  <si>
    <t>&lt;스물다섯 스물하나&gt; 나대지마 심장아.. 짝사랑 희도의 첫사랑..</t>
  </si>
  <si>
    <t>[스물다섯 스물하나 미리보기] ※충격사실!※_고유림 나희도 때문에 펜싱을 그만둔다!</t>
  </si>
  <si>
    <t>너 때문이야.. 내 핑계 대지마! 희도 때문에 유림은 펜싱을 그만둔다!</t>
  </si>
  <si>
    <t>[스물다섯 스물하나 5화 예고] ※이진의 진심!※_희도에게 바라는 이진의 소원 희도의 ㅈㅅ이었다!</t>
  </si>
  <si>
    <t>내 소원은.. 말도안돼.. 이진이 희도에게 바라는 소원 희도의 ㅈㅅ이었다!</t>
  </si>
  <si>
    <t>[스물다섯 스물하나 4화 예고] ※이진의 진심..※_이진이 희도에게 열받은 이유 알려드립니다!</t>
  </si>
  <si>
    <t>내가 열받은 이유는.. 이진이 희도에게 열받은 이유 알려드립니다!</t>
  </si>
  <si>
    <t>[스물다섯 스물하나 2화] ※이해받고싶었다!※_신재경과 양찬미의 사이가 나빠진 진짜 이유!</t>
  </si>
  <si>
    <t>이해 받고 싶었어.. 신재경과 양찬미의 사이가 나빠진 이유!</t>
  </si>
  <si>
    <t>[스물다섯 스물하나] ※영원할 줄 알았다..※_희도와 이진이 이별한 이유 이진의 죽음이었다?</t>
  </si>
  <si>
    <t>영원할 줄 알았어.. 희도와 이진의 이별이유! 이진의 죽음 때문이었다?</t>
  </si>
  <si>
    <t>[스물다섯 스물하나 2화] ※이진이 아니었다!※_인절미의 정체 예상 못한 인물이었다!</t>
  </si>
  <si>
    <t>※이진이 아니었다! 인절미의 정체! 예상 못한 인물이었다!</t>
  </si>
  <si>
    <t>[스물다섯 스물하나 2화] ※본격적인 러브라인 시작!※_드라마 제목이 스물다섯 스물하나인 이유!</t>
  </si>
  <si>
    <t>둘이 있을 땐 잠깐만 행복하자 드라마 제목이 스물다섯스물하나인 이유!</t>
  </si>
  <si>
    <t>[스물다섯 스물하나 2화 예고] 나희도 고유림 본격적인 라이벌 관계 형성된다!</t>
  </si>
  <si>
    <t>팬이라며ㅠ 이젠 아냐! 2화 예고 나희도 고유림 본격적인 라이벌 관계 형성된다!</t>
  </si>
  <si>
    <t>12만대 1의 경쟁률을 뚫고 합격한 여배우가 존예 인어공주로 출연하는 역대급 영화 ≪미인어≫ 주성치가 작정하고 제작해 중국 박스오피스 씹어먹은 로맨스 코미디 (영화리뷰/결말포함)</t>
  </si>
  <si>
    <t>인어공주 인간이랑 결혼할래! 인어가 인간 남자에게 반하면..</t>
  </si>
  <si>
    <t>일본 넷플릭스에서 공개하자마자 1위 찍고 재밌어서 입소문난 레전드 드라마 ≪미타라이 가, 불타다≫ 1시간으로 역대급 꿀잼스토리부터 결말까지 한방에 몰아보기! (드라마리뷰/결말포함)</t>
  </si>
  <si>
    <t>주인님.? 어리고 순진한 가정부의 비밀</t>
  </si>
  <si>
    <t>넷플릭스 365일 시리즈 뺨칠정도로 자극적인 소재를 다 때려넣어 사랑과전쟁과 비슷한 개막장 29금 불륜드라마 ≪페델타≫ 6부작 드라마 결말까지 한방에 몰아보기(드라마리뷰/결말포함)</t>
  </si>
  <si>
    <t>ㅇ..여보..? (학교제자) - 교수님 진심으로 사랑해요..</t>
  </si>
  <si>
    <t>10명의 유부남, 유부녀가 지루한 부부생활을 견디지 못하고 벌인 충격적인 파티.. 유부들의 속마음을 적나라하게 그린 엄청난 29금 수위의 충격적인 영화 ㄷㄷ (영화리뷰/결말포함)</t>
  </si>
  <si>
    <t>ㅎㅎ 내려가! ㅋㅋ 유부들만 올 수 있는 비밀 파티</t>
  </si>
  <si>
    <t>넷플릭스에서 일본 XX 업계에 한 획을 그은 역대급 감독을 주인공으로 제작한 미친 수위의 노골적인 29금 명작 추천 드라마 ≪살색의 감독 무라니시 시즌1≫ (드라마리뷰/결말포함)</t>
  </si>
  <si>
    <t>좀 작은가? 욕망가득한 여대생의 충격행보</t>
  </si>
  <si>
    <t>역대급 참신한 소재로 극찬을 받은 영화 인간의 시간을 돈으로 대신하는 세상에서 상위 0.01% 재벌들의 민낯을 그린 개꿀잼 명작 영화 ≪인 타임≫ (영화리뷰/결말포함)</t>
  </si>
  <si>
    <t>장모님 아내 딸 젊음을 유지하는 여자들의 비밀</t>
  </si>
  <si>
    <t>시간을 멈추게 하는 능력을 갖게 된 유부남이 제일 먼저 한 짓이..?ㅋㅋ 아담 샌들러의 유쾌한 매력을 제대로 느낄 수 있는 역대급 코미디 가족 영화 ≪클릭≫ (영화리뷰/결말포함)</t>
  </si>
  <si>
    <t>(살금살금) 네이버 평점 9점대! 개쩌는 명작</t>
  </si>
  <si>
    <t>잘생긴 남자와 예쁜 여자는 절대 친구가 될 수 없다는 걸 보여주는 영화 ≪사랑은 사계절≫ 공개하자마자 로맨틱 장르 1등을 차지한 넷플릭스 신작 로맨스 코미디! (영화리뷰/결말포함)</t>
  </si>
  <si>
    <t>(여사친) ㄷㄷㄷ 외롭다고 자꾸 끼부리는 여사친</t>
  </si>
  <si>
    <t>넷플릭스에서 공개하자마자 개쩐다고 난리난 청불 29금 저질 신작ㅋㅋ ≪범죄의 장인≫ 엄청난 대배우들이 사람들 웃기려고 제대로 작정한 액션 범죄 코미디 영화 (영화리뷰/결말포함)</t>
  </si>
  <si>
    <t>여기? ㅗㅜㅑ 더러운 29금 저질 영화 끝판왕</t>
  </si>
  <si>
    <t>(재업)섹시한 여자와 바람난 남친에게 복수하기 위해 여학생이 저지른 뜨거운 복수 《히즈 올 댓》 넷플릭스판 "쉬즈 올 댓" 리메이크 로맨스 하이틴 영화  (영화리뷰/결말포함)</t>
  </si>
  <si>
    <t>(남친) (바람녀) 역시 환승연애가 제맛이지ㅋ</t>
  </si>
  <si>
    <t>(재업) 부X 친구의 약혼녀를 뺏어야 하는 남자! 단 한번의 키스로 모든걸 알수있는 개쩌는 능력을 소재로 한 넷플릭스 로맨스 신작 영화! ≪첫 키스에 반하다≫ (영화리뷰/결말포함)</t>
  </si>
  <si>
    <t>넌 내껀데.. 내가?? 키스 하나로 미래를 보는 남자</t>
  </si>
  <si>
    <t>여사친이 여친이 되는 과정.. 엄청난 외모와 몸매로 소문난 미모의 여배우 출연으로 화제를 모은 넷플릭스 로맨스 코미디 신작 영화! ≪메이크 미 빌리브≫  (영화리뷰/결말포함)</t>
  </si>
  <si>
    <t>(잘래?) 여사친이 점점 여자로 보여요..</t>
  </si>
  <si>
    <t>젊은 남녀들이 겁도 없이 호기심만 많으면 벌어지는 일 ≪피어 아이엔씨≫ 온갖 공포영화를 섞어 만든 병맛 B급 킬링타임용 코미디 반전 공포 스릴러 영화! (영화리뷰/결말포함)</t>
  </si>
  <si>
    <t>(무서원잉) 자기야 누가 우리 보는 것 같아!</t>
  </si>
  <si>
    <t>청소년 관람불가 넷플릭스 신작! 노출 심한 29금 하이틴 영화 2탄 ≪스루 마이 윈도 : 우리 사이의 바다≫ 365일 시리즈 급으로 몸의 대화가 가득한 ㄷㄷ (영화리뷰/결말포함)</t>
  </si>
  <si>
    <t>(평범한 서민) (재벌집 둘쨰아들) 수위 개쩌는 29금 하이틴 영화</t>
  </si>
  <si>
    <t>자극적인 소재를 다 때려넣어 사랑과전쟁 뺨치는 개막장 29금 불륜드라마 ≪위험한 불장난≫ 넷플릭스 365일 시리즈보다 재밌는 10부작 드라마 한방에 몰아보기 (드라마리뷰/결말포함)</t>
  </si>
  <si>
    <t>(남편직원) (사모님) 오늘 집에 아무도 없는거 맞지?</t>
  </si>
  <si>
    <t>부모님의 억대 유산을 받기 위해 "위장 결혼"을 선택한 철저한 독신주의 남자ㅋㅋ ≪아내 빌리기≫ 넷플릭스에서 제작한 달달한 로맨스 코미디 추천 영화!! (영화리뷰/결말포함)</t>
  </si>
  <si>
    <t>합체!! ??!!!! 젊은 남녀가 밖에서 이러는 이유</t>
  </si>
  <si>
    <t>SNS에서 유명해지기 위해 좋아요에 목숨거는 인플루언서의 현실 ≪카니발≫ 넷플릭스에서 브라질 축제 감성 듬뿍 담아 제작한 눈과 귀와 즐거운 킬링타임영화! (영화리뷰/결말포함)</t>
  </si>
  <si>
    <t>(인스타 팔로워 32만) SNS에 미친 여자의 진짜 모습</t>
  </si>
  <si>
    <t>돈 많은 남자가 우연히 아랫집 미녀와 "하룻밤"을 보내고 벌어지는 29금 충격 반전 스릴러 ≪킬링 플로어≫ 킬링타임용으로 추천하는 국내 미개봉작 범죄 영화! (영화리뷰/결말포함)</t>
  </si>
  <si>
    <t>(아랫집 수상한 미녀) 이젠 내가 외롭지 않게 해줄게</t>
  </si>
  <si>
    <t>보기만해도 달달한 솜사탕 같은 넷플릭스 하이틴 로맨틱영화 3탄! ≪내가 사랑했던 모든 남자들에게 언제나 그리고 영원히≫ "브리저튼"과 다른 매력의 로맨스영화 (영화리뷰/결말포함)</t>
  </si>
  <si>
    <t>(학교킹카) (한국혼혈) 죽은 연애세포 살려주는 영화!</t>
  </si>
  <si>
    <t>마지막 반전주의 넷플릭스에서 작정하고 제작한 킬링타임용 꿀잼 스토리 범죄영화 ㄷㄷ 다이아몬드를 차지하기 위한 두뇌 싸움! ≪완벽한 작전≫ (영화리뷰/결말포함)</t>
  </si>
  <si>
    <t>앉아!!!! 이륙한 비행기에 테러리스트!!</t>
  </si>
  <si>
    <t>여주인공의 역대급 미친 외모때문에 해외에서 난리났다는 넷플릭스 로맨틱 영화! 아름다운 도시에서 작정하고 만든 러시아판 로미오와 줄리엣?! ≪실버 스케이트≫ (영화리뷰/결말포함)</t>
  </si>
  <si>
    <t>남친있니..? 모두가 탐내는 귀족집안 처녀</t>
  </si>
  <si>
    <t>넷플릭스가 서울에서 촬영한 K드라마?! "한국계 미국인"이 주인공으로 나오는 로맨스 하이틴 시리즈 ≪내사모남 + 엑스오키티≫ 1시간동안 한방에 몰아보기!! (드라마리뷰/결말포함)</t>
  </si>
  <si>
    <t>내.사.모.남 ---- 엑스오키티 한국계 미국인 자매의 로맨스!</t>
  </si>
  <si>
    <t>넷플릭스 드라마 신작 ≪엑스오 키티≫ 보기 전 필수 시청영상!! ≪내가 사랑했던 모든 남자들에게 1,2,3≫ 결말포함 한방에 몰아보기!! (영화리뷰/결말포함)</t>
  </si>
  <si>
    <t>1탄+2탄+3탄 - 결말까지 완벽정리! 내가사랑했던 모든 남자들에게</t>
  </si>
  <si>
    <t>넷플릭스가 각잡고 만든 하이틴 로맨틱영화 2탄!! ≪내가 사랑했던 모든 남자들에게 P.S 여전히 널 사랑해≫ "브리저튼"과 다른 매력의 로맨스영화 (영화리뷰/결말포함)</t>
  </si>
  <si>
    <t>(남친) - !!! (전여친) 왜 이럴 때 나타나는거야!!</t>
  </si>
  <si>
    <t>넷플릭스가 작정하고 만들었다는 10대들의 사랑을 그린 하이틴 로코 영화ㅠㅠ ≪내가 사랑했던 모든 남자들에게≫ "브리저튼"과 다른 맛의 로맨틱 영화 (영화리뷰/결말포함)</t>
  </si>
  <si>
    <t>(계약남친) - 여기서 이렇게까지 해야돼?</t>
  </si>
  <si>
    <t>지루한 연애 때문에 저지른 위험한 29금 불장난ㄷㄷ 대놓고 "삼각관계"를 추진한 커플의 충격적인 결말 (영화리뷰/결말포함)</t>
  </si>
  <si>
    <t>(여친) ▬▬ (원나잇녀) 흠. 묘하게 굴러가는 삼각관계;;</t>
  </si>
  <si>
    <t>넷플릭스 대표 후방주의 29금 귀족 드라마 ≪브리저튼 시즌1+시즌2+샬럿왕비≫ 365일 시리즈 뺨치는 레전드 청불 로맨스 드라마 한방에 몰아보기 (드라마리뷰/결말포함)</t>
  </si>
  <si>
    <t>시즌1 시즌2 외전 브리저튼 결말포함 돌아보기!</t>
  </si>
  <si>
    <t>한층 더 업그레이드 된 29금 레전드 귀족 드라마 ≪샬럿 왕비≫ 넷플릭스 365일 시리즈를 뛰어넘은 "브리저튼 외전" 한방에 몰아보기 (드라마리뷰/결말포함)</t>
  </si>
  <si>
    <t>지금 하고싶어 여기서? - 속궁합 좋은 신혼부부 일상</t>
  </si>
  <si>
    <t>(반전주의) 남편이 밤일을 너무 못하자 남성미 넘치는 근육질 사촌과 바람이 나버린 여자의 최후 "넷플릭스 인도영화" 《나를 사로잡은 그대》 (영화리뷰/결말포함)</t>
  </si>
  <si>
    <t>(결혼 첫날밤) - 여보 나는 다 씻었는데..</t>
  </si>
  <si>
    <t>(소름주의) 뜨밤을 기대한 청춘남녀끼리 바다로 여행 갔다가 벌어진 일 《더 리프》 실화라서 충격적인 공포 스릴러 영화ㄷㄷ (영화리뷰/결말포함)</t>
  </si>
  <si>
    <t>(꿀꺽) 자기야~ 내 비키니 예쁘지?</t>
  </si>
  <si>
    <t>미친 수위의 29금 레전드 귀족 드라마로 넷플릭스 365일 시리즈를 뛰어넘은 ≪브리저튼 시즌1≫ 한방에 몰아보기 (드라마리뷰/결말포함)</t>
  </si>
  <si>
    <t>(더 아래...) - 제발.. 임신하게 해줘요</t>
  </si>
  <si>
    <t>돈 많은 돌싱남과 결혼했는데 매일같이 전부인과 비교당하는 여자.. 긴장감 넘치는 로맨틱 스릴러 영화 《레베카》 (영화리뷰/결말포함)</t>
  </si>
  <si>
    <t>넌 내꺼야 - 전부인은 내가 잊게 해줄게</t>
  </si>
  <si>
    <t>한국에선 상상도 못 할 이탈리아의 문란함을 대놓고 보여준 넷플릭스 365일 수위의 29금 개막장 영화 《라스트 파라디소》 (영화리뷰/결말포함)</t>
  </si>
  <si>
    <t>(마을소녀) (농장주인) 뒤돌아 다리벌려 (실제대사)</t>
  </si>
  <si>
    <t>시아버지와 며느리의 위험한 불장난 《집착》 넷플릭스 365일 뺨치는 29금 개막장 신작 드라마 몰아보기 (드라마리뷰/결말포함)</t>
  </si>
  <si>
    <t>(네..) 시아버지 - 아들한텐 비밀로 해주겠니?</t>
  </si>
  <si>
    <t>부잣집 소녀와 가난한 소년의 29금 계약연애ㄷㄷ 매운맛으로 넷플릭스에서 작정하고 만든 로코 추천영화 《이지와오시》 (영화리뷰/결말포함)</t>
  </si>
  <si>
    <t>(여친아빠) 쉿! 사랑중 - 부모 앞에서 과감한 10대들</t>
  </si>
  <si>
    <t>(후방주의) 넷플릭스 365일 시리즈보다 더 적나라한 《관음증그녀》 브라질 29금 개막장 신작 드라마 몰아보기 (드라마리뷰/결말포함)</t>
  </si>
  <si>
    <t>취미:관음증 - 앞집여자 보면서 대리만족</t>
  </si>
  <si>
    <t>하필 회사 대표실에서 다짜고짜 "29금 매너"를 알려주겠다는 대놓고 수상한 여선생ㅋㅋ (영화리뷰/결말포함)</t>
  </si>
  <si>
    <t>이 여자 뭐냐구요!! 벗어^^ 노총각만 노리는 여선생ㅋㅋ</t>
  </si>
  <si>
    <t>아직도 안보셨어요? 신세계 뺨치는 스토리와 배우들의 연기로 몰입감 1000% 개쩌는 영화 ≪넷플릭스 정통 누아르영화≫ "낙원의 밤" (영화리뷰/결말포함)</t>
  </si>
  <si>
    <t>차승원 인생연기 - 이거 진짜 양아치 ㅅ끼네?</t>
  </si>
  <si>
    <t>남편의 전립선이 고장나자 180도 변해버린 유부녀ㅋㅋ  ≪개꿀잼 넷플릭스 29금 코미디 영화≫ "배드맘스1" (영화리뷰/결말포함)</t>
  </si>
  <si>
    <t>뭐해? - 꾸~욱 좀 작다;</t>
  </si>
  <si>
    <t>너무 웃겨서 15분 순삭ㅋㅋ 결혼한지 15년만에 "신혼여행" 갔다가 이혼각 나온 개꿀잼 부부ㅋㅋ ≪아담샌들러 주연 넷플릭스 코미디 영화≫ "머더 미스터리1" (영화리뷰/결말포함)</t>
  </si>
  <si>
    <t>(여배우 A양) 와이프보다 내가 예쁘지?</t>
  </si>
  <si>
    <t>여러 남자들과 "하룻밤"을 보내며 생활하는 어린 여자 ≪365일 뺨치는 넷플릭스 29금 영화≫ "이지 걸" (영화리뷰/결말포함)</t>
  </si>
  <si>
    <t>(성형미인) - 돈 많은 남자가 최고라니까?</t>
  </si>
  <si>
    <t>여자들을 "제물"로 바치는 미친 사이비 종교 집단의 실체 ㄷㄷ ≪넷플릭스 스릴러영화≫ "인피에스토" (영화리뷰/결말포함)</t>
  </si>
  <si>
    <t>(여형사) 살려ㅈ.. 미친 사이비 집단이 벌인 짓</t>
  </si>
  <si>
    <t>여친몰래 "돈 많은 여자"랑 잤다가 인생 제대로 꼬인 남자의 이야기ㄷㄷ ≪넷플릭스 스릴러영화≫ "가질 수 있다면" (영화리뷰/결말포함)</t>
  </si>
  <si>
    <t>???!! (원나잇녀) 아빠가된걸 축하해^^</t>
  </si>
  <si>
    <t>남편과 아이들을 두고 "잘생긴 연하남"을 몰래 만나는 아내의 불륜을 담은 영화 ≪넷플릭스 불륜영화≫ "오늘밤을 함께해줘" (영화리뷰/결말포함)</t>
  </si>
  <si>
    <t>(연하남) (유부녀) - 내가 남편보다 좋죠?</t>
  </si>
  <si>
    <t>"여대생"이 몰래 부잣집에 숨어서 집주인 남자를 보살피는 이유ㅋㅋ 기생충 29금 패러디 영화 "기생춘" (영화리뷰/결말포함)</t>
  </si>
  <si>
    <t>(우렁각시) 내가 위로해 줄게요..</t>
  </si>
  <si>
    <t>"여자의 신체"로 향수를 만드는 남자에게 제 발로 찾아간 여자 ㄷㄷ ≪넷플릭스 스릴러 영화≫ "향기를 만드는 자" (영화리뷰/결말포함)</t>
  </si>
  <si>
    <t>— 특별한 향수 남자가 꼬이는 향수라고?</t>
  </si>
  <si>
    <t>매일 남사친에게 "마사지" 받는 여사친ㅋㅋ 남자와 여자는 친구가 될 수 있다? 없다? ≪넷플릭스 로맨스 코미디 "영원한 남사친"≫ (영화리뷰/결말포함)</t>
  </si>
  <si>
    <t>(여사친) 조금만 더 밑으로..</t>
  </si>
  <si>
    <t>연예인이 되고 싶었던 "여학생"에게 접근한 기획사 대표의 충격적인 만행..ㄷㄷ (영화리뷰/결말포함)</t>
  </si>
  <si>
    <t>(지망생) ㅇㅋ - 저 연예인 시켜주실거죠?</t>
  </si>
  <si>
    <t>실화라니..ㄷㄷ 여대생의 불꽃같은 사랑이 파국으로 이어지는 ≪넷플릭스 스릴러 영화≫ "노 리미트" (영화리뷰/결말포함)</t>
  </si>
  <si>
    <t>(여제자) 넌 내꺼야!! 충격적인 실화영화 ㄷㄷ</t>
  </si>
  <si>
    <t>찍은 작품만 몇 백 편인 "노출 전문 여배우"에게 벌어지는 ≪소름 오지는 심리 스릴러 영화≫ (영화리뷰/결말포함)</t>
  </si>
  <si>
    <t>또 벗어? 뭐 어때 - - 19금 전문여배우의 비극</t>
  </si>
  <si>
    <t>365일 시리즈 뺨칠 정도로 수위 높다는 하이틴 멜로영화 ≪넷플릭스 1위 매운맛영화≫ (영화리뷰/결말포함)</t>
  </si>
  <si>
    <t>역대급 수위의 스페인 청불영화 - 너.. 처음이라고 했나?</t>
  </si>
  <si>
    <t>유부남 학교선생이 남편 없는 "학부모" 집에 찾아가서 하는 짓이 ㄷㄷ 불륜이 판을 치는 개막장 한국영화 (영화리뷰/결말포함)</t>
  </si>
  <si>
    <t>(학교선생) (제자엄마) 그동안 외로우셨죠?</t>
  </si>
  <si>
    <t>(재업) 지옥보다 끔찍한 곳에 갇힌 한국계 소녀ㄷㄷ 온몸에 소름돋는 실화영화 (영화리뷰/결말포함)</t>
  </si>
  <si>
    <t>(한국계미국인) 충격실화!! 넌 이제 시키는 것만 하면 돼</t>
  </si>
  <si>
    <t>그 당시엔 상상도 못 한 "부잣집 며느리"의 충격적인 일탈을 담은 불륜 영화 ㄷㄷ (영화리뷰/결말포함)</t>
  </si>
  <si>
    <t>80년대불륜영화 날 (애엄마) - 여보.. 미안해..</t>
  </si>
  <si>
    <t>≪충격실화≫ 대왕급 "그것"을 가진 남편때문에 하고싶어도 못하는 여자의 슬픈 이야기ㅠㅠ (드라마리뷰/결말포함)</t>
  </si>
  <si>
    <t>뭐해?.. 안들어간다고;; 남편의 그것이 들어가지 않..</t>
  </si>
  <si>
    <t>"소개팅 어플"로 여자 불렀더니 같은 회사 여직원 ㄷㄷ? 좌충우돌 청춘들의 로맨스ㅋㅋ (영화리뷰/결말포함)</t>
  </si>
  <si>
    <t>(목공소 여신) 비밀연애중? 젊은 청춘남녀들의 사각관계</t>
  </si>
  <si>
    <t>지친 일상에 "새로운 자극"을 맛보고 싶었던 여자..ㄷㄷ 그 끝은 과연..  (영화리뷰/결말포함)</t>
  </si>
  <si>
    <t>(핥아!!) 이거요? 마음대로 살던 여자의 최후</t>
  </si>
  <si>
    <t>개소름.. 핸드폰 잃어버렸다가 인생 말아먹은 여자ㄷㄷ 몰입감 쩌는 넷플릭스 신작 ≪스마트폰을 떨어뜨렸을 뿐인데≫ 몰아보기! (영화리뷰/결말포함)</t>
  </si>
  <si>
    <t>천우희 X 임시완 정말? - 시키는 거 다 할게요.. 제발..</t>
  </si>
  <si>
    <t>고아가 된 남학생이 엄마처럼 품어주는 미모의 "여선생" 집에서..ㄷㄷ ≪넷플릭스 반전영화≫ (영화리뷰/결말포함)</t>
  </si>
  <si>
    <t>가만히 있어 선생님? 여교사의 방과후 특별수업</t>
  </si>
  <si>
    <t>가난하다는 이유로 부잣집 남학생들에게 "몹쓸짓"을 당할 수 밖에 없었던 17살 여학생 (영화리뷰/결말포함)</t>
  </si>
  <si>
    <t>충격실화ㄷㄷ (가난한 고1) 돈 없으면 가만히 있어!!</t>
  </si>
  <si>
    <t>(29금) 여러분.. "삼각관계"가 이렇게 무섭습니다ㄷㄷ 충격반전으로 소름돋는 넷플릭스 스릴러 드라마 몰아보기 (드라마리뷰/결말포함)</t>
  </si>
  <si>
    <t>(의부증?) "스포주의!!" - 이 남자는 영원히 내꺼야...</t>
  </si>
  <si>
    <t>여자 신입이 남자 대리보다 "초고속 승진"을 할 수 밖에 없었던 비밀스러운 이유! (영화리뷰/결말포함)</t>
  </si>
  <si>
    <t>(대리) (여자팀장) 팀장님이 왜 제 옆에.?</t>
  </si>
  <si>
    <t>밤마다 집을 나가는 남편의 충격적인 진실.. 넷플릭스 추천 불륜영화!! (영화리뷰/결말포함)</t>
  </si>
  <si>
    <t>(이게 뭘까) 이 구멍은 뭐하는 거...?</t>
  </si>
  <si>
    <t>외로운 남자가 "완벽한 그녀"를 3주 동안 무제한으로 이용하게 된다면..?!ㅋㅋ (영화리뷰/결말포함)</t>
  </si>
  <si>
    <t>너의 판타지를 이뤄줄게</t>
  </si>
  <si>
    <t>(재업) 뒤늦게 "새로운 세상"에 눈을 뜬 여자의 모든 걸 보여준 개꿀잼 한국 영화ㅋㅋ (영화리뷰/결말포함)</t>
  </si>
  <si>
    <t>(조여정) 근데 나 또 하고싶은데</t>
  </si>
  <si>
    <t>넷플릭스에서 작정하고 만든 "압도적 자극"이 가득한 어른용 영화! (영화리뷰/결말포함)</t>
  </si>
  <si>
    <t>(서현) 밟히면 느끼시나봐요?</t>
  </si>
  <si>
    <t>2023년 넷플릭스 신작 드라마 섹시파이 시즌2 몰아보기! (드라마리뷰/결말포함)</t>
  </si>
  <si>
    <t>(한번 더?) 방금 느낌 너무 좋았는데</t>
  </si>
  <si>
    <t>"여대생"들의 속마음을 제대로 보여준 넷플릭스 신작 드라마 섹시파이 시즌1 몰아보기! (드라마리뷰/결말포함)</t>
  </si>
  <si>
    <t>뒤에 아무도 없을때 봐야한다는 넷플릭스 "후방주의" 대표 영화의 마지막 3탄!! (영화리뷰/결말포함)</t>
  </si>
  <si>
    <t>외로워) 혼자는 잠이 안오는걸..</t>
  </si>
  <si>
    <t>재벌 2세와 "하룻밤" 잘 못 보냈다가 인생 말아먹은 여자에게 펼쳐지는 타임슬립 한국영화 (영화리뷰)</t>
  </si>
  <si>
    <t>(오빠) 나 이런 경험 처음인데</t>
  </si>
  <si>
    <t>"압도적 수위" 장면 때문에 본다는 넷플릭스 후방주의 대표 영화 2탄!! (영화리뷰/결말포함)</t>
  </si>
  <si>
    <t>(쉽지) 자기야 조준 똑바로 해</t>
  </si>
  <si>
    <t>"비뇨기과 여의사"의 진료실에 난입할 수 밖에 없었던 남자의 어쩔 수 없는 사연은?ㅠㅠ (영화리뷰/결말포함)</t>
  </si>
  <si>
    <t>(비뇨기과) 저 바지 올려도 될까요;</t>
  </si>
  <si>
    <t>아내 몰래 "미모의 제자"와 위험한 사랑에 빠져버린 남편의 최후 (영화리뷰/결말포함)</t>
  </si>
  <si>
    <t>(유부남) (제자) 오빠 내가 더 잘해줄게</t>
  </si>
  <si>
    <t>처음 본 남학생의 애를 "출산"한 예쁜 여고 일진녀의 충격적인 선택 (영화리뷰/결말포함)</t>
  </si>
  <si>
    <t>(고딩) 이 나이에 엄마라니ㅠㅠ</t>
  </si>
  <si>
    <t>밤마다 집에 오지 않는 남편의 "응큼한 비밀"을 알아버린 여자의 ㄷㄷ한 복수극을 보여준 개소름돋는 넷플릭스 영화 (영화리뷰/결말포함)</t>
  </si>
  <si>
    <t>(남편) 불륜현장을 목격한 아내</t>
  </si>
  <si>
    <t>매일같이 집으로 찾아오는 "낯선 강도"에게 마음을 뺏겨버린 유부녀의 시련 (영화리뷰/결말포함)</t>
  </si>
  <si>
    <t>(도둑) 남편보다 더 좋았어요.</t>
  </si>
  <si>
    <t>평범한 여자 연예인의 인생이 180도 달라질 수 밖에 없었던 현실감 개쩌는 한국영화 ㄷㄷ(영화리뷰/결말포함)</t>
  </si>
  <si>
    <t>(오빠) 은밀한 그녀들의 세계</t>
  </si>
  <si>
    <t>이연희가 결혼식을 앞두고 술먹고 "실수"한 이유는? 개막장 한국 영화ㅋㅋ (영화리뷰/결말포함)</t>
  </si>
  <si>
    <t>(설마?) 다 봤는데 내숭은ㅋㅋ</t>
  </si>
  <si>
    <t>한 남자를 둘러싼 두 여자의 조용한 "비밀".. 사랑과 전쟁 뺨치는 한국 영화 (영화리뷰/결말포함)</t>
  </si>
  <si>
    <t>저부터 위로해 주세요</t>
  </si>
  <si>
    <t>목사 딸 고준희가 "불장난"으로 불교 신자의 아이를 가져버린 개꿀잼 한국 영화ㅋㅋ (영화리뷰/결말포함)</t>
  </si>
  <si>
    <t>(목사 딸) (불교 신자) 나 진짜 많이 참았어요</t>
  </si>
  <si>
    <t>18살 연하와 결혼한 마동석의 "발ㄱ부전" 극복기를 담은 개꿀잼 한국 영화ㅋㅋ (영화리뷰/결말포함)</t>
  </si>
  <si>
    <t>제 물건 좀 살려주세요</t>
  </si>
  <si>
    <t>나이많은 남편을 두고 젊은 남자를 만난 "여자"의 진실을 파헤치는 사랑과 전쟁같은 영화 (영화리뷰/결말포함)</t>
  </si>
  <si>
    <t>(제발) 시키는건 전부 할게요</t>
  </si>
  <si>
    <t>뒤늦게 "새로운 세상"에 눈을 뜬 여자의 모든 걸 보여준 개꿀잼 한국 영화ㅋㅋ (영화리뷰/결말포함)</t>
  </si>
  <si>
    <t>(클라라) (조여정) 두워킹걸의 은밀한 동업</t>
  </si>
  <si>
    <t>[총합본] 소름돋는 악역 연기로 보는 사람들이 경악했다는 범죄 영화 1~2탄 몰아보기 (영화리뷰/결말포함)</t>
  </si>
  <si>
    <t>카메라 있는건 모르겠지</t>
  </si>
  <si>
    <t>"랜덤채팅"에서 여자를 만나면 어떻게 털리는지 알려주는 개꿀잼 한국영화 (영화리뷰/결말포함)</t>
  </si>
  <si>
    <t>(화상채팅중) 오빠 완전 내스타일♥</t>
  </si>
  <si>
    <t>"화상채팅"으로 남자를 만나는 여자들의 위험함을 적나라하게 보여준 개띵작 한국영화 (영화리뷰/결말포함)</t>
  </si>
  <si>
    <t>(화상채팅중) 나랑 놀아줄사람 구해요</t>
  </si>
  <si>
    <t>매일 밤마다 존예 "엘프녀"가 결혼을 앞 둔 남자의 꿈에 나타나는 이유 (영화리뷰/결말포함)</t>
  </si>
  <si>
    <t>늦은밤 몰래 만나는 사이</t>
  </si>
  <si>
    <t>연예인 뺨치는 발레리나가 "꽃중년"에게 홀딱 반해버린 이유 (영화리뷰/결말포함)</t>
  </si>
  <si>
    <t>(여긴 쫌..) 여기 조용하고 괜찮아요</t>
  </si>
  <si>
    <t>지옥보다 무서운 곳에 갇힌 소녀의 소름돋는 미국 실화영화 (영화리뷰/결말포함)</t>
  </si>
  <si>
    <t>은밀히 지하세계에 놀러 온 의원에게 "젊은 여자"를 디저트로 대접하는 이유 (영화리뷰/결말포함)</t>
  </si>
  <si>
    <t>(의원) 오늘은 얘로 어떠세요?</t>
  </si>
  <si>
    <t>부모없는 어린 "산골 소녀"가 마을 남자들로부터 자신을 지키는 방법 (영화리뷰/결말포함)</t>
  </si>
  <si>
    <t>제발.. 살려주세요</t>
  </si>
  <si>
    <t>수상한 언니들이 "그 영화" 1주일 만에 영화 찍어내는 방법?! (영화리뷰/결말포함)</t>
  </si>
  <si>
    <t>(가. 감독님?) 수상한 19금 영화촬영기</t>
  </si>
  <si>
    <t>"불륜영화"인 줄 알았는데 끝까지 보면 가슴이 뭉클해지는 90년대 홍콩명작영화! (영화리뷰/결말포함)</t>
  </si>
  <si>
    <t>우린 친구일까 연인일까</t>
  </si>
  <si>
    <t>전라도 "그 섬"으로 혼자 여행 간 여자가 겪은 충격적인 실화를 담은 영화 (영화리뷰/결말포함)</t>
  </si>
  <si>
    <t>(뭐야) 혼자 다니면 위험해요~</t>
  </si>
  <si>
    <t>미모의 젊은 여자를 가두고 "고인"으로 만들어 버리는 동네 장의사의 비밀 (영화리뷰/결말포함)</t>
  </si>
  <si>
    <t>(아저씨?) 이제 끈을 풀어볼까</t>
  </si>
  <si>
    <t>넷플릭스 블랙미러에서 가장 "충격"적인 내용이라는 에피소드  (영화리뷰/결말포함)</t>
  </si>
  <si>
    <t>(뉴스생방송) 돼지는 좀 심하잖아..</t>
  </si>
  <si>
    <t>《30분 순삭》 낯선 남자와 파티에서 "하룻밤"을 보내버린 여자의 최후 [1~2탄 몰아보기] (영화리뷰/결말포함)</t>
  </si>
  <si>
    <t>(망했다) 기억이 하나도 안나네.</t>
  </si>
  <si>
    <t>모든 걸 느낄 수 있는 게임에서 "사랑"을 나누며 해소하는 두 남자 (영화리뷰/결말포함)</t>
  </si>
  <si>
    <t>(친구사이) 우리 이래도 되는걸까?</t>
  </si>
  <si>
    <t>90년대 최고의 소름돋는 반전 영화로 식스센스 뺨치는 영화 (영화리뷰/결말포함)</t>
  </si>
  <si>
    <t>그 누구도 믿지마세요</t>
  </si>
  <si>
    <t>맘에드는 여자라면 전부 꼬셔버리는 남자의 비밀 병기 (영화리뷰/결말포함)</t>
  </si>
  <si>
    <t>자기야 오늘은 어땠어??</t>
  </si>
  <si>
    <t>결혼한 남녀들이 "동창모임"을 빠지지 않고 가는 현실적인 이유! (영화리뷰/결말포함)</t>
  </si>
  <si>
    <t>오늘 만남은 비밀인거야</t>
  </si>
  <si>
    <t>외로운 여자의 질투가 얼마나 무서운지 보여주는 90년대 명작 스릴러 영화  (영화리뷰/결말포함)</t>
  </si>
  <si>
    <t>이 구두가 왜 여기에.</t>
  </si>
  <si>
    <t>엄마의 뱀파이어 전남친과 사랑에 빠지는 개막장 B급 호러 코미디 (영화리뷰/결말포함)</t>
  </si>
  <si>
    <t>교수님 시간 있으세요?</t>
  </si>
  <si>
    <t>무인도 여신이었던 밀라 요보비치의 리즈 시절을 볼 수 있는 영화 (영화리뷰/결말포함)</t>
  </si>
  <si>
    <t>(!!!) 오빠 나 몸이 안좋아.</t>
  </si>
  <si>
    <t>"청춘남녀"가 사우나에서 아무 생각없이 술 마시고 벌어지는 끔찍한 사건 (영화리뷰/결말포함)</t>
  </si>
  <si>
    <t>점점 더 뜨거워지고있어</t>
  </si>
  <si>
    <t>사촌 오빠와 단둘이 "무인도"에 갇혀버린 어린 여자 (영화리뷰/결말포함)</t>
  </si>
  <si>
    <t>(설마...) 나 아랫배가 이상해..</t>
  </si>
  <si>
    <t>일본에서 공개되자 역대급미모와 스토리로 단숨에 1위 차지한 넷플릭스 신작 드라마 《미타라이 가, 불타다》 [영화리뷰 결말포함]</t>
  </si>
  <si>
    <t>(하녀) (주인집 아들) 넌 내 노예야</t>
  </si>
  <si>
    <t>아니 이게 가능해? 흑수저 시녀에서 재벌가 안주인으로 신분상승한 미친 스토리의  소름끼지는 반전 영화 [영화리뷰 결말포함]</t>
  </si>
  <si>
    <t>(유부남 귀족) 엇갈린 욕망 (시녀)</t>
  </si>
  <si>
    <t>이혼 전문 변호사도 포기한 작가가 약빨고 만든 넷플릭스 막장 드라마 [영화리뷰 결말포함]</t>
  </si>
  <si>
    <t>(총각 직원) (사장 부인)</t>
  </si>
  <si>
    <t>필리핀의 개방적인 성문화를 적나라하게 보여주는 넷플릭스 신작 영화 [영화리뷰 결말포함]</t>
  </si>
  <si>
    <t>여사친과 원나잇 ?!</t>
  </si>
  <si>
    <t>미친 꿀벅지로 공개되자마자 전세계 시청자들을 충격의 도가니로 빠트린 남아공 불륜 개막장 넷플릭스 신작 드라마 [영화리뷰 결말포함]</t>
  </si>
  <si>
    <t>치명적 유혹</t>
  </si>
  <si>
    <t>365일 만큼 높은 수위로 난리난 후방주의 스페인 청불 로맨스 넷플릭스 신작 영화 [영화리뷰 결말포함]</t>
  </si>
  <si>
    <t>청불 로맨스</t>
  </si>
  <si>
    <t>너무 달아서 당뇨 걸릴 뻔한 달콤살벌한 넷플릭스 로맨스 영화 [영화리뷰 결말포함]</t>
  </si>
  <si>
    <t>(재업) 한국 막장을 능가하는 기네스북에 오를 뻔한 남미 막장 드라마 [영화리뷰 결말포함]</t>
  </si>
  <si>
    <t>역대급 미모로 전세계 시청자들을 놀라게 한 넷플릭스 신작 영화 [영화리뷰 결말포함]</t>
  </si>
  <si>
    <t>진짜 졸라 이쁨</t>
  </si>
  <si>
    <t>인도에서 불륜을 저지르면 어떻게 되는지 적나라하게 보여준 넷플릭스 추천 영화 [영화리뷰 결말포함]</t>
  </si>
  <si>
    <t>(도련님) (형수님)</t>
  </si>
  <si>
    <t>넷플릭스 신작《샬럿 왕비 브리저튼 외전》 귀족들의 파격적인 생활을 보여준 드라마 [영화리뷰 결말포함]</t>
  </si>
  <si>
    <t>브리저튼 샬럿 왕비</t>
  </si>
  <si>
    <t>보는 순간 빠져드는 미친 몰입감의 넷플릭스 스릴러 영화 [영화리뷰 결말포함]</t>
  </si>
  <si>
    <t>한국인은 상상도 못할 프랑스의 화끈한 여사친들을 보여준 넷플릭스 영화 [영화리뷰 결말포함]</t>
  </si>
  <si>
    <t>남편의 비밀을 잡기 위해 상간녀에게 접근한 여자의 시련 넷플릭스 미친 반전 드라마 [영화리뷰 결말포함]</t>
  </si>
  <si>
    <t>365일에 버금가는 3편까지 제작 확정된 스페인 넷플릭스 영화 [영화리뷰 결말포함]</t>
  </si>
  <si>
    <t>《더 글로리》 대사만 들어도 소름 돋는 주옥같은 명대사 모음 총정리! 파트2</t>
  </si>
  <si>
    <t>《더 글로리》 대사만 들어도 소름 돋는 주옥같은 명대사 모음 총정리!</t>
  </si>
  <si>
    <t>평범한 유부녀가 사랑에 빠지는 과정을 사실적으로 보여준 넷플릭스 신작 영화 [영화리뷰 결말포함]</t>
  </si>
  <si>
    <t>《더 글로리 파트2》 나이스한 개XX 하도영 연기 모음</t>
  </si>
  <si>
    <t>더 글로리 파트2 나이스한 개X끼 뭐??</t>
  </si>
  <si>
    <t>《더 글로리 파트2》 1편보다 더욱 섹시해진 의젓한 빌런 혜정이!</t>
  </si>
  <si>
    <t>《더 글로리 파트2》 약빤 빌런 재준의 연기 모음</t>
  </si>
  <si>
    <t>더 글로리 파트2</t>
  </si>
  <si>
    <t>넷플릭스 단편 영화 아카데미상 수상 꿀잼영화 [영화리뷰 결말포함]</t>
  </si>
  <si>
    <t>존예녀가 모태솔로 남자만 유혹하는 넷플릭스 B급영화 1위 꿀잼보장 [영화리뷰 결말포함]</t>
  </si>
  <si>
    <t>네이버 평점 "8.63" 넷플릭스 전 세계 89개국 1위 찍은 핵꿀잼 영화 [영화리뷰 결말포함]</t>
  </si>
  <si>
    <t>현재 전 세계에서 난리 난 "넷플릭스" 신작 영화, 천년 전 바이킹을 몰살시킨 저주받은 존재가 돌아왔다 《바이킹 울프》 [영화리뷰 결말포함]</t>
  </si>
  <si>
    <t>넷플릭스 전 세계 2위 바이킹 울프</t>
  </si>
  <si>
    <t>공개하자마자 미국 시청률 "1위"  한국에서는 상상도 못할 연애 방식을 보여주는 넷플릭스 신작 영화 《유어 플레이스 오어 마인》[영화리뷰 결말포함]</t>
  </si>
  <si>
    <t>"넷플릭스"에서 공개 하루만에 세계 1위 숨쉴 틈 없는 반전이 몰아치는 영화 [영화리뷰 결말포함]</t>
  </si>
  <si>
    <t>숨막히는 긴장감과 뛰어난 몰입감을 선사하는 넷플릭스 신작 스페인 영화 《인피에스토》 [영화리뷰 결말포함]</t>
  </si>
  <si>
    <t>독일의 충격적인 개막장 스토리로 보는 내내 온몸을 부르르 떨게 만드는 넷플릭스 영화 [영화리뷰 결말포함]</t>
  </si>
  <si>
    <t>잠자기 전 클릭 금지 넷플릭스 신작 《이토준지: 매니악+컬렉션》 한방에 몰아보기 [영화리뷰 결말포함]</t>
  </si>
  <si>
    <t>이토준지 매니악 컬렉션</t>
  </si>
  <si>
    <t>한국에서만 심의 불가로 공개 연기된 넷플릭스 신작 《이토준지: 매니악》 한방에 몰아보기 [영화리뷰 결말포함]</t>
  </si>
  <si>
    <t>이토준지 매니악</t>
  </si>
  <si>
    <t>환자들에게 수시로 최면을 건 의사의 최후 넷플릭스 영화 《잠든 여인》 [영화리뷰 결말포함]</t>
  </si>
  <si>
    <t>한국에서는 상상도 못할 프랑스 유부녀들의 넷플릭스 영화 (재업) [영화리뷰 결말포함]</t>
  </si>
  <si>
    <t>충격적인 일본 야쿠자의 세계를 적나라하게 보여준 넷플릭스 영화 [영화리뷰 결말포함]</t>
  </si>
  <si>
    <t>공개되자마자 전세계 1위 찍은 넷플릭스 영화 《365일 1부~3부 몰아보기》 (재업)  [영화리뷰 결말포함]</t>
  </si>
  <si>
    <t>한국인은 상상도 못할 개막장 스릴러 넷플릭스 영화, 기생충 스페인 버전 ㄷㄷㄷ [영화리뷰 결말포함]</t>
  </si>
  <si>
    <t>스릴러 끝판왕.</t>
  </si>
  <si>
    <t>프랑스 사회를 충격의 도가니로 빠트린 실제 모델이 출연한 넷플릭스 영화 《이지 걸》 [영화리뷰 결말포함]</t>
  </si>
  <si>
    <t>외설논란에 휩싸인 화제의 넷플릭스 신작 영화 《채털리 부인의 연인》 [영화리뷰 결말포함]</t>
  </si>
  <si>
    <t>베트남에서 개봉 3일만에 상영 중단 된 실화영화 (재업) [영화리뷰 결말포함]</t>
  </si>
  <si>
    <t>인간의 끝 없는 욕망을 적나라하게 보여준 영화 《더 룸》 [영화리뷰 영화추천]</t>
  </si>
  <si>
    <t>ㄷㄷㄷ</t>
  </si>
  <si>
    <t>시골 마을의 신비한 능력을 가진 어린 소녀의 은밀한 비밀 넷플릭스 《더 원더》 [영화리뷰 결말포함]</t>
  </si>
  <si>
    <t>넷플릭스 신작 &lt;더 원더≫</t>
  </si>
  <si>
    <t>루이 14세마저 빠져버린 프랑스 최고의 미녀 [영화리뷰 결말포함] 《마르키스》</t>
  </si>
  <si>
    <t>마을 처녀들에게 몹쓸 짓을 한 목사와 아내를 이용한 남편 넷플릭스 추천 [영화리뷰 결말포함] 《악마는 사라지지 않는다》</t>
  </si>
  <si>
    <t>(마을 처녀들) 맛있겠는데?</t>
  </si>
  <si>
    <t>상상도 못할 스페인 개막장 영화 넷플릭스 《파라메딕 앙헬》 [영화리뷰 결말포함]</t>
  </si>
  <si>
    <t>큐브 감독이 스티븐 킹 소설을 영화로 만든 넷플릭스 영화《높은 풀 속에서》 [영화리뷰 결말포함]</t>
  </si>
  <si>
    <t>한국영화 중 재밌다고 난리 난 네이버 평점 8.7의 명작 《친구엄마》 [영화리뷰]</t>
  </si>
  <si>
    <t>한국영화 베드신 1위 니 내 누군지 아니?</t>
  </si>
  <si>
    <t>매일 밤 구멍을 통해 소녀를 훔쳐 보는 낯선 정체! 《미드나잇 호러: 6개의 밤》 [영화리뷰 GenieTV seezn]</t>
  </si>
  <si>
    <t>미국 역사상 희대의 연쇄살인마!  무려 400명을 살해한 사이코패스 《그 남자, 좋은 간호사》 [넷플릭스 영화리뷰] THE GOOD NURSE</t>
  </si>
  <si>
    <t>(희대의 살인마) 징역 397년형</t>
  </si>
  <si>
    <t>보는순간 15분이 삭제되어버린 영화 《셸》 [영화리뷰 결말포함]</t>
  </si>
  <si>
    <t>미국 여고생과 하루를 즐긴 남자의 시련 넷플릭스 《가질 수 있다면》 [영화리뷰 결말포함]</t>
  </si>
  <si>
    <t>이탈리아의 문화를 사실적으로 보여주는 개막장 영화 넷플릭스 《바람의 남자들》 [영화리뷰 결말포함]</t>
  </si>
  <si>
    <t>1980년대 한국 남녀의 문화를 사실적으로 표현한 영화 《우묵배미의 사랑》 [영화리뷰 영화추천]</t>
  </si>
  <si>
    <t>(재업) 이탈리아의 과거를 사실적으로 보여주는 개막장 영화 넷플릭스 추천 《라스트 파라디소》 [영화리뷰 결말포함]</t>
  </si>
  <si>
    <t>모델 출신 존예녀에게 영혼까지 털려버린 남자의 시련 《셰터드》 [영화리뷰 결말포함X 넷플릭스X]</t>
  </si>
  <si>
    <t>하루아침에 20억 받고 조폭 두목이 되면 벌어지는 일 《컴백홈》 [영화리뷰 개봉예정] 넷플릭스X</t>
  </si>
  <si>
    <t>한 잔 줘! 대가리 피도 안 마른 놈이!</t>
  </si>
  <si>
    <t>자유분방한 삶을 살던 프랑스 귀족의 시련 넷플릭스 영화 《마드무아젤》 [영화리뷰 결말포함]</t>
  </si>
  <si>
    <t>자신의 야망을 채우려 했던 남자를 사실적으로 보여준 실화 영화 넷플릭스 신작 《노 리미트》 [영화리뷰 결말포함]</t>
  </si>
  <si>
    <t>보는 순간 빠져드는 넷플릭스 스페인 영화 《늑대의 살갗 아래》 [영화리뷰 결말포함]</t>
  </si>
  <si>
    <t>한국에서는 상상도 못 할 덴마크의 부부를 사실적으로 보여주는 개막장 영화 넷플릭스 신작 《러빙어덜츠》 [영화리뷰 결말포함]</t>
  </si>
  <si>
    <t>가축과 인간이 뒤바뀐 농장 [영화리뷰 결말포함]</t>
  </si>
  <si>
    <t>"신작영화" 충무로 대표 연기파 배우들이 뭉쳤다!  믿고보는 2022년 가장 강력한 범죄 스릴러 영화 《리미트》</t>
  </si>
  <si>
    <t>기대할게 너 죽고 싶어? (소시오패스)</t>
  </si>
  <si>
    <t>늙은 지주에게 팔려가 결혼을 해야했던 17살 소녀의 시련 "넷플릭스" 《레이디 맥베스》 [영화리뷰]</t>
  </si>
  <si>
    <t>(17살 소녀) 벽 보고 서!!</t>
  </si>
  <si>
    <t>넷플릭스에서 1,300억 투자해 만든 존윅 제작진의 화끈한 신작 액션 영화 [영화리뷰 결말포함] 《데이 시프트》</t>
  </si>
  <si>
    <t>(LA 뱀파이어)</t>
  </si>
  <si>
    <t>멀지 않은 미래 식인 죄수들의 만행 "넷플릭스" [영화리뷰 결말포함]</t>
  </si>
  <si>
    <t>무인도에 갇힌 예비 신부와 돌싱 조종사에게 벌어진 일 ㅋㅋ [영화리뷰 결말포함]</t>
  </si>
  <si>
    <t>움직이지마!! 내가 손가락으로 꺼낼게 ㅂ.. 뱀이 들어갔어</t>
  </si>
  <si>
    <t>"넷플릭스" 성공을 위한 남녀의 야망을 사실적으로 보여준 드라마 한방에 몰아보기《블랙의 신부》 [드라마리뷰 결말포함]</t>
  </si>
  <si>
    <t>《블랙의신부》 한방에 몰아보기</t>
  </si>
  <si>
    <t>"넷플릭스"에서 꼭 봐야 할 로맨스 코미디 영화 1위 [영화리뷰 결말포함]</t>
  </si>
  <si>
    <t>귀족 딸을 유혹해 신분 역전 한 도둑 이야기 [영화리뷰 결말포함]</t>
  </si>
  <si>
    <t>읍!! 훅 들어오네??</t>
  </si>
  <si>
    <t>왕따 당하던 여고생이 180도 변하는 모습을 보여준 드라마 "넷플릭스" 한방에 몰아보기 [드라마리뷰 결말포함]</t>
  </si>
  <si>
    <t>(학폭 피해자)(학교 얼짱)</t>
  </si>
  <si>
    <t>일본에서 조차 상영 금지된 이토준지 뺨치는 기괴함과 선정성, 스토리까지 완벽한 꿀잼 애니! [영화리뷰 결말포함]</t>
  </si>
  <si>
    <t>일본에서 상영 금지된 애니</t>
  </si>
  <si>
    <t>교도소에 수감된 19살 여고생의 시련 《이공삼칠》 [영화리뷰 영화소개]</t>
  </si>
  <si>
    <t>(여자교도소) 시키는대로 할게요</t>
  </si>
  <si>
    <t>생계를 위해 남편 친구들에게 게임을 제시해야만했던  여인의 시련, 모니카벨루치 데뷔작 [영화리뷰 결말포함]</t>
  </si>
  <si>
    <t>(남편 친구)</t>
  </si>
  <si>
    <t>《15분 순삭》 무인도에 고립 된 젊은 남녀의 현실을 적나라하게 보여준 드라마 한방에 몰아보기 [드라마리뷰 결말포함]</t>
  </si>
  <si>
    <t>특이한 소재로 공개하자마자 대박났던 드라마, 한방에 몰아보기 [드라마리뷰 결말포함]</t>
  </si>
  <si>
    <t>남편의 ㅅㄱ가 1cm도? 들어가질 않아</t>
  </si>
  <si>
    <t>"넷플릭스" 공개되자 전세계 "1위" 찍은 영화 후속작 《365일 오늘》 [영화리뷰 결말포함]</t>
  </si>
  <si>
    <t>"넷플릭스" 공개되자 난리났던 2020년 "1위" 찍은 영화 《365일》 [영화리뷰 결말포함]</t>
  </si>
  <si>
    <t>"넷플릭스" 욕망의 끝을 적나라하게 보여준 명작 [영화리뷰 결말포함]</t>
  </si>
  <si>
    <t>《제럴드의 게임》</t>
  </si>
  <si>
    <t>"넷플릭스" 후방주의 드라마 브리저튼 시즌1~2 한방에 몰아보기 [영화리뷰 결말포함])</t>
  </si>
  <si>
    <t>브리튼 시즌1,2 한방에 몰아보기</t>
  </si>
  <si>
    <t>모태솔로 그녀를 밤낮없이 찾아온 수상한 존재 [영화리뷰 영화소개]</t>
  </si>
  <si>
    <t>전국구 보스의 아내를 건드린 교도소장의 최후 (영화리뷰)</t>
  </si>
  <si>
    <t>허구헌 날 싸움이 나는 상황에 한창 골머리를 앓고 있는 교도소장 아수라도 (2021)</t>
  </si>
  <si>
    <t>사람들을 납치해  몹쓸 짓을 한 사람들 (영화리뷰)</t>
  </si>
  <si>
    <t>(택이아빠) 물건은 확실하지?</t>
  </si>
  <si>
    <t>《27분 순삭》 "넷플릭스" 역대급 드라마 한방에 몰아보기 (결말포함)</t>
  </si>
  <si>
    <t>(윗집 남자)</t>
  </si>
  <si>
    <t>출세를 위해 사단장 부인과 금기의 선을 넘어버린 취사병 (영화리뷰)</t>
  </si>
  <si>
    <t>사단장부인 취사병</t>
  </si>
  <si>
    <t>"넷플릭스" 꿀잼 보장, 매일 수십 번 살아나는 남자의 사정</t>
  </si>
  <si>
    <t>얼른 일어나!!</t>
  </si>
  <si>
    <t>"넷플릭스" 전국구 조폭 두목의 딸을 건드린 남자들의 최후 (영화리뷰)</t>
  </si>
  <si>
    <t>여고생 재미 좀 보자고!</t>
  </si>
  <si>
    <t>"넷플릭스"에서 한국 치안 세계 1위를 느끼게 해주는 드라마, 충격 실화</t>
  </si>
  <si>
    <t>"넷플릭스" 공개되자 바로 전세계 1위 찍어버릴 좀비 한국드라마 '지금 우리 학교는'</t>
  </si>
  <si>
    <t>"넷플릭스" 전세계 1위  화제작!! 시즌2 확정된 드라마</t>
  </si>
  <si>
    <t>넷플릭스 화제작! 여죄수와 사랑에 빠진 교도관 (결말포함)</t>
  </si>
  <si>
    <t>(여죄수) 교도관</t>
  </si>
  <si>
    <t>대한민국 역사상 전설의 영화! 지금 봐도 소름 돋게 재미있는 명작  [영화리뷰 결말포함]</t>
  </si>
  <si>
    <t>주연 배우 대신 고위 인사들에게 접대를 해야 했던 무명 여배우의 시련 (영화리뷰)</t>
  </si>
  <si>
    <t>(영화감독)</t>
  </si>
  <si>
    <t>보는순간 빠져드는 영화 2탄 (영화리뷰)</t>
  </si>
  <si>
    <t>진짜 존나 재밌음 (영화리뷰)</t>
  </si>
  <si>
    <t>여배우 노출 오디션 삼순위 (2021)</t>
  </si>
  <si>
    <t>10분 순삭시켜버리는 영화 (영화리뷰)</t>
  </si>
  <si>
    <t>어린 제자 (남편)</t>
  </si>
  <si>
    <t>조선의 왕마저도 탐하려 했던 역사상 최고의 미녀 (영화리뷰)</t>
  </si>
  <si>
    <t>(왕)</t>
  </si>
  <si>
    <t>한국역사상 명작, 무장공비들의 최후 3부 (영화리뷰/결말포함)</t>
  </si>
  <si>
    <t>3부 (정윤희)</t>
  </si>
  <si>
    <t>한국역사상 명작, 무장공비들의 최후 2부 (영화리뷰/결말포함)</t>
  </si>
  <si>
    <t>2부 (정윤희)</t>
  </si>
  <si>
    <t>한국역사상 명작, 무장공비들의 최후 1부 (영화리뷰/결말포함)</t>
  </si>
  <si>
    <t>1부 (정윤희)</t>
  </si>
  <si>
    <t>단군 이래 최고 미녀 (영화리뷰)</t>
  </si>
  <si>
    <t>돈을 벌기 위해 부잣집 하녀로 들어간 시골 처녀의 시련 (영화리뷰)</t>
  </si>
  <si>
    <t>삶에 지친 당신을 힐링 시켜 줄 90년대 최고의 명작! 9.25점의 영화 (영화리뷰)</t>
  </si>
  <si>
    <t>일제 강점기, 예쁘고 가난한 유부녀가 겪어야했던 시련 (영화리뷰)</t>
  </si>
  <si>
    <t>(한번만 하자!!) 전 유부녀에요...</t>
  </si>
  <si>
    <t>삶이 힘들다 느끼는 당신이 꼭 봐야 할 영화, 9.3점의 빛나는 명작! (영화리뷰/결말포함)</t>
  </si>
  <si>
    <t>"오늘 밤 내 방으로 와요"</t>
  </si>
  <si>
    <t>과거 때문에 부잣집에서 파혼 당한 여자의 시련 (영화리뷰/결말포함)</t>
  </si>
  <si>
    <t>(어쭈?) 당신 부숴버릴 거야</t>
  </si>
  <si>
    <t>부잣집으로 팔려간 여인의 시련 (영화리뷰)</t>
  </si>
  <si>
    <t>(원미경) 살살 해주세요</t>
  </si>
  <si>
    <t>강제로 딸을 뺏기고 아내를 잃게된 19세기 귀족의 삶, 2부 (결말포함)</t>
  </si>
  <si>
    <t>강제로 딸을 뺏기고 아내를 잃게된 19세기 귀족의 삶, 1부 (결말포함)</t>
  </si>
  <si>
    <t>나귀 값에 문둥이에게 팔려간 소녀의 시련  1부, 공리 데뷔작 (결말포함)</t>
  </si>
  <si>
    <t>붉은 수수밭 (1988)</t>
  </si>
  <si>
    <t>늙은 부자의 첩으로 들어가면 벌어지는 일 ㄷㄷ 2부 (결말포함)</t>
  </si>
  <si>
    <t>여자1 여자2 여자4 중국 부자의 삶... 여자3</t>
  </si>
  <si>
    <t>늙은 부자의 첩으로 들어가면 벌어지는 일 ㄷㄷ 1부 (결말포함)</t>
  </si>
  <si>
    <t>너무 좋아...</t>
  </si>
  <si>
    <t>생계를 위해 남편 친구들에게 게임을 제시하는 아내 1부, 모니카벨루치 데뷔작 (결말포함)</t>
  </si>
  <si>
    <t>라 리파 1부 (1993)</t>
  </si>
  <si>
    <t>가난때문에 돈 많은 늙은 부자에게 팔려온 소녀의 일생 (결말포함)</t>
  </si>
  <si>
    <t>(늙은부자) 넌 임신만 해 제발 그만...</t>
  </si>
  <si>
    <t>버스안에서 일어난 충격적인 실화 (결말포함)</t>
  </si>
  <si>
    <t>저랑 같이 일해요 보더타운 (2007)</t>
  </si>
  <si>
    <t>젊음을 위해 영혼을 포기한 남자 (영화리뷰/결말포함)</t>
  </si>
  <si>
    <t>애인을 마트에 버리고 도망까지 간 남자의 최후 (결말포함)</t>
  </si>
  <si>
    <t>파트너가 바뀐 두 커플의 시련 feat.이지무비 (결말포함)</t>
  </si>
  <si>
    <t>식스 데이 세븐 나일 (1998)</t>
  </si>
  <si>
    <t>종말 이후, 얼어붙은 세상에 살아남은 사람들 (결말포함)</t>
  </si>
  <si>
    <t>이제 혼자 어떡하지...</t>
  </si>
  <si>
    <t>무인도에 간 G컵녀의 시련 (영화리뷰/결말포함)</t>
  </si>
  <si>
    <t>프랑스역사상 가장 소문이 많은 왕비 (결말포함)</t>
  </si>
  <si>
    <t>무인도에 사촌오빠와 단 둘이 남겨진 소녀 1탄, 2탄 (결말포함)</t>
  </si>
  <si>
    <t>싱글맘과 13살 아들, 그리고 탈옥수 이들의 운명은? [영화리뷰 결말포함]</t>
  </si>
  <si>
    <t>무비톡 시키는대로 해... (아들..)</t>
  </si>
  <si>
    <t>마녀를 강제로 납치 한 두 남자의 최후 (결말포함)</t>
  </si>
  <si>
    <t>세넨툰치 (2010)</t>
  </si>
  <si>
    <t>상품으로 팔기 위해 키워지는 아이들 (결말포함)</t>
  </si>
  <si>
    <t>복제인간의 운명...</t>
  </si>
  <si>
    <t>형수와 결혼하고 처제를 첩으로 삼은 충격적인 왕의 이야기-실화- (결말포함)</t>
  </si>
  <si>
    <t>알았으면 더 일찍 왔을 거야</t>
  </si>
  <si>
    <t>어린 하녀를 맞이한 부잣집 남자 (결말포함)</t>
  </si>
  <si>
    <t>베트남 하녀 (동양인..)</t>
  </si>
  <si>
    <t>인간을 벌레 취급하는 수상한 생명체들 [영화리뷰/결말포함]</t>
  </si>
  <si>
    <t>난 암컷으로 할래!!</t>
  </si>
  <si>
    <t>오디션에 참가한 미녀에게 벌어진 충격 사건 [영화리뷰/결말포함]</t>
  </si>
  <si>
    <t>(가수 할 건데...) 혹시 에로배우 어때?</t>
  </si>
  <si>
    <t>연상녀의 은밀한 비밀을 알고 있는 10대 소년의 충격적 이야기 [영화리뷰/결말포함]</t>
  </si>
  <si>
    <t>할아버지의 강도 높은 요구를 들어줘야만 했던 그녀의 비밀 (영화리뷰/결말포함)</t>
  </si>
  <si>
    <t>늙은 지주에게 팔려와 도구로 사용되는 17세 소녀 (영화리뷰/결말포함)</t>
  </si>
  <si>
    <t>섬에 끌려가 수많은 어부들의 욕구를 채워줘야만 했던 소녀 (영화리뷰/결말포함)</t>
  </si>
  <si>
    <t>어두워서 몰랐는데 하고? 보니 와이프가 아니었다ㄷㄷ (영화리뷰/결말포함)</t>
  </si>
  <si>
    <t>자기야 들어와</t>
  </si>
  <si>
    <t>존예녀를 가둬놓고 욕구를 채우는 미친남자 (영화리뷰/결말포함)</t>
  </si>
  <si>
    <t>제발 그만...</t>
  </si>
  <si>
    <t>엄마 말에 절대복종하던 "마마보이 아들"이 벌인 미친짓 (영화리뷰/결말포함)</t>
  </si>
  <si>
    <t>입대 전 꼭 총각딱지 떼고 드간다 (영화리뷰/결말포함)</t>
  </si>
  <si>
    <t>이건 기회야... 만취한 여사친</t>
  </si>
  <si>
    <t>여자를 감금하고 돌아가며 욕구를 채운 미친 고등학생들 ㄷㄷ(영화리뷰/결말포함)</t>
  </si>
  <si>
    <t>넌 우리들의 노리개야</t>
  </si>
  <si>
    <t>새 아버지의 욕구를 채워줘야만 했던 소녀의 충격실화 (결말포함)</t>
  </si>
  <si>
    <t>새아빠 왜 이래요.</t>
  </si>
  <si>
    <t>금발 미녀들만 납치하여 욕구를 채우는 싸이코패스 (결말포함)</t>
  </si>
  <si>
    <t>최상품이군..ㅎㅎ</t>
  </si>
  <si>
    <t>술취한 동창이 잠든 척 연기한다면? (결말포함)</t>
  </si>
  <si>
    <t>제발 좀 덮쳐라!!</t>
  </si>
  <si>
    <t>하필 유도부 ACE의 여친을 건드린 일진의 최후 (결말포함)</t>
  </si>
  <si>
    <t>떡실신.. (일진)</t>
  </si>
  <si>
    <t>실제 인육을 먹던 싸이코패스를 모티브로 만든 실화영화 (영화리뷰 결말포함)</t>
  </si>
  <si>
    <t>(요리재료)</t>
  </si>
  <si>
    <t>알바생의 욕구를 채워줘야만 했던 사모님의 비밀 (영화리뷰/결말포함)</t>
  </si>
  <si>
    <t>사모님 알바생 남편 몰래..</t>
  </si>
  <si>
    <t>성형으로 인생역전!ㄷㄷ 자신을 무시했던 여자들이 환장하는 남자판 미녀는 괴로워! (결말포함)</t>
  </si>
  <si>
    <t>제발 해줘요</t>
  </si>
  <si>
    <t>(충격실화) 한 여학생을 두고 단체로 욕구를 채운 미친 고삐리들 (결말포함)</t>
  </si>
  <si>
    <t>(1) (2) (3)</t>
  </si>
  <si>
    <t>(결말포함) 클라라 출연 화제의 신작 개봉영화</t>
  </si>
  <si>
    <t>(결말포함) 존예 AI로봇을 아내로 맞이하면 생기는 일 (영화리뷰)</t>
  </si>
  <si>
    <t>존예 AI 로봇 와이프</t>
  </si>
  <si>
    <t>대학 시절 자취방의 목적 (결말포함)</t>
  </si>
  <si>
    <t>자취방에 온 여후배</t>
  </si>
  <si>
    <t>여자를 가둬 놓고 길들이는 미친남자 (결말포함)</t>
  </si>
  <si>
    <t>(결말포함) 끌고 온 소녀를 가두고 길들이는 미친남자 (영화리뷰)</t>
  </si>
  <si>
    <t>여고생 납치범 이게 실화? ㄷㄷ</t>
  </si>
  <si>
    <t>여학생의 몸을 단돈 5만원에 탐하려 한 아저씨의 최후 (결말포함)</t>
  </si>
  <si>
    <t>몸값 5만원이요?</t>
  </si>
  <si>
    <t>한명으로 만족하지 못하는 미녀 아내의 욕구를 풀어주는 남자들 (영화리뷰/결말포함)</t>
  </si>
  <si>
    <t>대놓고 바람을 펴? ㅅㅂ...</t>
  </si>
  <si>
    <t>여중사의 욕구를 채워줘야만 했던 말년병장 (결말포함)</t>
  </si>
  <si>
    <t>(말년병장) 속옷도 벗긴다 실시! (여중사)</t>
  </si>
  <si>
    <t>닥치는대로 임신 시켜 버리는 싸이코패스 (결말포함)</t>
  </si>
  <si>
    <t>강제임신!!</t>
  </si>
  <si>
    <t>싸이코 집착남과 결혼하면 벌어지는 대참사 (결말포함)</t>
  </si>
  <si>
    <t>어린여자만 납치하여 욕구를 채우는 인간쓰레기 (충격실화)</t>
  </si>
  <si>
    <t>- 충격실화-</t>
  </si>
  <si>
    <t>미친..실제 한국의 섬마을에 혼자 들어갔던 여자 여행객에게 생긴 일 (결말포함)</t>
  </si>
  <si>
    <t>섬마을 실화사건</t>
  </si>
  <si>
    <t>로또 125억당첨되고, 평범하게 회사 다니며 직장 상사에게 말 대꾸하는 역대 급 사이다 참교육!! 배꼽 빠지는 개꿀잼 코믹 드라마 결말까지 몰아보기 !!!</t>
  </si>
  <si>
    <t>125억 당첨자 1억 좀 떼어줄까? 지운수대통 결말까지 한방에 !! 직장 상사</t>
  </si>
  <si>
    <t>눈 떠보니!!! 125억 !!!로또에 당첨되면 벌어지는 일 !! ㄷㄷㄷ;; 돈벼락 맞은 남자의 역대급 코미디 드라마 1부 몰아보기 !!</t>
  </si>
  <si>
    <t>행복회로 가동중 !! 지운수대통 허...125억 ㄷㄷ;; 시간 순삭 주의</t>
  </si>
  <si>
    <t>당시실검 1위찍고 김남주 신드롬까지 만들어내며 재미있다고 난리 난 레전드 코믹 드라마 몰아보기!!!</t>
  </si>
  <si>
    <t>그렇게 갑질 하고 싶어요?? 역전의 여왕 결말까지 한방에!!!</t>
  </si>
  <si>
    <t>재벌 2세가유부녀에게 빠지면 벌어지는 일 ㄷㄷㄷ !! 레전드 막장 드라마 2부몰아보기~!!</t>
  </si>
  <si>
    <t>역전의 여왕 시간 순삭 주의!!! 그렇게 갑질 하고 싶어요 ??</t>
  </si>
  <si>
    <t>동시간대시청률 1위로 시청자들의 큰 호평을 받으며 재밌다고 난리났던  레전드 드라마 1부 몰아보기!!!</t>
  </si>
  <si>
    <t>역전의 여왕 시간 순삭 주의 !!</t>
  </si>
  <si>
    <t>동시간 대시청률 1위로  폭력 미화를 앞장 세워 만든 레전드 조폭 코미디 드라마 결말까지 몰아보기!!!</t>
  </si>
  <si>
    <t>달콤 살벌 패밀리 결말까지 한방에 !! 누굴 담그면 될까요?</t>
  </si>
  <si>
    <t>동시간대시청률1위!!서열1위!! 충남 조직의 보스였던 아빠가 과거를 청산하면 벌어지는 일ㄷㄷㄷ!!!</t>
  </si>
  <si>
    <t>달콤 살벌 패밀리 시간 순삭 주의 !!! 충남 조직 서열1위 &lt;충심파 보스&gt;</t>
  </si>
  <si>
    <t>상위 0.001%천재 로봇 개발자 손에서 AI기반의 로봇이 만들어지면 벌어지는 일 ㄷㄷ!! 코믹 병맛 드라마 한방에 몰아보기!!</t>
  </si>
  <si>
    <t>보그맘 결말까지 몰아보기</t>
  </si>
  <si>
    <t>시청률 1위찍고 해외에서까지 재밌다고 리메이크하며 대박 친 역대급 개꿀잼 드라마 몰아보기!!</t>
  </si>
  <si>
    <t>"이 노숙자가 스위트룸을??" 그녀는 예뻤다 결말까지 몰아보기</t>
  </si>
  <si>
    <t>국내외각종 챠트 1위를 차지하며 해외에서까지 대박 친 역대급 레전드 코믹 드라마 몰아보기!!!</t>
  </si>
  <si>
    <t>그녀는 예뻤다 1~8화까지 몰아보기 "내가 한번 꼬셔봐?'</t>
  </si>
  <si>
    <t>와...최고 시청률 33.7%로 당시 지상파 방송 전부 씹어먹고 초대박났던 레전드 코믹 드라마 몰아보기!!!</t>
  </si>
  <si>
    <t>" 나니?!!!" 내조의여왕 결말까지 돌아보기</t>
  </si>
  <si>
    <t>최고시청률 33.7%로 1위 찍고 해외에서까지 재미있다고 난리난 레전드 코믹 드라마 몰아보기!!!!</t>
  </si>
  <si>
    <t>"으이구~ 저 화상!! 내조의여왕 1~10화까지 몰아보기</t>
  </si>
  <si>
    <t>동 시간대 시청률 1위 MBC에서 작정하고 ''실험 정신'' 을 불태우면서 만든 레전드 코믹 드라마 끝까지 몰아보기!!!</t>
  </si>
  <si>
    <t>믿음 소망 사랑 중에 제일은...? 마이 리틀 베이비 결말까지 몰아보기</t>
  </si>
  <si>
    <t>당시 실검 1위까지 하며 파격적이고 신선한 소재로 재미있다고 난리난 레전드 코믹 드라마 몰아보기!!!</t>
  </si>
  <si>
    <t>아버지 힘 빼세요~ 마이 리틑 베이비 1~8화까지 몰아보기</t>
  </si>
  <si>
    <t>동시간대 시청률 1위 석유재벌이 우리 아빠...? 역대급 신 들린 연기의 최민수표 꿀잼 코미디 드라마 몰아보기</t>
  </si>
  <si>
    <t>죽어야사는 남자 결말까지 몰아보기</t>
  </si>
  <si>
    <t>잠자기 전 클릭금지 동시간대 시청률 최악이었지만 뒤늦게 개꿀잼 드라마로 알려진 레전드 작품</t>
  </si>
  <si>
    <t>역도요정 김복주 결말까지 몰아보기</t>
  </si>
  <si>
    <t>당시 해외 인기순위 2위먹고 뒤늦게 시청자들의 극찬을 받았던 레전드급 드라마!!</t>
  </si>
  <si>
    <t>역도요정 김복주 1-8화 몰아보기 상습범이네 이거</t>
  </si>
  <si>
    <t>잠 자기전 클릭 금지 ''연재 당시 평점 10점''에 빛나는 웹툰 원작 개꿀잼 드라마운빨 로맨스 몰아보기</t>
  </si>
  <si>
    <t>운빨 로맨스 결말까지 몰아보기</t>
  </si>
  <si>
    <t>몰입도 2000% 상위 1% 천재가 미신에 미친 여자를 만나면 벌어지는 이야기</t>
  </si>
  <si>
    <t>운빨 로맨스 1~10화 몰아보기</t>
  </si>
  <si>
    <t>최고 시청률 18.2% 한국 역사상 처음으로 " 국정원 " 이 투자한 " 레전드 첩보 드라마 "  결말까지 몰아보기</t>
  </si>
  <si>
    <t>개와늑대의시간 결말까지 몰아보기</t>
  </si>
  <si>
    <t>시간 순삭 주의16년이 지난 지금까지 개띵작으로 평가받는 처절한 복수드라마 몰아보기</t>
  </si>
  <si>
    <t>개와 늑대의 시간 1~10화 몰아보기</t>
  </si>
  <si>
    <t>시청률 "18.1%" 몰입도 "3000%", 보다가 밤 홀딱 새도 책임 못짐 "금수저" 요원  "흙수저" 요원의 비밀 첩보 로맨스!! 결말 몰아보기</t>
  </si>
  <si>
    <t>7급 공무원 결말까지 몰아보기</t>
  </si>
  <si>
    <t>최고 시청률 18.1% 금수저 X 흙수저 "국정원"의 환상 케미를 담은 "비밀 첩보 로맨스" 드라마 ( 7급 공무원 ) 1부 몰아보기</t>
  </si>
  <si>
    <t>7급공무원 1~10화 몰아보기</t>
  </si>
  <si>
    <t>최고시청률 14.4%로 폭력의 시대를 재구성한 인간 "홍길동" 의 레전드 사극 드라마!!</t>
  </si>
  <si>
    <t>백성을 훔친 도적 역적 결말까지 몰아보기</t>
  </si>
  <si>
    <t>와.. 최고시청률 14.4% 달성하고 탄탄한 스토리와 압도적인 연출로 엄청난 몰입감을 선사했던 그 드라마 ㄷㄷ</t>
  </si>
  <si>
    <t>백성을 훔친 도적 역적 1~20화 몰아보기</t>
  </si>
  <si>
    <t>단숨에 시청률 1위를 차지하며 노비를 소재로 성공한 유일한 레전드 사극 드라마!!</t>
  </si>
  <si>
    <t>백성을훔친 도적 역적 1~10화 몰아보기</t>
  </si>
  <si>
    <t>《넷플릭스》에서 꼭 봐야하는 미친듯한 화끈함의 《힘을 숨긴 사나이들.. 》의 레전드 참교육 액션 Top.3 한방에 몰아보기 [영화리뷰 결말포함]</t>
  </si>
  <si>
    <t>《넷플릭스》에서 꼭 봐야하는 미친듯한 몰입감의 《힘을 숨긴 최강 레인저..》 레전드 참교육 스릴러 [영화리뷰 결말포함]</t>
  </si>
  <si>
    <t>어떤 무기로 드릴까요? 이 매장에 있는거 전부!!</t>
  </si>
  <si>
    <t>《넷플릭스》에서 꼭 봐야하는 미친듯한 몰입감의 《힘을 숨긴 최강 파일럿..》 레전드 전쟁 드라마 [영화리뷰 결말포함]</t>
  </si>
  <si>
    <t>- 국경선 최전방 수색대 전멸 5초 전..</t>
  </si>
  <si>
    <t>힘을 숨긴 시각장애인..?! 《넷플릭스》에서 꼭 봐야하는 미친듯한 화끈함의 레전드 참교육 스릴러  [영화리뷰 결말포함]</t>
  </si>
  <si>
    <t>《넷플릭스》에서 꼭 봐야하는 미친듯한 몰입감의 《600년 고대 악마 vs 최강 백수..?!! Part.2》의 레전드 판타지 스릴러 [영화리뷰 결말포함]</t>
  </si>
  <si>
    <t>• 보여줄게..</t>
  </si>
  <si>
    <t>《넷플릭스》에서 꼭 봐야하는 미친듯한 화끈함의 《동남아 랭킹 1위 전직 킬러들.. 》의 레전드 참교육 명작 Top.3 한방에 몰아보기 [영화리뷰 결말포함]</t>
  </si>
  <si>
    <t>힘을 숨긴 전직 KGB 엄마.. 《넷플릭스》에서 꼭 봐야하는 미친듯한 화끈함의 레전드 첩보 스릴러  [프롬 더 콜드, 한방에 몰아보기][영화리뷰 결말포함]</t>
  </si>
  <si>
    <t>천부적인 재능을 숨긴 주부 챔피언.. 《넷플릭스》에서 꼭 봐야하는 미친듯한 몰입감의 레전드 액션 드라마 [영화리뷰 결말포함]</t>
  </si>
  <si>
    <t>천부적인 재능을 숨긴 주부 킬러.. 《넷플릭스》에서 꼭 봐야하는 미친듯한 긴장감의 레전드 참교육 스릴러 [영화리뷰 결말포함]</t>
  </si>
  <si>
    <t>보여줄게..</t>
  </si>
  <si>
    <t>《넷플릭스》에서 꼭 봐야하는 미친듯한 화끈함의 《랭킹 1위 힘을 숨긴 누님들.. 》의 레전드 참교육 명작 Top.3 한방에 몰아보기 [영화리뷰 결말포함]</t>
  </si>
  <si>
    <t>《넷플릭스》에서 꼭 봐야하는 미친듯한 화끈함의 《고대의 신 VS 최강 인간.. 》 레전드 참교육 액션 [영화리뷰 결말포함]</t>
  </si>
  <si>
    <t>《넷플릭스》에서 꼭 봐야하는 미친듯한 화끈함의 《천재 다크 히어로 vs 베테랑 형사.. 》 레전드 참교육 스릴러 [영화리뷰 결말포함]</t>
  </si>
  <si>
    <t>《넷플릭스》에서 꼭 봐야하는 미친듯한 긴장감의 《힘을 숨긴 중세 전쟁 시리즈.. 》 레전드 명작 Top.2 한방에 몰아보기 [영화리뷰 결말포함]</t>
  </si>
  <si>
    <t>《넷플릭스》에서 꼭 봐야하는 미친듯한 몰입감의 레전드 1위 전쟁 드라마 [영화리뷰 결말포함]</t>
  </si>
  <si>
    <t>《넷플릭스》에서 꼭 봐야하는 미친듯한 화끈함의 《힘을 숨긴 전직 요원 어머니?!!..》 레전드 참교육 액션 [영화리뷰 결말포함]</t>
  </si>
  <si>
    <t>- 3초 준다 -풀어라..</t>
  </si>
  <si>
    <t>하필이면 최강 아빠를 건드려버린.. 《넷플릭스》에서 꼭 봐야하는 미친듯한 몰입감의 레전드 액션 스릴러 Top.2 한방에 몰아보기 [영화리뷰 결말포함]</t>
  </si>
  <si>
    <t>《넷플릭스》에서 꼭 봐야하는 미친듯한 화끈함의 《전직 경찰특공대 탐정..》 레전드 참교육 액션 [영화리뷰 결말포함]</t>
  </si>
  <si>
    <t>《넷플릭스》에서 꼭 봐야하는 미친듯한 몰입감의 《600년 고대 악마 vs 최강 백수..?!!》의 레전드 판타지 스릴러 [영화리뷰 결말포함]</t>
  </si>
  <si>
    <t>-600년을 숨겨온 최강 능력</t>
  </si>
  <si>
    <t>《넷플릭스》에서 꼭 봐야하는 미친듯한 몰입감의 《세계 랭킹 1위 야쿠자》의 레전드 참교육 액션 [영화리뷰 결말포함]</t>
  </si>
  <si>
    <t>《넷플릭스》에서 꼭 봐야하는 미친듯한 몰입감의 《생존 확률 단 3%.. 》 레전드 미래SF 스릴러 [3퍼센트 시즌2 한 방에 몰아보기][영화리뷰 결말포함]</t>
  </si>
  <si>
    <t>《넷플릭스》에서 꼭 봐야하는 미친듯한 몰입감의 《랭킹 1위 역대급 SF 스릴러 시리즈》의 레전드 반전 명작 Top.3 한방에 몰아보기 [영화리뷰 결말포함]</t>
  </si>
  <si>
    <t>《넷플릭스》에서 꼭 봐야하는 미친듯한 화끈함의 《세계 랭킹 1위 킬러 &amp; 간호사 듀오??.. 》 레전드 참교육 스릴러  [영화리뷰 결말포함]</t>
  </si>
  <si>
    <t>《넷플릭스》에서 꼭 봐야하는 미친듯한 몰입감의 《경찰 특공대 vs 민족 투사들.. 》 레전드 범죄 스릴러 [영화리뷰 결말포함]</t>
  </si>
  <si>
    <t>《넷플릭스》에서 꼭 봐야하는 미친듯한 몰입감의 《힘을 숨긴 할아버지》 레전드 참교육 액션 [영화리뷰 결말포함]</t>
  </si>
  <si>
    <t>《넷플릭스》에서 꼭 봐야하는 미친듯한 화끈함의 《세계 랭킹 1위 요원들의 미래 SF 시리즈》의 레전드 액션 명작 Top.3 한방에 몰아보기 [영화리뷰 결말포함]</t>
  </si>
  <si>
    <t>핵 미사일 공격 5 초 전.. 《넷플릭스》에서 꼭꼭 숨겨져 있던 미친듯한 화끈함의 레전드 참교육 액션 [영화리뷰 결말포함]</t>
  </si>
  <si>
    <t>미국 본토 핵미사일 공격?!! 멸망5초전</t>
  </si>
  <si>
    <t>《넷플릭스》에 꼭꼭 숨겨져 있던 미친듯한 긴장감(?)의 레전드 좀비 스릴러 [영화리뷰 결말포함]</t>
  </si>
  <si>
    <t>죽는건가..</t>
  </si>
  <si>
    <t>전쟁의 신이라 불리던 역대 최강의 요원.. 《넷플릭스》에서 꼭 봐야하는 미친듯한 화끈함의 레전드 참교육 액션 [영화리뷰 결말포함]</t>
  </si>
  <si>
    <t>동유럽 최대 마피아 조직 - 전멸5초 전</t>
  </si>
  <si>
    <t>《넷플릭스》에 공개하자 마자 랭킹 Top.3 찍어버린.. 임무 성공률 100%의 《프랑스 외인부대》 최정예 에이전트 [영화리뷰 결말포함]</t>
  </si>
  <si>
    <t>국가급 테러 조직과 맞짱뜨는 세계 랭킹 1위 비밀 특수 부대.. 《넷플릭스》에서 꼭 봐야하는 미친듯한 화끈함의 레전드 액션 스릴러 [영화리뷰 결말포함]</t>
  </si>
  <si>
    <t>- 수백미터 장거리 저격 요기 - ㅆㄱㄴ!!</t>
  </si>
  <si>
    <t>역대급 몰입감으로 31분을 순삭시키는 ‘미친자들의 전쟁’ 대한민국 레전드 스릴러 《몸값》, 2023년 칸 국제 시리즈 페스티벌 각본상 《Best ScreenPlay 수상》 명작</t>
  </si>
  <si>
    <t>세계 랭킹 1위 《특수 요원》들이 휴양지 호텔에 모여야 했던 이유.. 《넷플릭스》에서 꼭 봐야하는 미친듯한 몰입감의 레전드 첩보 스릴러 [영화리뷰 결말포함]</t>
  </si>
  <si>
    <t>모사드 ACE 총 출동</t>
  </si>
  <si>
    <t>2,000년 로마 제국을 멸망시킨 최강의 정복자.. 《넷플릭스》에서 꼭 봐야하는 미친듯한 화끈함의 레전드 중세 전쟁 [오스만 제국의 꿈 시즌1~2 통합본][영화리뷰 결말포함]</t>
  </si>
  <si>
    <t>-2,000년 로마제국 •멸망 5초 전</t>
  </si>
  <si>
    <t>《넷플릭스》에서 꼭 봐야하는 미친듯한 화끈함의 《세계 랭킹 1위 특수 부대 시리즈》의 레전드 액션 명작 Top.3 한방에 몰아보기 [영화리뷰 결말포함]</t>
  </si>
  <si>
    <t>《넷플릭스》에서 꼭 봐야하는 미친듯한 몰입감의 《좀비 멸망 시리즈》 레전드 스릴러 명작 Top.3 한방에 몰아보기 [영화리뷰 결말포함]</t>
  </si>
  <si>
    <t>《넷플릭스》에서 꼭 봐야하는 미친듯한 몰입감의 《힘을 숨긴 보조 경찰》의 레전드 범죄 스릴러 [영화리뷰 결말포함]</t>
  </si>
  <si>
    <t>《넷플릭스》에서 꼭 봐야하는 미친듯한 몰입감의 레전드 1위 SF 스릴러 [영화리뷰 결말포함]</t>
  </si>
  <si>
    <t>《넷플릭스》에서 꼭 봐야하는 미친듯한 화끈함의 《세계 랭킹 1위 해커 vs 양아치 일진들》의 레전드 범죄 스릴러 [영화리뷰 결말포함]</t>
  </si>
  <si>
    <t>찾았다..</t>
  </si>
  <si>
    <t>《넷플릭스》에서 꼭 봐야하는 미친듯한 몰입감의 《세계 2차 대전 수송 부대》의 레전드 전쟁 드라마 [영화리뷰 결말포함]</t>
  </si>
  <si>
    <t>《넷플릭스》에서 꼭 봐야하는 미친듯한 화끈함의 《힘을 숨긴 백악관 보조요원》의 레전드 2위 액션 스릴러 [나이트 에이전트, 후편][영화리뷰 결말포함]</t>
  </si>
  <si>
    <t>《넷플릭스》에서 꼭 봐야하는 미친듯한 화끈함의 《힘을 숨긴 백악관 보조요원》의 레전드 1위 액션 스릴러 [나이트 에이전트, 전편][영화리뷰 결말포함]</t>
  </si>
  <si>
    <t>- 1년째 임무 대기 중..</t>
  </si>
  <si>
    <t>미쳐버린 몰입감으로 22분을 순삭시키는 《외계(?) 생명체 vs 고등학생.. 》 대한민국 밀리터리 SF 끝판왕!! 《방과 후 전쟁활동》, 오직 티빙에서 대공개</t>
  </si>
  <si>
    <t>대한민국 서울 (롯데타워;;;) 멸망 5초전..</t>
  </si>
  <si>
    <t>《넷플릭스》에서 꼭 봐야하는 미친듯한 화끈함의 《세계 랭킹 1위 정비사 vs 유럽 최대 마피아 조직》의 레전드 액션 스릴러 [영화리뷰 결말포함]</t>
  </si>
  <si>
    <t>《넷플릭스》에서 꼭 봐야하는 미친듯한 몰입감의 《잠복 요원 vs ㅆㄹㄱ 범죄 조직》의 레전드 범죄 스릴러 [영화리뷰 결말포함]</t>
  </si>
  <si>
    <t>와..!! 걸작 제조기 《톰 행크스》 주연의 또다른 명작 《오토라는 남자》, 3월 29일 대개봉</t>
  </si>
  <si>
    <t>지구 멸망 6초 전.. 《넷플릭스》에서 꼭 봐야하는 미친듯한 몰입감의 레전드 2위 미스터리 스릴러 [영화리뷰 결말포함]</t>
  </si>
  <si>
    <t>《넷플릭스》에서 꼭 봐야하는 미친듯한 화끈함의 《세계 랭킹 1위 정비사 vs 경찰 특공대》의 레전드 액션 스릴러 [영화리뷰 결말포함]</t>
  </si>
  <si>
    <t>《넷플릭스》에서 꼭 봐야하는 미친듯한 화끈함의 《세계 랭킹 1위 용병 vs 경찰 특공대》 레전드 액션  [영화리뷰 결말포함]</t>
  </si>
  <si>
    <t>세계 랭킹 1위 강도단 vs 마피아.. 《넷플릭스》에서 꼭 봐야하는 미친듯한 화끈함의 레전드 범죄 스릴러 [넷플릭스 더 크루 갱랜드 시즌 1~2편 통합본][영화리뷰 결말포함]</t>
  </si>
  <si>
    <t>인류 멸망 5초 전.. 《넷플릭스》 꼭 봐야하는 《인간 vs 안드로이드》의 레전드 SF 스릴러 [영화리뷰 결말포함]</t>
  </si>
  <si>
    <t>《넷플릭스》에서 꼭 봐야하는 미쳐버린 힐링의 레전드 판타지 드라마 [영화리뷰 결말포함]</t>
  </si>
  <si>
    <t>무중력 아기..</t>
  </si>
  <si>
    <t>외계 식민지 멸망 3초 전.. 《넷플릭스》에서 꼭 봐야하는 미친듯한 몰입감의 레전드 SF 스릴러 애니 [영화리뷰 결말포함]</t>
  </si>
  <si>
    <t>행성 마지막 탈출선 - 추락 5초전..</t>
  </si>
  <si>
    <t>지구 멸망 4초 전.. 《넷플릭스》에서 꼭 봐야하는 미친듯한 몰입감의 레전드 미스터리 스릴러 [영화리뷰 결말포함]</t>
  </si>
  <si>
    <t>바다 속으로..</t>
  </si>
  <si>
    <t>남미 최대 카르텔 멸망 3초 전.. 《넷플릭스》에서 꼭 봐야하는 미친듯한 몰입감의 레전드 범죄 스릴러 [영화리뷰 결말포함]</t>
  </si>
  <si>
    <t>지구 멸망 3초 전.. 《넷플릭스》에서 꼭 봐야하는 미친듯한 몰입감의 레전드 미스터리 스릴러 [넷플릭스 레인 시즌 1~3편 통합본][영화리뷰 결말포함]</t>
  </si>
  <si>
    <t>15세기 유럽 최강자 결정전.. 《넷플릭스》에서 꼭 봐야하는 미친듯한 화끈함의 레전드 1위 중세 전쟁 [영화리뷰 결말포함]</t>
  </si>
  <si>
    <t>테러 조직 멸망 3초 전..《넷플릭스》에서 꼭 봐야하는 미친듯한 몰입감의 《힘을 숨긴 전직 군의관》의 레전드 전쟁 스릴러 [영화리뷰 결말포함]</t>
  </si>
  <si>
    <t>특수 부대 멸망 3초 전..《넷플릭스》에서 꼭 봐야하는 미친듯한 화끈함의 《동남아 랭킹 1위 특수 요원》 레전드 액션 스릴러 [영화리뷰 결말포함]</t>
  </si>
  <si>
    <t>인류 멸망 5초 전.. 《넷플릭스》 꼭 봐야하는 《2045년 AI의 반란》의 레전드 SF 스릴러?!! [영화리뷰 결말포함]</t>
  </si>
  <si>
    <t>CIA 멸망 5초 전.. 《넷플릭스》에서 꼭 봐야하는 미친듯한 화끈함의 《힘을 숨긴 전직 특수요원 엄마》의 레전드 첩보 스릴러  [프롬 더 콜드, 후편][영화리뷰 결말포함]</t>
  </si>
  <si>
    <t>CIA 멸망 5초 전.. 《넷플릭스》에서 꼭 봐야하는 미친듯한 화끈함의 《힘을 숨긴 전직 특수요원 엄마》의 레전드 첩보 스릴러  [프롬 더 콜드, 전편][영화리뷰 결말포함]</t>
  </si>
  <si>
    <t>힘을 숨긴 《랭킹 1위 형사》를 건드려버린 뒷골목 범죄 조직의 최후 [영화리뷰 결말포함]</t>
  </si>
  <si>
    <t>《넷플릭스》에서 꼭 봐야하는 《힘을 숨긴 전직 해병대》의 레전드 화끈 액션 [영화리뷰 결말포함]</t>
  </si>
  <si>
    <t>《넷플릭스》에서 꼭 봐야하는 미친듯한 긴장감의 레전드 미스터리 스릴러  [영화리뷰 결말포함</t>
  </si>
  <si>
    <t>외계+좀비 침략 5초 전.. 《넷플릭스》에서 꼭 봐야하는 미친듯한 화끈함의 레전드 SF 스릴러 [영화리뷰 결말포함]</t>
  </si>
  <si>
    <t>사무실 멸망 5초 전.. 《넷플릭스》에서 꼭 봐야하는 미친듯한 화끈함(?)의 레전드 SF 스릴러 [영화리뷰 결말포함]</t>
  </si>
  <si>
    <t>생존 캠프 멸망 3초 전..《넷플릭스》에서 꼭 봐야하는 미친듯한 긴장감의 레전드 생존 스릴러 [영화리뷰 결말포함]</t>
  </si>
  <si>
    <t>《앤트맨과 와스프: 퀀텀매니아》 관람전 필수 영상!! 앤트맨 활약 모먼트 몰아보기 [2월 15일 대개봉]</t>
  </si>
  <si>
    <t>《넷플릭스》에서 꼭 봐야하는 미친듯한 화끈함의 레전드 1위 전쟁 액션 [영화리뷰 결말포함]</t>
  </si>
  <si>
    <t>《넷플릭스》에서 꼭 봐야하는 미친듯한 긴장감의 레전드 신대륙 복수 스릴러 [영화리뷰 결말포함]</t>
  </si>
  <si>
    <t>《넷플릭스》에서 꼭 봐야하는 미친듯한 긴장감의 레전드 호주 범죄 스릴러 [영화리뷰 결말포함]</t>
  </si>
  <si>
    <t>지구 멸망 후 50년.. 《넷플릭스》에서 꼭 봐야하는 미친듯한 화끈함의 레전드 SF 스릴러 [영화리뷰 결말포함]</t>
  </si>
  <si>
    <t>힘을 숨긴 《꼴등 기사》를 건드려버린 대륙 최강 군단장의 최후 [넷플릭스 영화리뷰 결말포함]</t>
  </si>
  <si>
    <t>총 제작비 750억 《넷플릭스》에서 작정하고 만든 《서기 2130년》의 배경의 미쳐버린 미래 사회 [넷플릭스 얼터드 카본 시즌 1~2편 통합본][영화리뷰 결말포함]</t>
  </si>
  <si>
    <t>《테이큰 감독님 최신작?!》 미쳐버린 화끈함으로 《19분》을 순삭시키는 《넷플릭스》 레전드 범죄 액션 [영화리뷰 결말포함]</t>
  </si>
  <si>
    <t>독일군 포로 수용소에서 발생한 충격적인 사건들.. 《넷플릭스》에서 꼭 봐야하는 레전드 생존 실화 [영화리뷰 결말포함]</t>
  </si>
  <si>
    <t>영국 MI6의 역대급 위기.. 《넷플릭스》에서 꼭 봐야하는 미친듯한 긴장감의 레전드 첩보 스릴러 [영화리뷰 결말포함]</t>
  </si>
  <si>
    <t>하필이면 전설급 《전직 킬러의 가족》을 건드려버린 범죄 조직의 최후 [영화리뷰 결말포함]</t>
  </si>
  <si>
    <t>힘을 숨긴 킬러 X 4.. 《넷플릭스》에서 꼭 봐야하는 《킬러 vs 마피아》의 레전드 참교육 액션 [영화리뷰 결말포함]</t>
  </si>
  <si>
    <t>《넷플릭스》에서 꼭 봐야하는 《힘을 숨긴 배달부》의 레전드 참교육 스릴러 [영화리뷰 결말포함]</t>
  </si>
  <si>
    <t>《넷플릭스》에서 꼭 봐야하는 미친듯한 긴장감의 레전드 재난 스릴러 [영화리뷰 결말포함]</t>
  </si>
  <si>
    <t>핵전쟁 3초 전.. 《넷플릭스》에서 꼭 봐야하는 미친듯한 화끈함의 레전드 SF 액션 [영화리뷰 결말포함]</t>
  </si>
  <si>
    <t>비밀 조직 참교육 5초 전.. 《넷플릭스》에서 꼭 봐야하는 미친듯한 화끈함의 레전드 SF 액션 [영화리뷰 결말포함]</t>
  </si>
  <si>
    <t>《넷플릭스》에서 꼭 봐야하는 《힘을 숨긴 선생님》의 레전드 참교육 액션 [영화리뷰 결말포함]</t>
  </si>
  <si>
    <t>하필이면 《남미 최정예 특수 부대》를 건드려버린 글로벌 카르텔 조직의 최후 [영화리뷰 결말포함]</t>
  </si>
  <si>
    <t>인류 멸망 3초 전.. 《넷플릭스》에서 꼭 봐야하는 미친듯한 긴장감의 레전드 특수부대 액션 [영화리뷰 결말포함]</t>
  </si>
  <si>
    <t>《넷플릭스》에서 꼭 봐야하는 《힘을 숨긴 해커》의 레전드 참교육 스릴러 [영화리뷰 결말포함]</t>
  </si>
  <si>
    <t>치사율 300%.. 《넷플릭스》에서 꼭 봐야하는 미친듯한 몰입감의 레전드 미스터리 스릴러 [영화리뷰 결말포함]</t>
  </si>
  <si>
    <t>생존 확률 단 3%.. 《넷플릭스》에서 꼭 봐야하는 미친듯한 몰입감의 레전드 생존 스릴러 [영화리뷰 결말포함]</t>
  </si>
  <si>
    <t>【디즈니+】에서 작성하고 만든 《힘을 숨긴 신인류》의 레전드 다크 판타지 스릴러 【커넥트】 모든 에피소드 디즈니+ 12월 7일 전편 공개</t>
  </si>
  <si>
    <t>미쳐버린 긴장감으로 《42분》을 순삭시키는 레전드 좀비 스릴러 [영화리뷰 결말포함] 《블랙썸머 시즌1~2》 한번에 몰아보기</t>
  </si>
  <si>
    <t>힘을 숨긴 《모범 아빠》를 건드려버린 동네 양아치들의 최후 [영화리뷰 결말포함]</t>
  </si>
  <si>
    <t>사망 후 단 2초.. 《넷플릭스》에서 꼭 봐야하는 미친듯한 긴장감의 레전드 1위 좀비 스릴러 [영화리뷰 결말포함</t>
  </si>
  <si>
    <t>치사율 200%.. 《넷플릭스》에서 꼭 봐야하는 미친듯한 몰입감의 레전드 미스터리 스릴러 [영화리뷰 결말포함]</t>
  </si>
  <si>
    <t>○○?? - 사상 최악의 바이러스</t>
  </si>
  <si>
    <t>지구 멸망 후 7년.. 《넷플릭스》에서 꼭 봐야하는 미친듯한 화끈함의 레전드 SF 스릴러 [영화리뷰 결말포함]</t>
  </si>
  <si>
    <t>사망 후 단 3초.. 《넷플릭스》에서 꼭 봐야하는 미친듯한 긴장감의 레전드 1위 좀비 스릴러 [영화리뷰 결말포함]</t>
  </si>
  <si>
    <t>치사율 100%.. 《넷플릭스》에서 꼭 봐야하는 미친듯한 몰입감의 레전드 미스터리 스릴러 [영화리뷰 결말포함]</t>
  </si>
  <si>
    <t>ㅇㅇ ?? ·살짝만 스쳐도 사망..</t>
  </si>
  <si>
    <t>《넷플릭스》에서 꼭 봐야하는 《영하 40도 눈보라 속 극한의 임무》를 다룬 레전드 모험 실화 [영화리뷰 결말포함]</t>
  </si>
  <si>
    <t>《넷플릭스》에서 꼭 봐야하는 《힘을 숨긴 소녀》의 레전드 참교육 액션 [영화리뷰 결말포함]</t>
  </si>
  <si>
    <t>《블랙 팬서: 와칸다 포에버》를 시청하기 전 알아야 할 3가지 관람 포인트(스포주의)</t>
  </si>
  <si>
    <t>블랙팬서: 와칸다 포에버 3가지 관람 포인트</t>
  </si>
  <si>
    <t>《14분 순삭》 힘을 숨긴 해결사가 대한민국 양아치 일진들과 만나면 벌어지는 일</t>
  </si>
  <si>
    <t>반드시 복수한다..</t>
  </si>
  <si>
    <t>《넷플릭스》에서 꼭 봐야하는 《힘을 숨긴 할머니》의 레전드 참교육 액션 [영화리뷰 결말포함]</t>
  </si>
  <si>
    <t>절대로 놓치면 안되는 레전드 1위 미스터리 《타임루프》 명작.. [영화리뷰 결말포함]</t>
  </si>
  <si>
    <t>《10분 순삭》 절대로 놓치면 안되는 또다른 《미개봉》 전쟁 명작?!! [영화리뷰 결말포함]</t>
  </si>
  <si>
    <t>하필이면 《황무지 최강 여인》을 건드려버린 범죄 조직의 최후 [영화리뷰 결말포함]</t>
  </si>
  <si>
    <t>ㅇㅇ?? 주문하신 물건 입니다</t>
  </si>
  <si>
    <t>《넷플릭스》에서 꼭 봐야하는 미친듯한 화끈함의 레전드 참교육 액션 [영화리뷰 결말포함]</t>
  </si>
  <si>
    <t>《넷플릭스》에서 꼭 봐야하는 미친듯한 몰입감의 레전드 미스터리 스릴러 [영화리뷰 결말포함]</t>
  </si>
  <si>
    <t>ㅇㅇ?? 속보 중 아나운서 사망</t>
  </si>
  <si>
    <t>하필이면 《최정예 연방 요원》을 건드려버린 조폐국 강도단의 최후 [영화리뷰 결말포함]</t>
  </si>
  <si>
    <t>힘을 숨긴 《청소부 할아버지》를 건드려버린 동네 불량배 조직의 최후 [영화리뷰 결말포함]</t>
  </si>
  <si>
    <t>양아치 전멸 5초전 할배, 그러다 다쳐</t>
  </si>
  <si>
    <t>아내의 복수를 위해 CIA와 전쟁을 벌이는 《전직 이스라엘 특수요원》 [영화리뷰 결말포함] 《히트&amp;런 시즌1》 한번에 몰아보기</t>
  </si>
  <si>
    <t>아내의 복수를 위해 마을 전체와 전쟁을 벌이는 《최정예(?) 사냥꾼》 [영화리뷰 결말포함]</t>
  </si>
  <si>
    <t>자신을 배신한 조직을 단 하룻밤만에 박살내버리는 업계 최강 후계자 [영화리뷰 결말포함</t>
  </si>
  <si>
    <t>《넷플릭스》 제대로 만든 지구 멸망 이후 일진들이 세상을 지배하면 벌어지는 사건들.. [영화리뷰 결말포함]《데이브레이크 시즌1》 한번에 몰아보기</t>
  </si>
  <si>
    <t>《넷플릭스》에서 꼭 봐야하는 미친듯한 몰입감의 레전드 범죄 느와르 [영화리뷰 결말포함] 《산토 시즌1》 한번에 몰아보기</t>
  </si>
  <si>
    <t>《넷플릭스》에서 꼭 봐야하는 미친듯한 몰입감의 《남미 최대 카르텔》 레전드 체포 작전 [산토 시즌1, 1~3화]</t>
  </si>
  <si>
    <t>《넷플릭스》에서 꼭 봐야하는 미친듯한 몰입감의 레전드 미래SF 멸망 명작?!! [영화리뷰 결말포함]</t>
  </si>
  <si>
    <t>힘을 숨긴 《SAS 특수 부대》의 에이스를 건드려버린 교도소장의 최후 [영화리뷰 결말포함] 스트라이크 백 시즌1</t>
  </si>
  <si>
    <t>힘을 숨긴 《최강 설계자》를 건드려버린 글로벌 범죄 조직들의 최후 [영화리뷰 결말포함]</t>
  </si>
  <si>
    <t>《넷플릭스》에서 꼭 봐야하는 미친듯한 화끈함의 레전드 네이비씰 액션 [영화리뷰 결말포함]</t>
  </si>
  <si>
    <t>《넷플릭스》에서 꼭 봐야하는 미친듯한 몰입감의 레전드 1위 미스터리 스릴러 [영화리뷰 결말포함]</t>
  </si>
  <si>
    <t>(재업)미쳐버린 화끈함으로 14분을 순삭시키는 《최강 해결사들》의 레전드 범죄 액션 [영화리뷰 결말포함]</t>
  </si>
  <si>
    <t>미쳐버린 현실감으로 17분을 순삭시키는 테러 지역 《최정예 스와트 팀》의 레전드 전쟁 액션 [영화리뷰 결말포함]</t>
  </si>
  <si>
    <t>하필이면 최정예 《스와트 팀》을 건드려버린 반란군들의 최후 [영화리뷰 결말포함]</t>
  </si>
  <si>
    <t>하필이면 최정예 《스와트 팀》을 건드려버린 테러 조직의 최후 [영화리뷰 결말포함]</t>
  </si>
  <si>
    <t>힘을 숨긴 《시골 노숙자》를 건드려버린 정부 요원들의 최후 [영화리뷰 결말포함]</t>
  </si>
  <si>
    <t>《넷플릭스》에서 꼭 봐야하는 미친듯한 화끈함의 레전드 1위 특수부대 액션 [영화리뷰 결말포함]</t>
  </si>
  <si>
    <t>《넷플릭스》에서 꼭 봐야하는 《세계 2차 대전》 뒤의 총성 없는 전쟁 [영화리뷰 결말포함]</t>
  </si>
  <si>
    <t>힘을 숨긴 《시골 소녀》를 건드려버린 천상계 신들의 최후 [영화리뷰 결말포함]</t>
  </si>
  <si>
    <t>절대로 놓치면 안되는 《세계 2차 대전》 뒤에 가려진 또 다른 전쟁 [영화리뷰 결말포함]</t>
  </si>
  <si>
    <t>자신을 배신한 조직에게 그 어떠한 복수도 할 수 없었던 《전문 킬러》.. [영화리뷰 결말포함]</t>
  </si>
  <si>
    <t>미쳐버린 긴장감으로 16분을 순삭시키는 《북유럽 초강력 쓰나미》의 레전드 생존 스릴러 [영화리뷰 결말포함]</t>
  </si>
  <si>
    <t>힘을 숨긴 《옆집 아저씨》를 건드려버린 글로벌 범죄 조직의 최후 [영화리뷰 결말포함]</t>
  </si>
  <si>
    <t>하필이면 천 년에 한번 태어나는 《중세 최강 퇴마사》를 건드려버린 마녀 여왕의 최후 [영화리뷰 결말포함]</t>
  </si>
  <si>
    <t>미쳐버린 긴장감으로 15분을 순삭시키는 《북유럽 대지진》의 레전드 생존 스릴러 [영화리뷰 결말포함]</t>
  </si>
  <si>
    <t>대도시 멸망 5초 전..</t>
  </si>
  <si>
    <t>《넷플릭스》에서 꼭 봐야하는 미친듯한 몰입감의 레전드 1위 범죄 스릴러 [영화리뷰 결말포함]</t>
  </si>
  <si>
    <t>미쳐버린 액션으로 16분을 순삭시키는 《세계 랭킹 1위 킬러》의 레전드 복수 액션 [영화리뷰 결말포함]</t>
  </si>
  <si>
    <t>절대로 놓치면 안되는 《북유럽 중세 배경》의 치열한 왕권 쟁탈전 [영화리뷰 결말포함]</t>
  </si>
  <si>
    <t>처형장에 나타난 힘을 숨긴 소녀</t>
  </si>
  <si>
    <t>미쳐버린 액션으로 44분을 순삭시키는 《힘을 숨긴 주방장》의 레전드 복수 액션 [영화리뷰 결말포함]</t>
  </si>
  <si>
    <t>《넷플렉스》에서 꼭 봐야하는 《한국 영화 리메이크》의 레전드 범죄 액션 [영화리뷰 결말포함]</t>
  </si>
  <si>
    <t>미쳐버린 액션으로 15분을 순삭시키는 《동남아 최강 싸움꾼》의 레전드 1위 범죄 액션 [영화리뷰 결말포함]</t>
  </si>
  <si>
    <t>미쳐버린 액션으로 15분을 순삭시키는 《힘을 숨긴 취준생》의 레전드 복수 액션 [영화리뷰 결말포함]</t>
  </si>
  <si>
    <t>미쳐버린 전투 장면으로 16분을 순삭시키는 《1966년 호주군 특공대》의 레전드 전쟁 액션 [영화리뷰 결말포함]</t>
  </si>
  <si>
    <t>미쳐버린 액션으로 19분을 순삭시키는 《세계 랭킹 1위 킬러》의 레전드 복수 액션 [영화리뷰 결말포함]</t>
  </si>
  <si>
    <t>미쳐버린 액션으로 15분을 순삭시키는 《아내를 잃은 남편》의 레전드 1위 복수 액션 [영화리뷰 결말포함]</t>
  </si>
  <si>
    <t>《넷플렉스》에서 꼭 봐야하는 《20년 장기 복역수》의 레전드 1위 범죄 드라마 [영화리뷰 결말포함]</t>
  </si>
  <si>
    <t>미쳐버린 화끈함으로 14분을 순삭시키는 뒷골목 악당들의 레전드 1위 범죄 액션 [영화리뷰 결말포함]</t>
  </si>
  <si>
    <t>느려...</t>
  </si>
  <si>
    <t>《12분 순삭》 하필이면 전설급 특수 요원의 가족을 건드려버린 범죄 조직의 최후 [영화리뷰 결말포함]</t>
  </si>
  <si>
    <t>《넷플릭스》에서 꼭 봐야하는 《최강 베테랑 2인조》의 레전드 화끈 액션 [영화리뷰/결말포함] - 1~2편 합본</t>
  </si>
  <si>
    <t>《넷플릭스》에서 꼭 봐야하는 《최강 ㄸㄹㅇ 2인조》의 화끈 복수 액션 [영화리뷰 결말포함]</t>
  </si>
  <si>
    <t>《13분 순삭》 하필이면 교도소 최강자를 건드려버린 범죄 조직의 최후 [영화리뷰 결말포함]</t>
  </si>
  <si>
    <t>《넷플릭스》에서 꼭 봐야하는 《전직 챔피언》의 화끈 복수 액션 [영화리뷰 결말포함]</t>
  </si>
  <si>
    <t>《11분 순삭》 힘을 숨긴 전직 킬러가 대한민국 대표 일진들과 만나면 벌어지는 일</t>
  </si>
  <si>
    <t>《13분 순삭》 하필이면 현역 최강 누님을 건드려버린 글로벌 회장님의 최후 [영화리뷰 결말포함]</t>
  </si>
  <si>
    <t>《넷플릭스》에서 꼭 봐야하는 《전직 업계 1위 킬러》의 레전드 No.1 복수 액션 [영화리뷰 결말포함]</t>
  </si>
  <si>
    <t>미쳐버린 액션으로 17분을 순삭시키는 《우주 해결사》의 레전드 화끈 액션 [영화리뷰/결말포함]</t>
  </si>
  <si>
    <t>미쳐버린 몰입감으로 50분을 순삭시키는 《넷플릭스》 레전드 1위 미래SF 액션 《얼터드 카본 시즌2》 한번에 몰아보기</t>
  </si>
  <si>
    <t>서기 2414년의 미래, 《넷플릭스》에서 꼭봐야하는 《상상력 폭발!!》 레전드 미래SF 스릴러 (얼터드카본 시즌2 1~4화)</t>
  </si>
  <si>
    <t>절대 놓치면 안되는 《좀비 생존물》의 교과서급 레전드 시리즈 (오직 디즈니+에서만 볼 수 있는!!)</t>
  </si>
  <si>
    <t>미쳐버린 몰입감으로 1시간을 순삭시키는 《넷플릭스》 레전드 1위 미래SF 액션 《얼터드 카본 시즌1》 한번에 몰아보기</t>
  </si>
  <si>
    <t>총 제작비 750억, 《넷플릭스》에서 꼭봐야하는 레전드 1위 미래SF 액션 (얼터드카본 4~7화)</t>
  </si>
  <si>
    <t>총 제작비 750억, 《넷플릭스》에서 꼭봐야하는 레전드 1위 미래SF 액션 (얼터드카본 1~3화)</t>
  </si>
  <si>
    <t>절대 놓치면 안되는 《황무지 무법자들》의 낭만(?)가득 서부 액션 [영화리뷰 결말포함]</t>
  </si>
  <si>
    <t>미쳐버린 액션으로 22분을 순삭시키는 《넷플릭스》 레전드 1위 SF 전쟁 액션 [영화리뷰 결말포함]</t>
  </si>
  <si>
    <t>《넷플릭스》에서 꼭 봐야하는 《랭킹 1위 킬러》의 레전드 복수 액션 [영화리뷰 결말포함]</t>
  </si>
  <si>
    <t>《넷플릭스》에서 꼭 봐야하는 《북극 설원에 고립된 두 남자》의 레전드 생존 실화 [영화리뷰 결말포함]</t>
  </si>
  <si>
    <t>불법 도박장에 뛰어든 《국정원 비밀 요원》의 레전드 화끈 수사극 [히든, 5월 25일 개봉작!!]</t>
  </si>
  <si>
    <t>《넷플릭스》에서 꼭 봐야하는 《전직 열혈 형사》의 레전드 No.1 복수 액션 [영화리뷰 결말포함]</t>
  </si>
  <si>
    <t>·죽는건가..</t>
  </si>
  <si>
    <t>미쳐버린 전투 장면으로 20분을 순삭시키는 《냉전시대 UN 평화 유지군》의 레전드 전쟁 액션 [영화리뷰 결말포함]</t>
  </si>
  <si>
    <t>미쳐버린 몰입감으로 32분을 순삭시키는 "세계 2차 대전" 레전드 전쟁 명작 [영화리뷰 결말포함]</t>
  </si>
  <si>
    <t>적진 한복판에서 한 발자국도 움직일 수 없었던 '병사'의 사연 [영화리뷰 결말포함]</t>
  </si>
  <si>
    <t>미쳐버린 액션으로 19분을 순삭시키는 "세계 최강 킬러 VS 야쿠자 연합" 레전드 전쟁 액션 [영화리뷰 결말포함]</t>
  </si>
  <si>
    <t>미모의 귀부인이 원주민 청년과 함께 도망 길에 올라야했던 이유 [영화리뷰 결말포함]</t>
  </si>
  <si>
    <t>하필이면 "원탁의 기사들"을 건드려버린 "중세 마녀"의 최후 (feat.어사일럼 최신작)[영화리뷰 결말포함]</t>
  </si>
  <si>
    <t>미쳐버린 액션으로 13분을 순삭시키는 "세계 랭킹 1위 히트맨"의 암살 액션 [영화리뷰 결말포함]</t>
  </si>
  <si>
    <t>우크라이나 국경에서 벌어지고 있는 숨막히는 비극을 담은 레전드 전쟁 명작 [영화리뷰 결말포함]</t>
  </si>
  <si>
    <t>힘을 숨긴 '"사냥꾼 청년"을 건드려버린 바이킹들의 최후 [영화리뷰 결말 포함]</t>
  </si>
  <si>
    <t>하필이면 만렙(?) 퇴역 군인을 건드려버린 범죄 조직의 최후 [영화리뷰 결말포함]</t>
  </si>
  <si>
    <t>《넷플릭스》에서 꼭 봐야하는 《해적 VS 왕립 특수 부대》의 레전드 전쟁 액션 [영화리뷰 결말포함]</t>
  </si>
  <si>
    <t>절대 놓치면 안되는 "이태원 뒷골목" 무제한 베팅 맞짱 시합?!! [영화소개/머니 파이트]</t>
  </si>
  <si>
    <t>절대 놓치면 안되는 동남아 최강 히어로(?)의 레전드 범죄 액션 [영화리뷰 결말포함]</t>
  </si>
  <si>
    <t>미쳐버린 전투 장면으로 15분을 순삭시키는 "중세 비밀 용병단"의 레전드 1위 전쟁 액션 [영화리뷰 결말포함]</t>
  </si>
  <si>
    <t>절대 놓치면 안되는 "뒷골목 사나이들"의 레전드 범죄 액션 [영화리뷰 결말포함]</t>
  </si>
  <si>
    <t>자신을 배반한 조직을 단 하룻밤만에 전멸시켜버리는 최강 싸움꾼의 정체 [영화리뷰 결말포함]</t>
  </si>
  <si>
    <t>미쳐버린 전투 장면으로 17분을 순삭시키는 2차 세계 대전 "공수특전대"의 전설</t>
  </si>
  <si>
    <t>하필이면 교도소 최강 'ㄸㄹㅇ'를 건드려버린 범죄 조직의 최후 [영화리뷰 결말포함]</t>
  </si>
  <si>
    <t>절대 놓치면 안되는 "제2차 세계 대전" 또 다른 전쟁 명작 [파일럿: 배틀 포 서바이벌, 3월 23일 개봉작!!]</t>
  </si>
  <si>
    <t>미쳐버린 전투 장면으로 16분을 순삭시키는 "최정예 특수 부대 VS 테러 조직"의 레전드 전쟁 액션 [영화리뷰 결말포함]</t>
  </si>
  <si>
    <t>미쳐버린 액션으로 19분을 순삭시키는 교도소 "최강 싸움꾼"의 마지막 전설 [영화리뷰 결말포함]</t>
  </si>
  <si>
    <t>힘을 숨긴 "화장실 청소부"를 건드려버린 마피아 조직의 최후 [영화리뷰 결말포함]</t>
  </si>
  <si>
    <t>미쳐버린 액션으로 20분을 순삭시키는 교도소 "최강 싸움꾼"의 전설 [영화리뷰 결말포함]</t>
  </si>
  <si>
    <t>미쳐버린 액션으로 18분을 순삭시키는 전직 특수부대 "신부님"의 레전드 복수 액션 [영화리뷰 결말포함]</t>
  </si>
  <si>
    <t>절대 놓치면 안되는 "제1차 세계 대전" 숨겨진 전쟁 명작 [영화리뷰 결말포함</t>
  </si>
  <si>
    <t>미쳐버린 전투 장면으로 21분을 순삭시키는 "미 해병대 VS 스나이퍼" 레전드 1위 전쟁 액션 [영화리뷰 결말포함]</t>
  </si>
  <si>
    <t>절대 놓치면 안되는 "정예군 vs 테러조직"의 숨겨진 전쟁 명작 [영화리뷰 결말포함]</t>
  </si>
  <si>
    <t>미쳐버린 전투 장면으로 18분을 순삭시키는 레전드 범죄 전쟁 [영화리뷰 결말포함]</t>
  </si>
  <si>
    <t>절대 놓치면 안되는 중세 시대 "바이킹 VS 천둥의 신"의 레전드 전쟁 액션 [영화리뷰 결말포함]</t>
  </si>
  <si>
    <t>미쳐버린 화끈함으로 28분을 순삭시키는 레전드 1위 미래SF 액션 [영화리뷰 결말포함]</t>
  </si>
  <si>
    <t>미쳐버린 전투 장면으로 37분을 순삭시키는세계 2차 숨은 명작 [영화리뷰 결말포함]</t>
  </si>
  <si>
    <t>미쳐버린 전투 장면으로 25분을 순삭시키는 레전드 1위 전쟁 명작 [영화리뷰 결말포함]</t>
  </si>
  <si>
    <t>미쳐버린 액션으로 22분을 순삭시키는 동남아 최강 싸움꾼의 전설 [영화리뷰 결말포함]</t>
  </si>
  <si>
    <t>미쳐버린 전투 장면으로 17분을 순삭시키는 세계 2차 숨은 명작 [영화리뷰 결말포함]</t>
  </si>
  <si>
    <t>미쳐버린 탱크전으로 15분을 순삭시키는 세계 2차 숨은 명작 [영화리뷰 결말포함]</t>
  </si>
  <si>
    <t>"넷플릭스"에서 꼭 봐야하는 5,000억 원 인간 병기의 레전드 화끈 액션 [영화리뷰 결말포함]</t>
  </si>
  <si>
    <t>절대 놓치면 안되는 중세 시대 "바이킹 VS 기마병"의 레전드 전쟁 액션 [영화리뷰 결말포함]</t>
  </si>
  <si>
    <t>미쳐버린 화끈함으로 25분을 순삭시키는 "최강 특수요원"의 레전드 0위 화끈 액션 [영화리뷰 결말포함]</t>
  </si>
  <si>
    <t>절대 놓치면 안되는 "인간을 초월해버린 슈퍼컴퓨터"의 레전드 미래SF 액션 [영화리뷰 결말포함]</t>
  </si>
  <si>
    <t>최정예 엘리트 ‘인간’ 병사들 전멸 5초전</t>
  </si>
  <si>
    <t>"디즈니+"에서 꼭 봐야하는 힘을 숨긴 "CIA 서포트 요원"의 레전드 코미디 액션 [영화리뷰 결말포함]</t>
  </si>
  <si>
    <t>미쳐버린 액션으로 18분을 순삭시키는 레전드 4위 화끈 액션 [영화리뷰 결말포함]</t>
  </si>
  <si>
    <t>미쳐버린 액션으로 19분을 순삭시키는 레전드 3위 화끈 액션 [영화리뷰 결말포함]</t>
  </si>
  <si>
    <t>세계 최대 킬러 전문 조직 전멸 5초 전</t>
  </si>
  <si>
    <t>미쳐버린 액션으로 17분을 순삭시키는 레전드 2위 화끈 액션 [영화리뷰 결말포함]</t>
  </si>
  <si>
    <t>전멸 5초전</t>
  </si>
  <si>
    <t>"넷플릭스"에서 꼭 봐야하는 힘을 숨긴 "나무꾼"의 분노 액션 [영화리뷰 결말포함]</t>
  </si>
  <si>
    <t>끝까지 간다..</t>
  </si>
  <si>
    <t>NG "한 방"이면 처음부터 다시 찍어야하는 미쳐버린 특수부대 액션 [원샷, 1월 6일 개봉작!!]</t>
  </si>
  <si>
    <t>한 방에 끝낸다</t>
  </si>
  <si>
    <t>절대 놓치면 안되는 "넷플릭스" 레전드 범죄 실화 [영화리뷰 결말포함]</t>
  </si>
  <si>
    <t>절대 놓치면 안되는 북유럽 최강 "특수 요원"의 레전드 액션 [영화리뷰 결말포함]</t>
  </si>
  <si>
    <t>하필이면 20년 경력 "고인물 첩보원"을 건드려버린 테러 조직의 최후 [영화리뷰 결말포함]</t>
  </si>
  <si>
    <t>북유럽 최강 요원</t>
  </si>
  <si>
    <t>미쳐버린 전투 장면으로 13분을 순삭시키는 세계 2차 대전 레전드 방어전 [영화리뷰 결말포함]</t>
  </si>
  <si>
    <t>미쳐버린 화끈함으로 18분을 순삭시키는 "넷플릭스"에서 꼭 봐야할 레전드 1위 범죄 액션 [영화리뷰 결말포함]</t>
  </si>
  <si>
    <t>미쳐버린 액션으로 15분을 순삭시키는 "넷플릭스"에서 꼭 봐야할 레전드 1위 화끈 액션 [영화리뷰 결말포함]</t>
  </si>
  <si>
    <t>동남아 최대 납치 조직 • 전멸 5초 전</t>
  </si>
  <si>
    <t>미쳐버린 액션으로 18분을 순삭시키는 "넷플릭스"에서 꼭 봐야할 레전드 1위 리얼 액션 [영화리뷰 결말포함]</t>
  </si>
  <si>
    <t>동남아 최대 무기 밀매 조직 - 전멸 5초 전</t>
  </si>
  <si>
    <t>절대 놓치면 안되는 2차 세계 대전 '코만도스' 공수특전대의 미친 실화 [영화리뷰 결말포함]</t>
  </si>
  <si>
    <t>"넷플릭스"에서 꼭 봐야 하는 "전직 공수특전대"의 레전드 범죄 액션 [영화리뷰 결말포함]</t>
  </si>
  <si>
    <t>마약왕 금고 탈취 작전!!</t>
  </si>
  <si>
    <t>하필이면 경찰특공대 "최강 에이스"를 건드려버린 1급 흉악범들의 최후 [영화리뷰 결말포함]</t>
  </si>
  <si>
    <t>액션 특급</t>
  </si>
  <si>
    <t>"넷플릭스"에서 꼭 봐야 하는 중세 시대 "도망자 왕"의 미쳐버린 역전 실화 [영화리뷰 결말포함]</t>
  </si>
  <si>
    <t>힘을 숨긴 "시골 사장님"을 건드려버린 갱단 조직의 최후 [영화리뷰 결말포함]</t>
  </si>
  <si>
    <t>절대 놓치면 안되는 2차 세계 대전 신입 "스나이퍼"의 미친 활약 [영화리뷰 결말포함]</t>
  </si>
  <si>
    <t>미쳐버린 화끈함으로 30분을 순삭시키는 "넷플릭스"에서 꼭 봐야할 레전드 1위 범죄 액션 [영화리뷰 결말포함]</t>
  </si>
  <si>
    <t>미쳐버린 현장감으로 13분을 순삭시키는 세계 2차 대전 레전드 방어전 [영화리뷰 결말포함]</t>
  </si>
  <si>
    <t>"넷플릭스"에서 꼭 봐야 하는 레전드 1위 범죄 액션 [영화리뷰 결말포함]</t>
  </si>
  <si>
    <t>랭킹 1위 사격선수가 "저격총"을 들면 벌어지는 일 [영화리뷰 결말포함]</t>
  </si>
  <si>
    <t>절대 놓치면 안되는 2차 세계 대전 배경의 또 다른 전쟁 명작 [영화리뷰 결말포함]</t>
  </si>
  <si>
    <t>하필이면 전설급 특수 요원을 건드려버린 최첨단 로봇 군단의 최후 [영화리뷰 결말포함]</t>
  </si>
  <si>
    <t>하필이면 프랑스 최강 특수부대를 건드려버린 테러 조직의 최후 [영화리뷰 결말포함]</t>
  </si>
  <si>
    <t>프랑스 특수부대 연합 작전</t>
  </si>
  <si>
    <t>좀비가 사람보다 빠르면 벌어지는 일 ㄷㄷ [영화리뷰 결말포함]</t>
  </si>
  <si>
    <t>하필이면 랭킹 1위 "천재 해커"를 건드려버린 글로벌 테러 조직의 최후 [영화리뷰 결말포함]</t>
  </si>
  <si>
    <t>"넷플릭스"에서 꼭 봐야할 세계 2차 대전의 미쳐버린 전쟁 실화 [영화리뷰 결말포함]</t>
  </si>
  <si>
    <t>역사상 가장 완벽한 구출 작전..</t>
  </si>
  <si>
    <t>"넷플릭스"에서 꼭 봐야할 최정예 특수부대 SAS의 미쳐버린 선발 과정 [영화리뷰 결말포함]</t>
  </si>
  <si>
    <t>죽는건가</t>
  </si>
  <si>
    <t>복수를 위해 17년 동안 칼을 갈아온 "니콜 키드먼" 누님의 미친 복수극 [영화리뷰 결말포함]</t>
  </si>
  <si>
    <t>해병대 레전드 스나이퍼의 아들을 건드려버린 테러 조직의 최후 [영화리뷰 결말포함]</t>
  </si>
  <si>
    <t>하필이면 최강 해결사의 여동생을 건드려버린 범죄 조직의 최후 [영화리뷰 결말포함]</t>
  </si>
  <si>
    <t>최강오빠</t>
  </si>
  <si>
    <t>힘을 숨기고 있던 경비원 아저씨를 건드려버린 범죄 조직의 최후 [영화리뷰 결말포함]</t>
  </si>
  <si>
    <t>"넷플릭스"에서 꼭 봐야 할 미친듯한 몰입감의 갓띵작 범죄 스릴러!! [영화리뷰 결말포함]</t>
  </si>
  <si>
    <t>아무일도 없었다..</t>
  </si>
  <si>
    <t>CIA "낙제" 특수 요원이 빡치면 벌어지는 일 [영화리뷰 결말포함]</t>
  </si>
  <si>
    <t>부패 교도관들조차 공포에 떠는 "핵주먹 수감자"의 정체 [영화리뷰 결말포함]</t>
  </si>
  <si>
    <t>접근 금지..</t>
  </si>
  <si>
    <t>정부가 "좀비 사태"를 은폐하려고만 하면 벌어지는 일 [영화리뷰 결말포함]</t>
  </si>
  <si>
    <t>- 좀비사태은폐 3일째.</t>
  </si>
  <si>
    <t>제작비를 액션에다 몰빵한 "전직 닌자"의 복수 액션  [영화리뷰 결말포함]</t>
  </si>
  <si>
    <t>아내의 복수를.</t>
  </si>
  <si>
    <t>해병대 최강 스나이퍼를 건드려버린 테러 조직의 최후 [영화리뷰 결말포함]</t>
  </si>
  <si>
    <t>하필이면 랭킹 1위 여성 특수부대를 건드려버린 테러 조직의 최후 [영화리뷰 결말포함]</t>
  </si>
  <si>
    <t>최강 4인조 특공대</t>
  </si>
  <si>
    <t>하필이면 최강 구출 특공대를 건드려버린 범죄 조직의 최후 [영화리뷰 결말포함]</t>
  </si>
  <si>
    <t>시작해볼까..</t>
  </si>
  <si>
    <t>하필이면 해병대 최강 스나이퍼를 건드려버린 테러 조직의 최후 [영화리뷰 결말포함]</t>
  </si>
  <si>
    <t>하필이면 경찰특공대 최강 에이스를 건드려버린 부패 정치인들의 최후 [영화리뷰 결말포함]</t>
  </si>
  <si>
    <t>힘을 숨긴 택배기사를 건드려버린 범죄 조직의 최후 [영화리뷰 결말포함]</t>
  </si>
  <si>
    <t>넷플릭스에서 꼭 봐야할 경찰특공대의 레전드 액션 [영화리뷰 결말포함]</t>
  </si>
  <si>
    <t>하필이면 인간병기급 특수요원 아빠를 건드려버린 범죄 조직의 최후 [영화리뷰 결말포함]</t>
  </si>
  <si>
    <t>이번엔 어디냐.. 영국 Mi6</t>
  </si>
  <si>
    <t>하필이면 전설급 스나이퍼를 건드려버린 범죄 조직의 최후 [영화리뷰 결말포함]</t>
  </si>
  <si>
    <t>하필이면 전설급 특수부대의 아들을 건드려버린 범죄 용병단의 최후 [영화리뷰 결말포함]</t>
  </si>
  <si>
    <t>힘을 숨긴 농부를 건드려버린 침략군 사령관의 최후 [영화리뷰 결말포함]</t>
  </si>
  <si>
    <t>멸망을 향해가는 인류 앞에 나타난 제2의 지구 [영화리뷰 결말포함</t>
  </si>
  <si>
    <t>인류는 이제 ㅈ된거임</t>
  </si>
  <si>
    <t>하필이면 우주 최강 싸움꾼을 건드려버린 우주 악당의 최후 [병맛주의][영화리뷰 결말포함]</t>
  </si>
  <si>
    <t>하필이면 '랭킹 1위' 암살자를 건드려버린 범죄 조직의 최후 [영화리뷰 결말포함]</t>
  </si>
  <si>
    <t>최강킬러</t>
  </si>
  <si>
    <t>심해 17만 킬로미터 해저 감옥에 갇혀버린 전설급 특수요원들 [영화리뷰 결말포함]</t>
  </si>
  <si>
    <t>하필이면 '탈영' 특수부대를 건드려버린 범죄 조직의 최후 [영화리뷰 결말포함]</t>
  </si>
  <si>
    <t>하필이면 '퇴역'한 해병대까지 건드려버린 범죄 조직의 최후 [영화리뷰 결말포함]</t>
  </si>
  <si>
    <t>아저씨, 그냥 가시죠</t>
  </si>
  <si>
    <t>압도적인 능력을 가진 '우주 괴물'이 지구에 떨어지면 벌어지는 일 [영화리뷰 결말포함]</t>
  </si>
  <si>
    <t>하필이면 '휴가' 중인 해병대 형님을 건드려버린 테러 조직의 최후 [영화리뷰 결말포함]</t>
  </si>
  <si>
    <t>네이비씰 VS 외계인, 넷플릭스에 있다는게 믿기지 않을 레전드 SF 액션 [병맛주의][영화리뷰 결말포함]</t>
  </si>
  <si>
    <t>남자들의 피를 끓게 만드는 레전드 1위 중세 전쟁 액션 [영화리뷰 결말포함]</t>
  </si>
  <si>
    <t>하필이면 전직 해병대 누님을 건드려버린 범죄 조직의 최후 [영화리뷰 결말포함]</t>
  </si>
  <si>
    <t>(가족은 건드리면 안되지..)</t>
  </si>
  <si>
    <t>중국의 불법 지하 무술대회를 쓸어버리는 최강 서양 누님 [영화리뷰 결말포함]</t>
  </si>
  <si>
    <t>부활 5초 전 -ㅋㅋ.. 다 때렸냐?</t>
  </si>
  <si>
    <t>하필이면 '네이비씰' 랭킹 1위 요원의 아내를 건드려버린 테러 조직의 최후 [영화리뷰 결말포함]</t>
  </si>
  <si>
    <t>지구 끝까지 쫓는다..</t>
  </si>
  <si>
    <t>힘을 숨긴 수도사를 건드려버린 약탈군 지휘관의 최후 [영화리뷰 결말포함]</t>
  </si>
  <si>
    <t>러시아에서 만든 레전드 1위 '다크 판타지' 액션!! [영화리뷰 결말포함] [영화리뷰 결말포함]</t>
  </si>
  <si>
    <t>(불곰국 퇴마 액션!!)</t>
  </si>
  <si>
    <t>불법 지하 격투장을 혼자서 쓸어버리는 역대 최강 누님 [영화리뷰 결말포함]</t>
  </si>
  <si>
    <t>최강 누님</t>
  </si>
  <si>
    <t>하필이면 최강 용병을 건드려버린 국경 마을 침략자들의 최후 [영화리뷰 결말포함]</t>
  </si>
  <si>
    <t>최강 용병</t>
  </si>
  <si>
    <t>하필이면 최강 전사들을 건드려버린 왕국 용병단의 최후 [영화리뷰 결말포함]</t>
  </si>
  <si>
    <t>중세 전쟁 액션의 끝판왕</t>
  </si>
  <si>
    <t>좀비 세상에 '나 혼자'만 멀쩡하면 벌어지는 일 [영화리뷰 결말포함]</t>
  </si>
  <si>
    <t>하필이면 최강 암살요원을 건드려버린 국제 테러 조직의 최후 [영화리뷰 결말포함]</t>
  </si>
  <si>
    <t>(만렙 암살자) - 의자로 충분하지.. !!!</t>
  </si>
  <si>
    <t>힘을 숨긴 수도승을 건드려버린 침략군 사령관의 최후 [영화리뷰 결말포함]</t>
  </si>
  <si>
    <t>!!! (만렙 수도승) - 폐관수련만 20년째..</t>
  </si>
  <si>
    <t>결국 인공지능 로봇과의 전쟁에서 패배해버린 인류, 그리고.. [영화리뷰 결말포함]</t>
  </si>
  <si>
    <t>인공지능 처형 로봇 죽는건가..</t>
  </si>
  <si>
    <t>하필이면 최강 암살요원을 '두 명'이나 건드려버린 범죄 조직의 최후 [영화리뷰 결말포함]</t>
  </si>
  <si>
    <t>암살 실행</t>
  </si>
  <si>
    <t>남자들의 피를 끓게 만드는 레전드 1위 중세 판타지 액션[영화리뷰 결말포함]</t>
  </si>
  <si>
    <t>최강 노예</t>
  </si>
  <si>
    <t>자신을 배신한 조직을 단 하루 만에 쓸어버리는 세계랭킹 1위 암살 요원 [영화리뷰 결말포함]</t>
  </si>
  <si>
    <t>최강 킬러</t>
  </si>
  <si>
    <t>역대급 인간 병기를 건드려버린 재벌 악당들의 최후 [영화리뷰 결말포함]</t>
  </si>
  <si>
    <t>느려..</t>
  </si>
  <si>
    <t>하필이면 최강 암살요원의 아내를 건드려버린 국제 테러 조직의 최후 [영화리뷰 결말포함]</t>
  </si>
  <si>
    <t>최강 남편</t>
  </si>
  <si>
    <t>남자들의 피를 끓게만드는 레전드 1위 판타지 영화 [영화리뷰 결말포함]</t>
  </si>
  <si>
    <t>다크 판타지의 끝판왕</t>
  </si>
  <si>
    <t>남자들의 피를 끓게 만드는 레전드 1위 범죄 영화 [영화리뷰 결말포함]</t>
  </si>
  <si>
    <t>원하는 신체 부위를 골라서 맞출 수 있는 '신급 저격술'의 경찰 특공대 [영화리뷰 결말포함]</t>
  </si>
  <si>
    <t>눈코입.. 골라봐</t>
  </si>
  <si>
    <t>넷플릭스에서 꼭 봐야할 현대판 판타지 액션 [영화리뷰 결말포함]</t>
  </si>
  <si>
    <t>총과 마법이 공존하는 도시</t>
  </si>
  <si>
    <t>절대 놓치면 안되는 1차 세계 대전 배경의 또 다른 전쟁 명작 [영화리뷰 결말포함]</t>
  </si>
  <si>
    <t>현대 무기 vs 기마병</t>
  </si>
  <si>
    <t>출근 첫날부터 국제 테러 조직을 박살 내버리는 역대급 '신입 사원' [영화리뷰 결말포함]</t>
  </si>
  <si>
    <t>최강 신입</t>
  </si>
  <si>
    <t>10,000명 몽골 대군을 막아낸 산골 마을 사냥꾼의 전설 [영화리뷰 결말포함]</t>
  </si>
  <si>
    <t>(남자는 도끼 !!)</t>
  </si>
  <si>
    <t>하필이면 전직 해병대 '경비원'을 건드려버린 범죄조직의 최후 [영화리뷰 결말포함]</t>
  </si>
  <si>
    <t>최강 경비</t>
  </si>
  <si>
    <t>힘을 숨긴 범죄 고인물을 건드려버린 교도소 조직들의 최후 [영화리뷰 결말포함]</t>
  </si>
  <si>
    <t>지능 만렙 전투 만렙 외출 좀 해볼까..</t>
  </si>
  <si>
    <t>액션에다 모든 걸 쏟아부은 넷플릭스 오리지널 액션 영화 [영화리뷰 결말포함]</t>
  </si>
  <si>
    <t>아저씨.. 스토리는요? (액션에 몰빵한 영화)</t>
  </si>
  <si>
    <t>키아누 리브스 형님의 또 다른 막장 액션!! [영화리뷰 결말포함]</t>
  </si>
  <si>
    <t>느려</t>
  </si>
  <si>
    <t>기원전 3,000년 알프스 산맥에서 벌어진 한 남자의 처절한 복수극 [영화리뷰 결말포함]</t>
  </si>
  <si>
    <t>선사시대의 추적전</t>
  </si>
  <si>
    <t>힘을 숨긴 카우보이를 건드려버린 마을 양아치들의 최후 [영화리뷰 결말포함]</t>
  </si>
  <si>
    <t>윈체스터 M1866 (연발 소총은 처음이지?)</t>
  </si>
  <si>
    <t>하필이면 공대 출신 암살자를 건드려버린 범죄 조직의 최후 [영화리뷰 결말포함]</t>
  </si>
  <si>
    <t>(공대 출신 최강 킬러)</t>
  </si>
  <si>
    <t>역대급 검거율을 자랑하는 영국 경찰특공대의 화끈한 수사 방법 [영화리뷰 결말포함]</t>
  </si>
  <si>
    <t>영장 따위는 생략한다 악당보다 악당같은 경찰 특공대</t>
  </si>
  <si>
    <t>인턴' 할아버지가 어둠의 세계에 발을 들이면 벌어지는 일 [영화리뷰 결말포함]</t>
  </si>
  <si>
    <t>그 녀석.. 잡아와 마피아 보스로 전직한 '인턴' 할아버지..</t>
  </si>
  <si>
    <t>힘을 숨긴 킬러를 건드려버린 범죄 조직의 최후 [영화리뷰 결말포함]</t>
  </si>
  <si>
    <t>킬러의 반란</t>
  </si>
  <si>
    <t>힘을 숨긴 여대생을 건드려버린 사이코패스 범죄자의 최후 [영화리뷰 결말포함]</t>
  </si>
  <si>
    <t>정의집행</t>
  </si>
  <si>
    <t>힘을 숨기고 있던 시골 보안관을 건드려버린 범죄 조직의 최후 [영화리뷰 결말포함]</t>
  </si>
  <si>
    <t>(전설의 귀환)</t>
  </si>
  <si>
    <t>하필이면 최정예 특수부대의 마을을 건드려버린 테러조직의 최후[영화리뷰 결말포함]</t>
  </si>
  <si>
    <t>(최정예들의 방어 작전..)</t>
  </si>
  <si>
    <t>힘을 숨기고 있던 탈영병을 건드려버린 부정부패 세력의 최후 [영화리뷰 결말포함]</t>
  </si>
  <si>
    <t>(눈 앞에서 가족들을...)</t>
  </si>
  <si>
    <t>힘을 숨기고 있던 목사님을 건드려버린 테러 조직의 최후 [영화리뷰 결말포함]</t>
  </si>
  <si>
    <t>(참교육시간이다)</t>
  </si>
  <si>
    <t>절대로 놓치면 안되는 중세 프랑스 배경의 갓띵작 액션 명작 [영화리뷰 결말포함]</t>
  </si>
  <si>
    <t>18세기 프랑스 최강 2인조</t>
  </si>
  <si>
    <t>넷플릭스에서 꼭 봐야할 이라크전 배경의 갓띵작 전쟁 액션 [영화리뷰 결말포함]</t>
  </si>
  <si>
    <t>미국 정부를 배신한 해병대?!</t>
  </si>
  <si>
    <t>일개 공병 부대가 독일군 25,000명을 처치할 수 있었던 이유 [영화리뷰 결말포함]</t>
  </si>
  <si>
    <t>세계 1차대전 실제 이야기 &lt; 저격총 아님 전쟁의 승패를 바꾼 '삽.질' !!!</t>
  </si>
  <si>
    <t>미군 해병대가 끝도 없이 밀려오는 적군들을 상대하는 방법 [영화리뷰 결말포함]</t>
  </si>
  <si>
    <t>(조금.. 많은데?!)</t>
  </si>
  <si>
    <t>미군 해병대가 적군의 스나이퍼를 상대하는 방법 [영화리뷰 결말포함]</t>
  </si>
  <si>
    <t>(저격수 발견!!)</t>
  </si>
  <si>
    <t>스페인 파견부대가 적진 한가운데 추락한 헬기를 구출하는 방법 [영화리뷰 결말포함]</t>
  </si>
  <si>
    <t>(통으로 들고 간다)</t>
  </si>
  <si>
    <t>국가의 잘못 된 판단으로 사지로 내몰려야 했던 최전방 병사들 [영화리뷰 결말포함]</t>
  </si>
  <si>
    <t>독일군 침공 1시간 전 설마 전쟁 나겠어? - ㅇㅇ</t>
  </si>
  <si>
    <t>넷플릭스에서 꼭 봐야할 고대 로마 배경의 갓띵작 전쟁 액션 [영화리뷰 결말포함]</t>
  </si>
  <si>
    <t>(철벽 방어)</t>
  </si>
  <si>
    <t>분쟁 지역에 파견된 엘리트 저격수가 명령을 무시하고 방아쇠를 당긴 이유?!! [영화리뷰 결말포함]</t>
  </si>
  <si>
    <t>(명령 거부.. 사살하겠다)</t>
  </si>
  <si>
    <t>미친 현장감으로 호흡곤란 오게 만드는 갓띵작 전쟁 액션!! [영화리뷰 결말포함]</t>
  </si>
  <si>
    <t>미 정보부 특수부대의 역대급 위기</t>
  </si>
  <si>
    <t>하필이면 현직 특수부대 아내를 건드려버린 범죄조직의 최후 [영화리뷰 결말포함]</t>
  </si>
  <si>
    <t>역대 최강 클래스!!</t>
  </si>
  <si>
    <t>전직 프로 레슬러 형사를 건드려버린 국제 테러범의 최후 [영화리뷰 결말포함]</t>
  </si>
  <si>
    <t>러시아가 독일군을 막기 위해 선택한 최후의 방법 [영화리뷰 결말포함]</t>
  </si>
  <si>
    <t>최종 병기 대전차포 !!</t>
  </si>
  <si>
    <t>힘을 숨기고 있던 주차요원을 건드려버린 범죄 조직의 최후 [영화리뷰 결말포함]</t>
  </si>
  <si>
    <t>주차 요원 잡으러 온 유럽 최강킬러</t>
  </si>
  <si>
    <t>하필이면 최강 특수부대가 있는 마을을 건드려버린 테러조직의 최후 [영화리뷰 결말포함]</t>
  </si>
  <si>
    <t>원샷원킬!! 최정예 스나이퍼</t>
  </si>
  <si>
    <t>미친 전투력으로 범죄 조직을 쓸어버리는 전직 특수부대 은둔 고수 [영화리뷰 결말포함]</t>
  </si>
  <si>
    <t>격투 만렙 사격 만렙 전술 만렙 - 정의 집행 !!</t>
  </si>
  <si>
    <t>절대로 놓치면 안되는 우주SF 고전 명작!! [영화리뷰 결말포함]</t>
  </si>
  <si>
    <t>블랙홀 O 눈떠보니 우주 한복판 지구 X - 죽는건가.. 화성 X</t>
  </si>
  <si>
    <t>남자들 대신 '최전방'에서 싸워야 했던 여성 전투 부대의 미친 실화!! [영화리뷰 결말포함]</t>
  </si>
  <si>
    <t>여성 특공대의 실제 이야기</t>
  </si>
  <si>
    <t>은하계 최강 외계인이 지구에 방문하면 벌어지는 일 [영화리뷰 결말포함]</t>
  </si>
  <si>
    <t>Lv.O Lv.999 만렙 외계인 VS 쪼렙 지구</t>
  </si>
  <si>
    <t>지구 멸망에서 살아남은 인간들의 처절한 생존 방법 [영화리뷰 결말포함]</t>
  </si>
  <si>
    <t>가축 대신 인간을 사육하는 미쳐버린 세상</t>
  </si>
  <si>
    <t>러시아 국방부가 외계인을 포착하면 벌어지는 일 [영화리뷰 결말포함]</t>
  </si>
  <si>
    <t>바렌츠해, 쿠즈네초프 항공모함 미확인 비행체 발견</t>
  </si>
  <si>
    <t>'어사일럼' 조차 능가해버린 최강 병맛 좀비!! [영화리뷰 결말포함]</t>
  </si>
  <si>
    <t>#오.지.망 57번째 지구멸망 헤드샷도 안 통한다고??</t>
  </si>
  <si>
    <t>절대로 놓치면 안되는 갓띵작 SF 스릴러!! 미래 사회에 실제로 일어날지도 모를.. 충격적인 음모 [영화리뷰 결말포함]</t>
  </si>
  <si>
    <t>(불법시술 완료) - 가라.. '인간 병기 7호'</t>
  </si>
  <si>
    <t>절대 놓치면 안되는 갓띵작 코미디 액션!! 은행털이계의 레전드가 되어버린 섹시 2인조 [영화리뷰 결말포함]</t>
  </si>
  <si>
    <t>강도.. 입니다만??</t>
  </si>
  <si>
    <t>화끈하게 터져주는 레이싱 액션!! 사막 한가운데서 벌이는 랠리!! [영화리뷰 결말포함]</t>
  </si>
  <si>
    <t>유도탄은 반칙아님??</t>
  </si>
  <si>
    <t>XX 사이코패스가 만든 사형수들의 배틀 로열!! [영화리뷰 결말포함]</t>
  </si>
  <si>
    <t>(남편) (NPC) 서로를.. 죽이시오 (아내)</t>
  </si>
  <si>
    <t>멸망해버린 미래 사회!! 정의를 지키는 최강 섹시 킬러 누님 !! [영화리뷰 결말포함]</t>
  </si>
  <si>
    <t>절대로 놓치면 안되는 갓띵작 전쟁 실화!! 독일군 공습을 피해 숲속으로 도망쳐야 했던 어느 생존자들의 실제 이야기 [영화리뷰 결말포함]</t>
  </si>
  <si>
    <t>추위 피하려다 핵폐기물 열기까지 쬐어야했던 남자 [영화리뷰 결말포함]</t>
  </si>
  <si>
    <t>(????) 역시 핵 폐기물 난로가 최고야</t>
  </si>
  <si>
    <t>절대로 놓치면 안 되는 갓띵작 외계 SF 전쟁!! 최강 외계인에게 제대로 참교육 당하는 인류!! [영화리뷰 결말포함]</t>
  </si>
  <si>
    <t>#오.지.망 56번째 지구멸망 단 하루 만에 인류의 99% 사망</t>
  </si>
  <si>
    <t>마녀들의 최종 보스로 부활한 소녀의 엄청난 능력 [영화리뷰 결말포함]</t>
  </si>
  <si>
    <t>다 죽었어</t>
  </si>
  <si>
    <t>좀비를 피해 캠핑카 안에 갇혀버린 남자 [영화리뷰 결말 포함]</t>
  </si>
  <si>
    <t>#오.지.망 55번째 지구멸망 죽는건가..</t>
  </si>
  <si>
    <t>외계인이 똑같은 여자만 계속(?)해서 납치하는 이유!!?? [영화리뷰 결말</t>
  </si>
  <si>
    <t>이것이 외계인의 목적??</t>
  </si>
  <si>
    <t>동서양 최강 레전드들의 맞대결!! [영화리뷰 결말포함]</t>
  </si>
  <si>
    <t>이것이 바로 격투 액션의 끝판왕!! 지옥으로 돌아온 아시아 최강 발차기!! [영화리뷰 결말포함]</t>
  </si>
  <si>
    <t>최강 쌈꾼의 귀환</t>
  </si>
  <si>
    <t>더 화끈하게 돌아온 지옥의 레이스!! 죄수들의 목숨을 파리처럼 생각하는 미친 교도소라니?!! [영화리뷰 결말포함]</t>
  </si>
  <si>
    <t>가~즈~아</t>
  </si>
  <si>
    <t>한 여름에 가장 잘 어울리는 잔잔한 감성의 러브코미디 애니 [결말포함]</t>
  </si>
  <si>
    <t>너와 함께라면 1000년 후의 세계에도 갈 수 있어</t>
  </si>
  <si>
    <t>어떤 소원이든 이뤄주는 이세계 마법의 성과 열쇠 찾기 게임 [결말포함]</t>
  </si>
  <si>
    <t>중세의 성에 숨겨진 소원의 방을 찾아라 "</t>
  </si>
  <si>
    <t>인플루언서인 여자친구가 혼자 방콕을 여행하던 중 연락이 두절됐다 [결말포함]</t>
  </si>
  <si>
    <t>팔로워 33만 명</t>
  </si>
  <si>
    <t>2257년 자동차를 타고 달 표면을 여행하는 다섯 아이들 [결말포함]</t>
  </si>
  <si>
    <t>친구들과 함께 하는 달세계 연대기 '저게 지구야?</t>
  </si>
  <si>
    <t>봉인에서 풀려난 지옥의 악마를 토벌하기 위해 바티칸에서 파견된 수석 퇴마사 [결말포함]</t>
  </si>
  <si>
    <t>지옥의 왕 강림 이곳에 오는 자, 모든 희망을 버려라</t>
  </si>
  <si>
    <t>이제는 아기도 배달해서 받는 시대, 애니멀 특송단이 문 앞까지 찾아갑니다</t>
  </si>
  <si>
    <t>대통령 후보의 아기를 배달하라고? * 로켓배송</t>
  </si>
  <si>
    <t>사람의 가치는 그가 먹는 음식의 가격에서 나온다 [결말포함]</t>
  </si>
  <si>
    <t>이 음식 앞에서 가장 허기진자가 승자입니다</t>
  </si>
  <si>
    <t>이 화가가 죽을 때까지 고양이만 그린 사랑스러운 이유 [결말포함]</t>
  </si>
  <si>
    <t>너의 눈은 이 세상에 감춰진 아름다움을 발견할 수 있어</t>
  </si>
  <si>
    <t>태어나서 처음 만난 여자친구가 시한부 생명이라 곧 죽는다고 한다 [결말포함]</t>
  </si>
  <si>
    <t>평범한 사람도 봄에는 사랑할 수 있나요</t>
  </si>
  <si>
    <t>봉준호 감독님의 조감독으로 활약했던 일본인이 제작한 실화 기반 반전 스릴러  [결말포함]</t>
  </si>
  <si>
    <t>"금방 편하게 해줄게" 연상호 감독님 추천 완벽한 결말의 스릴러</t>
  </si>
  <si>
    <t>전 세계 10억 달러 매출을 달성한 베스트셀러를 번역하는 지하 벙커의 비밀 프로젝트 [결말포함]</t>
  </si>
  <si>
    <t>최고급 음식과 와인 무한 제공 여가활동 보장 (단 인터넷 X) 지하 벙커에서 2달살기</t>
  </si>
  <si>
    <t>인류가 후대에 남겨야 할 위대한 유산을 찾아 떠나는 지하 세계 대탐험 [결말포함]</t>
  </si>
  <si>
    <t>아무도 몰랐던 지하세계의 정체</t>
  </si>
  <si>
    <t>전설 속 악마의 저주로부터 정글을 구하는 영웅 | 3개국 합작의 웰메이드 애니  [결말포함]</t>
  </si>
  <si>
    <t>아인보 숲의길 아마존의 정글 새로운 세계가 펼쳐진다.</t>
  </si>
  <si>
    <t>이후 60년간 은폐될 연쇄살인사건 3부작의 시작을 다룬 슬래셔 영화 [결말포함/공포]</t>
  </si>
  <si>
    <t>존속살해와 악의 탄생!</t>
  </si>
  <si>
    <t>프랑스 안시 국제 영화제 대상을 받은 작화 천재 감독의 애니 [결말포함]</t>
  </si>
  <si>
    <t>해가 뜨지 않는 마을에도 새벽은 온다</t>
  </si>
  <si>
    <t>2022 아카데미상 최우수 애니메이션에 노미네이트 된 사랑의 노래 [결말포함]</t>
  </si>
  <si>
    <t>로튼 토마토 100% 관객 평가점수 97%</t>
  </si>
  <si>
    <t>파일럿을 꿈꾸는 대학생들의 항공 동아리 활동 이야기 “목표는 전국 제패!” [결말포함]</t>
  </si>
  <si>
    <t>오늘부터 대학생 1학년!</t>
  </si>
  <si>
    <t>성욕이 넘치는 주인 할머니가 있는 숙박 집에 젊은 손님들이 놀러 왔다 [결말포함/공포주의]</t>
  </si>
  <si>
    <t>같이 여행 온 일행이 이상하게 하나씩 사라진다</t>
  </si>
  <si>
    <t>조회 수 80만을 넘고 만화 대상을 받은 이야기를 원작으로 한, 영화 애호가들을 위한 애니 [결말포함]</t>
  </si>
  <si>
    <t>현지 평론가들이 극찬하고 TINT 입소문으로 대박 난 영화 700 CORN Tyt</t>
  </si>
  <si>
    <t>앞으로 어떻게 살아야 할지 막막해서 13년 후의 나에게 "그때는 행복해?" 라고 물어봤다 [결말포함]</t>
  </si>
  <si>
    <t>하늘이 푸르다는 걸 어떻게 전하면 좋을까 초평화 버스터즈</t>
  </si>
  <si>
    <t>[결말포함] 조회 수 100만의 인기 인터넷 방송인과 사귀고 있습니다 (사이다처럼 말이 톡톡 솟아올라)</t>
  </si>
  <si>
    <t>내 인생의 17번째 7월에 너를 만났다</t>
  </si>
  <si>
    <t>[결말포함] 절대로 만질 수 없는 연인과 멸망해 가는 세계에서 살아가는 방법 (버블)</t>
  </si>
  <si>
    <t>나를 사랑해준 당신에게 이 별을 줄게요</t>
  </si>
  <si>
    <t>[결말포함] 인간 백정이었던 바이킹 전사가 노예로 팔려가면 벌어지는 일  (노스맨)</t>
  </si>
  <si>
    <t>노예 1(바이킹) 노예 2 (마녀) 양의 탈을 쓴 늑대는 양치기를 찢어</t>
  </si>
  <si>
    <t>[결말포함] 봉준호 감독님이 추천한 꼭 봐야 하는 넷플릭스 애니메이션 (미첼 가족과 기계 전쟁)</t>
  </si>
  <si>
    <t>스마트폰이 지배하는 포스트 아포칼립스 세계에서 살아남기</t>
  </si>
  <si>
    <t>[결말포함] 아이돌 덕질 때문에 엄마랑 이 악물고 싸우는 이야기 (메이의 새빨간 비밀)</t>
  </si>
  <si>
    <t>사춘기 소녀에게 찾아온 놀라운 신체변화</t>
  </si>
  <si>
    <t>[결말포함] 픽사의 코코가 생각나는 온 가족의 넷플릭스 뮤지컬 애니메이션 (비보의 살아있는 모험)</t>
  </si>
  <si>
    <t>마음을 대신 전해주는 신비한 동물</t>
  </si>
  <si>
    <t>[결말포함] 세계 최고의 추리 작가가 쓴 소설을 원작으로 한 바로 그 영화 (나일 강의 죽음)</t>
  </si>
  <si>
    <t>내 이름은 포와로 탐정이죠</t>
  </si>
  <si>
    <t>[결말포함] 너무 달달해서 인슐린이 필요한 로맨틱 애니메이션 (너와 파도를 탈 수 있다면)</t>
  </si>
  <si>
    <t>남자친구를 텀블러에 넣고 다닐 수 있다면?</t>
  </si>
  <si>
    <t>[결말포함] 부녀자 대상 성범죄가 남편에 대한 재산 침해였던 중세 법정 공방 실화 (라스트 듀얼: 최후의 결투)</t>
  </si>
  <si>
    <t>실제로 일어났었던 중세 귀족의 성범죄와 재판</t>
  </si>
  <si>
    <t>[결말포함] 죽은 연애세포 살려주는 몽글몽글 감성 애니메이션 (조제, 호랑이 그리고 물고기들)</t>
  </si>
  <si>
    <t>바다의 짠맛은 눈물과 같다</t>
  </si>
  <si>
    <t>[결말포함] 토착종교를 믿는 이상한 섬에 고립되어 죽음의 하루를 경험하는 영화 (데스 오브 미) (재업)</t>
  </si>
  <si>
    <t>여행지에서 모르는 사람이 준 음식을 먹으면 큰일 나는 이유</t>
  </si>
  <si>
    <t>[결말포함] 마약에 중독되어 아이를 낳다가 사망한 14세 소녀의 비밀 (이스턴 프라미스) (재업)</t>
  </si>
  <si>
    <t>죽거나 아니면 왕이 되거나</t>
  </si>
  <si>
    <t>[결말포함] 나만 빼고 다 행복하게 사는 것처럼 느껴질 때 보고 싶은 디즈니의 선물 (엔칸토: 마법의 세계)</t>
  </si>
  <si>
    <t>"완벽하지 않아도 괜찮아!" 마음을 치유해 주는 기적의 가족 뮤지컬</t>
  </si>
  <si>
    <t>[결말포함] 역대 급 출연진이 나오는 넷플릭스 1위 범죄 스릴러 영화 (악마는 사라지지 않는다)</t>
  </si>
  <si>
    <t>로버트 패틴슨 (배트맨) 톰 홀랜드 (스파이더맨) 세바스찬 스탠 (윈터 솔져)</t>
  </si>
  <si>
    <t>[결말포함] 지구를 지키는 히어로지만 인간의 뇌도 먹고 싶어 (베놈2: 렛 데어 비 카니지)</t>
  </si>
  <si>
    <t>스파이더맨을 위협하는 최악의 숙적</t>
  </si>
  <si>
    <t>[결말포함] 평범한 직장인인 줄 알았던 내가 게임 속 세계를 구한 최강의 영웅이 되었다 (프리가이)</t>
  </si>
  <si>
    <t>헐크의 팔 모든 히어로의 무기를 다 쓰는 최강의 직장인 캡틴의 방패</t>
  </si>
  <si>
    <t>[결말포함] 드래곤 길들이기 제작진이 만든 야생마와 소녀의 우정 이야기 (스피릿)</t>
  </si>
  <si>
    <t>동물이 나오는 애니메이션은 역시 드림웍스</t>
  </si>
  <si>
    <t>[결말포함] 왕이 되려는 자 절대 간지의 무게를 견뎌라 (패션왕)</t>
  </si>
  <si>
    <t>내가 왕이 될 상인가? 절대간지</t>
  </si>
  <si>
    <t>[결말포함] 진짜 세계관 최강자들의 싸움을 보여주는 몬스터버스 (고질라vs콩) (재업)</t>
  </si>
  <si>
    <t>고질라 VS 콩 싸움 수준 ㄹㅇ 실화냐?</t>
  </si>
  <si>
    <t>[결말포함] 전직 특수부대 출신 남자의 딸을 납치한 자들의 최후 (맨 인 더 다크2)</t>
  </si>
  <si>
    <t>W 제가 손가락 한번 튕기면 당신 거기가 뜯겨져 나갈걸요?</t>
  </si>
  <si>
    <t>[결말포함] 거액의 빚을 지고 나락에 떨어진 자가 인생을 걸고 도박하는 이야기 (동물세계)</t>
  </si>
  <si>
    <t>한 판에 50만 달러 목숨을 건 가위바위보 게임</t>
  </si>
  <si>
    <t>[결말포함] 판의 미로 감독이 제작한 성인들을 위한 고딕 호러 동화 (크림슨피크)</t>
  </si>
  <si>
    <t>문 좀 열어주세요</t>
  </si>
  <si>
    <t>[결말포함] 일본 애니메이션 전체 흥행 5위 안에 드는 역대급 작품 (벼랑 위의 포뇨)</t>
  </si>
  <si>
    <t>바다에서 온 신비한 소녀와 세계를 멸망에서 구하는 이야기</t>
  </si>
  <si>
    <t>[결말포함/공포] 시간의 역사보다 오래된 존재의 축복으로 태어난 딸 (더 보이드: 살인병동)</t>
  </si>
  <si>
    <t>이게 신이 창조한 새로운 인류라고?</t>
  </si>
  <si>
    <t>[결말포함] 혐오와 차별 없는 세상을 위한 상쾌한 바다 같은 외침 (루카)</t>
  </si>
  <si>
    <t>우리가 웃으면서 헤어질 수 있는 이유</t>
  </si>
  <si>
    <t>[결말포함] 세계에서 가장 유명한 괴물을 창조한 10대 소녀 (메리 셸리: 프랑켄슈타인의 탄생)</t>
  </si>
  <si>
    <t>인류 최초로 SF 장르를 만들어낸 천재 소녀</t>
  </si>
  <si>
    <t>[결말포함] 7명의 세입자 집 안에 몰카를 설치한 건물 주인 (아래층 사람들)</t>
  </si>
  <si>
    <t>윗집 사는 장씨 아저씨 맞죠?</t>
  </si>
  <si>
    <t>[결말포함] 모바일 매출 1위 IP 보유 기업의 10년을 인내한 팬들을 위한 헌정작 (페이트 스테이 나이트 헤븐즈 필 극장판 제1장 프레시지 플라워)</t>
  </si>
  <si>
    <t>말을 하지 않았지만 너는 늘 기적처럼 아름다웠다</t>
  </si>
  <si>
    <t>[결말포함] 무엇보다 바나나에 진심인 사람들 feat. 썬더시스터즈 (크루즈 패밀리 뉴 에이지)</t>
  </si>
  <si>
    <t>드림웍스의 진심펀치! 오래 기다렸지?</t>
  </si>
  <si>
    <t>[결말포함] 제작비 150억원, 그의 이름은 영원히 기억되리라 (자전차왕 엄복동)</t>
  </si>
  <si>
    <t>눈 감으면 자전거 훔쳐가던 세상</t>
  </si>
  <si>
    <t>[결말포함] 세상의 모든 아버지들을 위하여 (크루즈패밀리1)</t>
  </si>
  <si>
    <t>인류 최초의 포옹은 어떤 모습일까?</t>
  </si>
  <si>
    <t>[결말포함] 제작비 115억원, 한국영화 업계에 한 획을 그은 역사적 작품 (리얼)</t>
  </si>
  <si>
    <t>이 영화는 진짜입니다</t>
  </si>
  <si>
    <t>[결말포함] 단 한 명의 희생으로 모든 인류가 질병없이 영원히 살 수 있다면 (서복)</t>
  </si>
  <si>
    <t>영원히 죽지 않는 보급형 박보검 여보! 아버님 댁에 박보검 놓아드려야겠어요</t>
  </si>
  <si>
    <t>[결말포함] 아시아 디즈니 프린세스! 사람은 과연 믿을 가치가 있을까? (라야와 마지막 드래곤)</t>
  </si>
  <si>
    <t>보면 시간이 순삭되는 디즈니의 마법 같은 작품</t>
  </si>
  <si>
    <t>가슴이 웅장해지는 해외의 대중문화 속 한국 노래</t>
  </si>
  <si>
    <t>K-POP In The Movie 해외의 영화나 드라마 속 한국 노래.</t>
  </si>
  <si>
    <t>[결말포함] 어떤 모텔에서 석식으로 나온 고기의 정체 (프론티어)</t>
  </si>
  <si>
    <t>호텔의 음식 저장소에 들어와 봤습니다 이게 다 무슨 고기라고?</t>
  </si>
  <si>
    <t>[결말포함/고어주의] 고어 매니아도 보다 포기한다는 피 범벅으로 무쳐버린 영화 (인사이드)</t>
  </si>
  <si>
    <t>너무 잔인해서 미리보기에 쓸 이미지가 없는 영화 인간의 몸 속은 어떤 색이지?</t>
  </si>
  <si>
    <t>[결말포함] 당신 또는 당신의 부모님에게 다가올 가까운 미래 (노인들)</t>
  </si>
  <si>
    <t>너, 나, 우리의 가까운 미래</t>
  </si>
  <si>
    <t>비행기에서 내리면 죽게 되는 세상에 남겨진 사람들의 충격적인 행동...</t>
  </si>
  <si>
    <t>“평생 비행기에서 못 내립니다" ?! ?! 지구에 남은 생존자 12명</t>
  </si>
  <si>
    <t>곧 죽게 될 "청소년"들만 가입할 수 있는 "모임"의 충격적인 비밀...</t>
  </si>
  <si>
    <t>시한부 청소년 모임 - 가입조건- 먼저 죽는 사람이 '사후세계’에서 신호보내기</t>
  </si>
  <si>
    <t>비행기에 5년 동안 갇힌 사람들에게 나타난 충격적인 변화...</t>
  </si>
  <si>
    <t>비행기에서 5년이 흘렀다.</t>
  </si>
  <si>
    <t>얼굴을 숨긴 "연쇄 살인마"가 도시 전체를 가지고 노는 방법 넷플릭스 신작</t>
  </si>
  <si>
    <t>잡아봐.</t>
  </si>
  <si>
    <t>싸움 천재 14살 소년이 "왕"이 돼서, 국가 하나를 전멸 시키자 벌어진 일 [티모시 샬라메]</t>
  </si>
  <si>
    <t>(티모시 샬라메) 싸움 천재</t>
  </si>
  <si>
    <t>시간의 흐름"을 바꿔버리는 여자의 비밀... (결말포함)</t>
  </si>
  <si>
    <t>이런 영화가 있었어?</t>
  </si>
  <si>
    <t>시간 삭제 주의어른들이 삭제된 "세계에" 갇힌 "10대"들이  만든 사회의 모습</t>
  </si>
  <si>
    <t>여기서 해</t>
  </si>
  <si>
    <t>너무 잘 만들어서 이해하는 순간 머리가 띵하고 소름이 끼치는 최고의 SF스릴러 드라마</t>
  </si>
  <si>
    <t>&lt;다크&gt; 시즌1+2 몰아보기</t>
  </si>
  <si>
    <t>오줌 주머니를 차고 다녀야 인정 받을 수 있는 미래 사회의 모습...</t>
  </si>
  <si>
    <t>(오줌)</t>
  </si>
  <si>
    <t>한국에서 이런 소재를 다룰 줄 상상도 못했는데….</t>
  </si>
  <si>
    <t>“똑같네"</t>
  </si>
  <si>
    <t>28금"엄청난 수위"의 스페인 금수저 고등학생들의 사생활을 보여준 "넷플릭스 드라마" [반전주의]</t>
  </si>
  <si>
    <t>엘리트들 시즌1 몰아보기 셋이서 해보자</t>
  </si>
  <si>
    <t>"유튜브"가 제작하여, 공개하자마자 "4000만" 조회수를 찍은 드라마 《한방에 몰아보기》</t>
  </si>
  <si>
    <t>봉준호 감독의 경쟁작이었던, 거장들이 "40년" 만에 뭉쳐서 만든 "최고의 느와르 영화"</t>
  </si>
  <si>
    <t>상상초월 수위로 1위까지 한 "스페인 금수저 고등학생"들의 충격적인 사생활 [몰아보기]</t>
  </si>
  <si>
    <t>셋이서 해보는 건 어때?</t>
  </si>
  <si>
    <t>*밤샘주의*  인기 콘텐츠 "1위"한 판타지 드라마가 돌아왔다.... [시즌2까지 완벽 정리]</t>
  </si>
  <si>
    <t>결말을 보면 보면 평생 잊을 수 없는 숨은 명작…</t>
  </si>
  <si>
    <t>·평점 8.9점</t>
  </si>
  <si>
    <t>왜 이제서야 이 드라마를 봤을까.. 《한방에 보기》</t>
  </si>
  <si>
    <t>넷플이 가장 잘하는 장르</t>
  </si>
  <si>
    <t>BBC 선정 21세기 최고의 넷플릭스 드라마 (전편 몰아보기) 시간 삭제 주의</t>
  </si>
  <si>
    <t>63개국 1위</t>
  </si>
  <si>
    <t>실제로 전쟁이 터지자, "한국 고등학교"에 나타난 충격적인 변화</t>
  </si>
  <si>
    <t>"웬즈데이"보다 먼저 전세계 "1위"를 찍었던 "다크 판타지"드라마 《몰아보기》</t>
  </si>
  <si>
    <t>사브리나 시즌 1 몰아보기</t>
  </si>
  <si>
    <t>해외에서 높은 수위로 인기였던 "해외판 더글로리"  넷플릭스 시리즈</t>
  </si>
  <si>
    <t>-ㅈ됐다. 해외판 더 글로리'</t>
  </si>
  <si>
    <t>최초 5개국 《더 글로리》 더빙 비교해 보기ㅋㅋㅋ</t>
  </si>
  <si>
    <t>프랑스어ver 더빙 미쳤다 더글로리 ㅔㅔㅔ..TU ÉTAIS LÀ ?</t>
  </si>
  <si>
    <t>반전 하나로 글로벌 "1위" 찍어버린 "크리스찬 베일"의 명품 추리 영화ㄷㄷ 《한방에 보기》</t>
  </si>
  <si>
    <t>"해리포터" 잡아보려고 "앤트맨" 감독과 "넷플릭스"가 손잡고 제작한 신작 《몰아보기》</t>
  </si>
  <si>
    <t>신작 넷플릭스판 해리포터</t>
  </si>
  <si>
    <t>자신이 "신"이었단 사실을 알지 못한 남자의 최후  주의. 한번 보면 못 헤어나와요</t>
  </si>
  <si>
    <t>30분에 1년씩 흐르는 해변에 갇힌 사람들의 충격적인 모습.. (결말포함)</t>
  </si>
  <si>
    <t>!!! 초등학생</t>
  </si>
  <si>
    <t>[원피스 실사화] "루피역"을 맡은 배우의 넷플릭스 초능력 시리즈</t>
  </si>
  <si>
    <t>"웬즈데이"보다 먼저 전세계 "1위"를 찍어버렸던 진짜 재밌는 "다크 판타지" 《사브리나》</t>
  </si>
  <si>
    <t>"상류층 미모의 자매"가 탄 배에서 벌어진 충격적인 사건. 넷플릭스 숨은 꿀잼작 《알타마르》 몰아보기</t>
  </si>
  <si>
    <t>낯선 남자와 지구에 단 둘이 남게 된 여자..ㄷㄷ</t>
  </si>
  <si>
    <t>시즌 공개될 때 마다 무조건 "상위권" 랭크를 차지하는 "넷플릭스" 판타지 드라마 [시즌 1 몰아보기]</t>
  </si>
  <si>
    <t>"종이의 집"을 꺾고 시청률 "1위"를 찍었던 넷플릭스 판타지 드라마 [시즌1+2 몰아보기]</t>
  </si>
  <si>
    <t>"금수저 미모"의 자매가 고립된 여객선에서 겪은 끔찍한 사건..ㄷㄷ</t>
  </si>
  <si>
    <t>동생 -얼른 타자 언니</t>
  </si>
  <si>
    <t>범죄자들끼리 강제로 "ㅅㅅ"를 하게 하는 미친 회사..ㄷㄷ</t>
  </si>
  <si>
    <t>당장 시작해봐</t>
  </si>
  <si>
    <t>유명 인기 만화가 원작인 "해리포터"느낌이 나는 "넷플릭스" 판타지 드라마 《전 시즌  몰아보기》</t>
  </si>
  <si>
    <t>강철문으로 막힌 밀실에서 "처음 보는 여자"와 단둘이 갇히게 되면 벌어지는 일 (충격반전ㄷㄷ)</t>
  </si>
  <si>
    <t>?!!</t>
  </si>
  <si>
    <t>쓰레기 같은 인생을 살던 양아치가  "야쿠자" 조직에 들어가 인생이 망가지는 과정 ㄷㄷ</t>
  </si>
  <si>
    <t>“미국 일본 홍콩 1위" 기록한 넷플릭스 SF드라마 《시즌 1 몰아보기》</t>
  </si>
  <si>
    <t>전세계 인구 90% 삭제</t>
  </si>
  <si>
    <t>섹X 중독자 소년이 "데이팅 어플" 실험에 참가하자 나타난 충격적인 결과ㄷㄷ</t>
  </si>
  <si>
    <t>? (X스 중독자)</t>
  </si>
  <si>
    <t>"크리스 에반스 "데리고 "넷플릭스" 역사상 가장 큰 금액을 투자한 지리는 영화..</t>
  </si>
  <si>
    <t>하필 "신의 아들"을 건드린 양아치의 최후 [ 디즈니+ 에서 드라마 제작 확정 ]</t>
  </si>
  <si>
    <t>저게 뭐야 미친..</t>
  </si>
  <si>
    <t>2033년, 인간들이 만들어낸 “천국”의 모습</t>
  </si>
  <si>
    <t>사후세계 죽어도 괜찮네</t>
  </si>
  <si>
    <t>어른들이 사라지고 "10대들만" 남게 된 지구에서 벌어진 일ㄷㄷ</t>
  </si>
  <si>
    <t>어차피 우리뿐이잖아 어른들이 사라진 세상</t>
  </si>
  <si>
    <t>문신돼지충의 동생을 건드린 일진들의 최후 I EP. 몰아보기 (feat. 별놈들)</t>
  </si>
  <si>
    <t>너넨 오늘 뒤졌어 양아치 참교육</t>
  </si>
  <si>
    <t>초능력자들이 모여 있는 학교에 찾아온 괴생명체 《 페이트: 윙스의 전설 》시즌 1 몰아보기</t>
  </si>
  <si>
    <t>시즌 1 몰아보기</t>
  </si>
  <si>
    <t>사망 직전 사람들의 뇌로 이동하는 사람들 [레전드 미드]</t>
  </si>
  <si>
    <t>"일론 머스크"도 언급한 소름 돋는 소재의 명작 영화 [충격 반전]</t>
  </si>
  <si>
    <t>소름 돋는 명작</t>
  </si>
  <si>
    <t>가장 강력한 전설 속 "괴수"에게 선택받은 대학생과 "마법 학교" 《넷플릭스 판타지 드라마 》</t>
  </si>
  <si>
    <t>괴수와 융합된 신체</t>
  </si>
  <si>
    <t>하필 힘을 숨긴 왕따를 건드려버린 일진들.. 《feat. 극한직업 감독》</t>
  </si>
  <si>
    <t>(힘순찐) 뒤질라고 쳤네 ㅋ</t>
  </si>
  <si>
    <t>"미국 넷플릭스" 씹어먹은 "레전드 드라마" 《엄브렐러 아카데미》 시즌 1 몰아보기</t>
  </si>
  <si>
    <t>BBC 선정 "21세기 최고의 영화"를 소개합니다.  *시간 삭제 주의 *</t>
  </si>
  <si>
    <t>제어할 수 없는 “신의 능력”을 갖게 된 소녀가 저지른 짓..ㄷㄷ  [시즌 1 몰아보기]</t>
  </si>
  <si>
    <t>까다로운 "네이버 평점 9점대"를 오랫동안 유지한 "전세계가 인정한" 명작</t>
  </si>
  <si>
    <t>어느 날 목에 생긴 구멍에 열쇠를 꽂자 벌어진 일ㄷㄷ..</t>
  </si>
  <si>
    <t>한번 보면 “7일 이상” 빠져나오기 힘든 진짜 끝내주는 멀티버스 "넷플릭스 명작" [이번 리뷰는 자신있습니다]</t>
  </si>
  <si>
    <t>놓치면 진짜 후회할 명작 (시즌1 몰아보기)</t>
  </si>
  <si>
    <t>이마에 구멍을 내고 신의 능력을 갖게 된 남자 (결말포함)</t>
  </si>
  <si>
    <t>실수로 잠들어서 "2년 동안 화성"으로 가는 우주선에 탑승하게 된 남자의 최후..</t>
  </si>
  <si>
    <t>!!!!!?? 뭐야 ㅁㅊ;;</t>
  </si>
  <si>
    <t>24시간을 넘기지 못하고 계속해서 죽었다 되살아나야 했던 이유 *충격반전*</t>
  </si>
  <si>
    <t>(56번째 죽음)</t>
  </si>
  <si>
    <t>79개국에서 1위 먹고 초대형 스케일로 시즌2 제작 확정된 판타지 드라마  [ 시즌 1 한방에 보기 ] *밤샘주의*</t>
  </si>
  <si>
    <t>79개국 인기 콘텐츠 1위</t>
  </si>
  <si>
    <t>고통과 쾌락을 느낄 수 있는 VR 게임에 중독된 10대들</t>
  </si>
  <si>
    <t>(3일째)</t>
  </si>
  <si>
    <t>수 천년동안 "신들과 전쟁"을 해온 "상류층"들의 충격적인 비밀 [ 시즌 1 몰아보기 ]</t>
  </si>
  <si>
    <t>하필 악마와 계약한 소년을 건드린 일진들의 최후 [ 시즌 1 몰아보기 ]</t>
  </si>
  <si>
    <t>&lt;모르텔&gt; 시즌1 몰아보기</t>
  </si>
  <si>
    <t>진심 무조건 봐야됨 [ 넷플릭스 인기 콘텐츠 1위 ]</t>
  </si>
  <si>
    <t>사람을 조종하는 능력으로 일진들을 조X버리는 소년</t>
  </si>
  <si>
    <t>넌 진짜 뒤졌어</t>
  </si>
  <si>
    <t>인간과 악마의 경계선에 있는 사람들 《디아블레로》 시즌 1 한방에 몰아보기</t>
  </si>
  <si>
    <t>&lt;디아블레로&gt; 시즌 1 몰아보기</t>
  </si>
  <si>
    <t>죽은 시체였던 소녀에게 "신의 무기"를 이식하자 벌어진 놀라운 변화 《넷플릭스》</t>
  </si>
  <si>
    <t>인간과 악마의 경계선에 있는 사람들의 모습 ㄷㄷ..《넷플릭스》</t>
  </si>
  <si>
    <t>《95분 순삭》요즘 일진들을 빡칠 정도로 소름 끼치게 표현해 인기폭발중인 드라마 [몰아보기 1화~14화]</t>
  </si>
  <si>
    <t>천재 소시오패스'가 '투명화 슈트'를 갖게 되면 벌어지는 대참사</t>
  </si>
  <si>
    <t>(소시오패스) -슈트 죽이네</t>
  </si>
  <si>
    <t>"힘을 숨긴 노숙자"에게 "돈을 주고 싸움"을 시킨 양아치들의 최후 (결말포함)</t>
  </si>
  <si>
    <t>돈줄게 싸워바 ㅋ</t>
  </si>
  <si>
    <t>요즘 일진들이 찐따를 괴롭히는 충격적인 방법</t>
  </si>
  <si>
    <t>일진이 패드립을 하자 교실에서 참교육 해버린 찐따 ㄷㄷ</t>
  </si>
  <si>
    <t>하지말라고 했지 X발</t>
  </si>
  <si>
    <t>넷플릭스 [지옥] 봤으면 꼭 봐야하는 충격적인 애니메이션 '지옥'</t>
  </si>
  <si>
    <t>넷플릭스&lt;지옥&gt; 애니메이션 버전</t>
  </si>
  <si>
    <t>요즘 한국 10대 일진들의 한숨이 절로 나는 미친 행동</t>
  </si>
  <si>
    <t>한번 해보라고 X발</t>
  </si>
  <si>
    <t>"신의 능력"을 가진 소년이 인간들을 혐오하게 되면 벌어지는 일 《애플TV》</t>
  </si>
  <si>
    <t>수능 1등급을 제외한 나머지 97%는 노예가 되는 미래 사회</t>
  </si>
  <si>
    <t>못하면 바로 노예다</t>
  </si>
  <si>
    <t>잠을 참는 만큼 돈을 주는 미래 사회에 사는 학생들의 모습..</t>
  </si>
  <si>
    <t>넷플릭스 공개하자마자 바로 1위 먹어버렸던 지리는 영화</t>
  </si>
  <si>
    <t>악마들이 사는 마을</t>
  </si>
  <si>
    <t>고작 19살 소년이 연간 10조원을 벌어 부자들을 박살내는 방법(실화주의)</t>
  </si>
  <si>
    <t>?!-여긴 니가 살 거 없어 거지야ㅋㅋ -전부 다 살게요!</t>
  </si>
  <si>
    <t>넷플릭스에서 무조건 봐야하는 수위가 많이 쎈 개꿀잼 하이틴 드라마</t>
  </si>
  <si>
    <t>(서민 전학생) - 내 앞에서 해 (재벌)</t>
  </si>
  <si>
    <t>일본 아이돌의 충격적인 두 얼굴</t>
  </si>
  <si>
    <t>??! 먹고 살기 X같다</t>
  </si>
  <si>
    <t>밑바닥까지 가버린 미국 고등학생들의 타락한 삶 [디카프리오의 미친 연기]</t>
  </si>
  <si>
    <t>옷 벗어 충격실화</t>
  </si>
  <si>
    <t>악플만 달던 소년이 얼굴이 공개되자 벌어진 일</t>
  </si>
  <si>
    <t>(악플러) ?!!</t>
  </si>
  <si>
    <t>게임 1분만 더 하려다 5년이 지난 소름 돋는 이야기</t>
  </si>
  <si>
    <t>ㅈ됐다.</t>
  </si>
  <si>
    <t>오징어 게임이 재밌었다면 이 영화는 꼭 보세요</t>
  </si>
  <si>
    <t>데스게임 -피해자는 닥치세요 -노인부터 죽여</t>
  </si>
  <si>
    <t>끝이 없는 고속도로(무한루프)에 갇힌 사람들 2부</t>
  </si>
  <si>
    <t>영원히 빠져나올 수 없는 도로</t>
  </si>
  <si>
    <t>끝이 없는 비상계단(무한루프)에 갇힌 사람들 1부</t>
  </si>
  <si>
    <t>비상계단에서 35년을 산 남자</t>
  </si>
  <si>
    <t>절대로 빠져나오지 못하는 풀숲에 갇힌 사람들</t>
  </si>
  <si>
    <t>미치겠다 더 멀어졌어.</t>
  </si>
  <si>
    <t>존재감 없던 왕따 소년이 주식과 정부를 가지고 노는 방법 [재미 없으면 책임질게요]</t>
  </si>
  <si>
    <t>한심ㅉㅉ (IQ 200) 에휴 찌질하다 -아무도 너한텐 관심 없어 이 루저야 -이제 안 참아</t>
  </si>
  <si>
    <t>가난하단 이유로 버려진 남자가 단 10일만에 세계 부자가 된 방법 [명작]</t>
  </si>
  <si>
    <t>고작 17살 고딩이 초미녀들을 1초만에 꼬시는 기막힌 방법 [이게 실화라고?..]</t>
  </si>
  <si>
    <t>(IQ 200) 쉽네</t>
  </si>
  <si>
    <t>젊은 남녀가 사우나에 갇히면 벌어지는 일</t>
  </si>
  <si>
    <t>미쳤네 이게 실화라니..</t>
  </si>
  <si>
    <t>지구 종말 12시간 전 사람들이 벌인 충격적인 일들</t>
  </si>
  <si>
    <t>!! (친구 여동생)</t>
  </si>
  <si>
    <t>괴롭히던 찌질이가 알고 보니 '전설속 왕족'이면 벌어지는 일</t>
  </si>
  <si>
    <t>(전설속 왕족) -놔라 뒤질래?</t>
  </si>
  <si>
    <t>절대로 놓치면 안되는 조커급으로 지리는 숨은 명작</t>
  </si>
  <si>
    <t>온몸이 무기인 생명체 소녀에게 몹쓸 짓을 한 사람들의 최후</t>
  </si>
  <si>
    <t>단 한순간도 긴장의 끈을 놓을 수 없는 압도적인 몰입감의 심리 추적 스릴러 그 마지막 이야기</t>
  </si>
  <si>
    <t>IQ162 천재 소시오패스 잘못 건드렸다가 학교 강제 퇴학 당하고 학부모까지 참교육 당하는 금수저 일진의 최후ㄷㄷ</t>
  </si>
  <si>
    <t>(IQ162+천재 소시오패스) 느려 (일진 학부모) 야이 XX뇬아</t>
  </si>
  <si>
    <t>제작비 2600억, 군인을 도구로 여기는 군대에 질려 반역을 저질러버린 우주 최강의 전사 ㄷㄷㄷ... 스티븐 스필버그 제작 《헤일로》 시즌 1 몰아보기</t>
  </si>
  <si>
    <t>목적을 위해 수단과 방법을 가리지 않는 전설의 특수요원 가족을 건드려버린 범죄 조직의 최후ㄷㄷ</t>
  </si>
  <si>
    <t>서서히 드러나는 진실과 택록의 소름끼치는 반격의 시작 《형사록 시즌2》3-4회 리뷰</t>
  </si>
  <si>
    <t>형사록 시즌 2 # 3-4회</t>
  </si>
  <si>
    <t>아버지를 죽인 원수에게 복수하기 위해 수년간 준비 후 "갑 오브 갑"이 되어 나타난 여자ㄷㄷ</t>
  </si>
  <si>
    <t>(과거 갑 + 아버지 원수) 사.. 살려주심소 (갑오브갑) 기대해.. 내 복수는 지금부터 시작이니까</t>
  </si>
  <si>
    <t>인간쓰레기들을 만나면 발동되는 '신'의 능력으로 복수를 대행해 주는 "신급 능력자" JTBC 신작 드라마《기적의 형제》3-4회 몰아보기</t>
  </si>
  <si>
    <t>신(神) 아동 학대범 천벌을 내려주마</t>
  </si>
  <si>
    <t>수사반장 이후 대한민국 최고의 형사 시리즈가 탄생했다!! 이성민 미친 연기력으로 압도적 몰입감을 선사하는 핵꿀잼 신작 드라마《형사록》 시즌2 1-2회 몰아보기</t>
  </si>
  <si>
    <t>(새로운 친구!?) 형사록2 #1-2회 너.. 누구야?</t>
  </si>
  <si>
    <t>상위 1% 스펙을 가진 존예 직장 상사와 단둘이 외근 나가면 벌어지는 일</t>
  </si>
  <si>
    <t>넘버스 #3-4회 몰아보기</t>
  </si>
  <si>
    <t>인간쓰레기들을 만나면 발동되는 '신'의 능력으로 복수를 대행해 주는 "신급 능력자" JTBC 신작 드라마《기적의 형제》1-2회 몰아보기</t>
  </si>
  <si>
    <t>신(神) 지옥을 보여줄게</t>
  </si>
  <si>
    <t>절대 건드려선 안되는 남자를 건드려버린 양아치 일진 패거리의 최후ㄷㄷ</t>
  </si>
  <si>
    <t>법을 무시하는 인간 쓰레기들 주먹으로 싹 다 박살 내는싸움 천재형사의 아내를 살해한 범죄 조직의 최후ㄷㄷ《언터처블》1-6회 몰아보기</t>
  </si>
  <si>
    <t>(조직 보스 사망) (싸움천재형사) (조직 2인자) 체포하기 딱 좋은 날씨네</t>
  </si>
  <si>
    <t>VVIP들만 참여가 가능한 불법 몰카 방송에서 벌어지는 충격적인 일..N번방 소재 미친 한국 영화《라방》</t>
  </si>
  <si>
    <t>(몰카 방송중) 마 마시면 안돼!!</t>
  </si>
  <si>
    <t>단 한순간도 긴장의 끈을 놓을 수 없는 압도적인 몰입감의 심리 추적 스릴러 그 세번째 이야기</t>
  </si>
  <si>
    <t>심장이 터질듯한 스토리와 전개로 전세계 평론가들에게 2시간 삭제 당했다고 극찬 받았던 갓띵작 블록버스터 영화《탑건: 매버릭》</t>
  </si>
  <si>
    <t>단 한순간도 긴장의 끈을 놓을 수 없는 압도적인 몰입감의 심리 추적 스릴러 그 두번째 이야기</t>
  </si>
  <si>
    <t>은퇴 후 담배나 피며 조용히 살려던 전설의 CIA요원을 건드려버린 조직 보스의 최후ㄷㄷ 꿀잼 신작 드라마《푸바》</t>
  </si>
  <si>
    <t>20년전 찐따라며 개무시했던 남자가 존잘 CEO가 돼서 고향에 돌아오면 벌어지는 일</t>
  </si>
  <si>
    <t>이나영,구교환,한예리,조현철,심은경,박세완 초호화 명품 배우 총출동한 핵꿀잼 신작 드라마《박하경 여행기》몰아보기</t>
  </si>
  <si>
    <t>계약직이라며 무시 받던 신급 능력자의 반격이 시작된다!! 《레이스》 4-6회 몰아보기!!</t>
  </si>
  <si>
    <t>[신급 계약직) 블라XX 뒤집어짐 니가 그 난리난 계약직이냐?</t>
  </si>
  <si>
    <t>상위 1%만 입사 가능한 초 엘리트 회사에 지방대 출신 신급 능력자가 입사하면 벌어지는 일ㄷㄷ</t>
  </si>
  <si>
    <t>(연봉 3천 신입) (연봉 5억 CEO) 앞으로 까불지 마세요</t>
  </si>
  <si>
    <t>10년 전 자신을 겁탈한 쓰레기를 참교육 하기 위해 살인마와 손 잡고 복수하는 1% 천재 변호사</t>
  </si>
  <si>
    <t>빌드업 미쳤다.. 주여정 소름 연기로 시청률 1위 찍고 재밌다고 난리난 신작 핵꿀잼 드라마《나쁜 엄마》3,4회 몰아보기</t>
  </si>
  <si>
    <t>&lt;나쁜 엄마&gt; 3-4회 몰아보기</t>
  </si>
  <si>
    <t>단 한순간도 긴장의 끈을 놓을 수 없는 압도적 몰입감의 심리 추적 스릴러</t>
  </si>
  <si>
    <t>미나리 이후 해외에서 또다시 극찬 받고 있는 외국인이 만든 한국 영화</t>
  </si>
  <si>
    <t>조선 최고의 기생이 될 여자를 건드려버린 양아치 건달의 최후ㄷㄷ《조선 변호사》9,10회 몰아보기</t>
  </si>
  <si>
    <t>하루에 700만원씩 20대 꽃미남에게 돈을 갖다 바치며 행복을 느끼는 여자《종이달》한 방에 몰아보기</t>
  </si>
  <si>
    <t>종이달 한방에 몰아보기</t>
  </si>
  <si>
    <t>공개 직후 동시간 시청률 1위 찍고 재밌다고 난리난 핵꿀잼 신작 드라마《나쁜 엄마》1-2회 몰아보기</t>
  </si>
  <si>
    <t>살인 후 징역 15년 받은 살인마가 복수하기 위해 10년 만에 모범수로 출소하면 벌어지는 일ㄷㄷ《가면의 여왕》</t>
  </si>
  <si>
    <t>[징역 15년 살인마] 10년만이네... 너희가 신고했지?</t>
  </si>
  <si>
    <t>엄정화,김병철 대환장 케미로 역대급으로 웃기다고 난리난 그 드라마!!《닥터 차정숙》 3,4회 몰아보기</t>
  </si>
  <si>
    <t>시청률 11.7%!! &lt;닥터 차정숙&gt; 34회 몰아보기</t>
  </si>
  <si>
    <t>이 작품 정말 꿀잼 입니다. 최근 입소문타고 시청률 급상승 중인 사극 최초 법정 스릴러 드라마《조선 변호사》7,8회 몰아보기!!</t>
  </si>
  <si>
    <t>노숙자들이 손흥민,이강인,김민재 제치고 대한민국 축구 국가대표가 되면 벌어지는 일ㄷㄷ</t>
  </si>
  <si>
    <t>이번 상대가 누구라고? (손흥민) (조현우) (김민재) (이강인) 독일이요 쉽네?ㅋㅋㅋㅋ (박서준)</t>
  </si>
  <si>
    <t>개무시 당하던 명문대 출신 의사 사모님이 각성하고 참교육 시작하면 벌어지는 일ㄷㄷ 동시간 시청률 1위 찍고 통쾌하다고 난리난 신작 드라마《닥터 차정숙》1-2회 몰아보기!</t>
  </si>
  <si>
    <t>(상위1%의사 집안 사모님) (명품 매장 직원) . 이 가방 비싼건데... ㅎ 여기에있는거 다 주세요</t>
  </si>
  <si>
    <t>잠자기전 클릭 금지!! 억울한 누명을 쓰고 살해당한 부모의 원수를 갚기 위해 7년간 준비한 완벽한 복수 방법《조선 변호사》한 방에 몰아보기!!</t>
  </si>
  <si>
    <t>옷차림새 보고 개무시 당하던 계약직 사원이 알고 보니 곧 500억 보유하게 될 상위0.1% VIP전문 은행원이었다《종이달》몰아보기</t>
  </si>
  <si>
    <t>(명품매장직원) 1.2 (500억 자산가) 손님 여기는 최고급 매장이에요 ㅎ 여갔는거 전부 다 주세요</t>
  </si>
  <si>
    <t>사극 최초 "외지부"라는 신선한 소재와 높은 완성도로 핵꿀잼이라고 입소문 타고 있는 MBC 신작 드라마《조선 변호사》3,4회 몰아보기</t>
  </si>
  <si>
    <t>감히 몸종인 척 신분을 숨긴채 살고 있는 "조선 공주"를 납치해버린 양아치 폭력배 상단 대방의 최후ㄷㄷ《조선 변호사》</t>
  </si>
  <si>
    <t>와.. 넷플릭스 전세계 80개국 1위 달성하고 재밌다고 난리난 핵꿀잼 첩보 스릴러 드라마《나이트 에이전트》4K로 몰아보기</t>
  </si>
  <si>
    <t>은퇴 후 조용히 요리나 하며 살려던 전직 "전국구 조폭 행동대장"을 건드려버린 범죄 조직의 최후ㄷㄷ[보고 나면 삼겹살에 소주 당기는 핵꿀잼 한국 드라마]</t>
  </si>
  <si>
    <t>(전직 조폭 행동대장) 강냉이 털리고 싶은 사람 거수 ?! 얘들아 손 좀 봐줘라 싸움의 신을 건드려버린...</t>
  </si>
  <si>
    <t>인생의 목적지를 잃고 방황하는 당신이 꼭 봐야하는 뉴욕 타임즈 93주 연속 베스트셀러 힐링 영화</t>
  </si>
  <si>
    <t>이 여자는 진짜 미쳤습니다ㄷㄷ 공개 직후 미국을 발칵 뒤집어버린 역대급 소름끼치는 JMS급 사이비 광신도 소재 드라마《옐로우재킷》한 방에 몰아보기</t>
  </si>
  <si>
    <t>생존 1만 1680시간 경과</t>
  </si>
  <si>
    <t>20년간 동독 슈타지 최고 요원으로 길러진 '신'급 살인병기 건드렸다가 한 순간에 몰살 당하게 된 조직의 최후ㄷㄷ</t>
  </si>
  <si>
    <t>(암살의 신) 이곳은 출입 금지란다</t>
  </si>
  <si>
    <t>충격 반전.. 하도영은 예솔을 순수하게 사랑하는 것이 아니었다. 당신이 몰랐던《더 글로리》하도영의 지옥. 초정밀 분석.</t>
  </si>
  <si>
    <t>더글로리 당신이 몰랐던 하도영의 지옥 아빠는 네가 '필요해</t>
  </si>
  <si>
    <t>와..이 영화가 드디어 개봉 한다고?</t>
  </si>
  <si>
    <t>인간병기</t>
  </si>
  <si>
    <t>신'의 사랑을 받고 있는 여자를 겁도 없이 납치한 전과 14범 살인마의 최후ㅎㄷㄷ《꼭두의 계절》11,12화 몰아보기</t>
  </si>
  <si>
    <t>신'여자친구 전과 14번 살인마</t>
  </si>
  <si>
    <t>특수부대급 싸움 실력을 가진 흥신소 사장 잘못 건드렸다가 영혼까지 털리게 된 범죄 조직ㅎㄷㄷ</t>
  </si>
  <si>
    <t>빚쟁이 사회 초년생이 처녀 귀신을 이용해 돈을 버는 미친 방법ㄷㄷ</t>
  </si>
  <si>
    <t>(처녀귀신) 돈이 없어요... -그럼 몸으로 떼워</t>
  </si>
  <si>
    <t>이성민X조진웅X김무열 미친 연기력으로 압도적인 몰입감을 선사하는 신작 범죄 느와르 영화</t>
  </si>
  <si>
    <t>(깡패) 지깡패 아입니더</t>
  </si>
  <si>
    <t>"신"과 동거하게 되면 벌어지는 일ㄷㄷ《꼭두의 계절》9,10회 몰아보기</t>
  </si>
  <si>
    <t>신도 남자였군요..?</t>
  </si>
  <si>
    <t>캐스팅 미쳤다.. 차무식 천적 "미와 경부" 등장ㄷㄷ《카지노》시즌2 5화까지 손석구 시점으로 한 방에 몰아보기!!</t>
  </si>
  <si>
    <t>미와 경부..? 카지노 (차무식 천적 등장) #시즌2 5화 까지 손석구 시점으로 몰아보기!!</t>
  </si>
  <si>
    <t>당신의 주말을 삭제 시켜 드립니다. 99년마다 인간계에 내려와 쓰레기 짓을 일삼는 양아치 범죄자들에게 저승행 특급택시 태워 보내주는 "죽음의 신"</t>
  </si>
  <si>
    <t>인생에 대한 깊은 여운을 보여주며 수 많은 시청자들의 마음을 울렸던 띵작 한국 드라마</t>
  </si>
  <si>
    <t>손 치워라 아재요. 가던길 가쇼ㅋ</t>
  </si>
  <si>
    <t>당신은 몰랐던 앤트맨 관련 비하인드 스토리 총정리!!</t>
  </si>
  <si>
    <t>-1,2편 스토리 -관람 포인트 - 앤트맨 비하인드 이 사람이 최초의 어벤져스 1인이라고? 앤트맨과 와스프:퀀텀매니아 핵심 총정리</t>
  </si>
  <si>
    <t>《카지노》시즌1 삭제 장면+비하인드 포함 처음부터 끝까지 한 방에 몰아보기</t>
  </si>
  <si>
    <t>카지노 +시간순서 재편집 +비하인드 포함 +미공개 영상 시즌2 공개전 처음부터 끝까지 돌아보기</t>
  </si>
  <si>
    <t>어른들의 세계를 유쾌하게 풀어내 시청률 역주행하며 200% 상승했던 꿀잼 한국 드라마</t>
  </si>
  <si>
    <t>남편이... 안 슨다고 ㅎ?</t>
  </si>
  <si>
    <t>미친 반전의 연속으로 압도적 몰입감을 선사하며 시청률 1위 달성했던 핵꿀잼 한국 드라마 《빅마우스》한 방에 몰아보기</t>
  </si>
  <si>
    <t>교도소의 신</t>
  </si>
  <si>
    <t>하필 힘을 깨달은 세탁소 아줌마를 건드려버린 지구 멸망 범죄 조직의 최후ㄷㄷ</t>
  </si>
  <si>
    <t>힘을 깨달은 아줌마 느려 !!?</t>
  </si>
  <si>
    <t>현재 비지상파 시청률 1위!! 이보영이 흙수저+지방대 출신이라고 무시하는 갑질러들 싹다 참교육하는 꿀잼 사이다 신작 드라마 《대행사》 3~4회 몰아보기</t>
  </si>
  <si>
    <t>(흙수저 베테랑 상무) (재벌집 막내딸 신입 상무) !!? 응 나야 꼬맹아^^ 지방대 출신 상무가 아줌마..?</t>
  </si>
  <si>
    <t>잠자기 전 클릭 금지!! 밀리터리 덕후에게 직거래 사기치려던 양아치 사기꾼의 최후ㅎㄷㄷ 신세경,임시완 핵꿀잼 한국 드라마 《런 온》</t>
  </si>
  <si>
    <t>(밀리터리 덕후) (중고거래 사기꾼) 너 상대 잘못 골랐어 임마!!</t>
  </si>
  <si>
    <t>비지상파 시청률 1위!! 흙수저+지방대 출신 무시하며 비서 머슴으로 부리는 재벌가 막내딸+엘리트 선배들 싹다 참교육하기 위해 나타난 역대급 노력 천재《대행사》1-2회 몰아보기</t>
  </si>
  <si>
    <t>(재벌집 막내딸+스타 인플루언서+광고 천재) !!? 나보다 돈없으면 깝치지마 ㅎ</t>
  </si>
  <si>
    <t>《카지노》시즌2 공개전 반드시 봐야하는 핵꿀잼 비하인드 17가지</t>
  </si>
  <si>
    <t>카지노 #시즌2 (보기 전 알면 더 재밌는 17가지 사실</t>
  </si>
  <si>
    <t>지금 입소문 타고 매주 시청률 급상승 중인 신작 핵꿀잼 한국 드라마《빨간풍선》1~4회 몰아보기</t>
  </si>
  <si>
    <t>《빨간풍선》 1-4회 몰아보기</t>
  </si>
  <si>
    <t>펜트하우스를 뛰어넘는 29금 막장 소재로 너무 충격적이라 시청률 수직 상승 중인 신작 어른용 한국 드라마ㄷㄷ《빨간풍선》3-4회</t>
  </si>
  <si>
    <t>29금 소재로 너무 자극적이라 시청률 수직 상승하고 있는 어른용 한국 드라마ㄷㄷ《빨간풍선》1~2회 몰아보기!!</t>
  </si>
  <si>
    <t>와.. 친구 남편이랑 뭐하는 짓이여ㄷㄷ 시청률 40% 넘긴 작품만 8개인 대한민국 레전드 작가가 참여한 핵꿀잼 신작 드라마《빨간 풍선》프리뷰</t>
  </si>
  <si>
    <t>은퇴한 전국구 "보스"와 함께 사는 천재 소매치기를 건드리면 벌어지는 일ㄷㄷ《유나의 거리》7~12회</t>
  </si>
  <si>
    <t>1880년, 죽이지 못하면 죽어야 했던 서부 개척시대를 제대로 보여주며 에미상 3관왕 달성했던 압도적 몰입감의 핵꿀잼 드라마《그 땅에는 신이 없다》</t>
  </si>
  <si>
    <t>쌍둥이 오빠 박원석의 충격적인 진실을 듣게된 찬미ㄷㄷ《3인칭 복수 9,10화》</t>
  </si>
  <si>
    <t>&lt;3인칭 복수 9,10회&gt; 오빠가 살인범이었다고..?</t>
  </si>
  <si>
    <t>여학생 싸움 1위 잘못 건드렸다가 인생 나락갈 위기에 처한 양아치 일진들의 최후 ㄷㄷ《3인칭 복수 7,8회》몰아보기!!</t>
  </si>
  <si>
    <t>(일진 통) &lt;3인칭 복수 7,8회&gt; (여학생 싸움 1위) 쫄리면 D.지.시던가</t>
  </si>
  <si>
    <t>절대 건드려선 안되는 사람의 심기를 건드렸다가 영혼까지 털려버리게 된 양아치 일진들의 최후ㄷㄷ</t>
  </si>
  <si>
    <t>웨이브가 D.P.감독, 배우까지 섭외해서 제작해 압도적으로 시청률 1위 찍어버린 레전드 웹툰 원작 일진 참교육 드라마 《약한영웅 Class1》1-4회 몰아보기!!</t>
  </si>
  <si>
    <t>괴물들과 싸우기 위해 괴물이 되어버린 30년 베테랑 형사의 이야기. 압도적 몰입감의 핵꿀잼 한국 드라마《형사록》결말까지 한 방에 몰아보기</t>
  </si>
  <si>
    <t>&lt;형사록 결말까지 몰아보기</t>
  </si>
  <si>
    <t>은퇴한 전국구 "보스"인 줄 모르고 개무시했다가 조직 전체가 박살나버리는 양아치 3류 조폭들의 최후ㄷㄷ서울의 달 작가의 또 다른 웰메이드 한국 드라마《유나의 거리》1-6회 몰아보기</t>
  </si>
  <si>
    <t>!!? (전설의 조폭두목) 담부터 조심해라... (후배 조폭들) -저희가 큰형님을 못 알아 봤습니다</t>
  </si>
  <si>
    <t>종합격투기 챔피언급 무술 실력을 가진 "싸움의 신"의 친구를 건드렸다가 학살 당하게 된 양아치 일진들의 최후《3인칭 복수》</t>
  </si>
  <si>
    <t>월드타워 보다 높은 600m 초고층 타워에서 사다리가 끊어졌을 때 생존하는 미친 방법 ㄷㄷ[진짜 미치게 재밌는 신작 생존영화]</t>
  </si>
  <si>
    <t>지상 600미터!! (63빌딩 2배, 월드타워보다 높음) 식량 없음 물 없음 - 사다리 끊어짐ㄷㄷ 밑에 사람 없음 -핸드폰 신호 안터짐 우리 내려 갈 수 있을까...?</t>
  </si>
  <si>
    <t>상위 1%의 특별한 외모를 가진 사람만 할 수 있는 일당 200만원 짜리 충격적인 고액 알바ㄷㄷ</t>
  </si>
  <si>
    <t>복수를 위해 30년간 치밀하게 준비해온 핵꿀잼 참교육 사이다 드라마 《변론을 시작하겠습니다》 결말까지 한 방에 몰아보기!</t>
  </si>
  <si>
    <t>결말까지 몰아보기 변론을 시작하겠습니다</t>
  </si>
  <si>
    <t>300억을 노리고 상류층 대저택에 위장 취업한 여자에게 벌어진 충격적인 일ㄷㄷ 북미개봉까지 확정한 소름돋는 신작 영화 《귀못》</t>
  </si>
  <si>
    <t>너 이쁘네...</t>
  </si>
  <si>
    <t>수년간 실종됐던 딸이 돌아왔다 그런데..... ㄷㄷ  또다시 미친 반전으로 돌아온 꿀잼 미스터리 스릴러 영화 《오펀: 퍼스트 킬》</t>
  </si>
  <si>
    <t>(엄마) !!? 여긴 왜 이런거니..?? (실종됐던 딸) 손 치워 뒤지기 전에</t>
  </si>
  <si>
    <t>시급 45만원, 승소율 92%의 천재 변호사가 최저시급을 받고 있는 똘끼 30000% 국선 변호사를 무시하면 벌어지는 일ㄷㄷ 개꿀잼 디즈니 신작 드라마《변론을 시작하겠습니다》</t>
  </si>
  <si>
    <t>(시급 45만원) 최저시급</t>
  </si>
  <si>
    <t>어른만 이해가능한 소재를 너무 재밌게 풀어내서 웃기다고 난리난 개꿀잼 웨이브 신작 한국 드라마</t>
  </si>
  <si>
    <t>못 써먹겠네..</t>
  </si>
  <si>
    <t>상위 0.1%의 외모를 가진 보좌관들이 정치인들의 더러운 욕망을 이루어주기 위해 저지른 충격적인 일ㄷㄷ</t>
  </si>
  <si>
    <t>현재 박스오피스 1위!! 극한직업 이후 가장 웃기고 재밌는 영화 나왔다고 난리난 핵꿀잼 신작 영화《육사오》</t>
  </si>
  <si>
    <t>까불지 말라..</t>
  </si>
  <si>
    <t>흥행 수입만 5000억달성했던 레전드 1위 영화를 드라마로 제작해 시즌3까지 제작되어버린 인기 작품</t>
  </si>
  <si>
    <t>새로 전입 온 신병이 사단장 아들이면 벌어지는 대참사ㄷㄷ "조회수 2억 5천만뷰 찍은"  장삐쭈 원작 군대 드라마《신병》</t>
  </si>
  <si>
    <t>(1일차 신병) (말년병장) 뒷통수 한대 쳐도 되겠습니까?</t>
  </si>
  <si>
    <t>시골에 상위 0.1%의 외모를 가진 여자가 이사 오면 벌어지는 일을 다룬 핵꿀잼 힐링 드라마《날씨가 좋으면 찾아가겠어요》</t>
  </si>
  <si>
    <t>비디오를 수 천 번 돌려보며 사무라이 영화를 통해 모든 검술을 익힌 10덕후를 건드리면 벌어지는 일ㄷㄷ</t>
  </si>
  <si>
    <t>최강 전투 훈련을 받은 SS급 킬러 학생을 건드려버린 양아치 일진들의 최후..ㄷㄷ</t>
  </si>
  <si>
    <t>(킬러 전학생) 눈 깔어 XX뇬아</t>
  </si>
  <si>
    <t>29금 소재로 비지상파 시청률 1위 달성하고 제2의 부부의 세계가 나왔다며 극찬 받았던 꿀잼 한국 드라마</t>
  </si>
  <si>
    <t>29금 소재로 누적 조회수 1억 6000만뷰 기록하고 결국 드라마화 되어버린 레전드 웹소설 원작 핵꿀잼 드라마</t>
  </si>
  <si>
    <t>왜 이렇게 큰거야..ㅎ</t>
  </si>
  <si>
    <t>이 여자는 진짜 미쳤습니다.. 당신의 1시간을 삭제시킬 미친 실화 드라마 《드롭아웃》한 방에 몰아보기</t>
  </si>
  <si>
    <t>혼자사는 여자만 노려 살해하던 완전범죄 싸이코패스 범죄자를 붙잡을 수 있었던 단 하나의 증거</t>
  </si>
  <si>
    <t>공개되자마자 시청자 폭주해서 seezn가입자 2배 늘려버린 레전드 청소년 범죄 느와르 드라마《소년비행》처음부터 몰아보기!!</t>
  </si>
  <si>
    <t>서울대 "법대" 졸업후 검사가 된 조직보스의 "딸"을 건드려버린 양아치 3류 조폭들의 최후ㅠㅠ(당신의 30분을 삭제 시켜 드립니다)</t>
  </si>
  <si>
    <t>눈 깔어 X발 (검사+보스 딸) 저 부르셨어요 XX놈아?</t>
  </si>
  <si>
    <t>미쳐버린 몰입감으로 BBC 역대 최고 시청률을 기록했던 핵꿀잼 드라마. 당신의 1시간을 삭제시켜 드립니다.</t>
  </si>
  <si>
    <t>80억 전세계인을 구한 단 1명의 신급능력자의 충격적인 정체ㄷㄷ 디즈니+ 신작 한국 드라마《그리드》한 방에 몰아보기</t>
  </si>
  <si>
    <t>그리드 한방에 몰아보기</t>
  </si>
  <si>
    <t>솔로 클릭 금지! 너무 달달해서 연애하고 싶게 만드는 2022년 디즈니+ 상반기 최고의 로맨스 드라마《사운드트랙 #1》 결말까지 한방에 몰아보기</t>
  </si>
  <si>
    <t>태어나자마자 두 눈을 잃고 목숨까지 위태로웠던 고양이에게 일어난 기적</t>
  </si>
  <si>
    <t>학교짱이 정체를 숨긴 왕따를 개무시하면 벌어지는 대참사ㄷㄷ</t>
  </si>
  <si>
    <t>(학교짱) (과거 절친) (왕따) -눈 깔아 XX아</t>
  </si>
  <si>
    <t>제작비 2000억, 공개 2일만에 전세계 1위 찍고 재밌다고 난리난 넷플릭스 신작 SF영화</t>
  </si>
  <si>
    <t>인류멸망 직전 전세계를 구한 영웅이 사람을 죽인 살인마였다, 너무 재밌어서 몰입감 미치는 신작 SF 드라마 그리드 1-4회 몰아보기</t>
  </si>
  <si>
    <t>(살인마) (연쇄살인마) 인류를 구한 살인마</t>
  </si>
  <si>
    <t>불륜을 너무 미치도록 아름답게 그려내서 상이란 상은 다 쓸어갔던 레전드 한국 드라마 1부</t>
  </si>
  <si>
    <t>대출 빚에 대머리, 고자까지 되어버린 이서진 앞에 유튜브 최고의 인기남 200만 유튜버 진용진이 나타났다! 드디어 꽃길 시작!? 《내과 박원장 5,6화》</t>
  </si>
  <si>
    <t>내가 고자라니! (대머리) 내과 박원장 5,6화 저궁금한게..</t>
  </si>
  <si>
    <t>디즈니가 넷플릭스 잡겠다고 660억 투자 후 한국인과 손잡고 제작한 첫번째 오리지널 한국 드라마《너와 나의 경찰수업》</t>
  </si>
  <si>
    <t>불의의 사고를 당한 후 셋째를 갖고 싶어하는 라미란에게 스스로 딸이 되어 주겠다는 이서진《내과 박원장 1-4회 몰아보기》</t>
  </si>
  <si>
    <t>내가 ㄱㅈ라니!! 내과 박원장 1~4화 몰아보기</t>
  </si>
  <si>
    <t>티빙 미쳤다..ㄷㄷ 배우,제작진들이 약빨고 만든 미치게 재밌는 핵꿀잼 드라마《내과 박원장》</t>
  </si>
  <si>
    <t>(이서진) 대출금 스트레스에 탈모가..허허허</t>
  </si>
  <si>
    <t>전세계 49개국에 선판매 되며 박스오피스 1위 찍었던 꿀잼 한국 영화</t>
  </si>
  <si>
    <t>자신의 야망을 위해 남편이 저지르는 모든 추악한 짓들을 용서해 줄 수 있는 유일한 아내 - 공작도시 7,8화</t>
  </si>
  <si>
    <t>공작도시 7,8화 정준혁 성매매 동영상 떠나지만 마.. ㅅ매매? 불륜? 다 해도돼</t>
  </si>
  <si>
    <t>총 제작비 3000억, 당신의 3시간을 삭제 시켜 드립니다《로스트 인 스페이스 시즌 1~3》결말까지 정주행</t>
  </si>
  <si>
    <t>제작비 1000억, 지구멸망후 우주로 떠난 인간들이 불시착한 미지의 행성 그 마지막 이야기 시즌3 최종화</t>
  </si>
  <si>
    <t>마지막 이야기...</t>
  </si>
  <si>
    <t>제작비 350억, 공개 일주일만에 대박 치고 시즌2 제작 들어간 꿀잼 판타지,무협 로맨스 대작 드라마</t>
  </si>
  <si>
    <t>제작비 1000억, 지구멸망후 우주로 떠난 인간들이 미지의 행성에서 발견한 미친 외계 문명 시즌3, 1부</t>
  </si>
  <si>
    <t>이.. 이게 전부 뭐야...?</t>
  </si>
  <si>
    <t>시어머니 무릎까지 꿇리는 여자의 남편 잘못 건드렸다가 인생 나락 가버린 10살 연하 내연녀의 최후《공작도시 5,6화》</t>
  </si>
  <si>
    <t>공작도시 5,6화 지옥이 뭔지 제대로 보여줄게</t>
  </si>
  <si>
    <t>제작비 1000억, 지구멸망후 우주로 떠난 인간들이 마주하게된 외계 군단 시즌2, 3부</t>
  </si>
  <si>
    <t>나 살 수 있을까...?</t>
  </si>
  <si>
    <t>재벌가 며느리 될 줄 모르고 쓰레기짓 했다가 영혼까지 털리게된 전직 문체부 장관《공작도시 3,4화》</t>
  </si>
  <si>
    <t>(쓰레기 장관) (미래 재벌가 며느리) 오늘 밤 호텔로 찾아와</t>
  </si>
  <si>
    <t>제작비 1000억, 지구멸망후 우주로 떠난 인간들이 불시착 하게 된 미지의 행성 시즌2, 2부</t>
  </si>
  <si>
    <t>저..저게 뭐지...?</t>
  </si>
  <si>
    <t>제작비 1000억, 지구멸망후 우주로 떠난 인간들이 불시착 하게 된 미지의 행성 시즌2, 1부</t>
  </si>
  <si>
    <t>바다에 폭포를 만든 미친 외계 문명</t>
  </si>
  <si>
    <t>배우들의 미친 연기력으로 단 한순간도 긴장의 끈을 놓을 수 없는 JTBC의 신작 미스터리 스릴러 드라마 《공작도시 1,2화》</t>
  </si>
  <si>
    <t>"넷플릭스"에서 단 2일만에 "전세계 1위" 달성한 꿀잼 로맨틱 코미디 영화</t>
  </si>
  <si>
    <t>웨이브 시청자들 사이에서 너무 재밌다며 제발 시즌2 내달라고 난리난 개꿀잼 드라마</t>
  </si>
  <si>
    <t>(와이프) (조건만남녀) 저랑 데이트 하실 분~? 운동부 여고생이 입던 팬티도 팔아요! 남편놈이 미쳤나..</t>
  </si>
  <si>
    <t>제작비 350억, 중드 매니아들 사이에서 재밌다고 난리난 판타지 무협 로맨스 드라마</t>
  </si>
  <si>
    <t>후궁,,</t>
  </si>
  <si>
    <t>제작비 1000억, 지구멸망후 우주로 떠난 인간들이 불시착 하게 된 미지의 행성 3부</t>
  </si>
  <si>
    <t>" 이건또 뭐야..?</t>
  </si>
  <si>
    <t>제작비 1000억, 지구멸망후 우주로 떠난 인간들이 불시착 하게 된 미지의 행성 2부</t>
  </si>
  <si>
    <t>이건 뭐야..?</t>
  </si>
  <si>
    <t>제작비 1000억, 지구멸망후 우주로 떠난 인간들이 불시착 하게 된 미지의 행성</t>
  </si>
  <si>
    <t>이게 뭐야..?</t>
  </si>
  <si>
    <t>티빙 가입했으면 반드시 봐야한다는 너무 달달해서 보는 내내 미소가 끊이지 않는 핵꿀잼 드라마 2부</t>
  </si>
  <si>
    <t>솔로 3년차 외로움이 극한에 달한 여자가 남자를 꼬시기 위해 저지른 충격적인 짓 ㄷㄷ</t>
  </si>
  <si>
    <t>《피의 게임》 MBC에서 진용진과 손잡고 30억 투자해 제작한 지상파 최고 수위의 미친 예능</t>
  </si>
  <si>
    <t>파워 게임 1~3화 몰아보기</t>
  </si>
  <si>
    <t>넷플릭스 공개되자마자 "오징어게임" 누르고 전세계 1위 찍어버린 개꿀잼 갓띵작 애니메이션 《아케인》</t>
  </si>
  <si>
    <t>아케인 1~3화 스토리텔링리뷰</t>
  </si>
  <si>
    <t>킹덤보고 충격받은 프랑스 제작자가 넷플릭스에서 200억 투자받아 만든 분위기 죽이는 좀비 드라마</t>
  </si>
  <si>
    <t>천민 여자 아이들을 납치해 먹이로 주는 미친 귀족들</t>
  </si>
  <si>
    <t>편의점에 강도질하러 들어갔는데 삼합회 보스 딸이 지키고 있으면 일어나는 대참사..ㄷㄷ</t>
  </si>
  <si>
    <t>죽기전에 돈내놔! (삼합회 보스 딸) 너네 진짜 죽어</t>
  </si>
  <si>
    <t>보고 있으면 인간에 대한 경외심이 느껴지는 다큐멘터리 영화</t>
  </si>
  <si>
    <t>좀비 아포칼립스 이후 살아남은 사람들이 생존하는 방법 - 스테이트 오브 서바이벌</t>
  </si>
  <si>
    <t>중국에서 한국영화 리메이크 후 코시국에 흥행수익 1400억 찍어버린 개꿀잼 로맨틱 코미디 영화 여름날 우리 - 허광한, 장약남</t>
  </si>
  <si>
    <t>(학교짱) 내 남친 건드리면 뒤진다?</t>
  </si>
  <si>
    <t>제작비 2000억, 개봉 1주일만에 초대박 치고 속편 제작 확정된 개꿀잼 블록버스터 영화(결말포함)</t>
  </si>
  <si>
    <t>악마의 힘을 점점 잃어가는 그녀의 이야기 - 그녀의 이름은 난노 시즌2 한방에 보기</t>
  </si>
  <si>
    <t>인간은 너무 어려워.. 그녀의 이름은 난노 시즌2 총정리</t>
  </si>
  <si>
    <t>악마의 힘으로 인간을 유혹해 파멸로 이끄는 싸이코패스 소녀의 이야기 - 그녀의 이름은 난노 시즌1 한방에 보기</t>
  </si>
  <si>
    <t>아직 날 모른다고? 그녀의 이름은 난노 시즌1 총정리</t>
  </si>
  <si>
    <t>압도적인 비주얼과 스토리로 전세계 평론가들이 극찬하고 있는 갓띵작 중세 판타지 영화</t>
  </si>
  <si>
    <t>`나`만이 옳다고 믿는 사람이 인간을 파멸로 이끄는 싸이코패스 소녀의 유혹에 넘어가면 일어나는 일 - 그녀의 이름은 난노 시즌1, 10화 최고의 선생님(결말포함)</t>
  </si>
  <si>
    <t>인정 못하면 다 죽어야지 ㅋㅋㅋㅋㅋㅋㅋㅋ 이게 당신의 정의인가요?</t>
  </si>
  <si>
    <t>인간을 극한의 상황까지 몰아 넣고 어른,아이 할 것 없이 모두 지옥에 빠뜨려버리고 즐거워하는 싸이코패스 소녀 - 그녀의 이름은 난노 시즌1, 9화 함정(결말포함)</t>
  </si>
  <si>
    <t>(악마의 딸) 너도 똑같은 인간이구나</t>
  </si>
  <si>
    <t>인간의 욕망을 부추겨 파멸로 이끄는 싸이코패스 잘못 건드렸다가 영원한 지옥에 빠져버린 소녀 - 그녀의 이름은 난노 시즌1 6,7화 증오의 벽(결말포함)</t>
  </si>
  <si>
    <t>(싸이코패스) 너나깔아 눈깔아.. 뒤지기 싫으면</t>
  </si>
  <si>
    <t>악마의 능력을 가진 싸이코패스 앞에서 얼굴로 갑질하면 일어나는 일 ㄷㄷ - 그녀의 이름은 난노 시즌1,  11화 탑10(결말포함)</t>
  </si>
  <si>
    <t>감히 나를 무시해..? 얼굴 못들고 다니게 만들어줄게</t>
  </si>
  <si>
    <t>인간을 파멸로 이끄는 싸이코패스 앞에서 돈 자랑을 하던 다이아수저의 최후 - 그녀의 이름은 난노 시즌1 4화 디노(결말포함)</t>
  </si>
  <si>
    <t>싸이코패스 잘가.. 다이아수저 -뭐야 저서민 전학생은?</t>
  </si>
  <si>
    <t>인간을 파멸로 이끄는 싸이코패스와 성공을 위해 무슨 짓이든 하는 소시오패스가 만나면 벌어지는 일 - 그녀의 이름은 난노 시즌1 3화 영재탄생(결말포함)</t>
  </si>
  <si>
    <t>(싸이코패스) (소시오패스) 재밌는거 알려줄까?</t>
  </si>
  <si>
    <t>물건 훔치는 소년을 참교육하기 위해 전학왔다가 사랑에 빠져버린 악마의 딸 - 그녀의 이름은 난노 시즌1 8화 잃은 것과 찾은 것(결말포함)</t>
  </si>
  <si>
    <t>(악마의 딸) 볼수록 귀엽네..</t>
  </si>
  <si>
    <t>불사의 능력으로 악인들을 처단하던 악마의 딸의 죽음.. 그리고 새로운 이야기의 시작 - 그녀의 이름은 난노 시즌2 마지막화 심판(결말포함)</t>
  </si>
  <si>
    <t>악독한 인간들을 처단하던 싸이코패스 소녀의 죽음 인간은 너무 어려워..</t>
  </si>
  <si>
    <t>남학생은 모두 변태라 생각하는 학교선생을 참교육하기 위해 전학온 천재 싸이코패스 전학생  - 그녀의 이름은 난노 시즌2 2화 진정한 사랑을 찾아(결말포함)</t>
  </si>
  <si>
    <t>이 선생이 미쳤나.. &lt;남자는 모두 변태야!!</t>
  </si>
  <si>
    <t>유명하단 이유로 온갖 악플에 시달리며 부모님에게 조차 ATM기로 사용되던 인플루언서 소녀가 끝내 선택한 방법 - 그녀의 이름은 난노 시즌2 7화 제니X(결말포함)</t>
  </si>
  <si>
    <t>손목은 좋아요 목은 하트를 눌러주세요 생방송 중 자살</t>
  </si>
  <si>
    <t>교육이라는 명목으로 학생들을 통제하고 고문하는 인간쓰레기 선생들을 참교육하기 위해 악마가 되어 전학온 싸이코패스 전학생 - 그녀의 이름은 난노 시즌2 6화 해방(결말포함)</t>
  </si>
  <si>
    <t>(싸이코패스) 날 고문하겠다고?ㅋㅋㅋㅋㅋㅋㅋㅋ</t>
  </si>
  <si>
    <t>신입생을 개처럼 부려먹는 인간쓰레기 선배에게 복수하기 위해 악마가 되어 돌아온 미친 싸이코패스 전학생 - 그녀의 이름은 난노 시즌2 5화 폭력의 이름(결말포함)</t>
  </si>
  <si>
    <t>10-2 (싸이코패스) 10000배로 복수해줄게ㅋㅋㅋㅋㅋㅋㅋㅋ</t>
  </si>
  <si>
    <t>돈 많다고 갑질하며 동급생을 노예처럼 부려먹는 인간쓰레기들 참교육하기 위해 악마가 되어 전학온 미친 싸이코패스 전학생 - 그녀의 이름은 난노 시즌2 4화 유리(결말포함)</t>
  </si>
  <si>
    <t>(갑질금수저) (싸이코패스) 나한테 시비거는 거야? ㅎ -눈깔아 X뇬아</t>
  </si>
  <si>
    <t>거시기 함부로 놀리는 인간쓰레기 참교육하기 위해 악마가 되어 전학온 미친 싸이코패스 전학생 - 그녀의 이름은 난노 시즌2 1화 임신(결말포함)</t>
  </si>
  <si>
    <t>(싸이코패스) !!? (바람둥이) 다신 물건 못쓰게 만들어 줄게</t>
  </si>
  <si>
    <t>무면허 음주운전으로 친구들을 살해한 인간쓰레기 참교육하기 위해 악마가 되어 돌아온 싸이코패스 전학생 - 그녀의 이름은 난노 시즌2 3화 민니와 4구의 시신(결말포함)</t>
  </si>
  <si>
    <t>무면허 음주운전이라니.. 100배로 갚아줄게ㅋㅋㅋㅋㅋㅋㅋㅋ</t>
  </si>
  <si>
    <t>학창시절 자신을 왕따시킨 인간 쓰레기들을 참교육하기 위해 12년간 기다려온 천재 싸이코패스 소녀의 미친 복수방법 - 그녀의 이름은 난노 시즌1 12,13화 31번째 학생(결말포함)</t>
  </si>
  <si>
    <t>왕따 가해자 나, 기억나? 악마가 되어 돌아온 왕따</t>
  </si>
  <si>
    <t>개봉당시 국내에선 폭망했지만 전세계적으로 엄청난 흥행을 일으켰던 갓띵작 액션영화(결말포함)</t>
  </si>
  <si>
    <t>싸이코패스 전학생과 양다리 걸쳤다가 인생 나락가버린 SNS존잘관종남 - 그녀의 이름은 난노 시즌1 5화 가면의 사랑(결말포함)</t>
  </si>
  <si>
    <t>잠깐 갖고놀려 했는데 일이 커져버렸다.</t>
  </si>
  <si>
    <t>싸이코패스 전학생을 성폭행하고 OO동영상으로 협박까지하는 인간 쓰레기의 최후 - 그녀의 이름은 난노 시즌1, 1화 추악한 진실(결말포함)</t>
  </si>
  <si>
    <t>(싸이코패스) 100배로 복수해줄게ㅋㅋㅋㅋㅋㅋㅋㅋ</t>
  </si>
  <si>
    <t>엄마를 살해한 인간쓰레기가 미성년자란 이유로 PC방에서 웃으며 게임을 하고 있다.. 실화바탕</t>
  </si>
  <si>
    <t>(피해자 딸) “반드시 복수해줄게..”</t>
  </si>
  <si>
    <t>싸이코패스 전학생을 유인해 수면제를 먹인 뒤 집단OO 해버린 인간 쓰레기들의 최후 - 그녀의 이름은 난노 시즌1, 2화 미안해, 미안해(결말포함)</t>
  </si>
  <si>
    <t>동급생들에게 집단ㄱㄱ 당한 싸이코패스 여학생.. 웃고있음) ㅋㅋㅋㅋㅋㅋㅋㅋㅋㅋㅋㅋ</t>
  </si>
  <si>
    <t>넷플릭스에서 1000억을 투자해 제작한 신작 블록버스터 좀비영화 아미 오브 더 데드(결말포함)</t>
  </si>
  <si>
    <t>좀비로 태어난 아기..</t>
  </si>
  <si>
    <t>핵폭탄으로 인해 생긴 괴물들로 인해 95%의 인류가 멸망해버린 세상(결말포함)</t>
  </si>
  <si>
    <t>제발 조용히해!</t>
  </si>
  <si>
    <t>순수했던 여자가 그동안 억눌러왔던 욕망을 깨닫게되면 일어나는 대참사(결말포함)</t>
  </si>
  <si>
    <t>하필 온갖 무술을 마스터한 맹인 싸움 1짱에게 시비를 털어버린 동네 양아치들(결말포함)</t>
  </si>
  <si>
    <t>(맹인 싸움 1짱) 이런 개쉑..? 느려 (동네 양아치)</t>
  </si>
  <si>
    <t>천민으로 태어나 상류층 사람들에게 개무시 당하던 남자가 단 1년만에 성공한 방법(결말포함)</t>
  </si>
  <si>
    <t>(상류층) 눈 깔어 천민 ㅅㄲ야 - 보여줄게</t>
  </si>
  <si>
    <t>할 줄 아는게 도박과 그것 뿐인 여자가 아들과 세상을 살아가는 미친 방법(결말포함)</t>
  </si>
  <si>
    <t>(모텔주인) 모텔비 대신이에요..</t>
  </si>
  <si>
    <t>단 한순간도 지루할 틈이 없는 개꿀잼 액션, 로맨틱코미디 영화(결말포함)</t>
  </si>
  <si>
    <t>단 한순간도 긴장을 늦출 수 없는 개꿀잼 갓띵작 스파이 스릴러영화(결말포함)</t>
  </si>
  <si>
    <t>한국에서 트루먼쇼 리메이크해 만들면 탄생하는 개꿀잼 패러디영상(이벤트포함)</t>
  </si>
  <si>
    <t>한국판 짐캐리...</t>
  </si>
  <si>
    <t>까다로운 평론가들마저 두 손 들게 만들며 세계적으로 극찬 받았던 갓띵작 범죄로맨스 영화(결말포함)</t>
  </si>
  <si>
    <t>자신의 과거를 숨긴채 조용히 살고 싶었던 남자.. 반드시.. 내가 지켜줄게</t>
  </si>
  <si>
    <t>죽음의 천사라 불리는 남자의 가족을 죽여버린 범죄조직의 최후.. (결말포함)</t>
  </si>
  <si>
    <t>조직 두목 죽음의 천사라 불리는 남자..</t>
  </si>
  <si>
    <t>차정숙 맛집 40대에 인턴으로 들어간 "천재 여의사"를 개무시하면 벌어지는 일!! 2023년 시청률 쓸어버린 JTBC 꿀사이다 드라마 《닥터 차정숙 몰아보기》</t>
  </si>
  <si>
    <t>저dog baby..! 시청률 1위 닥터 차정숙 몰아보기</t>
  </si>
  <si>
    <t>IQ 200 "고양이의 뇌"를 융합한 남자 악마를 보았다 김지운 감독 이선균, 박희순, 서지혜, 엄태구, 이엘, 유태오 미친 캐스팅</t>
  </si>
  <si>
    <t>다 보여,,,!</t>
  </si>
  <si>
    <t>떳다! 《D.P. 시즌 2》 줄거리 미리보기 정해인, 구교환, 손석구, 김성균, 지진희, 최현욱 떡밥 초정밀 분석</t>
  </si>
  <si>
    <t>국방부 초긴장! 뭐라도 해야지..? DP2 더 강력해진 스토리!</t>
  </si>
  <si>
    <t>상위 0.001% 다이아수저만 다니는 재벌학교에 흙수저가 들어가면 벌어지는 일 【청담국제고등학교 몰아보기】</t>
  </si>
  <si>
    <t>(흙수저) 거지가 들어왔네?</t>
  </si>
  <si>
    <t>이제껏 본적없는 기상천외한 전개 평점 90% 명탐정 코난급 추리 스릴러</t>
  </si>
  <si>
    <t>범인 맞추면 천재!</t>
  </si>
  <si>
    <t>어쩌다 비행기 납치범들을 다 쓸어버린 천재 아저씨 몰입감 500% 미친 스릴러 몰아보기</t>
  </si>
  <si>
    <t>(IQ 180) 느려..!</t>
  </si>
  <si>
    <t>처음이라며 100만원 부르더니 7만원으로 깎아준 존예고딩의 충격적인 정체 처음부터 끝까지 자극적인 【 몸값 】 반전 스릴러 몰아보기</t>
  </si>
  <si>
    <t>저.. 처음이에요 피가 좀 났으면..</t>
  </si>
  <si>
    <t>바람피는 남편을 때려잡기 위해 40년차 바람돌이 아빠를 소환했다! 빌 머레이소피아 코폴라 감독</t>
  </si>
  <si>
    <t>1? (40년째 바람돌이) 남자는 여자가... 네 발일 땐 엉덩이 두 발일 땐 슴가에 뽕가지</t>
  </si>
  <si>
    <t>800억 자산, 슈퍼카 3대, 줄서는 미녀들까지..!! 모든걸 다가진 세기의 알파남 "마이클 J폭스"가 밝힌 충격적 사생활 ㄷㄷ</t>
  </si>
  <si>
    <t>내몸이.. 아니었어요</t>
  </si>
  <si>
    <t>찐존잼 이 여자만 빼고 "세상 모두가 초능력자"인 미췬 드라마 ㅋㅋㅋㅋ</t>
  </si>
  <si>
    <t>봤냐?</t>
  </si>
  <si>
    <t>갑질하는 재벌들 개박살내는 "재벌서열 1위 존예녀" 한달내내 넷플 1위 찍고 재밌다고 소문난 직장인 사이다 실현 드라마</t>
  </si>
  <si>
    <t>나보다 돈 없음 갑질하지마! (재산 10조)</t>
  </si>
  <si>
    <t>전세계를 쓸어버린 레전드 만화 신의 물방울을 실사화해 "평점 100%" 받아버린 명품 드라마</t>
  </si>
  <si>
    <t>美친 드라마 평점 100%</t>
  </si>
  <si>
    <t>마을에서 "가장 뚱뚱한 여자"를 사랑한 남자의 충격적 복수 ㄷㄷ</t>
  </si>
  <si>
    <t>충격 -평점 92% 반전</t>
  </si>
  <si>
    <t>로마의 권력자 유부녀들과 모두 자고도 결국 클레오파트라까지 임신시킨 남자 ㄷㄷ</t>
  </si>
  <si>
    <t>실수로 자꾸 사람들을 조져버리는 개웃긴 여자ㅋㅋㅋ 평점 89% 선댄스 대상 "개꿀잼 사이다 반반전" 최고의 영화</t>
  </si>
  <si>
    <t>(80세 전직칼러) 헉! 너.. 나 떄렸어?? (30세 간호사)</t>
  </si>
  <si>
    <t>지구온도가 2.32도 더 올라가면 벌어지는어른들의 "29금" 감각 서비스</t>
  </si>
  <si>
    <t>킬러인줄 모르고존예녀에게 하룻밤을 줘버린 남자의 최후</t>
  </si>
  <si>
    <t>헉.. 존예!!</t>
  </si>
  <si>
    <t>존잘 인기남이 범생이 아싸를 잘못 건드리면 벌어지는 일</t>
  </si>
  <si>
    <t>(범생이 아싸) (존잘 핵인싸) 끝까지 가? 말어?</t>
  </si>
  <si>
    <t>10대부터~ 70대까지!! 모두 재밌다는 댓글 1위 대체 어떤 내용이길래?? 속도감 파워풀【약한 영웅】 몰아보기</t>
  </si>
  <si>
    <t>건드리지 말랬지..</t>
  </si>
  <si>
    <t>와 개존잼전교에서 제일 예쁜애가 일진을 매니저로 고용하면 벌어지는 일</t>
  </si>
  <si>
    <t>(얼짱) (쌈짱) 왜 맞짱뜨게? 니가 제일잘싸운다며?</t>
  </si>
  <si>
    <t>찐실화롤, 스타, 디아블로 보다 "역사상 가장 많이 팔렸지만" 땡전한푼 못벌은 전설의 게임 "테트리스" 개발자의 복수 ㄷㄷ</t>
  </si>
  <si>
    <t>5억장 팔렸다고?</t>
  </si>
  <si>
    <t>잠자기전 클릭금지 정말 숨도 안쉬고 끝까지 보게되는 최고의 반전 스릴러</t>
  </si>
  <si>
    <t>원나잇' 했다가 교도소행... 왜?</t>
  </si>
  <si>
    <t>191명 전원 사망한 비행기에서 혼자 살아남은 "미스테리 천재소년" 실화 [전세계 베스트셀러 드라마]</t>
  </si>
  <si>
    <t>12세 IQ 180</t>
  </si>
  <si>
    <t>미국에서 재밌다고 난리난 미친 드라마ㅋㅋㅋ 팩트폭행으로 치료하는 또라이 심리상담사 [해리슨포드 ,제이슨시걸 애플TV+ 최신드라마]</t>
  </si>
  <si>
    <t>네..? 남편 졸라못생김 당장 헤어지슈! (팩폭치료중..)</t>
  </si>
  <si>
    <t>"불륜 전문 타짜 변호사"가 된 조승우의 복수《신성한 이혼 5~6화》미친 수위로 최고 시청률을 기록중인 파격드라마</t>
  </si>
  <si>
    <t>(불륜 전문 변호사) 너땜에 변호사 됐어!</t>
  </si>
  <si>
    <t>지구 멸망 이후 "모두 눈이 멀어" 원시시대로 돌아간 충격적인 세상 씨 SEE 시즌1 몰아보기</t>
  </si>
  <si>
    <t>과격한 수위로 최고시청률을 기록한 "타짜 변호사" 《신성한 이혼 3~4화》 노빠꾸 조승우를 건드려버린 MZ 세대 또라이 변호사</t>
  </si>
  <si>
    <t>ㅈ됐다... 빡이 쳐, 안쳐?!</t>
  </si>
  <si>
    <t>첫방송부터 미친수위로 최고시청률을 기록한 "타짜 변호사" 조승우 《신성한 이혼 1~2화 몰아보기》 2500만 조회수 레전드 웹툰원작</t>
  </si>
  <si>
    <t>죽여 버릴거야! 승률 100% 타자 변호사 ㅅㅅ동영상 유출 연예인</t>
  </si>
  <si>
    <t>시청률 26.9%로 재밌다고 난리난 "2022년 JTBC 드라마 1위" 재벌집 막내아들 몰아보기</t>
  </si>
  <si>
    <t>시청률 26.9% 와! 레전드 한방에 보는 기다</t>
  </si>
  <si>
    <t>진짜 개재밌다! 이런 스토리가 가능해??상상초월 반전의 반반전 애플TV+ 최신스릴러</t>
  </si>
  <si>
    <t>시청률 26.9% 시 레전드 한방에 보는 기다</t>
  </si>
  <si>
    <t>제작비 2500억현재 박스오피스 1위지구 아래 충격적인 세상을 보여주는 극강의 SF영화</t>
  </si>
  <si>
    <t>스티븐 스필버그 《어메이징 스토리》 60년 만에 배달된 택배의 정체</t>
  </si>
  <si>
    <t>60년 전에 주문한건디..? 택배요~</t>
  </si>
  <si>
    <t>[울었다는 댓글 1위] 한번 틀면 순식간에 끝나버리는 "저스틴 팀버레이크 명연기" 몰입감 300% 인생 감동명작</t>
  </si>
  <si>
    <t>(학교왕따) (사회왕따) 아저씬 최고예요!</t>
  </si>
  <si>
    <t>와.. 미쳤다! 카지노보다 재밌어서 넷플 1위 먹은 타짜드라마도박으로 대한민국을 주무르는 최강 권력자</t>
  </si>
  <si>
    <t>IQ 200 교도소 도박의 킹</t>
  </si>
  <si>
    <t>니콜 키드먼이 만들었다구? |환상특급+블랙미러| 애플TV+꿀잼 시리즈</t>
  </si>
  <si>
    <t>환상특급 로어 몰아보기</t>
  </si>
  <si>
    <t>전세계를 쓸어버린 100% 문동은 "드라마배우 1위" 송혜교 개소름 연기모음</t>
  </si>
  <si>
    <t>고마워.. 다 네 덕분이야</t>
  </si>
  <si>
    <t>한국인들이 납치되자 감옥에서 꺼내온 미친 최강 특수요원예매율 1위 현빈X황정민《교섭》 최신스릴러</t>
  </si>
  <si>
    <t>(현..빈?) 블랙요원이라고 아시나?</t>
  </si>
  <si>
    <t>스티븐 스필버그 《어메이징 스토리》 70년 후 젊은채로 나타난 남편의 충격적인 정체</t>
  </si>
  <si>
    <t>벌써 딴놈한테 간거야? 70년 전이야..</t>
  </si>
  <si>
    <t xml:space="preserve">2023새해 이제껏 본적없는 "천조국 블럭버스터"들이 몰려온다! 덜덜덜.. </t>
  </si>
  <si>
    <t>존윅4</t>
  </si>
  <si>
    <t>여자가 ㅅㅅ하는 이유헐;; 미쳤다! 제대로 "29금 후방주의" 역대급 개쌘 드라마</t>
  </si>
  <si>
    <t>이게 정말 윌스미스?? 애플TV+ 최고의 충격실화 대작 "해방" 몰아보기</t>
  </si>
  <si>
    <t>500억 사기쳤다가 하룻밤을 빼앗긴 여자의 복수 "반전작렬 넷플1위 드라마“</t>
  </si>
  <si>
    <t>ㅈ 됐다..</t>
  </si>
  <si>
    <t>건들면 다 디지는 "델타포스 특수부대"의 여자를 건드리면 벌어지는 대참사 [애플TV+최신스릴러]</t>
  </si>
  <si>
    <t>(남편: 델타포스) (아내:비밀CIA) (오빠: 델타포스) 다 D지기 3초 전..</t>
  </si>
  <si>
    <t>미래에서 "연애 필살기"를 배워 비주얼 깡패로 돌아온 모태솔로남</t>
  </si>
  <si>
    <t>헐?! 존잘..</t>
  </si>
  <si>
    <t>흑인이라고 대출을 안해주자 은행 건물을 통째로 사버린 남자 실화 ㄷㄷ</t>
  </si>
  <si>
    <t>흑인은 출입금지... 제가 이 건물 샀어요</t>
  </si>
  <si>
    <t>노숙자라고 무시했다가 개박살난 범죄조직들 [레전드 웹툰원작 영화퀄리티 드라마]</t>
  </si>
  <si>
    <t>혼자 (장천?) 왓늬?</t>
  </si>
  <si>
    <t>전세계를 쓸어버렸지만 한국에선 수입금지됐던레전드 영화를 미친수위로 부활시킨 드라마</t>
  </si>
  <si>
    <t>자기전 클릭금지미친 반전의 반반전으로 숨막히는 몰입감 "천조국 막장" 스릴러 몰아보기</t>
  </si>
  <si>
    <t>베트남 전쟁에 맥주를 배달하러 간 남자 실화 "잭 에프론, 러셀 크로우" 폭풍감동 최신영화</t>
  </si>
  <si>
    <t>전쟁터가 어디니??</t>
  </si>
  <si>
    <t>개무시당하던 아싸남이 "학교에서 제일 예쁜애"를 사귀는 방법 [평점 9.99 레전드 웹툰원작 웨이브 가입1위 드라마]</t>
  </si>
  <si>
    <t>?! 보여줄게. 달라진 내모습</t>
  </si>
  <si>
    <t>와 미쳤다 ㅋㅋㅋ 재밌다고 난리난 [디즈니+변론을 시작하겠습니다] 1~2부 몰아보기</t>
  </si>
  <si>
    <t>(천재 변호사) 남자가 피임약을 왜 먹어욧!</t>
  </si>
  <si>
    <t>수상한 시골깡촌에 갇혀버린 서울 의사쌤불륜 19금 복수... 자극적인 드라마들 속에 보석같은 "순수힐링" 드라마</t>
  </si>
  <si>
    <t>헉?! 존잘.. (서울 의사쌤)</t>
  </si>
  <si>
    <t>존잼이라는 댓글 1위끊을수없는 몰입감꼭 화장실 먼저 다녀오고 보세요 [블랙버드 한방에 몰아보기]</t>
  </si>
  <si>
    <t>이 실화는 미쳤다!</t>
  </si>
  <si>
    <t>불륜영화인줄 알고 봤다가 평생 잊지못할 인생영화가 돼버린 "레전드 홍콩영화"</t>
  </si>
  <si>
    <t>ㅅㅅ는 하지만 친구야</t>
  </si>
  <si>
    <t>외부온도 65.6도집밖으로 나가면 타죽는 미래사회 ㄷㄷ</t>
  </si>
  <si>
    <t>전세계 인구 95% 사망</t>
  </si>
  <si>
    <t>《모닝쇼 시즌1 몰아보기》 미국에서 재밌다고 난리난애플TV+ 대표 드라마 어떤 내용이길래??</t>
  </si>
  <si>
    <t>(핵폭탄 신입) 저 사실 술먹고 사고쳐서 임신했.. ?!</t>
  </si>
  <si>
    <t>스티븐 스필버그 《어메이징  스토리》 100년전 여자를 사랑한 남자의 충격적인 삶</t>
  </si>
  <si>
    <t>어려보여요 너보다 100살 많어</t>
  </si>
  <si>
    <t>한국최초 "여자 슈퍼히어로" 미국에서 리메이크되고 2023년에 후속작까지 나오는 존잼 드라마</t>
  </si>
  <si>
    <t>(일진) ?!!! (힘숨녀)</t>
  </si>
  <si>
    <t>겨울왕국? 이번엔 행운왕국!애플이 작정하고 만든 "압도적 퀄리티" 졸귀존잼 애니메이션</t>
  </si>
  <si>
    <t>럭 Luck</t>
  </si>
  <si>
    <t>20살 연상녀에게 들이대던 소년..... 폭풍성장한 10년후 충격적 모습댓글반응 대박난 선댄스 띵작</t>
  </si>
  <si>
    <t>?! 사랑에 빠졌어요</t>
  </si>
  <si>
    <t>《블랙버드 4화》14명의 여자를 꿈에서 죽였다고 주장한 연쇄 살인마 충격실화</t>
  </si>
  <si>
    <t>진심 재밌다고 난리난한산 해전 명장면10분만에 "한산도 대첩" 몰아보기</t>
  </si>
  <si>
    <t>이천만 가즈아!!</t>
  </si>
  <si>
    <t>《블랙버드 1~3화》 애플TV+가 킹스맨 데려다 "10kg 벌크업 시켜서 만든" 미친실화 스릴러 1위고몰입 300%</t>
  </si>
  <si>
    <t>선반 위에서 살게 된 미녀 | 가장 기괴한 결혼을 한 여자들</t>
  </si>
  <si>
    <t>키센맛집웹소설이었는데 미친수위로 1억 6000만뷰 웹툰 레전드 찍고 드라마까지 만들어진키스식스센스 몰아보기</t>
  </si>
  <si>
    <t>안나수지를 닮은 반에서 제일 예쁘지만 가난한 여자애 반전인생원작 해석포함</t>
  </si>
  <si>
    <t>안나 ANNA</t>
  </si>
  <si>
    <t>하필 마동석 밑에서 일하게 된 GO수와 한효주의 사내연애 ㄷㄷ;;</t>
  </si>
  <si>
    <t>한효주 마동석 고수</t>
  </si>
  <si>
    <t>1억 6000만뷰 찍은 39금 웹툰원작으로 재밌다고 난리난키스식스센스 9~10화 한방에 보기</t>
  </si>
  <si>
    <t>39금레전드 웹툰원작으로 재밌다고 난리난키스식스센스 7~8화 한방에 보기</t>
  </si>
  <si>
    <t>웹소설이었는데 미친수위로 웹툰에서 레전드 찍고 드라마까지 만들어진키스식스센스 1~6화 몰아보기</t>
  </si>
  <si>
    <t>헉?!</t>
  </si>
  <si>
    <t>마동석이 김태희가 밭을 멘다는 "우즈벡 18살 어린 미녀"와 첫날밤 긴장하면 벌어지는 일</t>
  </si>
  <si>
    <t>한국인은 그래 한국에선.. 왜 안서?</t>
  </si>
  <si>
    <t>개무시당하던 가난한 판매원이 59조 세계 3대 사기업을 만든 미친실화 "앤 헤서웨이, 자레드 레토" | 애플TV+ 우린 폭망했다</t>
  </si>
  <si>
    <t>사람을 유혹하는 거대한 구멍의 비밀기발한 전개아마존 프라임 최신작</t>
  </si>
  <si>
    <t>실감나는 해상전투 끝판왕 | 전쟁영화의 대부 "톰 행크스" 최강명작</t>
  </si>
  <si>
    <t>《스카이 캐슬 1~8화 몰아보기》 지상파까지 쓸어버린 시청률 24% 신기록을 세운레전드 명작 드라마</t>
  </si>
  <si>
    <t>저를 믿으셔야 합니다</t>
  </si>
  <si>
    <t>100% 서울의대를 합격시키는 충격적 방법으로 시청률 신기록을 세운 레전드 드라마 《스카이 캐슬 4~6화 몰아보기》</t>
  </si>
  <si>
    <t>시간여행으로 미래의 젊고 똑똑한 여자들만 골라 죽이는 | 애플TV+ 최신 SF스릴러</t>
  </si>
  <si>
    <t>스릴러를 가장한 충격적 SF</t>
  </si>
  <si>
    <t>"시청률의 여왕"  한국에서 이 드라마 모르면 간첩소리 듣는 레전드 중의 레전드 《스카이 캐슬 1~3화》</t>
  </si>
  <si>
    <t>15년만에 만난 존예 첫사랑에게 "곧휴"를 보이고만 찌질남의 최후</t>
  </si>
  <si>
    <t>《파친코 7부》 관동대지진이민호의 반전 | 고품격 감동대작 | Pachinko 7 summary</t>
  </si>
  <si>
    <t>《파친코 6부》진짜 이야기의 시작 | OTT전체 1위 | 차원이 다른 고품격 감동대작</t>
  </si>
  <si>
    <t>외모상위 0.1% 여사친과 동거하면 어쩔 수 없이 발생하는 일 [사운드트랙 #1 몰아보기달달촉촉~]</t>
  </si>
  <si>
    <t>미치겠네. 진짜..</t>
  </si>
  <si>
    <t>《파친코 5부》 첫날밤 | OTT 전체 1위 | 차원이 다른 고품격 감동대작</t>
  </si>
  <si>
    <t>《파친코 4부》핏방울 하나하나 한맺힌 감동대작 | OTT 전체 1위 고품격 | Apple TV+ Pachinko 4 summary</t>
  </si>
  <si>
    <t>《파친코》1~3부 몰아보기 | OTT 전체 1위 고품격 감동대작 | Pachinko 1~3 summary</t>
  </si>
  <si>
    <t>반전의 반반반전 용의자가 가장 많은 베스트셀러 1위 스릴러</t>
  </si>
  <si>
    <t>머리로는 안된다고 하지만 몸이 자꾸 끌리는 남자 충격반전</t>
  </si>
  <si>
    <t>상간녀 파스타 싸대기 날리는중 듣게된 충격적 한마디 막장인줄 알고 봤는데 명작인 역대 종편시청률 1위  [품위있는 그녀 정주행 4부]</t>
  </si>
  <si>
    <t>나 임신했어</t>
  </si>
  <si>
    <t>외부온도 43도 집밖으로 못나가는 2045년 미래사회 ㄷㄷ</t>
  </si>
  <si>
    <t>전세계 17개국 1위상상초월 반전《겟아웃 제작진》이 작정하고 만든 새로운 스릴러 영화</t>
  </si>
  <si>
    <t>죽어 말하면..</t>
  </si>
  <si>
    <t>김희선이 불륜녀를 발라버리는 방법 종편 시청률 1위 막장을 가장한 찐명작 드라마 [품위있는 그녀 정주행 3부]</t>
  </si>
  <si>
    <t>(100%천연미인) 다고친게 어딜덤벼?</t>
  </si>
  <si>
    <t>남자를 꼬시기 위해 돈 많은 귀족부인에게 팔려간 소녀</t>
  </si>
  <si>
    <t>ㅅㅅ는 잘 하니?</t>
  </si>
  <si>
    <t>정력강화제를 절대 아내한테 안쓰는 이유 역대 종편시청률 1위 명작 드라마 [품위있는 그녀 정주행 2부]</t>
  </si>
  <si>
    <t>(남편) 당연하쥐~ (딴여자)</t>
  </si>
  <si>
    <t>전세계가 경악한 돌연변이 좀비모음《지금 우리 학교는》7가지 숨겨진 비밀결말해석/시즌2 스포주의</t>
  </si>
  <si>
    <t>절반좀비</t>
  </si>
  <si>
    <t>주말마다 시청률 싹쓸이하며 바람피는 재벌 참교육시키는 역대급 통쾌스릴러 드라마 [품위있는 그녀 정주행 1부]</t>
  </si>
  <si>
    <t>사.. 사모님!</t>
  </si>
  <si>
    <t>한번 보면 여운 3달 간다는 [깊은산속 노총각 늑대사냥꾼] 희대의 찐 명작</t>
  </si>
  <si>
    <t>완벽한 배우와 리얼한 몰입감으로 10번을 봐도 격찬하는 역대급 중세영화 1위</t>
  </si>
  <si>
    <t>지금 넷플릭스에서 한국에 대한 충격적인 묘사로 난리난 "클로이 모레츠" SF최신작</t>
  </si>
  <si>
    <t>제발 한국으로 보내주세요!</t>
  </si>
  <si>
    <t>실화가 될지도 모를 이야기로 아카데미상을 쓸어버린 전세계 1위 SF개띵작</t>
  </si>
  <si>
    <t>《신중한 시점》그가 정말 어마어마한 이유어느날 명장면 몰아보기</t>
  </si>
  <si>
    <t>(어디서 개소리를..) 내가 예전에 어마어마 했었다는 것을</t>
  </si>
  <si>
    <t>어느날 7화 떴다!! 흑화 된 김수현 덜덜 미친 개꿀사이다ㅠ0ㅠ/</t>
  </si>
  <si>
    <t>함 해보든가? 어느날 7화</t>
  </si>
  <si>
    <t>어느날 6화 떴다!! 점점 밝혀지는 범인의 실체김수현은 과연 범인이 아닐까..ㄷㄷㄷ</t>
  </si>
  <si>
    <t>어느 날 6화</t>
  </si>
  <si>
    <t>어느날 5화 떴다!! 존멋 차승원 개사이다~!쿠팡플레이가 만든 몰입감 300% 역대급 스릴러</t>
  </si>
  <si>
    <t>어느 날 5화</t>
  </si>
  <si>
    <t>로마의 충격적 문화를 볼 수 있는 가장 현실적인 드라마 ㄷㄷ</t>
  </si>
  <si>
    <t>지금은 이해할 수 없는 로마시대 미친 결혼문화 [충격적 로마문화2]</t>
  </si>
  <si>
    <t>(빨리 끝내자!)(오일 꼭 발라라)</t>
  </si>
  <si>
    <t>어느날 맛집 1~4화 한방에 몰아조지기몰입감 300% 김수현, 차승원 감옥탈출 스릴러</t>
  </si>
  <si>
    <t>고퀄편집 어느날 몰아보기!</t>
  </si>
  <si>
    <t>어느날 3화 떴다!! 누명쓴 김수현이 감옥짱을 만나면 벌어지는 일ㄷㄷ 몰입감 300% 반전스릴러</t>
  </si>
  <si>
    <t>어느날 3화</t>
  </si>
  <si>
    <t>어느날 4화 떴다!! 과연 김수현이 범인일까? 《미친연기 몰입감 300%》 찐어른용 반전스릴러</t>
  </si>
  <si>
    <t>어느날 4화</t>
  </si>
  <si>
    <t>애딸리고 임신한 몸으로 결혼해 로마 최초의 황후가 된 여자 [충격적 로마문화]</t>
  </si>
  <si>
    <t>쿠팡이 미쳤나? 넷플릭스 잡으려고 약빨고 만든 몰입감300% 반전스릴러 《어느날 1~2화김수현 차승원 주연》</t>
  </si>
  <si>
    <t>300만</t>
  </si>
  <si>
    <t>전세계 1위 지옥《최강압축통합》 8분만에 몰아조지기</t>
  </si>
  <si>
    <t>《아케인 정주행》넷플릭스가 6년간 표정하나하나 섬세하게 만든 "리그오브레전드" 애니</t>
  </si>
  <si>
    <t>압도적 스케일《세계3대 SF명작》15분만에 초고속 몰아보기</t>
  </si>
  <si>
    <t>남편과 50번했다는 불륜녀를 습격한 아줌마의 충격적 복수</t>
  </si>
  <si>
    <t>50번?!</t>
  </si>
  <si>
    <t>17세 존예녀가 복수를 위해 조폭에게 배운 미친 필살기 [넷플릭스 1위 한국드라마]</t>
  </si>
  <si>
    <t>(17세 싸움천재)급소만 노려 성기!!</t>
  </si>
  <si>
    <t>답은 그들의 과거에 있었다..! 《한미녀 시점》오징어게임 초고속 몰아보기스포주의</t>
  </si>
  <si>
    <t>넌 ㅈ도 졸라 작아 몸이 큰거야!</t>
  </si>
  <si>
    <t>답은 그들의 과거에 있었다..! 《오일남 시점》오징어게임 떡밥 조지기스포주의</t>
  </si>
  <si>
    <t>오일남 ?! 오말순</t>
  </si>
  <si>
    <t>한번도 안해본 엘프녀의 처녀딱지를 누가 뗄지 궁금해 끝까지 보게되는 영화 ㄷㄷ</t>
  </si>
  <si>
    <t>오징어게임맛집 [20분만에 초고속] 꿀잼장면 골라 조지기</t>
  </si>
  <si>
    <t>(사기꾼) 배신하면 죽는다 ' (조폭)</t>
  </si>
  <si>
    <t>《D.P》디피 비하인드당신이 몰랐던 7가지 사실들</t>
  </si>
  <si>
    <t>1위 2위 순위없음 D.P. 비하인드</t>
  </si>
  <si>
    <t>새로나와서 걍 봤는데 [넷플릭스 클릭베이트] 개꿀잼 최강반전였다! ㄷㄷㄷ</t>
  </si>
  <si>
    <t>조회수 500만 되면 죽는다!</t>
  </si>
  <si>
    <t>아마존에서 공개하자마자 1위찍고 재밌다고 난리난 2500억짜리 SF대작</t>
  </si>
  <si>
    <t>2500억 아마존 1위</t>
  </si>
  <si>
    <t>개무시 당하던 시골소녀가 초재벌 상속녀가 되면 벌어지는 대참사 ㄷㄷ</t>
  </si>
  <si>
    <t>이호텔 얼마냐고! (재산 30조) 7000억밖에 안합니다ㅠ;;</t>
  </si>
  <si>
    <t>과장님네 집들이 왔다가 땅속 500M 싱크홀로 빠져버린 꽝손대리 [20분만에 재난영화2편 초고속 정주행]</t>
  </si>
  <si>
    <t>유튜브가 뭐야? 몬데?! 못나갈수도 있겠는데?</t>
  </si>
  <si>
    <t>중세시대 강제ㅅㅅ를 당한 귀족부인의 복수 《리들리 스콧 감독》간략줄거리+실화역사</t>
  </si>
  <si>
    <t>감히 날 건드려?</t>
  </si>
  <si>
    <t>50년 후 지구가 폭망하자 과거에 중독되버린 미래의 인류 [휴잭맨 인셉션급SF]</t>
  </si>
  <si>
    <t>성적으로 착취당하며 돼지우리에서 길러진 [백발백중] 천재 활잡이 소녀의 복수</t>
  </si>
  <si>
    <t>(혼자 왔냐?)</t>
  </si>
  <si>
    <t>망한 영화로 역대급 최고의 배우가 된 라이언 레이놀즈의 숨겨진 이야기 (feat. 프리가이)</t>
  </si>
  <si>
    <t>흑역사 제조기</t>
  </si>
  <si>
    <t>누워서 보다가 일어나서 보게 되는 영화 한시간만에 4편 고속정주행</t>
  </si>
  <si>
    <t>놀러가즈아~!</t>
  </si>
  <si>
    <t>《로마제국: 카이사르 2부》빚쟁이에 유부녀만 건드렸던 로마 최강권력자의 최후 [넷플릭스 으른용] ㄷㄷㄷ</t>
  </si>
  <si>
    <t>《로마제국: 카이사르 1부》 넷플릭스에서 꼭 봐야할 [중독성 오지는] 청불 전쟁시리즈</t>
  </si>
  <si>
    <t>로마 5만 vs 25만 갈리아</t>
  </si>
  <si>
    <t>늘 거절당했던 스칼렛 요한슨의 처절한 인생역전 스토리 [블랙위도우도 떨어졌었다고?!]</t>
  </si>
  <si>
    <t>9살~37살</t>
  </si>
  <si>
    <t>손녀딸을 사창가에 빼앗긴 [산전수전 공중전 다겪은 승률100%] 전직 특수부대 할배의 충격적 복수</t>
  </si>
  <si>
    <t>(75살 전특수부대) 그 할배 건딜면 다 뒤져요!</t>
  </si>
  <si>
    <t>20년간 태권도를 수련한 미국닌자를 잘못건들면 벌어지는 일  [사이다끝장액션]</t>
  </si>
  <si>
    <t>(20년째 수련중) 나가 뒤지기 싫으면</t>
  </si>
  <si>
    <t>1평짜리 쪽방에서 대형화면과 함께 살아가는 미래사회 ㄷㄷ</t>
  </si>
  <si>
    <t>개무시 당하던 천재선생이 문제아들을 참교육 시키는 기발한 방법 [감동실화/꿀잼보장]</t>
  </si>
  <si>
    <t>선.. 선생님?!</t>
  </si>
  <si>
    <t>무자비한 쌍칼 특수부대로 전세계의 반을 쓸어버린 남자실화 ㄷㄷㄷ</t>
  </si>
  <si>
    <t>여자와 닿기만 해도 용이 돼버리는 남자 [희귀판타지]</t>
  </si>
  <si>
    <t>브래드피트도 꼼짝못하는 윤여정의 유머일침모음 [당신이 몰랐던 감동적 비밀]</t>
  </si>
  <si>
    <t>아;; 네..ㅋㅋ 돈좀 더 쓰라니까~</t>
  </si>
  <si>
    <t>[예측불가반전] 조온나 재밌는데 숨겨진 볼링버전 타짜영화</t>
  </si>
  <si>
    <t>볼링버전 타짜</t>
  </si>
  <si>
    <t>한번도 안해본 존예녀와 무인도에 갇히면 어쩔수없이 발생하는 일;;</t>
  </si>
  <si>
    <t>?? 일루누워봐 기분 좋게 해줄게!</t>
  </si>
  <si>
    <t>혼자사는 여자를 잘못 건드리면 벌어지는 일 [충격반전 섹시스릴러]</t>
  </si>
  <si>
    <t>같이 살래?</t>
  </si>
  <si>
    <t>인성 드러웠던 스포츠 스타가 개백수가 되면 벌어지는 일 [꼭봐야할 희귀인생영화]</t>
  </si>
  <si>
    <t>아, ㅆㅂ 발목 나갔어!</t>
  </si>
  <si>
    <t>반전의 반반전으로 완전몰입 300%되는 스릴러 [드라마괴물한방에조지기]</t>
  </si>
  <si>
    <t>자고 가면 안돼요?</t>
  </si>
  <si>
    <t>찐따남편이 개똥으로 세계최고 부자가 되면 벌어지는 일 [잭블랙★벤스틸러 존잼희귀영화]</t>
  </si>
  <si>
    <t>돈도못벌면서 잘 쳐먹네...</t>
  </si>
  <si>
    <t>바람핀 아내의 불륜을 잡다 정신병원에 감금된 남자의 충격적 복수 [막장반전/개소름결말]</t>
  </si>
  <si>
    <t>불륜막장복수 개소름결말</t>
  </si>
  <si>
    <t>미친미모의 여자를 잘못 건드린 거대 원시괴수들의 최후 [피터잭슨 역대급대작]</t>
  </si>
  <si>
    <t>주인찾아 1000km 야생산맥을 넘다 어린아이를 구해낸 위대한 강아지와 고양이 [역대급힐링 인생명작]</t>
  </si>
  <si>
    <t>무서워마.. 난 착한 개야</t>
  </si>
  <si>
    <t>막장ㅅㅅ드립으로 미국에서도 30분 삭제당한 막나가는 그녀들의 섹쉬 코메디ㅋㅋㅋㅋㅋㅋ</t>
  </si>
  <si>
    <t>그녀들이 치마를 벗은 이유ㅋㅋㅋ</t>
  </si>
  <si>
    <t>도도한 재벌미녀를 느껴버리게 만든 시골어부의 최후 [반전인생영화]</t>
  </si>
  <si>
    <t>엄청난 반전의 반반전 결말로 관객들이 최고의 반전영화라 격찬한 그 영화 [데이빗핀처 감독최강반전]</t>
  </si>
  <si>
    <t>이 영화는 미쳤다</t>
  </si>
  <si>
    <t>악귀 향이의 최종 목표 가난→부잣집 딸, 구산영 할머니를 죽여 유산을 받은 것도 계획이었다. [드라마 악귀 11화 리뷰 12화 마지막화 예고]</t>
  </si>
  <si>
    <t>유산챙김 몸 빼앗음 새로운 가족 가난→ 부잣집 딸 죽인 이유 구산영인척을 하는 악귀향이 소름 돋는 악귀의 계획들</t>
  </si>
  <si>
    <t>나병희 목걸이 초자병의 '붉은 가루'로 만든 보석이었다 → 봉인에 실패한 이유 [드라마 악귀 10화 리뷰 11화 예고]</t>
  </si>
  <si>
    <t>초자병 붉은가루 나병희 목걸이 아무도 모를껄? 초자병붉은 가루로 만든 목걸이 나병희가 항상 품고 있는 이유</t>
  </si>
  <si>
    <t>28일 → 27일 무방수의 날을 조작해 나병희를 속인 구산영 드디어 악귀 '향이' 이름을 알아냈다. [드라마 악귀 10화 리뷰 11화 예고]</t>
  </si>
  <si>
    <t>핸드폰 28일 달력 27일 의도된 '왼손' 향이라고? 나병희를 속이는 완벽한 작전 무방수의 날을 조작했다.</t>
  </si>
  <si>
    <t>졸업 사진에서 찾은 진짜 악귀, 가장 우측 학생인 결정적인 이유..! [드라마 악귀 9화 리뷰 10화 예고]</t>
  </si>
  <si>
    <t>(왼손잡이 악귀) 혼자만 '왼손'이 앞에 있는 악귀 졸업사진 학생 중진짜 악귀가 우측 끝 학생인 결정적 이유</t>
  </si>
  <si>
    <t>자매를 죽였던 최만월, 같은 듯 다른 이목단 - 이목단 누나 염매 장면 비교 분석 (소름) [드라마 악귀 8화 리뷰 9화 예고]</t>
  </si>
  <si>
    <t>오른손잡이 목단 왼손잡이 누나 사라진 고깃덩이 총 2번의 염매 (안 들고 있음) 이목단과 둘째 누나의 차이점 왼손잡이-오른손잡이 복선</t>
  </si>
  <si>
    <t>만월의 '옥비녀' → 머리를 풀어해친 악귀 힌트였다. 댕기책 속 5가지 품목 중 성격이 다른 하나 [드라마 악귀 6화 리뷰 7화 예고]</t>
  </si>
  <si>
    <t>댕기책 '옥비녀’ 만월의 '옥비녀' 머리를 풀어해친 (옥비녀 주인) 댕기책 5가지 품목 정밀 분석 옥비녀→ 머리 풀어해친 악귀</t>
  </si>
  <si>
    <t>푸른 옹기조각은 피해자 이목단이 담긴 옹기, 구강모 교수 새끼줄을 잘 못 걸었다. [드라마 악귀 5화 리뷰 6화 예고]</t>
  </si>
  <si>
    <t>진짜 악귀 최만월 이목단 담긴 옹기 푸른 옹기조각 (태자귀가 아니야) (피해자 물건) '둘째'만 죽이는 악귀 무당 만월 구강모 새끼줄이 실패한 이유</t>
  </si>
  <si>
    <t>붉은 댕기의 본래 주인은 태자귀가 아니라 무당 '만월' → 구강모가 실패한 이유 [악귀 4화 리뷰 5화 예고]</t>
  </si>
  <si>
    <t>붉은 댕기 진짜 주인 무당 만월 → 이목단 구강모가 실패한 이유 댕기 책을 태운 이유 멍청한 것들 태자귀인 척 하는 만월악귀 21, 176 쪽수를 알려준 이유</t>
  </si>
  <si>
    <t>머리를 풀어 헤친 악귀의 정체 복선, 오른손잡이 구산영 → 왼손잡이가 됐다 [악귀 3화 리뷰 4화 예고]</t>
  </si>
  <si>
    <t>악귀가 되기 전 아이 머리를 풀어 헤친 악귀 내 이름 맞춰봐 왼손잡이 아이 왼손잡이 악귀 악귀 정체는 1958년 여자 아이 모든 복선은 왼손에 있었다.</t>
  </si>
  <si>
    <t>강호의 핸드폰 등장은 황수현의 생존과 관련된 복선이다 → 횟집 사장님의 연락처 [나쁜 엄마 11화 리뷰 12화 예고]</t>
  </si>
  <si>
    <t>횟집 사장님 연락처 부패, 오래된 사체 돌아온 기억 오태수는 몰랐다 다시 돌아온 강호 부패가 많이 진행된 황수현 사체 황수현은 죽지 않았다는 증거</t>
  </si>
  <si>
    <t>빚더미 삼식이가 찾은 유전자 검사 결과지, 삼식이가 할 최고의 선택 [나쁜 엄마 10화 리뷰 11화 예고]</t>
  </si>
  <si>
    <t>유전자 검사 결과지 오하영 -삼식 교통사고 내 목숨값이여 나한테 없다고~! 강호 색시 왔어유 사기꾼 삼식이 맡은 핵심 역할 유전자 검사 결과지 지킨다</t>
  </si>
  <si>
    <t>강호가 오태수의 내연녀와 아이를 숨긴 곳은 바닷 바람이 부는 '횟집' [나쁜 엄마 8화 리뷰 9화 예고]</t>
  </si>
  <si>
    <t>아이 - 횟집 부부 SD 카드 속 증거 믿을 수 있는 사람 노란색 우산 의미 노란색 매니큐어 강호가 숨긴 오태수 아이 위치 바닷 바람이 부는 횟집이다</t>
  </si>
  <si>
    <t>죽은 엄마 돼지 등판에 꽃 의미 해석과 뒤늦게 발견된 편지 [나쁜 엄마 7화 리뷰 8화 예고]</t>
  </si>
  <si>
    <t>꽃그림 의미 어머니 강호 신발 아님 다 오해였어 편지의 정체 핵심 '신경수 기자' 엄마돼지 꽃 그림 의미 해석과 뒤늦게 발견된 편지의 정체</t>
  </si>
  <si>
    <t>영순이 위암을 극복한다는 결정적인 복선과 삼식이가 휘말린 오태수 사건 [나쁜 엄마 6화 리뷰 7화 예고]</t>
  </si>
  <si>
    <t>엄마의 남은 시간 운동화 복선 영순 = 엄마 돼지 이어진 그림 재능 국회의원 장물 남은시간 28일, 엄마의 상태 위암 극복하는 결정적 복선</t>
  </si>
  <si>
    <t>스스로 비리 검사가 된 최강호, 자신의 약점을 모두 지웠다. [나쁜 엄마 5화 리뷰 6화 예고]</t>
  </si>
  <si>
    <t>(잠시만 안녕) 해야 할 일 이 일만 끝내고 돌아갈게 일부러 비리 검사가 된 최강호 미주를 떠난 진짜 이유</t>
  </si>
  <si>
    <t>《더 글로리 파트2》 주여정 복선 총 정리, 대화 속에 진짜 뜻을 숨겼던 주여정 (소름)</t>
  </si>
  <si>
    <t>비 오는 날 우산 없으면 필러 맞으러.. 멕이는거 맞아 (복선) Part2 주여정 모든 복선 모음 대사에 숨은 중의적 표현들</t>
  </si>
  <si>
    <t>《더 글로리 파트2》 완결 이후 다시 보는 오프닝 속 숨은 복선들 완벽 해석 (소름)</t>
  </si>
  <si>
    <t>(극야 문동은) (백야 박연진) 결말 미리 알려줬어 마지막 남은 돌 '박연진' 결말 이후 다시 보는 오프닝 소름 돋는 7개 장면 해석들</t>
  </si>
  <si>
    <t>《더 글로리 파트2》 하도영 소름 돋는 복선 모음과 의미 해석, 꼭 시멘트여야만 했다.</t>
  </si>
  <si>
    <t>(전재준) (바둑돌) 시에스타) 재평건설 대표 전재준 돌에 둘러 쌓인 하도영 Part 2 하도영 모든 복선 모음 왜 하필 시멘트였을까?</t>
  </si>
  <si>
    <t>더 글로리 파트2 완결 속 숨은 복선들 완벽 해석, 허벅지에 '뱀' 문신과 '환일 현상'에 숨은 뜻 (1편)</t>
  </si>
  <si>
    <t>에덴동산의 뱀 가짜 명찰 허벅지에 뱀 문신 (니가 사탄인 이유) 가짜 태양 (환일) 이사라 환각에 뱀이 등장한 이유 환일현상 → 완벽한 해석</t>
  </si>
  <si>
    <t>일타스캔들 작가가 남긴 마지막 메세지 해석 [일타스캔들 마지막화 리뷰]</t>
  </si>
  <si>
    <t>이제 아셨죠? 일타스캔들 마지막화 리뷰 작가가 숙제로 남긴 메세지 해석</t>
  </si>
  <si>
    <t>남해이 친엄마의 등장, 남재우 러브라인이 필요했던 이유 → 남행선과 최치열 미래를 위해서 [일타스캔들 15화 리뷰 마지막화 예고]</t>
  </si>
  <si>
    <t>사라진 민지 학생 러브라인 이유 (이제 희생하지마) 돈에 집착 허탈한 죽음 독립 준비→ 남해이, 남재우 남행선을 위한 작가의 선택</t>
  </si>
  <si>
    <t>지동희 옥탑방 → 과거 최치열의 집이었다. 최치열 뒤에 놓인 'SHOT' 팜플렛 복선 [일타스캔들 14화 리뷰 15화 예고]</t>
  </si>
  <si>
    <t>SHOT 팜플렛 과거 최치열 집 (마지막 기회에요) 새총 닦은 이유 지동희도 알았다 다음 타겟은 결국 최치열이다 최치열 뒤에 놓인 'SHOT'</t>
  </si>
  <si>
    <t>지동희, 남해이 핸드폰에 극단적 선택 암시 메모 일부러 남겼다. 재우의 통화 연결음이 핵심 복선 [일타스캔들 13화 리뷰 14화 예고]</t>
  </si>
  <si>
    <t>지동희가 적음 통화연결음 복선 (요즘 끌리는 색→피) 의식 불명 오렌지브라운→피 해이의 남긴 극단적 선택 메모 지동희가 적어둔 메모였다.</t>
  </si>
  <si>
    <t>시험지 유출 사건으로 학생을 잃었던 최치열과 전종렬 이번엔 지킨다 → 교무부장 카운터가 될 '전종렬' [일타스캔들 13화 리뷰 예고]</t>
  </si>
  <si>
    <t>교무부장 카운터 최치열-전종렬 (이번엔 꼭 지킨다) 혼자였던 정수현 선재-해이 두 명 과거와 똑같은 시험지 유출 사건 최치열-전종렬 학생 지킨다</t>
  </si>
  <si>
    <t>지동희가 남행선을 공격하는 이유, 모든 복선에 숨어있다 → 사라진 최치열 트라우마 [일타스캔들 12화 리뷰 13화 예고]</t>
  </si>
  <si>
    <t>‘현'자 돌림 남매 섭식장애 책 오렌지브라운 만년필 (누나가 잊혀져 간다) 사라진 트라우마 정수현 동생 정성현 → 지동희 남행선을 끊어내려는 이유</t>
  </si>
  <si>
    <t>지동희 모든 장면들이 오해인 이유, 복선 완벽 해석 → 결말은 해피엔딩 [일타스캔들 11화 리뷰 12화 예고]</t>
  </si>
  <si>
    <t>체구가 작은 범인 쇠구슬 = 볼링 (만년필을 꺼낸다) 메세지 삭제 물과 커피 의미 지동희 복선에 대한 완벽 해석 모든 장면들이 오해인 이유</t>
  </si>
  <si>
    <t>쇠구슬 범인과 진이상 살해범은 '동일인물'이 아니다. 주머니에 일부러 넣어둔 쇠구슬 [일타스캔들 10화 리뷰 11화 예고]</t>
  </si>
  <si>
    <t>(추격자) 소름 돋는 복선 (마지막 퍼즐) 정답은 수사 기록에 적혀있다. 진범이 일부러 남긴 쇠구슬</t>
  </si>
  <si>
    <t>일타강사가 아니라 선생님으로 돌아가는 최치열, 결말을 암시하는 결정적인 복선 [일타스캔들 9화 리뷰 10화 예고]</t>
  </si>
  <si>
    <t>(아버지 꿈입니다) 숨겨놓은 복선 일타강사 -&gt; 학교 선생님으로.. 예전과 달라진 최치열 슬로건</t>
  </si>
  <si>
    <t>더 글로리 파트2 공식 예고편 정밀 분석, 복수가 끝난 문동은 사라진다. [더 글로리 리뷰]</t>
  </si>
  <si>
    <t>데이터 복구 사라진 문동은 (나의 마침표..) 가정집 쇠창살 하예솔 방 시즌2 공식 예고편 정밀 분석 결말을 암시하는 복선 7가지</t>
  </si>
  <si>
    <t>더 글로리 시즌2 보기 전 필수 시청, 모든 회차에 숨겨 놓았던 하도영 복선들 완벽 정리 [더 글로리 리뷰]</t>
  </si>
  <si>
    <t>재평건설 슬로건 (이미 알고 있었다) 비→눈 하도영 소름 돋는 복선 모음... 게임 체인저가 될 하도영</t>
  </si>
  <si>
    <t>집 '안'에서 도망쳐 나온 진이상, 면식범이었던 범인과 쇠구슬을 쫓는 캣대디 '이희재' [일타스캔들 8화 리뷰 9화 예고]</t>
  </si>
  <si>
    <t>(문을 열어준 이유) 집 '안'에서 도망침 (동네 캣대디) 쇠구슬 범인은 면식범이 확실 희재는 쇠구슬을 쫓고있다.</t>
  </si>
  <si>
    <t>2명의 피해자와 수업이 겹치는 유일한 사람 방수아, 범인은 키가 작았다. [일타스캔들 4화 리뷰 5화 예고]</t>
  </si>
  <si>
    <t>(수업 방해하면...) 키가 작은 범인 쇠구슬 범인은 남자 아닌 여자 유일한 교집합은 방수아뿐</t>
  </si>
  <si>
    <t>남행선 족보 유출? 영민 엄마의 계략, 남해이 올케어 탈락 위기다. [일타스캔들 3화 리뷰 4화 예고]</t>
  </si>
  <si>
    <t>(거길 왜 찾아와?) 내 아들 들어갈 자리야 (죄송해요..) 문제 유출 의심받게 된 남행선 남해이 의대 올 케어반 위기</t>
  </si>
  <si>
    <t>쇠구슬을 던진 범인은 죽은 여학생의 남동생, 12년 전 헛된 소문이 여학생을 죽였다. 결정적 증거 [일타스캔들 2화 리뷰 3화 예고]</t>
  </si>
  <si>
    <t>(학생과 스캔들) 12년 전 사건 (저 어떡해요?) 쇠구슬을 던진 범인은 남동생 여학생이 죽음을 선택한 이유</t>
  </si>
  <si>
    <t>최치열이 침낭에서 자는 이유와 카메라 범인의 정체, 반창고 의미까지 [일타스캔들 1화 리뷰 2화 예고]</t>
  </si>
  <si>
    <t>(유일한 피난처) (넌 내가 꼭 필요해) 반창고 의미 최치열이 침낭에서 자는 이유 정해져 있는 카메라 범인</t>
  </si>
  <si>
    <t>환혼 최종화 완벽 해석, 모든 등장인물 별 복선 정리와 결말 뜻풀이 [환혼2 마지막화 리뷰]</t>
  </si>
  <si>
    <t>(진설란이 남긴 선물) (김도주 입덧) (장욱 막역지우) 빛과그림자, 장욱(昱)조영(景) 모든 등장인물 결말 해석</t>
  </si>
  <si>
    <t>가문 문양으로 찾은 3명의 정체, 돌아온 진설란과 폭발하는 장욱 [환혼2 9화 리뷰 10화 예고]</t>
  </si>
  <si>
    <t>(돌아온 진설란) (폭발하는 장욱) 가문문양으로 찾은 시신 3구 진요원, 송림, 장씨가문이다.</t>
  </si>
  <si>
    <t>백골이 얼음돌을 품고 죽은 이유, 파트1에서 찾은 '복선'과 함정에 빠진 최씨술사 [환혼2 8화 리뷰 9화 예고]</t>
  </si>
  <si>
    <t>(나갈 수가 없다....) 파트1에 나온 결정적 증거 (날라가는 얼음돌) 백골 시체가 귀도에 갇힌 이유 진설란 함정에 빠진 최씨술사</t>
  </si>
  <si>
    <t>장욱과 세자의 임시 동맹, 진무를 속여 밀단 세력까지 일망타진한다. [환혼2 8화 리뷰 9화 예고]</t>
  </si>
  <si>
    <t>(북쪽으로 가는 척) (전무의 사람인척) 둘이서 잡은 화조 장욱과 세자의 비밀 작전 진무의 밀단세력까지 잡는다.</t>
  </si>
  <si>
    <t>화조(불)와 거북이(물)의 상징성은 진무와 낙수의 마지막 대결을 뜻한다. [환혼2 6화 리뷰 7화 예고]</t>
  </si>
  <si>
    <t>(환란을 위해) 주작 현무 (화조를 봉인) 화조(불) - 거북이(물) 상징성 진무와 낙수의 싸움 뜻한다</t>
  </si>
  <si>
    <t>진설란 힘의 증표가 '눈'에 나타나는 이유와 서경의 200년짜리 계획 [환혼2 6화 리뷰 7화 예고]</t>
  </si>
  <si>
    <t>(몇 수 앞을 본거야...) (초대원장의 힘) 진설란 이름에 숨겨진뜻 하얀 '눈'에 피어난 '푸른 난 눈에 푸른 자국은 힌트였다</t>
  </si>
  <si>
    <t>소이, 서율과 첫 입맞춤으로 혈충 치료약 넘긴다. 진호경이 넘긴 치료제 [환혼2 5화 리뷰 6화 예고]</t>
  </si>
  <si>
    <t>(내가 꼭 살릴거야) 절대 삼키면 안돼 (왜 그렇게까지...) 소이 입에 머금은 치료약 첫 입맞춤으로 서울 살린다</t>
  </si>
  <si>
    <t>죽음을 기다리는 서율, 혈충을 치료하지 않는 진짜 이유 [환혼 시즌2 4화 리뷰 5화 예고]</t>
  </si>
  <si>
    <t>(스스로 내린 벌) 운명복불복 (많이 아팠을텐데..) 서울은 죽음을 기다리고 있다. 혈충을 치료하지 않는 이유</t>
  </si>
  <si>
    <t>인위적으로 얼음돌을 만들기 위해 경천대호 수기를 하늘에 올리는 진무 [환혼 시즌2 3화 리뷰 4화 예고]</t>
  </si>
  <si>
    <t>(경천대제 막야야해) (수기를 하늘 위로..) 우물이 마른 이유 대호국 3년간 가뭄이 온 이유 진무 새로운 얼음돌 만든다</t>
  </si>
  <si>
    <t>낙수한테 신력이 돌아오는 이유 장욱이 가진 '얼음돌' 때문이다 [환혼 시즌2 2화 리뷰 3화 예고]</t>
  </si>
  <si>
    <t>(인간 얼음돌) (너 때문인 것 같은데?) 이미 죽었었음 얼음돌로 태어났던 부연이 장욱 옆에서만 신력 되찾는다</t>
  </si>
  <si>
    <t>예쁜 돌+ 닭 식욕, 무의식 속에 나오는 습관이 복선이다. [환혼part 2 1화 리뷰 2화 예고]</t>
  </si>
  <si>
    <t>(찾았다! 예쁜 돌...) 부연이의 얼음돌 애칭 (너 예쁜 돌...) 얼음돌 예쁜 돌로 말한 이유 무의식속에 나오는 습관들</t>
  </si>
  <si>
    <t>슈룹 최종화 완벽 해석, 모든 등장인물 별 숨은 복선과 결말의 뜻 [슈룹 16화 마지막화 리뷰]</t>
  </si>
  <si>
    <t>(지키고 있겠습니다) 모자를 넘긴 이유 최종화 모든 장면 완벽 정리 11명 등장인물별 결말 해석</t>
  </si>
  <si>
    <t>청하의 버킷리스트에 숨은 복선, 결말은 해피엔딩이다. [슈룹 15화 리뷰 마지막화 예고]</t>
  </si>
  <si>
    <t>(이게 제 소원입니다) (7가지 다 해드려야죠) 버킷리스트 7개 해석 청하가 아이를 지킨다는 복선 세자 쏙 빼닮은 아이 낳는다.</t>
  </si>
  <si>
    <t>대비가 이익현 손에 죽어야 하는 이유, 시작과 끝을 연출한 작가 [슈룹 14화 리뷰 15화 예고]</t>
  </si>
  <si>
    <t>(마마 몸에 칼이...) 마지막 목표 ( 다 끝났습니다 중전) 이익현의 칼에 대비 죽는다. 시작과 끝, 인과응보, 수미상관</t>
  </si>
  <si>
    <t>권의관은 친부가 절대 아니다. 의성군이 천민 출신이라는 복선 찾음 [슈룹 13화 리뷰 14화 예고]</t>
  </si>
  <si>
    <t>(남자 아이로 바꿔야 한다) (내가 천한 신분이라고?) 나이가 안 맞음 권의관은 친부가 될 수 없다 의성군 천민 출신이라는 복선</t>
  </si>
  <si>
    <t>아들을 바꿔치기 한 폐비윤씨, 중전에게 부탁할 마지막 소원은 'ㅁㅅ'이다 [슈룹 12화 리뷰 13화 예고]</t>
  </si>
  <si>
    <t>(내가 진짜 적통이다) (중전, 제 마지막 청은...) 1화에 나온 가짜 아들 폐비윤씨의 마지막 소원과 소름 쫙 돋는 권의관 복선 모음</t>
  </si>
  <si>
    <t>권의관 세자의 복검시형도를 분석해 태인세자의 살해 방식도 찾아낸다. [슈룹 12화 리뷰 13화 예고]</t>
  </si>
  <si>
    <t>(2마리 토끼를 잡는다) (태인세자 죽음의 실마리) 몸에 있는 똑같은 흉터 중전과 권의관의 임시 동맹 세자 복검시형도를 분석한다</t>
  </si>
  <si>
    <t>태인세자 병상일지를 손에 넣은 중전, 고귀인의 궁녀가 가지고 있었다. [슈룹 11화 리뷰 12화 예고]</t>
  </si>
  <si>
    <t>(증거를 찾았다) (손에 화상 입은 궁녀가.) (병상일지 해석) 드디어 나온 태인세자 병상일지 대비의 살해방법 들킨다.</t>
  </si>
  <si>
    <t>보검군이 성남대군과 힘을 합치는 이유, 태소용이 받은 편지 내용 해석 [슈룹 10화 리뷰 11화 예고]</t>
  </si>
  <si>
    <t>(세자 경합 포기하겠습니다) 완벽해석 (의성군이 될 순 없지) 태소용이 읽은 편지의 내용 보검군 성남대군과 힘을 합친다.</t>
  </si>
  <si>
    <t>권의관의 숨겨진 진짜 신분과 몰래 사병을 키우고 있었던 서함덕, 인과응보의 시간이다. [슈룹 9화 리뷰 10화 예고]</t>
  </si>
  <si>
    <t>(내 노모는 폐비윤씨) (가문의 원수색히들) 스님 아니고 병사들 다리 저는 권의관의 진짜 신분 각자의 목적을 위해 모인 역적들</t>
  </si>
  <si>
    <t>무안대군이 운명의 여인에게 받을 선물은 '아이' 그토록 바라던 출궁한다. [슈룹 8화 리뷰 9화 예고]</t>
  </si>
  <si>
    <t>(아이를 가졌습니다) (기생이 되려는 이유가...) 1화부터 앞섶을 풀어헤친 이유 금은주옥의 정체는 '아이' 무안대군 아버지 되어 출궁한다.</t>
  </si>
  <si>
    <t>계성대군이 화장을 끊지 못했다는 증거와 여장 그림을 훔치는 고귀인 [슈룹 8화 리뷰 9화 예고]</t>
  </si>
  <si>
    <t>여장그림 훔치는 고귀인→ 손 끝에 묻은 주황색 손가락에 묻어 있는 색조화장 멈추지 못한 계성대군의 여장</t>
  </si>
  <si>
    <t>성남대군이 천재 수학자 박경우의 마음을 얻는 방법, 책에 답이 있다. [슈룹 8화 리뷰 9화 예고]</t>
  </si>
  <si>
    <t>(천재수학자 = 호조판서) 책을 보면 그 사람이 보인다. (한 번 바꿔봅시다) 박경우는 실제 역사인물이다. 믿을 수 있는 신하를 얻는 방법</t>
  </si>
  <si>
    <t>중전이 택현을 선택한 이유, 대비가 모르는 왕실 교육법 가지고 있다. [슈룹 7화 리뷰 8화 예고]</t>
  </si>
  <si>
    <t>(우리 애들이 이겨) (그런게.. 있었어?) 택현으로 이긴다 중전한테만 내려오는 왕실교육법 대비의 서자 교육법을 이긴다.</t>
  </si>
  <si>
    <t>세자가 되기로 결심한 성남대군, 해를 보고 가장 빛나는 사람이 된다 [슈룹 6화 리뷰 7화 예고]</t>
  </si>
  <si>
    <t>(다시 해를 보여준 중전) (형이 내게 남긴 것들) 가장 빛나는사람 달(月)이었던 성남대군 해(日)를 받고 밝을 명(明)이 된다</t>
  </si>
  <si>
    <t>대비가 아니었다. 황귀인이 세자를 죽인 방법은 '독' , 윤수광이 중전의 편에 서게 되는 이유 [슈룹 5화 리뷰 6화 예고]</t>
  </si>
  <si>
    <t>(혼자 여유로웠던 이유) (성남대군..좋아한다고?) 아빠.. 내 편이죠? 세자의 피를 굳게 만든건 독 윤수광은 중전의 편에 선다.</t>
  </si>
  <si>
    <t>왕이 태인 세자의 핏줄을 거둬들인 이유는 '죄책감', 중전이 낳은 첫째는 성남대군이었다. [슈룹 5화 예고 리뷰]</t>
  </si>
  <si>
    <t>(피가 안 멈추는 특이체질) 무리에서 떨어진 새 (혈허궐 유전병) 첫째는 태인세자의 숨겨진 아들 원래는 성남대군이 첫째였다.</t>
  </si>
  <si>
    <t>20년 전 태인 세자도, 지금의 세자도 모두 '사혈침'이었다. 조국영 어의가 신분 상승 한 이유 [슈룹 4화 리뷰 5화 예고]</t>
  </si>
  <si>
    <t>(두 번 못 하겠습니까?) (조국영 이 새끼가 또..) 사혈침으로 신분상승 세자 사혈침으로 죽게 된다. 20년 전, 대비가 썼던 방식</t>
  </si>
  <si>
    <t>역병이 창궐한 움막촌으로 향하는 성남대군, 형을 살릴 의원을 찾는다 [슈룹 3화 리뷰 4화 예고]</t>
  </si>
  <si>
    <t>(이번에는 역병 문제다) (직접 보고 왔습니다) 시체? 소지품만 제꺼죠 유상욱 어의 죽지 않았다. 성남대군이 움막촌에서 발견</t>
  </si>
  <si>
    <t>왕이 원하는 답은 책에 없다. '방외' 성적을 매길 수 없는 시험지를 내는 둘째 [슈룹 2화 리뷰 3화 예고]</t>
  </si>
  <si>
    <t>(이 시험은 방외가 정답이다) (책에는 없는 답) 방외 백성들과 함께 자란둘째 성적을 매길 수 없는 시험지낸다.</t>
  </si>
  <si>
    <t>무능한 척 연기했던 둘째, 세자가 되기 위해 본 모습으로 돌아온다. [슈룹 1화 리뷰 2화 예고]</t>
  </si>
  <si>
    <t>(둘째, 너가 이어야 한다) (동생들 내가 지킬게) 황귀인과 대비의 계략 본 모습을 숨기고 연기한 이유 둘째, 동생들 위해 세자가 된다</t>
  </si>
  <si>
    <t>아무도 몰랐던 작은 아씨들 숨겨진 설정과 비하인드 내용 7가지, 작품 해석 [작은 아씨들 마지막 리뷰]</t>
  </si>
  <si>
    <t>(세 자매가 '오'씨인 이유) (주식을 하지 않는 이유) (이름의 의미) 작은 아씨들 작가 정서경이 말해주는 숨겨진 설정과 비하인드 내용 7가지</t>
  </si>
  <si>
    <t>작은 아씨들 결말 마음에 안 들어서 다시 썼습니다. +결말이 잘못된 이유 분석 [작은 아씨들 마지막화, 12화 리뷰]</t>
  </si>
  <si>
    <t>아무것도 안 했지만 생색내기 20억은 안 되고 100억은 돼? (반성..아니 안 합니다) 700억을 나누면서 무너진 서사 잘못된 결말, 제가 다시 써봤습니다.</t>
  </si>
  <si>
    <t>원기선 장군 대신 아버지 나무가 되려 하는 장사평, 학교에서 인재들을 키운 실질적 아버지였다. [작은 아씨들 11화 리뷰 12화 예고]</t>
  </si>
  <si>
    <t>(회고록을 찾아야 해) (정란회는 내가 이끈다) 니들을 키운건 나야 장사평, 아버지 나무가 되려 한다. 원기선 장군 회고록이 핵심</t>
  </si>
  <si>
    <t>오인주를 절대 배신할 수 없는 최도일의 서사, 인주 앞에서만 무계획이 된다. [작은 아씨들 10화 리뷰 11화 예고]</t>
  </si>
  <si>
    <t>(제가 특별한거죠?) (계획 없이 구하러 왔어요) 신경 많이 쓰더라 최도일은 절대 배신하지 않는다. 오인주 앞에서만 무모했던 남자</t>
  </si>
  <si>
    <t>가장 높은 곳에 오르는 건 원상아였다. 박재상의 지지자들을 얻은 원상아  [작은 아씨들 10화 리뷰 11화 예고]</t>
  </si>
  <si>
    <t>(아쉽네 여기까지라니...) (니 연극은 여기까지야) 소름 돋는 폭죽 의미 원상아, 박재상의 자리를 먹는다 여론, 국민 비호감이 된 오씨 자매들</t>
  </si>
  <si>
    <t>인혜를 위해 원령가를 배신하는 효린과 땅 소유주들로 원령가를 무너뜨릴 방법을 찾는 '기자' 오인경 [작은 아씨들 9화 리뷰 10화 예고]</t>
  </si>
  <si>
    <t>(역겨운 집안, 나도 연기해줄게) (원상우 대표님 덕분에..) 가장 많이 오를 땅값, 원령학교 면적 효린이, 인혜가 납치된 사실 알았다. 땅 소유주들로 실마리를 찾는 인경</t>
  </si>
  <si>
    <t>전부 다 찾았습니다. 진화영 살아있다는 복선 총 모음+디테일한 해석 [작은 아씨들 10화 리뷰 11화 예고]</t>
  </si>
  <si>
    <t>(도마뱀꼬리 = 진화영) 꽂혀 있는 난초) (유품에 없었던 운동화) 1~10화 싹 다 뒤져서 찾은 복선들 양향숙 사건과 차이점은 성형수술</t>
  </si>
  <si>
    <t>원상아의 비밀 연극을 이미 알고 있었던 박재상, 살인 병기 집단 정란회의 힘은 '푸른 난초'였다. [작은 아씨들 8화 리뷰 9화 예고]</t>
  </si>
  <si>
    <t>(선거까지만 좀 가둘게..) (1명당 100명, 살인병기들) (살인병기 정란회) 박재상은 이미 살인 연극을 알고 있었다. +푸른 난초가 만든 살인 병기들</t>
  </si>
  <si>
    <t>1995년 원상아의 졸업 작품 '닫힌 집' 설명에 적혀있는 엄마의 죽음, 원상아가 짠 복수 판에 배우로 캐스팅 된 박재상 [작은 아씨들 7화 리뷰 8화 예고]</t>
  </si>
  <si>
    <t>(판을 짠 연출가 원상아) (배우로 캐스팅 된 박재상) (왜 그녀는 나를 위해 죽는가) 원상아의 엄마가 죽은 이유는 희생 1995년 작품 설명에 적혀있다.</t>
  </si>
  <si>
    <t>애초에 인주가 받은 푸른 난초는 고모 할머니꺼였다. 정난회를 원상아에게 물려준 원기선 장군. 난초=목숨 [작은 아씨들 6화 리뷰 7화 예고]</t>
  </si>
  <si>
    <t>(가져가니 할머니 난초야) (넌 진짜 미x년이야) 할머니 새장도 복선 인주가 받은 푸른난초는 오혜석꺼였다 정난회의 우두머리는 원상아</t>
  </si>
  <si>
    <t>가난한 사람들을 노린 원령가의 소름 돋는 목표, 박재상은 진짜 빌런일까? 원상아와의 대립 [작은 아씨들 5화 리뷰 6화 예고]</t>
  </si>
  <si>
    <t>(원령 학교를 세운 이유) (박재상 재단을 세운 이유) 진화영도 원령 학교 출신 오키드 건설은 모두 원령 학교 출신들 유능한 인재들을 자신의 개로...</t>
  </si>
  <si>
    <t>세 자매를 대표하는 꽃에 숨겨진 의미와 원작에 숨은 힌트, 결국 마지막 복수는 오인주가 꽃 피운다. [작은 아씨들 리뷰]</t>
  </si>
  <si>
    <t>(도둑공주-복수) (열무-정직함) (푸른 난초-독) 대표하는 꽃과 원작으로 보는 인물 분석 결국 마지막 한 방은 인주가 한다</t>
  </si>
  <si>
    <t>박재상이 자신의 고향에 숨겨둔 비밀, 푸른 난초 번역가 '장사평'이 핵심 인물이다. 그리고 원기선 장군과 고모 할머니의 연관성 [작은 아씨들 4화 리뷰 5화 예고]</t>
  </si>
  <si>
    <t>(내가 땅보러 다니던 곳이네?) 핵심 인물 장사평 (어르신 가만히 계시죠) '경기도 무심군 노마면 김탄리26' 장사평의 정체와 박재상의 고향</t>
  </si>
  <si>
    <t>오프닝에 숨겨 놨던 '초록색' 매니큐어 복선, 원상아가 등장하는 장면마다 짙은 초록색이 나오는 소름 돋는 이유 [작은 아씨들 4화 리뷰 5화 예고]</t>
  </si>
  <si>
    <t>(나는 짙은 초록색이 좋더라) (초록색 손톱이 복선) 원상아의 핸드폰 색깔은 초록색 결국 최종 빌런은 원상아였다.</t>
  </si>
  <si>
    <t>30년에 걸친 복수, 조작 간첩 박승옥은 박재상의 아버지였다. 작가가 숨겨 놓은 소름 돋는 '밀짚모자' 복선 [작은 아씨들 3화 리뷰 4화 예고]</t>
  </si>
  <si>
    <t>1987년 조작 간첩 박승옥씨, (원령가 집어삼켜줄게) (똑같은 밀짚모자) 30년 전 조작 간첩 박재상 아버지였다 '베트남 유령' 푸른 난초의 숨은 뜻</t>
  </si>
  <si>
    <t>진화영이 남긴 회계 장부가 14층에 있다는 결정적인 증거, 화영은 인주를 위해 힌트를 남겨두었다. [작은 아씨들 2화 리뷰 3화 예고]</t>
  </si>
  <si>
    <t>향숙언니 재배일지 참고 (박재상 내가 무너뜨려 줄게) (장부는 재배일지에) 회계장부는 향숙언니 재배일지에... 인주를 위해 힌트를 남긴 화영</t>
  </si>
  <si>
    <t>화영이 비자금을 훔친 이유와 계속 등장하는 '난'과 '도둑공주' 꽃의 의미. 모든 사건은 4년 전에 시작되었다. [작은 아씨들 1화 리뷰 2화 예고]</t>
  </si>
  <si>
    <t>(인주야 너는 꼭 활짝 펴라) (언니 복수 내가 이어서 할게) (해외 계좌 개설 양식) 비자금 700억 인주 해외계자에 있다 화영엄마는 보배저축은행의 피해자</t>
  </si>
  <si>
    <t>[스릴러/결말포함] 정말 따끈하게 지리는 신작-숲속의 제한구역에 들어갔다가 생긴 긴박한 일들</t>
  </si>
  <si>
    <t>[스릴러/결말포함] 이 영화 안 본 사람은 있어도 한번만 본 사람은 없다!!!</t>
  </si>
  <si>
    <t>[공포/결말포함] 혹독한 다이어트를 끝낸 그녀의 끔찍한 만찬!!!</t>
  </si>
  <si>
    <t>[스릴러/결말포함] 낯선 사람의 호의는 조심 또 조심!!!</t>
  </si>
  <si>
    <t>[스릴러/결말포함] 미드소마만큼 불편함과 찝찝함 느껴지는 영화</t>
  </si>
  <si>
    <t>[공포/결말포함] 이래서 사이비는 무서운 것입니다....</t>
  </si>
  <si>
    <t>[스릴러/결말포함] 살인마에게 길러진 남자의 숨겨진 비밀-절대 예상 못한 반전</t>
  </si>
  <si>
    <t>[공포/결말포함] 묻지마 살인은 아니었습니다</t>
  </si>
  <si>
    <t>[스릴러/결말포함] 충격 그 잡채!!! 러시아에서 찐으로 벌어졌던 일!!!</t>
  </si>
  <si>
    <t>[공포/결말포함] 수녀원에 숨겨진 미스터리한 비밀</t>
  </si>
  <si>
    <t>[공포/결말포함] 미녀 클럽댄서가 각성하면 벌어지는 소름돋는 일</t>
  </si>
  <si>
    <t>[스릴러/결말포함] 예쁘지만 자존감 낮은 여자에게 벌어진 소름돋는 일</t>
  </si>
  <si>
    <t>[공포/결말포함] 에어비앤비에서 벌어진 개소름 돋는 사건</t>
  </si>
  <si>
    <t>[공포/결말포함] 하루아침에 신분 상승하게 된 여자가 알게 된 끔찍한 비밀</t>
  </si>
  <si>
    <t>[공포/결말포함] 외딴 시골의 할머니 집에 갔다가 생긴 끔찍한 일</t>
  </si>
  <si>
    <t>[스릴러]  혼란과 긴장 속에서 아들을 향해 달려야만 하는 엄마</t>
  </si>
  <si>
    <t>교내 총격 테러 발생 내 아들이 용의자??</t>
  </si>
  <si>
    <t>[스릴러/결말포함] 와...이런 반전이 숨어있을 줄이야...</t>
  </si>
  <si>
    <t>[스릴러/결말포함] 존 윅이 길 잃은 여자들을 거둬줬는데...</t>
  </si>
  <si>
    <t>[스릴러/결말포함] 절대 외딴 모텔에 함부로 숙박하지 마세요!!</t>
  </si>
  <si>
    <t>[스릴러/결말포함] 종말론자들이 찾아온다면 어떻게 하시겠습니까??</t>
  </si>
  <si>
    <t>도를 아십니까</t>
  </si>
  <si>
    <t>[공포/결말포함] 미소짓는 사람을 쳐다보면 1000% 지린다!!!</t>
  </si>
  <si>
    <t>[스릴러/결말포함] 휴가지에서 끔찍한 범죄를 저질러도 멀쩡한 개소름 돋는 이유</t>
  </si>
  <si>
    <t>[공포/결말포함] 외딴 농장에 후끈한 영화를 찍으러 간 사람들에게 벌어진 일</t>
  </si>
  <si>
    <t>[스릴러/결말포함] 찐따였던 청년이 각성한 후 벌어진 일</t>
  </si>
  <si>
    <t>[스릴러/결말포함] 어떤 누구도 나를 사랑하게 만드는 신약</t>
  </si>
  <si>
    <t>[스릴러/결말포함] 와...결말 제대로 지렸다</t>
  </si>
  <si>
    <t>[스릴러/결말포함] 지하탐사를 하던 연구원들이 모조리 죽은 이유</t>
  </si>
  <si>
    <t>[스릴러/결말포함] 폭설이 내린 외딴 별장에서 벌어지는 몰입도 75000% 영화</t>
  </si>
  <si>
    <t>남편시체 수갑 휴대폰X</t>
  </si>
  <si>
    <t>[스릴러/결말포함] 평행세계로 가는 방법을 알아낸 사람들이 한 소름돋는 행동</t>
  </si>
  <si>
    <t>[스릴러] 옆집 여자의 치명적인 매력에 빠져버린 순진남에게 벌어진 일</t>
  </si>
  <si>
    <t>[공포/결말포함] 사람을 미치도록 분노하게 하는 극악의 바이러스</t>
  </si>
  <si>
    <t>[스릴러/결말포함] 간만에 몰입감 쩌는 한국 스릴러 영화!! 정말 재밌게 봤다</t>
  </si>
  <si>
    <t>[스릴러/시리즈] 사이비 집단에서 선택받은 소녀/데빌 인 오하이오 6~8/완결</t>
  </si>
  <si>
    <t>[스릴러/시리즈] 사이비 집단에서 탈출한 소녀가 일반 가정에 가면 생기는 일/데빌 인 오하이오 4~5</t>
  </si>
  <si>
    <t>[스릴러/시리즈] 미스터리한 상처를 가진 소녀가 집에서 탈출한 이유/데빌 인 오하이오 1~3</t>
  </si>
  <si>
    <t>[스릴러/결말포함] 고속도로에서 함부로 낯선 사람을 태우면 큰일나는 이유</t>
  </si>
  <si>
    <t>[스릴러/결말포함] 신종 벌레를 만들었는데 개끔찍해졌네??</t>
  </si>
  <si>
    <t>[스릴러/결말포함] 긴장감을 놓을 수 없는 납치 스릴러</t>
  </si>
  <si>
    <t>[스릴러/결말포함] 비행기 안에서 썸타다가 생긴 소름돋는 일</t>
  </si>
  <si>
    <t>[스릴러/결말포함] 어서와!!! 공포체험 캠프는 처음이지???</t>
  </si>
  <si>
    <t>[공포/결말포함] 결혼 첫날밤, 정말 끔찍하고 살벌한 게임이 시작됐다!!</t>
  </si>
  <si>
    <t>[공포/결말포함] 출산을 앞둔 임산부를 납치한 개소름돋는 이유</t>
  </si>
  <si>
    <t>[공포/결말포함] 아빠에겐 절대로 말할 수 없는 충격적인 비밀</t>
  </si>
  <si>
    <t>[스릴러/결말포함] 공중전화부스에서 나갈 수 없는 주옥같은 상황</t>
  </si>
  <si>
    <t>[공포/결말포함] 스키장에서 리프트가 멈춰버린 주옥같은 상황</t>
  </si>
  <si>
    <t>[공포/결말포함] 잠시동안 좀비가 되는 끔찍하고 신기한 바이러스</t>
  </si>
  <si>
    <t>[스릴러/결말포함] 길거리 캐스팅?</t>
  </si>
  <si>
    <t>[공포영화/결말포함] 두 편의 영화를 본듯한 반전영화</t>
  </si>
  <si>
    <t>우리집에 누가 살고 있어</t>
  </si>
  <si>
    <t>[공포/결말포함] 이쁜데 무서워</t>
  </si>
  <si>
    <t>[공포/결말포함] 우리 학교에 사람의 몸을 빼앗는 괴생명체가 나타났다니.....</t>
  </si>
  <si>
    <t>[스릴러/결말포함] 칵~퉤!!! 이런 사이다 복수극은 없었다!!!</t>
  </si>
  <si>
    <t>[공포/결말포함] 세계 최고의 흉가를 모티브로한 영화</t>
  </si>
  <si>
    <t>[스릴러] 고향에서 벌어진 살인사건의 진범은 과연 누구일까???</t>
  </si>
  <si>
    <t>[공포/결말포함] 환각에 환각에 환각을 더해서...어머 깜짝이야</t>
  </si>
  <si>
    <t>[스릴러/결말포함] 시골로 이사한 부부에게 생긴 끔찍한 일</t>
  </si>
  <si>
    <t>[공포/결말포함] 악몽을 꾼 후 끔찍한 일에 휘말리게 된 여자</t>
  </si>
  <si>
    <t>[스릴러/결말포함] 옴뇸뇸...고기를 맛 본 여자에게 생겨난 충격적인 일</t>
  </si>
  <si>
    <t>[스릴러/결말포함] 바이러스가 퍼진 세상에 숨어살던 가족들에게 생긴 일</t>
  </si>
  <si>
    <t>[스릴러/결말포함] 아니...실종 광고에 왜 내 사진이???</t>
  </si>
  <si>
    <t>[공포/결말포함] 견학을 떠난 학생들이 좀비를 만나 벌어지는 끔찍한 일들</t>
  </si>
  <si>
    <t>[공포/신작소개] 천사의 얼굴을 한 최강 싸이코패스가 돌아왔다!!!</t>
  </si>
  <si>
    <t>[스릴러/결말포함] 두뇌 이식 프로젝트가 성공하자 벌어진 일</t>
  </si>
  <si>
    <t>[공포/결말포함] 그냥 봐!!!</t>
  </si>
  <si>
    <t>[공포/결말포함] 고장난 열차에서 벌어진 끔찍한 일들</t>
  </si>
  <si>
    <t>[공포/결말포함] 금고털이범이 싸이코패스를 만나 겪게 된 끔찍한 일들</t>
  </si>
  <si>
    <t>[공포/결말포함] 이게 실화를 바탕으로 한  영화라고???!!</t>
  </si>
  <si>
    <t>[스릴러/신작소개] 모든게 가능했던 추악한 상류층 학생들의 비밀</t>
  </si>
  <si>
    <t>[스릴러/결말포함] 백만장자 새아빠의 숨겨둔 친딸이 나타나면서 꼬이기 시작한 일들-반전 1000%</t>
  </si>
  <si>
    <t>[스릴러/결말포함] 아르헨티나에서 자전거 여행 중 갑자기 실종된 친구</t>
  </si>
  <si>
    <t>[공포/결말포함] 외딴 여행지에서 벌레에 물려 생긴 끔찍한 일</t>
  </si>
  <si>
    <t>[공포/결말포함] 공동묘지에서 처음 만난 여자랑 같이 놀면 안되는 소름돋는 이유</t>
  </si>
  <si>
    <t>[스릴러/결말포함] 천재작가가 약혼녀를 지키기 위해 한 끔찍한 일들</t>
  </si>
  <si>
    <t>[공포/결말포함] 영안실에 들어온 시신 때문에 벌어지는 개지리는 일들</t>
  </si>
  <si>
    <t>[스릴러/결말포함] 인류를 구원해줄 신약의 끔찍한 부작용</t>
  </si>
  <si>
    <t>[공포/결말포함] 유명한 요양원에서 노인들이 죽어나가는 끔찍한 이유-반전영화</t>
  </si>
  <si>
    <t>[공포/결말포함] 어서와!! 지옥 입구는 처음이지??</t>
  </si>
  <si>
    <t>[스릴러/결말포함] 지리는 운전실력으로 심장 쫄깃하게 질주하는 은행털이 드라이버</t>
  </si>
  <si>
    <t>[스릴러] 일탈을 하려던 대기업 회장의 딸을 경호하던 남자의 목숨을 건 사투</t>
  </si>
  <si>
    <t>[공포/결말포함] 얼굴에 화상을 입은 청소부의 끔찍한 실체</t>
  </si>
  <si>
    <t>[공포/결말포함] 휠체어 탄 여자의 소원을 들어주는 무시무시한 달력</t>
  </si>
  <si>
    <t>[스릴러/결말포함] 수단과 방법을 가리지 않고 돈을 탈탈 털어버리는 여자들</t>
  </si>
  <si>
    <t>[공포/결말포함] 초능력을 가진 가족을 함부로 건드리면 안되는 이유</t>
  </si>
  <si>
    <t>핵폭발 쌉가능</t>
  </si>
  <si>
    <t>[스릴러] 휴가중 범죄조직에게 남편을 잃은 여자의 잔혹한 복수</t>
  </si>
  <si>
    <t>[공포/결말포함] 7일동안 악마에게 조롱당하며 영혼을 빼앗겨버린 소름끼치는 일</t>
  </si>
  <si>
    <t>[스릴러/결말포함] 외딴 곳에서 트래킹 중 지뢰를 밟아 생기게 된 끔찍한 일</t>
  </si>
  <si>
    <t>벗어</t>
  </si>
  <si>
    <t>[공포/결말포함] 여지껏 볼 수 없었던 최고의 좀비 바이러스</t>
  </si>
  <si>
    <t>[공포/결말포함] 마녀와 친구가 되어 벌어진 끔찍한 일</t>
  </si>
  <si>
    <t>[스릴러/결말포함] 승무원인 여자친구와 같은 비행기를 타던 날 생긴 일!!</t>
  </si>
  <si>
    <t>[스릴러/결말포함] 비비 꼬여버린 충격적 스토리의 반전 1000% 영화</t>
  </si>
  <si>
    <t>[스릴러/결말포함] 아프리카 사파리 관광을 조심해야하는 이유</t>
  </si>
  <si>
    <t>[스릴러/결말포함] 사이비 집단에게 여친을 빼앗긴 남자의 잔혹한 복수</t>
  </si>
  <si>
    <t>[공포/결말포함] 특별한 아기 때문에 생기는 끔찍한 일들</t>
  </si>
  <si>
    <t>[공포/결말포함] 외할아버지+할머니 집에 놀러 갔다가 생긴 미스터리한 일들</t>
  </si>
  <si>
    <t>[공포/결말포함] 정말정말 끝까지 봐야 지리는 영화-반전×100</t>
  </si>
  <si>
    <t>[공포/결말포함] 고립된 배안에서 바이러스 감염자들로 인해 생기는 끔직한 일</t>
  </si>
  <si>
    <t>[스릴러/결말포함] 과거에서 걸려온 전화때문에 생긴 끔찍한 일</t>
  </si>
  <si>
    <t>[스릴러/결말포함] 신혼여행지를 정말정말 잘 골라야하는 이유</t>
  </si>
  <si>
    <t>[스릴러/결말포함] 새아빠의 은밀한 이중생활</t>
  </si>
  <si>
    <t>고민</t>
  </si>
  <si>
    <t>[스릴러/신작소개] 아이들을 밖에 둔채 좁은 창고에 갇혀버린 엄마 -셧 인-</t>
  </si>
  <si>
    <t>창고 고립</t>
  </si>
  <si>
    <t>[공포/결말포함] 인기가수가 되고 싶었던 여자가 인형에 집착하면서 생기는 끔찍한 일</t>
  </si>
  <si>
    <t>[공포/결말포함] 실화바탕!!-군인들에게 납치된 여자들이 겪게 된 끔찍한 일</t>
  </si>
  <si>
    <t>[공포/결말포함] 죽었다가 되살아난 여자 때문에 생겨난 끔찍한 일</t>
  </si>
  <si>
    <t>[스릴러/결말포함] 부잣집 남자를 감금한 커플에게 벌어진 끔찍한 일</t>
  </si>
  <si>
    <t>[스릴러/결말포함] 바람과 폭행을 밥 먹듯이 하는 남편에게서 벗어나려는 여자</t>
  </si>
  <si>
    <t>[스릴러] 한적한 곳에서 절대 캠핑을 하면 안되는 이유</t>
  </si>
  <si>
    <t>[스릴러/결말포함] 충격실화!!-전화 한 통 때문에 끔찍한 일을 겪게 된 알바생</t>
  </si>
  <si>
    <t>뒤돌아 허리 숙여!</t>
  </si>
  <si>
    <t>[스릴러/결말포함] 한적한 시골에 매력적인 여자가 나타나면 벌어지는 일</t>
  </si>
  <si>
    <t>[공포/결말포함] 군인들이 황량한 사막 한가운데서 식인종을 만나 벌어지는 끔찍한 일들</t>
  </si>
  <si>
    <t>[공포/결말포함] 상금이 걸린 죽음의 게임을 플레이한 후 생긴 끔찍한 일</t>
  </si>
  <si>
    <t>[공포/결말포함] 11년만에 돌아온 연쇄 살인마!!</t>
  </si>
  <si>
    <t>[스릴러/결말포함] 시각장애인이라고 뻥치던 남자가 끔찍한 걸 봐버렸다!!!-반전영화</t>
  </si>
  <si>
    <t>[스릴러/결말포함] 치명적인 매력의 여인에게 빠진 세 남자-반전영화</t>
  </si>
  <si>
    <t>[공포/결말포함] 황량한 사막 한가운데서 식인종을 만나 벌어지는 끔찍한 일들</t>
  </si>
  <si>
    <t>[공포] 정신병원에서 끔찍하게 사라진 환자들</t>
  </si>
  <si>
    <t>[스릴러/결말포함] 시간이 없으면 죽게 되는 끔찍한 미래사회에서 벌어지는 일들</t>
  </si>
  <si>
    <t>[스릴러/결말포함] 함께 여행을 하던 절친이 갑자기 사라졌다!!</t>
  </si>
  <si>
    <t>[스릴러/결말포함] 개이쁜 여자를 개인 간호사로 채용하면 안되는 끔찍한 이유</t>
  </si>
  <si>
    <t>[공포/결말포함] 사냥하려다가 끔찍하게 사냥당해버린 사람-충격 결말</t>
  </si>
  <si>
    <t>[스릴러/결말포함] 가까이 다가온 생명체가 모두 죽어버렸다!!-충격 반전영화</t>
  </si>
  <si>
    <t>[공포/결말포함] 뱀파이어가 지배하는 세상에서 식량으로 사육되는 인간들</t>
  </si>
  <si>
    <t>[스릴러/결말포함] 모든 남자들을 유혹할 수 있는 최강의 러시아 여자-반전영화</t>
  </si>
  <si>
    <t>오밤중에 전기톱으로 지려보라고 올리는 영화-언제 짤릴지 모름</t>
  </si>
  <si>
    <t>[공포/결말포함] 좀비 바이러스가 퍼진 고향에 돌아온 여자에게 생긴 끔찍한 일</t>
  </si>
  <si>
    <t>[공포/결말포함] 박찬욱 감독이 극찬한 스타일리쉬 공포 스릴러</t>
  </si>
  <si>
    <t>[스릴러/결말포함] 하와이를 여행하던 신혼부부에게 생긴 끔찍한일-반전영화</t>
  </si>
  <si>
    <t>[스릴러/결말포함] 여자가 몸에 기름칠을 할 수 밖에 없었던 이유</t>
  </si>
  <si>
    <t>[스릴러/결말포함] 헤어진지 1년만에 다시 만난 연인에게 생긴 끔찍한일</t>
  </si>
  <si>
    <t>[스릴러/결말포함] 아무도 납치됐던 그녀의 말을 믿어주지 않았다...</t>
  </si>
  <si>
    <t>[공포/결말포함] 제작비 5800만 달러!! 개봉당시 압도적인 긴장감과 초호화 캐스팅으로 극찬을 받은 영화</t>
  </si>
  <si>
    <t>[스릴러/결말포함] 내가 아닌 남친에게 스토커가 붙어서 생기는 소름돋는 일-충격반전</t>
  </si>
  <si>
    <t>[스릴러/결말포함] '하룻밤 실수'로 벌어진 스토킹을 그려낸 '넷플릭스'의 감각적인 스릴러</t>
  </si>
  <si>
    <t>[공포] 살고 싶으면 절대 소리를 내지 마라!!</t>
  </si>
  <si>
    <t>[공포/결말포함] 제작비의 26배를 벌어들인!! '여고생'의 몸에 들어간 '살인마의 영혼'이 벌이는 끔찍한 일</t>
  </si>
  <si>
    <t>[스릴러/결말포함] '넷플릭스'에 숨어있는 '병맛'+'골때리는' 스릴러 영화</t>
  </si>
  <si>
    <t>[공포/결말포함] 우주에서 다른 차원으로 이동하면 생기는 끔찍한 일</t>
  </si>
  <si>
    <t>[스릴러/결말포함] '넷플릭스' 결제했다면 꼭 한번은 봐야하는 '지리는' 밀실 스릴러</t>
  </si>
  <si>
    <t>[스릴러/결말포함] 채팅때문에 딸이 사라졌다??-반전영화</t>
  </si>
  <si>
    <t>[공포/결말포함] 치사율 100% 끔찍한 바이러스에서 살아남으려면??</t>
  </si>
  <si>
    <t>박스오피스 1위' 개봉 신작!!! 시사회 직후 난리난 '개지리는' 범죄 액션 스릴러 [특송]</t>
  </si>
  <si>
    <t>[공포/결말포함] '넷플릭스'에 드디어 공개된 지리는 '개반전' 공포영화</t>
  </si>
  <si>
    <t>[공포/결말포함] ※주의※ 멕시코 여행 중 외딴 곳에는 가지마세요!!</t>
  </si>
  <si>
    <t>[스릴러/결말포함] 고아가 된 후 부잣집에서 살게 된 남매에게 벌어진 섬뜩한 일</t>
  </si>
  <si>
    <t>[공포/결말포함] 이 끔찍한 특수효과가 1982년에 만들어졌다고???</t>
  </si>
  <si>
    <t>[스릴러/결말포함] 교통사고 후 지하벙커에서 깨어난 여자</t>
  </si>
  <si>
    <t>[스릴러/결말포함] 뉴욕을 초토화시킨 정체불명의 괴생명체</t>
  </si>
  <si>
    <t>[스릴러/결말포함] 맞은 편 집이 훤히 보이는 아파트로 이사를 했다</t>
  </si>
  <si>
    <t>[공포/결말포함] 개소름...영혼을 함부로 불러내면 정말 큰일납니다!!</t>
  </si>
  <si>
    <t>[공포] 특수부대 출신의 개쩌는 맹인 노인이 다시  돌아왔다!!!</t>
  </si>
  <si>
    <t>아직도 안 봤니?? 지옥가고 싶나?? 하루만에 전세계 1위 찍은 화제작 《지옥》</t>
  </si>
  <si>
    <t>[공포] 개지리는 방탈출 게임이 다시 돌아왔다!!!</t>
  </si>
  <si>
    <t>[스릴러] '넷플릭스' 반전 영화-환자를 위험에 빠트린 정신과 의사</t>
  </si>
  <si>
    <t>[공포] 넷플릭스 지리는 좀비 드라마-생방송 도중 좀비가 들이닥친다면??</t>
  </si>
  <si>
    <t>[스릴러] 넷플릭스에서 리메이크한 긴장감 개쩌는 반전영화</t>
  </si>
  <si>
    <t>- 911 상황실입니다 - 안녕, 아가 - ??</t>
  </si>
  <si>
    <t>[스릴러] 어딘가 모르게 수상한 내 남편</t>
  </si>
  <si>
    <t>[스릴러] 3시간 후 여고딩이 된 아이!! 시간이 빠르게 흐르는 무서운 해변</t>
  </si>
  <si>
    <t>3시간 후</t>
  </si>
  <si>
    <t>[스릴러] '넷플릭스'에서 작정하고 만든 '몰입감' 높은 '반전영화'</t>
  </si>
  <si>
    <t>[신작] 총상금 456억원!! 목숨이 걸린 지리는 오징어 게임에 참가할 사람??</t>
  </si>
  <si>
    <t>상금 456억죽음의게임 오징어 게임</t>
  </si>
  <si>
    <t>[스릴러] 무인도에 함부로 놀러가면 큰일나는 이유</t>
  </si>
  <si>
    <t>무인도 오늘 득템 했네</t>
  </si>
  <si>
    <t>[공포] 이 녀석들 피 맛을 알아버렸다!</t>
  </si>
  <si>
    <t>사람 피</t>
  </si>
  <si>
    <t>[공포영화/결말포함] 딸을 건드린 악당들에게 잔혹한 복수를 하는 부모</t>
  </si>
  <si>
    <t>[공포영화/결말포함] 5년동안 알 수 없는 존재에 의해 길러진 아이들</t>
  </si>
  <si>
    <t>[공포영화/결말포함] 죽지 않기 위해 관계를 해야하는 존예녀</t>
  </si>
  <si>
    <t>[스릴러영화/결말포함] 보트에 고립된 사람들이 살아남는 끔직한 방법-반전영화</t>
  </si>
  <si>
    <t>보트 고립 갈매기 피</t>
  </si>
  <si>
    <t>[스릴러/결말포함] 술 먹인 후 XX하려는 쓰레기 친구들을 참교육하는 전학생</t>
  </si>
  <si>
    <t>내가 먼저 할게 응! 응!</t>
  </si>
  <si>
    <t>[공포영화/결말포함] 청각장애인이 살인마를 피해 살아남는 방법은?</t>
  </si>
  <si>
    <t>살인마 청각장애인</t>
  </si>
  <si>
    <t>[신작] 그녀가 조선에 좀비를 퍼트린 이유</t>
  </si>
  <si>
    <t>&lt;킹덤 아신전&gt; 살려는 드릴께 좀비로..</t>
  </si>
  <si>
    <t>[공포영화/결말포함] 생리를 처음 겪은 왕따에게 초능력이 생기면 벌어지는 일</t>
  </si>
  <si>
    <t>피가 나.. 도와줘!!</t>
  </si>
  <si>
    <t>[스릴러영화/결말포함] 눈을 가리고 살아가야만 하는 이유</t>
  </si>
  <si>
    <t>절대 보면 안돼!! 눈 가린 지 5년차</t>
  </si>
  <si>
    <t>[공포영화/결말포함] 편집하다 지려버린 바로 그 영화</t>
  </si>
  <si>
    <t>[스릴러/결말포함] 음X마귀 쓰레기 선생님을 참교육하는 무시무시한 싸이코패스 전학생-그녀의 이름은 난노</t>
  </si>
  <si>
    <t>오늘은 여기서 하자</t>
  </si>
  <si>
    <t>[스릴러영화/결말포함] 허리케인으로 고립된 여자가 악어떼와 벌이는 사투</t>
  </si>
  <si>
    <t>한입만 주라!!!</t>
  </si>
  <si>
    <t>[스릴러영화/결말포함] 남자친구 집에 무장 강도들이 침입했다!</t>
  </si>
  <si>
    <t>샤워부스고립 탈출구가 없다</t>
  </si>
  <si>
    <t>[공포영화/결말포함] 이 영화가 실화바탕이라고?? 보면 반드시 지린다!!!</t>
  </si>
  <si>
    <t>우리 집에 시체가!!! ★실화바탕</t>
  </si>
  <si>
    <t>[공포영화/결말포함] 좀비로 인해 초토화가 된 세계를 구하는 방법</t>
  </si>
  <si>
    <t>비행기 안에 좀비!</t>
  </si>
  <si>
    <t>[공포영화/결말포함] 절대 오지랖 부리면 안 되는 이유-최고의 반전영화</t>
  </si>
  <si>
    <t>반전영화</t>
  </si>
  <si>
    <t>[공포영화/결말포함] 남자들에게 끔찍한 일을 당한 여자의 복수</t>
  </si>
  <si>
    <t>복수는 존에녀의 것</t>
  </si>
  <si>
    <t>[공포영화/결말포함] 외계 생명체로 인해 남극에서 벌어진 끔찍한 일</t>
  </si>
  <si>
    <t>너 나랑 합체하자!!</t>
  </si>
  <si>
    <t>[공포영화/결말포함] 바이러스 백신 공급이 중단되자 벌어지는 끔찍한 일</t>
  </si>
  <si>
    <t>바이러스 끝! 백신 전쟁 시작!!</t>
  </si>
  <si>
    <t>[공포영화/결말포함] 순결한 소녀로 교육시키는 학교의 비밀</t>
  </si>
  <si>
    <t>학생 여기서 이러면 ㄱㅅ</t>
  </si>
  <si>
    <t>그러나 몹시 난처한 상황이 되었습니다(결말포함)</t>
  </si>
  <si>
    <t>돈 복사버그ㄷㄷ;; 돈이 무한으로 복제 됩니다만..?</t>
  </si>
  <si>
    <t>1000원 주고 사온 노예가 알고보니 S랭크 검투사?!(결말포함)</t>
  </si>
  <si>
    <t>1000원 최하급 노예 팝니다</t>
  </si>
  <si>
    <t>놀라운 기술력을 가진 미래 시대에 할 수 있는 일(결말포함)</t>
  </si>
  <si>
    <t>안녕, 작은 인간들</t>
  </si>
  <si>
    <t>슈퍼 두뇌 원숭이를 잘못 건드린 인간의 최후(결말포함)</t>
  </si>
  <si>
    <t>ㅋㅋㅋㅋ 원숭아 바나나 줄까?슈퍼 두뇌</t>
  </si>
  <si>
    <t>인류 멸망 10년 후, 지구에서 벌어진 일(결말포함)</t>
  </si>
  <si>
    <t>포스트 아포칼립스</t>
  </si>
  <si>
    <t>20년째 우주선에 고립된 소녀가 처음 남자를 만났을 때(결말포함)</t>
  </si>
  <si>
    <t>우주선에 갇힌 소녀</t>
  </si>
  <si>
    <t>제발 이 영화 안 본 사람 없게 해주세요(결말포함)</t>
  </si>
  <si>
    <t>죽기 전 꼭 한 번은 봐야 할 반전 쩌는 초대박 SF멜로 명작 2부(결말포함)</t>
  </si>
  <si>
    <t>2부 - 시간을 거꾸로 달리는소녀</t>
  </si>
  <si>
    <t>죽기 전 꼭 한 번은 봐야 할 반전 쩌는 초대박 SF멜로 명작(결말포함)</t>
  </si>
  <si>
    <t>1부 - 시간을 거꾸로 달리는소녀</t>
  </si>
  <si>
    <t>무조건 로또 1등 당첨될 수 있는 방법을 알게 되면 벌어지는 일(결말포함)</t>
  </si>
  <si>
    <t>로또 1등</t>
  </si>
  <si>
    <t>영화쉼의 '더 플랫폼' 해석 방송</t>
  </si>
  <si>
    <t>영화쉼의 &lt;더 플랫폼 &gt; 해석 생방송</t>
  </si>
  <si>
    <t>초능력이 생긴 찐따의 일진 참교육 방법(결말포함)</t>
  </si>
  <si>
    <t>뭐든지 해킹 가능한 초능력</t>
  </si>
  <si>
    <t>탈옥 중입니다(결말포함)</t>
  </si>
  <si>
    <t>돈이 곧 목숨인 세상(결말포함)</t>
  </si>
  <si>
    <t>378조</t>
  </si>
  <si>
    <t>북극의 한 무인도에 고립된 채 잔인한 실험에 강제 참여하게 된 사형수들(결말포함)</t>
  </si>
  <si>
    <t>80명 무기 소지 러시아 사형수 VS 200명 맨손 미국 범죄자</t>
  </si>
  <si>
    <t>전파로 감염되는 좀비영화는 본 적 없을걸?(결말포함)</t>
  </si>
  <si>
    <t>- 대규모 좀비 감염: 1일차</t>
  </si>
  <si>
    <t>얄미운 직장 동료, 게임 캐릭터로 만들어 괴롭히는 법(결말포함)</t>
  </si>
  <si>
    <t>므요?</t>
  </si>
  <si>
    <t>인류를 파멸로 이끈 뇌 강화 실험(결말포함)</t>
  </si>
  <si>
    <t>지능이 793배 높아졌습니다</t>
  </si>
  <si>
    <t>AI로봇이 멸망시킨 아포칼립스 세상(결말포함)</t>
  </si>
  <si>
    <t>우린 갈게 ㅃㅃ~ 멸망한 세계, 남겨진 사람들</t>
  </si>
  <si>
    <t>초미녀 AI로봇을 무시하면 벌어지는 일(결말포함)</t>
  </si>
  <si>
    <t>얜, 어차피 말 못해</t>
  </si>
  <si>
    <t>평생 반복되는 전기의자 사형 집행(결말포함)</t>
  </si>
  <si>
    <t>전기의자..ㄷㄷ) 앞으로 7,931번 남았습니다</t>
  </si>
  <si>
    <t>아이를 통제하는 법, 근데 이제 미래시대를 곁들인(결말포함)</t>
  </si>
  <si>
    <t>통제를 시작합니다</t>
  </si>
  <si>
    <t>《60분 순삭》 미쳐버린 몰입감으로 넷플릭스 전세계 1위 달성했던 명작 SF드라마 ‘어둠속으로 시즌1’ 결말까지 한번에 몰아보기</t>
  </si>
  <si>
    <t>갑자기 이게 무슨..?</t>
  </si>
  <si>
    <t>제작비 2000억, 남자라면 들끓을 수밖에 없는 모험과 낭만 가득한 대항해시대를 다룬 갓띵작 《캐리비안의 해적: 블랙펄의 저주》 3부(결말포함)</t>
  </si>
  <si>
    <t>사형 집행 1분 전 3부</t>
  </si>
  <si>
    <t>제작비 2000억, 남자라면 들끓을 수밖에 없는 모험과 낭만 가득한 대항해시대를 다룬 갓띵작 《캐리비안의 해적: 블랙펄의 저주》 2부(결말포함)</t>
  </si>
  <si>
    <t>사형 집행 1분 전 2부</t>
  </si>
  <si>
    <t>제작비 2000억, 남자라면 들끓을 수밖에 없는 모험과 낭만 가득한 대항해시대를 다룬 갓띵작 《캐리비안의 해적: 블랙펄의 저주》 1부(결말포함)</t>
  </si>
  <si>
    <t>사형 집행 1분 전 1부</t>
  </si>
  <si>
    <t>인간이 두뇌를 100% 쓰면 벌어지는 일(결말포함)</t>
  </si>
  <si>
    <t>IQ200의 판단은?</t>
  </si>
  <si>
    <t>신급 AI 인공두뇌를 이식받으면 벌어지는 일(결말포함)</t>
  </si>
  <si>
    <t>-이건 '신'이야</t>
  </si>
  <si>
    <t>영화쉼 Q&amp;A</t>
  </si>
  <si>
    <t>쉼</t>
  </si>
  <si>
    <t>납치 감금 후 벌어지는 끔찍한 인체 실험(결말포함)</t>
  </si>
  <si>
    <t>오늘은 너로 정했다</t>
  </si>
  <si>
    <t>식인종에게 팔다리를 먹힌 여성의 복수(결말포함)</t>
  </si>
  <si>
    <t>오랜만이네?</t>
  </si>
  <si>
    <t>신급 ‘미래 예지’ 초능력을 가진 남자(결말포함)</t>
  </si>
  <si>
    <t>보인다.. 너의 미래가</t>
  </si>
  <si>
    <t>남들보다 시간이 100만배 느리게 가면 벌어지는 일(결말포함)</t>
  </si>
  <si>
    <t>시간이 멈췄다</t>
  </si>
  <si>
    <t>고딩으로 속여서 아저씨들을 유인한 뒤 몸값을 매기는 뒤통수에 GPS를 단 몸값 경매사;;  [몸값 1-4화 완벽 리뷰]</t>
  </si>
  <si>
    <t>진선규 경매사 몸값매기는 중. 1억 부터 들어갈게요~</t>
  </si>
  <si>
    <t>무한 재생 맷집을 갖게 된 슈퍼 스크럴 VS 안대 벗은 닉퓨리ㅋㅋㅋ[시크릿 인베이젼 3,4화]</t>
  </si>
  <si>
    <t>님 좀비임? 아임 그래빅.. 아니 얘를 어떻게 이겨?</t>
  </si>
  <si>
    <t>한 번 보면 멈출 수 없다는 그 전설의 공포 미드. 프롬 시즌1 전체 + 시즌2 1-4화까지 한 방에 조지기!!</t>
  </si>
  <si>
    <t>1시간 전설의 공포 미드 프롬 시즌1 + 시즌2 1-4화 한방에 조지기</t>
  </si>
  <si>
    <t>닉 퓨리가 이때 사라지면 안 됐었던 이유.ㅋㅋ 수백만의 스크럴 VS 닉 퓨리 [시크릿 인베이젼] 1,2화 전체 리뷰..!</t>
  </si>
  <si>
    <t>아니 난.. 괜찮을 줄 알았지..</t>
  </si>
  <si>
    <t>100대 재벌가 자식들만 들어갈 수 있다는 사립고에 흙수저가 살아남는 법.  청담국제고등학교 1화~5화 한 방에 조지기..!</t>
  </si>
  <si>
    <t>뭐? 흙수저가 전학왔다고?</t>
  </si>
  <si>
    <t>그래 니들은 죽어도 싸다.ㅋㅋㅋ 재난, 괴수, 공포 영화에서 죽어 마땅한 4종 세트를 다 가지고 있는 사람들</t>
  </si>
  <si>
    <t>날씨개무시 위험한거 알고있음 천식있음ㅋㅋㅋ 불룬녀</t>
  </si>
  <si>
    <t>지구인(내추럴)중에서 대충 3번째로 강한 사나이지만 고양이보다 약한 남자.ㅋㅋㅋ 닉퓨리 풀버전.avi</t>
  </si>
  <si>
    <t>지구인 중에서 3번째로 강한 사나이 대충 내추럴 3등 닉퓨리 풀버전.avi</t>
  </si>
  <si>
    <t>[100% 감동 실화] 180km를 출퇴근하며 노숙을 해야했던 세계 최고의 디저트 셰프.</t>
  </si>
  <si>
    <t>노숙자가 만든 천상의 디저트</t>
  </si>
  <si>
    <t>기차 앞에 예술 작품이라고 시체를 전시하는 연쇄 살인마;;</t>
  </si>
  <si>
    <t>시체조각상... ! 예술작품 아님.</t>
  </si>
  <si>
    <t>절에서 헌팅하는 아저씨가 이나영 보고 결혼했냐고 물어보는 드라맠ㅋㅋㅋ 박하경 여행기 1화부터 4화까지 한방에 조지기..!</t>
  </si>
  <si>
    <t>절에서 헌팅하는 아저씨...? 혹시 결혼하셨어요?</t>
  </si>
  <si>
    <t>아니 이건 무슨 조합이야.ㅋㅋㅋ 미친여자+성룡+미친말+미친남자</t>
  </si>
  <si>
    <t>칼든여자 성룡 미친말 빡빡이</t>
  </si>
  <si>
    <t>스크린도어 설치했다고ㅋㅋ 옥수역 귀신 니가 뭘 할 수 있는데 아ㅋㅋㅋㅋ어?</t>
  </si>
  <si>
    <t>옥수역 귀신 실사판</t>
  </si>
  <si>
    <t>[구플릭스] 사내연애 하다가 싸우면 이렇게 됩니다.ㅋㅋㅋ 팽대리 최종화!</t>
  </si>
  <si>
    <t>아이씨... 회사 때려칠까?</t>
  </si>
  <si>
    <t>정치, 배신, 무력 모든 게 허용되는 비열한 게임. 피의게임2 1화부터 4화까지 한방에 몰아보기..!</t>
  </si>
  <si>
    <t>피의 게임 2</t>
  </si>
  <si>
    <t>[구플릭스] 거래처 사람이랑 술 대결 하면 안되는 이유.ㅋㅋㅋ 팽대리5,6,7화</t>
  </si>
  <si>
    <t>윤대리(을) 거래처(갑) 내가 핫바지로 보이냐?</t>
  </si>
  <si>
    <t>드디어 떴다..! 대학 대신 군대 간 고3들의 최후. 방과후 전쟁활동 4-6화 몰아보기!!</t>
  </si>
  <si>
    <t>이것은 필통이 아닙니다.. DU탄 + 다이너마이트</t>
  </si>
  <si>
    <t>조회수, 인기순, 남녀 인기순 모조리 1위 쿼드러플 크라운을 달성한 전설의 목요웹툰..! 연애혁명 1~50화 몰아보기..!</t>
  </si>
  <si>
    <t>연애를 한다고? 해치우자</t>
  </si>
  <si>
    <t>[구플릭스]회사에서 상사에게 대들면 안되는 이유 ㅠㅠ팽대리4화</t>
  </si>
  <si>
    <t>대들어야하는데 해..해맑다..!</t>
  </si>
  <si>
    <t>[구플릭스]회사에서 뽀뽀할거면 돈내고 다녀라..!팽대리3화</t>
  </si>
  <si>
    <t>죽어버릴까..?</t>
  </si>
  <si>
    <t>뭐지? 시체가 왠지 날 쳐다보는거 같다;; 산채로 영안실에 들어간 여자 ㄷㄷ;;</t>
  </si>
  <si>
    <t>시체인줄 알았는데? - 시체 안치소-</t>
  </si>
  <si>
    <t>[구플릭스] 이중에 사내연애하는 더러운 놈이 있다..!팽대리2화</t>
  </si>
  <si>
    <t>킁킁 너냐?</t>
  </si>
  <si>
    <t>[구플릭스] 여러분 입사하면 대리를 조심하십쇼.팽대리1화</t>
  </si>
  <si>
    <t>팽대리 입사 3개월차</t>
  </si>
  <si>
    <t>이게 회사냐? 동물이 왕국이지.ㅋㅋㅋ</t>
  </si>
  <si>
    <t>동물의 왕국 구플릭스</t>
  </si>
  <si>
    <t>진짜 개 같은 코믹 영화인 줄 알았는데 "개"감동ㅠ. 그래서 영화 제목도 #도그</t>
  </si>
  <si>
    <t>DOG "개감동</t>
  </si>
  <si>
    <t>다이하드 브루스 윌리스 형님의 마지막 영화.ㅠㅠ</t>
  </si>
  <si>
    <t>브루스 윌리스의 마지막 영화 ㅠㅠ</t>
  </si>
  <si>
    <t>팔라는 패딩은 안 팔고 땀띠 광고 하는 미친 영홬ㅋㅋㅋㅋ</t>
  </si>
  <si>
    <t>땀띠 이하늬</t>
  </si>
  <si>
    <t>[감동실화] 체육선생을 잘못 만나 개고생하는 일진 친구들ㅋㅋㅋ</t>
  </si>
  <si>
    <t>일전 3총사 - 체육선생을 잘못 만났다..</t>
  </si>
  <si>
    <t>드디어 나왔다..! 평점 9.9찍은 레전드 웹툰. 밀리터리 SF 드라마 방과후 전쟁활동 [1-3화] 완벽 리뷰!</t>
  </si>
  <si>
    <t>방과후전쟁활동 촉수괴물 난 고3이라고..!</t>
  </si>
  <si>
    <t>역대급 뻔뻔한 범죄자ㄷㄷ;; 국가수사본부 5-6화</t>
  </si>
  <si>
    <t>때린 사람은 기억 못하잖아요 많은 사람은 기억을 하겠죠</t>
  </si>
  <si>
    <t>사채빚 받으러 갔더니..박보검이 나왔던 건에 대하여 #차이나타운</t>
  </si>
  <si>
    <t>박보검 네?! - 돈 갚으라고 이 새..!</t>
  </si>
  <si>
    <t>[명작분석] 로튼 토마토 신선도 지수 96%. 신인 감독이 전세계에서 54개의 상을 휩쓸었던 이유.ㅎㄷㄷ;;</t>
  </si>
  <si>
    <t>알고나면 눈물을 안 흘릴 수 없다. 명작 관람객 평점 8.41</t>
  </si>
  <si>
    <t>실화라 더 무서움.ㄷㄷ;; 완전범죄를 노렸던 용의자가 남긴 흔적..! 국가수사본부 1,2화</t>
  </si>
  <si>
    <t>깨끗히 닦여있음;; 파렴치한 용의자가 남기고 간 흔적..</t>
  </si>
  <si>
    <t>곰처럼 쳐먹고 겨울잠까지 자서 가성비가 좋지 않은 25살 노안 이중구.ㅋㅋㅋㅋ</t>
  </si>
  <si>
    <t>거 중구형님 장난이 너무 심한거 아니요?! - 나 이중구 아니다. - 25살이다</t>
  </si>
  <si>
    <t>아니 만추가 이런 영화였다니..!? 탕웨이 수감자제비족 현빈</t>
  </si>
  <si>
    <t>현빈 -제비족- 평점 ★9.27</t>
  </si>
  <si>
    <t>담배 피다 걸린 전교1/2/3등 ㅋㅋㅋㅋ</t>
  </si>
  <si>
    <t>전교1등 전교2등 전교 3등</t>
  </si>
  <si>
    <t>여러분 이건 사기입니다. 이게 무슨 말도 안 되는 미모임?? 영화보다 임팩트 있던 여배우 시리즈1편</t>
  </si>
  <si>
    <t>영화보다 임팩트 있는 여배우들 ㄷㄷ;; 1편</t>
  </si>
  <si>
    <t>드디어 떴다..! 국산 파라노말 액티비티! 사람이 잔혹하게 죽은 여관에서 카메라에 포착된 귀신ㄷㄷ;;</t>
  </si>
  <si>
    <t>국산 파라노말 액티비티 ㄷㄷ;;</t>
  </si>
  <si>
    <t>어깨에 불교빵 한 손나은과 귀신의 사투..! #여곡성</t>
  </si>
  <si>
    <t>여곡성 손나은</t>
  </si>
  <si>
    <t>진짜 쩐다..!이거보고 오줌쌌다. 600미터 타워 꼭대기에 갇혀 버린 여자들;; [폴: 600미터]</t>
  </si>
  <si>
    <t>600M 철탑에 갇혀버린 여자들;;</t>
  </si>
  <si>
    <t>[1시간] 중간광고X, 카지노 1화부터 8화까지 한방에 조지기!!</t>
  </si>
  <si>
    <t>카지노 1-8화 한방에 조지기...</t>
  </si>
  <si>
    <t>아버지가 반대한 남자와 결혼했더니 다중우주 최악의 양자경이 됐다.ㅋㅋㅋ</t>
  </si>
  <si>
    <t>내가 최악의 양자경?</t>
  </si>
  <si>
    <t>[금손] 5년을 깜빵에서 누명쓰고 이를 갈며 그린 원수의 몽타주ㅋㅋㅋㅋ</t>
  </si>
  <si>
    <t>5년동안 이를 갈며 그린 몽타주 ㅋㅋㅋㅋ 이걸??!</t>
  </si>
  <si>
    <t>[블랙 팬서] 전격 리뷰 + [블랙 팬서: 와칸다 포에버] 새 슈트 정리, 후기</t>
  </si>
  <si>
    <t>와칸다의 새 수트 근력강화 양산형 : 간지 방어력</t>
  </si>
  <si>
    <t>[개찐따] 당근마켓에 거래되면 매너온도 99도라도 죽어 나가는 빨강구두..!</t>
  </si>
  <si>
    <t>분홍신</t>
  </si>
  <si>
    <t>세상에서 가장 불행한 남자;; @서울미래유산@</t>
  </si>
  <si>
    <t>월급 7000원 딸린식구 6명 용돈 30원</t>
  </si>
  <si>
    <t>7만원에 팔고 8천만원에 다시들어가서 미쳐버린 개발자</t>
  </si>
  <si>
    <t>7만원에 팔고 8천만원에 다시 들어간 남자</t>
  </si>
  <si>
    <t>초딩때 잘나가다가 160cm에서 성장판이 닫혀버린 키작남 VS 처 먹는대로 전부 키로 가는 3년만에 60cm가 커버린 미친여자</t>
  </si>
  <si>
    <t>160cm 키작남 VS 180cm 진격의 여자</t>
  </si>
  <si>
    <t>아일랜드 일진과 전교 왕따가 사귀면 벌어지는 일. 그런데 대학에 들어가자 상황이 반대가 돼 버렸다;;</t>
  </si>
  <si>
    <t>일진 - 전교2등- 전교 왕따 - 전교 1등-</t>
  </si>
  <si>
    <t>그동안 감사했습니다. 구불 이제.. 갑니다..</t>
  </si>
  <si>
    <t>그동안 정말 감사했습니다 구불 이제 갑니다..!</t>
  </si>
  <si>
    <t>전설의 김수미 애드립이 난무하는 공포영화.ㅋㅋㅋ</t>
  </si>
  <si>
    <t>입만 열면 그짓말이 자동으로 나와</t>
  </si>
  <si>
    <t>미인계를 쓰라니까 논개를 시전하는 여의사.ㅋㅋㅋ</t>
  </si>
  <si>
    <t>이게 무슨 미인계냐!!</t>
  </si>
  <si>
    <t>신용 8등급 컴공과 출신 백수 임시완이 은행에서 대출받는 방법.ㅋㅋ</t>
  </si>
  <si>
    <t>신용8등급 직업: 무직 특징 : 잘생김 은행원 누님 정말 예쁘세요</t>
  </si>
  <si>
    <t>고양이의 간택을 받아 인생 역전한 노숙자의 이야기..! 그리고 그는 고양이 밥의 땅콩을 떼는데..!</t>
  </si>
  <si>
    <t>부자가 되고 싶냥? -나를 키워링!!</t>
  </si>
  <si>
    <t>건강한 응가를 많이 쌀 수록 부자가 되는 세상.ㅋㅋㅋ</t>
  </si>
  <si>
    <t>시대를 너무 앞서 나왔던 병맛 애니 No.1</t>
  </si>
  <si>
    <t>재벌가 시어머니를 꼼짝 못하게 만드는 방법ㅋㅋㅋㅋ[원더우먼]</t>
  </si>
  <si>
    <t>시어머니;; 아니 이 아줌마가!</t>
  </si>
  <si>
    <t>절대 눈을 마주치면 안된다..! 마네킹 인간 ㄷㄷ;;</t>
  </si>
  <si>
    <t>마네킹 인간 ㄷㄷ;:</t>
  </si>
  <si>
    <t>매우 소지섭섭하지만, 패션의 완성은 얼굴 맞습니다..</t>
  </si>
  <si>
    <t>패션의 완성?</t>
  </si>
  <si>
    <t>희대의 카사노바가 내 와이프 임수정을 노리는데..! 이름이 왜 장성기야.ㅋㅋㅋ[내 아내의 모든 것]</t>
  </si>
  <si>
    <t>지상 최강의 카사노바 ㅋㅋㅋ -장성기-</t>
  </si>
  <si>
    <t>폰부스 뺨치는 디즈니+의 쌈빡한 가성비 최고의 밀실 공포 영화..! [출구는 없다]</t>
  </si>
  <si>
    <t>이 다섯명중에 범인이 있음;; 고립된 대피소...</t>
  </si>
  <si>
    <t>관객수 700만명을 돌파한 비누냄새 박해일 주연의..! [최종병기 호랑이]</t>
  </si>
  <si>
    <t>내가...??!</t>
  </si>
  <si>
    <t>나도 속았다..! 전라도 사투리로 남자를 오해시키는 여자 ㅋㅋㅋ</t>
  </si>
  <si>
    <t>박보영 ??! 어이 같은 전학생끼리 빡울희이나 치러갈래?</t>
  </si>
  <si>
    <t>살리고 복수하고 살리고 복수하고 살리고 복수하고 살리고 복수하고 살리고 복수하고</t>
  </si>
  <si>
    <t>- 안경 벗어봐 -</t>
  </si>
  <si>
    <t>뭐?! 이곳에 묫자리를 잡으면 왕이 된다고.?</t>
  </si>
  <si>
    <t>바로 2대 천자1지지</t>
  </si>
  <si>
    <t>사장의 마음을 사로 잡았는데 사장이 퇴사했다..!ㅋㅋ 과연 마지막 승리자는..?! [킬힐 13, 14화]</t>
  </si>
  <si>
    <t>김하늘 전무 킬힐 -마지막화-</t>
  </si>
  <si>
    <t>사장 와이프에게 반말하고 개 털리는 전무..!그런데..?! [킬힐11,12화]</t>
  </si>
  <si>
    <t>사장 와이프 -감히 반말을 해?</t>
  </si>
  <si>
    <t>[미친배달] 2시간 넘는 거리를 1시간 안에 배달하면 2천만원?!</t>
  </si>
  <si>
    <t>2천만원 내고 개고생중ㄱㄱㄱ 나는 왜?!</t>
  </si>
  <si>
    <t>사장이 밀어주는 직원에게 슈퍼 갑질하다가 딱 걸린 전무ㅋㅋㅋ [킬힐9,10화]</t>
  </si>
  <si>
    <t>지금 뭐하는 짓이야?! 사장 헐!! 전무 김하늘</t>
  </si>
  <si>
    <t>남편과 바람폈던 여자를 같은 자리에 초대하는 무서운 여자;; [킬힐7,8화]</t>
  </si>
  <si>
    <t>아내;; 친한 언니 이게 무슨 일이고?! 남편</t>
  </si>
  <si>
    <t>전무로 승진했더니 사장 와이프가 퇴근을 안시켜주는 건에 대하여 [킬힐5,6화]</t>
  </si>
  <si>
    <t>임원 되면 뭐해 퇴근을 못해 ㅠㅠ 이 드라마의 진짜 주인공은 이혜영이다 ㅋㅋㅋㅋㅋ 포스가 진짜 장난아님</t>
  </si>
  <si>
    <t>드디어 사장과 호텔에서 단둘이 만나는 김하늘..! [킬힐3,4화]</t>
  </si>
  <si>
    <t>??!</t>
  </si>
  <si>
    <t>유부남 사장에게 전 여친 닮은 유부녀를 소개 시켜주는 부하직원;; [킬힐1,2화]</t>
  </si>
  <si>
    <t>홈쇼핑사장 김하늘 전무</t>
  </si>
  <si>
    <t>클럽에서 술먹고 도주한 음주 운전자의 최후 [군검사 도베르만 3,4화]</t>
  </si>
  <si>
    <t>어어?!</t>
  </si>
  <si>
    <t>왕년에 잘나갔던 전설의 코치가 김태리를 조련하면..? [스물다섯스물하나 3,4화]</t>
  </si>
  <si>
    <t>스물다섯 스물하나</t>
  </si>
  <si>
    <t>잘못걸리면 뒈진다.ㅋㅋ 엄마가 투스타 장군일때 [군검사 도베르만]</t>
  </si>
  <si>
    <t>오염수 투스타 장군 -엄마 -양아치 아들-</t>
  </si>
  <si>
    <t>[스물다섯 스물하나] 강제 전학을 가기위해 일진들과 싸우는 펜싱부 여고생.ㅋㅋㅋ</t>
  </si>
  <si>
    <t>불가살 16편 짜리를 5시간만에..!! [구불가살 전편리뷰!]</t>
  </si>
  <si>
    <t>불가살 16편 한방에 조지기! 5시간 전체합본!!</t>
  </si>
  <si>
    <t>드디어 천년전의 비밀이 밝혀진다..! [구불가살 15-16 최종화]</t>
  </si>
  <si>
    <t>불가살 마지막화</t>
  </si>
  <si>
    <t>영노-양반을 백명이나 잡아먹은 귀물! [구불가살 13-14화]</t>
  </si>
  <si>
    <t>영노 양반을 백명이나 잡아먹은 귀물 나 새 아니다!!</t>
  </si>
  <si>
    <t>설 특집 처키 1-7화 한 방에 조지기..!!</t>
  </si>
  <si>
    <t>보신탕..?</t>
  </si>
  <si>
    <t>처키는 한 두마리가 아니였다..?! [처키 6-7화]</t>
  </si>
  <si>
    <t>처키가 몇 마리야?! 어?!</t>
  </si>
  <si>
    <t>끝판왕인줄 알았는데 세상 불쌍한 검은 구녕.ㅋㅋㅋ [구불가살 9-12화]</t>
  </si>
  <si>
    <t>이제보니 제일 불쌍한 사람 ㅋㅋㅋ ??!</t>
  </si>
  <si>
    <t>너 이 쫘식.. 내가 보여?김범의 충격적인 반전! [고스트닥터3,4화]</t>
  </si>
  <si>
    <t>너 이좌식 내가 보여?!</t>
  </si>
  <si>
    <t>조선의 화력발전소 갑산괴가 환생했다! 그런데..? [구불가살 7-8화]</t>
  </si>
  <si>
    <t>갑산괴 불속성 귀물 조선의 화력발전소 약점 : 북소리</t>
  </si>
  <si>
    <t>손만 댔다 하면 누구든 살리는 전생에 자전거를 탄 닌자였던 의사! [고스트 닥터 1-2화]</t>
  </si>
  <si>
    <t>이손이.. 어떤 손인줄 알어?! 오른손이요..</t>
  </si>
  <si>
    <t>드디어 단극 장군님을 샹크스로 만들었던 물귀신 터럭손이를 만났다..! [불가살 5-6화 리뷰]</t>
  </si>
  <si>
    <t>너는 내가 아직도 불가살로 보이니?!</t>
  </si>
  <si>
    <t>불가살 1-4화 한방에 조지기!! 불가살은 한 마리가 아니었다..! 3,4화 좌표있음</t>
  </si>
  <si>
    <t>그슨새 비오는 날 올가미로 사람을 죽이는 귀물</t>
  </si>
  <si>
    <t>12시간씩 몸을 나눠쓰는 나쁜놈과 미친놈이 힘을 합쳤다..!ㅋㅋㅋ 배드 앤 크레이지 3-4화!!</t>
  </si>
  <si>
    <t>나쁜놈 + - 으아아앍 - 아아앍 미친놈</t>
  </si>
  <si>
    <t>사우나에 주먹 배달 온 K-고스트 라이더ㅋㅋㅋ [나쁜놈 VS 미친놈 = 자웅동체] 나도 혼란스럽다 [배드 앤 크레이지] 1-2화</t>
  </si>
  <si>
    <t>짜장면, 시키셨죠? 사우나 ?!!</t>
  </si>
  <si>
    <t>손대는 환자마다 죽이거나 불구?로 만드는 미친 의사;; 닥터데스1~4화 한방에 조지기!</t>
  </si>
  <si>
    <t>내 이름은.. 닥터레스</t>
  </si>
  <si>
    <t>고양이 VS 처키 ㅋㅋㅋ [처키1-3화]</t>
  </si>
  <si>
    <t>?!! 고양이 VS 처키 ㅋㅋ</t>
  </si>
  <si>
    <t>경찰도 잡을 수 없는 No.1 범죄자를 잡으려 하는데 신입이..</t>
  </si>
  <si>
    <t>경찰도 건드릴 수 없는 범죄자 No.1</t>
  </si>
  <si>
    <t>매우 현실적인 오징어 게임1</t>
  </si>
  <si>
    <t>영희...!!</t>
  </si>
  <si>
    <t>평범하게 생겼다고 오디션에서 800번 떨어진 헐크 형 (정말 대단;;)</t>
  </si>
  <si>
    <t>로또 1등 됐는데 동네방네 소문내는 영화 VS 예비군을 중학생이라고 우기는 힙합 영화 [구불의독립영화관]</t>
  </si>
  <si>
    <t>로또 1등 소문냄 ㅋㅋㅋㅋㅋㅋㅋ VS 학생임ㅋㅋ</t>
  </si>
  <si>
    <t>사격 금메달리스트를 함부로 건드리면 안되는 이유;;</t>
  </si>
  <si>
    <t>이정은 현재 무직 올림픽 사격 금메달리스트 제20대 국회의원 사격 - 금메달리스트를 건드리면</t>
  </si>
  <si>
    <t>모든 역경을 근육으로 극복한 형 ㅋㅋㅋㅋ</t>
  </si>
  <si>
    <t>병진이형. 형은 나가있어 (해바라기 명장면, 다른 결말)</t>
  </si>
  <si>
    <t>빨간약 VS 파란약</t>
  </si>
  <si>
    <t>전설의 괴조 영화 버데믹ㅋㅋㅋㅋㅋㅋ</t>
  </si>
  <si>
    <t>!! 미친 독수리의 습격!</t>
  </si>
  <si>
    <t>전부 같은 배우라고?! 전설의 변신쟁이 누님</t>
  </si>
  <si>
    <t>??</t>
  </si>
  <si>
    <t>귀신이 나한테만 보여서 억울한 남자 ㅋㅋㅋㅋㅋ</t>
  </si>
  <si>
    <t>귀신이 내 눈에만보인다" 왜 나만 보이니;;</t>
  </si>
  <si>
    <t>처녀 귀신과 강제로 영혼 결혼식을 한 남자;;</t>
  </si>
  <si>
    <t>셔터+곡성=랑종?!</t>
  </si>
  <si>
    <t>셔터+곡성 = 랑종?! 랑 종</t>
  </si>
  <si>
    <t>괴물보다 무서웠던 건 사이비 아줌마였다! 전설의 미스트!(재)</t>
  </si>
  <si>
    <t>정체모를 안개가 마을을 덮쳤다</t>
  </si>
  <si>
    <t>[개명작] 끔찍한 수용소로 끌려갔지만 그의 인생은 아름답다</t>
  </si>
  <si>
    <t>양아치 여고생이 납치 당했는데.. EBS를 틀어준다.ㅋㅋㅋ</t>
  </si>
  <si>
    <t>양아치 여고생</t>
  </si>
  <si>
    <t>[개감동] 남극에서 170일 넘게 사람을 기다린 개 친구들의 생존실화!</t>
  </si>
  <si>
    <t>세상에서 가장 연기를 잘하는 개</t>
  </si>
  <si>
    <t>[분노의 질주: 더 얼티메이트] 어디까지가냐 ㅋㅋㅋ</t>
  </si>
  <si>
    <t>드디어 분노의 질주가 미쳤다</t>
  </si>
  <si>
    <t>임모탄 대협이 창업한 사회적 기업의 사내복지에 대해 알아보자!</t>
  </si>
  <si>
    <t>대협 임모탄</t>
  </si>
  <si>
    <t>더 강력해져서 돌아왔다! 전설의 샤크네이도4ㅋㅋㅋㅋ</t>
  </si>
  <si>
    <t>전설이 돌아왔다 샤크네이도4</t>
  </si>
  <si>
    <t>어머니 관에 시체를 넣어 완전범죄를 노린 불효자 (국내전용)</t>
  </si>
  <si>
    <t>엄마 미안ㅠㅠ 금방 꺼내줄게: 불효자는 끝까지 간다</t>
  </si>
  <si>
    <t>여러분 뽀뽀는 이렇게 하는겁니다. 뽀뽀의 정석.</t>
  </si>
  <si>
    <t>바람직한 뽀뽀</t>
  </si>
  <si>
    <t>밝혀지는 할머니 귀신의 정체..!! 인시디어스2: 더 이상 이사는 가지 않겠다</t>
  </si>
  <si>
    <t>할머니 귀신의 정체 인시디어스2</t>
  </si>
  <si>
    <t>마약이 만들어진 이유ㄷㄷ;; [알쓸범잡]</t>
  </si>
  <si>
    <t>국가가 지급하는 마약으로 행복한 국민들</t>
  </si>
  <si>
    <t>내가 기린 그림은 사실 악마였다..! 공포 명작 인시디어스1</t>
  </si>
  <si>
    <t>초딩이 그린 악마의 모습 ㄷㄷ;;</t>
  </si>
  <si>
    <t>싸이코패스가 눈사람을 만드는 이유 ㄷㄷ;; 마우스 1~4화 한방에 조지기!!</t>
  </si>
  <si>
    <t>싸이코패스가 ㄷㄷ;; 눈사람을 만드는 이유 ???</t>
  </si>
  <si>
    <t>남극에서 10만년 된 우주선이 발견됐다! [더씽 두번째 이야기]</t>
  </si>
  <si>
    <t>남극에서 우주선이 발견됐다 더씽 두번째 이야기 더씽 1982</t>
  </si>
  <si>
    <t>이것은 축구인가 패싸움인가? 전설의 소림축구!</t>
  </si>
  <si>
    <t>아이구야;; 10만년동안 빙하에 갇혀있던 외계괴물을 깨워버렸다..!! [더씽 첫번째 이야기]</t>
  </si>
  <si>
    <t>인류를 위협하는 면상 부비부비 합체괴물</t>
  </si>
  <si>
    <t>아직 늦지 않았다..! 빈센조 1~4화 한방에 조지기!!</t>
  </si>
  <si>
    <t>빈센조는 썸네일이 필요없다</t>
  </si>
  <si>
    <t>찬송가 없이는 볼 수 없는 전설의 공포영화! 사일런트힐!(재)</t>
  </si>
  <si>
    <t>이거슨 그냥 드라큐라가 아니다..!</t>
  </si>
  <si>
    <t>어으아아</t>
  </si>
  <si>
    <t>교도소에 첫출근 했더니 폭동이 일어났다;;</t>
  </si>
  <si>
    <t>이름:빡빡이 교도소짱</t>
  </si>
  <si>
    <t>우울증에 걸린 로봇ㅋㅋㅋ</t>
  </si>
  <si>
    <t>우울증에 걸린 로봇 ㅋㅋㅋㅋ</t>
  </si>
  <si>
    <t>북한판 고질라..! 북한 불가사리ㅋㅋㅋㅋ</t>
  </si>
  <si>
    <t>??? 북한판 고질라</t>
  </si>
  <si>
    <t>못말리는 람보가 베트남전에 자원입대하는 영화!</t>
  </si>
  <si>
    <t>주성치 역대 최고의 병맛 영화! 쿵푸허슬(재)</t>
  </si>
  <si>
    <t>예술영화를 만들랬더니.. 호화캐스팅으로 "1위 흥행작"을 만들어버린 헐리웃 거장의 추천영화 [결말포함]</t>
  </si>
  <si>
    <t>10년간 나올 수 없는 충격적 엔딩..</t>
  </si>
  <si>
    <t>"노멀피플" 의 여운이 그대로.. "친구들과의 대화" 한방에 보기 [결말포함]</t>
  </si>
  <si>
    <t>우리 아직 바람 피워요??</t>
  </si>
  <si>
    <t>이 명작을 아무도 리뷰하지 않았다니.. 핵꿀잼 BBC 영드 한방에 몰아보기 [결말포함]</t>
  </si>
  <si>
    <t>100% 에미상 6관왕 드라마 명작 100선</t>
  </si>
  <si>
    <t>60년대 프랑스를 덮친.. 도무지 믿기 어려운 "어떤 질병"에 대한 이야기 [결말포함]</t>
  </si>
  <si>
    <t>집에만 있는 여자로 만드는 병</t>
  </si>
  <si>
    <t>여자가 바람나면 돌아오지 않는 이유.. 섬세한 감정선으로 극찬받은 추천영화 [결말포함]</t>
  </si>
  <si>
    <t>감정선 美쳤다.</t>
  </si>
  <si>
    <t>뉴욕타임스 1위찍은 진짜 드라마 같은 감동실화 [영화리뷰/결말포함]</t>
  </si>
  <si>
    <t>미안 바람 폈어 것도 아주 많이..</t>
  </si>
  <si>
    <t>아내에게 함부로 절친을 소개시켜주면 안되는 이유 [결말포함]</t>
  </si>
  <si>
    <t>최악의 아내</t>
  </si>
  <si>
    <t>넷플릭스 조회수/평점 1위!! 엄청난 몰입감과 감동을 선물하는 명작 of 명작 [결말포함]</t>
  </si>
  <si>
    <t>주말 순삭당함</t>
  </si>
  <si>
    <t>제인오스틴 원작  BBC 드라마 중에서 제일 재밌음 [결말포함]</t>
  </si>
  <si>
    <t>BBC 시리즈 이 집.. 로맨스만 잘하는게 아니었어</t>
  </si>
  <si>
    <t>인류 역사상 가장 위대한 러브스토리 - 토마스하디 원작 [결말포함]</t>
  </si>
  <si>
    <t>테스, 주드 '토마스 하디' 원작</t>
  </si>
  <si>
    <t>불륜으로 치부해버리고 싶지 않은.. 너무나 안타까운 사랑  [결말포함]</t>
  </si>
  <si>
    <t>왜 자꾸 마음이 가는거니..</t>
  </si>
  <si>
    <t>OST하나로 역주행!! 전세계 1위까지 오른 넷플릭스 추천영화 [결말포함]</t>
  </si>
  <si>
    <t>OST.. 압도적 1위!! 넷플신작</t>
  </si>
  <si>
    <t>결혼당일 불임판정.. 보석같이 다가온 아이들의 비밀 [영화리뷰/결말포함]</t>
  </si>
  <si>
    <t>넷플신작</t>
  </si>
  <si>
    <t>200년전..다이애나 왕세자비의 비극은 미리 예견되었다 [결말포함]</t>
  </si>
  <si>
    <t>명배우, 명연기가 무언지 확실히 보여주는 15분 순삭 추천영화 [영화리뷰/결말포함]</t>
  </si>
  <si>
    <t>어.나.더.레.벨</t>
  </si>
  <si>
    <t>제인오스틴 최초 TV와 극장.."올해의 영화" 까지 선정된 올타임 레전드 명작 [결말포함]</t>
  </si>
  <si>
    <t>만장일치 올해의 영화 BBC 시리즈</t>
  </si>
  <si>
    <t>여성시청자들 마음에 불을 질러버린 초대박 BBC 드라마 [결말포함]</t>
  </si>
  <si>
    <t>BBC를 마비시킨 레전드 드라마</t>
  </si>
  <si>
    <t>"막장"인줄 알았는데.. 뜻밖의 "감동"을 선물하는 추천영화 [결말포함]</t>
  </si>
  <si>
    <t>영국 귀가시간을 앞당겼다는.. 레전드 BBC 드라마 [결말포함]</t>
  </si>
  <si>
    <t>지난 10년간 최고시청률!!</t>
  </si>
  <si>
    <t>역사의 한 페이지를 장식한 스캔들.. 지금봐도 어메이징한 이야기 [결말포함]</t>
  </si>
  <si>
    <t>아내는 가축과 동급 취급받던 시절 BBC 시리즈</t>
  </si>
  <si>
    <t>넷플릭스 최초!! "8,200만 가구 시청" 이라는 역대급 기록을 세워버린 드라마 [결말포함]</t>
  </si>
  <si>
    <t>눈호강으로 1시간 순삭!!</t>
  </si>
  <si>
    <t>500년전 프랑스..너무 충격적이라 "대학교 과제 1위"에 오른 바로 그 영화 [결말포함]</t>
  </si>
  <si>
    <t>8년만에 돌아온 남편이..</t>
  </si>
  <si>
    <t>OST 천재 “비긴어게인” 감독이 만든..극찬받은  러브 앤솔로지 [결말포함]</t>
  </si>
  <si>
    <t>무.조.건 보세요</t>
  </si>
  <si>
    <t>100년이 지나도 계속될 이야기.. 제인오스틴 카타르시스의 결정체 [영화리뷰/결말포함]</t>
  </si>
  <si>
    <t>제인오스틴 원작</t>
  </si>
  <si>
    <t>말도 안되는 세계관을 캐스팅으로 설득시킨..평점 9.12의 레전드 명작 [결말포함]</t>
  </si>
  <si>
    <t>딸을 지켜주지 못한 엄마가 남긴 유산.. 상위 0.1%의 천재성 [결말포함]</t>
  </si>
  <si>
    <t>넷플릭스 최초 46일 연속 전세계 1위!!</t>
  </si>
  <si>
    <t>남주가 곧 "개연성이자 작품성"이라고 난리났던 추천영화 [결말포함]</t>
  </si>
  <si>
    <t>(126세 찐 귀족..)</t>
  </si>
  <si>
    <t>무조건 "시즌3까지 정주행"하게 된다는 넷플릭스 꿀잼 드라마 [결말포함]</t>
  </si>
  <si>
    <t>실수로라도 클릭하지 마세요 !! 엔딩까지 한방에</t>
  </si>
  <si>
    <t>미소와 친절을 파는 여자들의 사랑, 우정 그리고 배신 [결말포함]</t>
  </si>
  <si>
    <t>그 남자는 네가 버리길 기다렸다 주운거야..</t>
  </si>
  <si>
    <t>미소와 친절을 파는 여자들의 사랑, 우정 그리고 배신 [S1/결말포함]</t>
  </si>
  <si>
    <t>그 남자는 네가 버리길 기다렸다 주운거야.</t>
  </si>
  <si>
    <t>24시간 "그" 생각만 하게된 여자.. 재미까지 갓벽한 레전드 BBC 드라마 [결말포함]</t>
  </si>
  <si>
    <t>신선도 100% 에미상 6관왕 드라마 명작 100선</t>
  </si>
  <si>
    <t>독신은 상상도 못 할 시절.. 여왕이 "비혼 선언"을 하면 일어나는 일 [결말포함]</t>
  </si>
  <si>
    <t>짐은. 결혼 안함 !!</t>
  </si>
  <si>
    <t>무심코 클릭했다가 시즌3까지 정주행했다는 "간증이 넘쳐나는" 넷플릭스  꿀잼 드라마 [시즌2/결말포함]</t>
  </si>
  <si>
    <t>넷플릭스 간증(?) 1위 !!. Season 2</t>
  </si>
  <si>
    <t>실수로 클릭했다가 시즌3까지 정주행했다는 "간증 넘치는" 넷플릭스  꿀잼 드라마 [시즌1/결말포함]</t>
  </si>
  <si>
    <t>클릭하는 순간. 주말 삭제 !!</t>
  </si>
  <si>
    <t>고귀하신 귀족들의 “진짜” 모습을 제대로 보여준 추천 시대극 [영화리뷰/결말포함]</t>
  </si>
  <si>
    <t>그 아이를 유혹해줘요..</t>
  </si>
  <si>
    <t>4천만 여성의 발등을 찍어버린 여자.. 디즈니가 제대로 각잡고 만든 레전드 드라마 [결말포함]</t>
  </si>
  <si>
    <t>2020년 디즈니+ 1위 !!</t>
  </si>
  <si>
    <t>너무 재밌어서..디즈니가 스트리밍을 포기하지 못한 문제적 수작 [결말포함]</t>
  </si>
  <si>
    <t>디즈니의 금기를 깨버리다.</t>
  </si>
  <si>
    <t>시청률 33%  영국을 넘어 전세계에 엄청난 후유증을 남긴 레전드 영드 [결말포함]</t>
  </si>
  <si>
    <t>BBC 1위!!! &lt;노멀 피플&gt;</t>
  </si>
  <si>
    <t>넷플릭스에서 이 배우들을? 캐스팅만으로도 무조건 봐야할 추천 신작 [결말포함]</t>
  </si>
  <si>
    <t>전세계 87개국 압도적 1위!! 넷플신작</t>
  </si>
  <si>
    <t>15년째 홍합만 따는 여자.. 극찬받은 베스트셀러 원작 넷플릭스 추천영화 [결말포함]</t>
  </si>
  <si>
    <t>공개 하루만에 1위!!</t>
  </si>
  <si>
    <t>40분 순삭보장! 넷플릭스엔 없는..감히 최고의 법정 드라마 [결말포함]</t>
  </si>
  <si>
    <t>법정 스릴러 최고평점!!</t>
  </si>
  <si>
    <t>미국을 넘어 전세계를 뒤흔든.. 진짜 예쁘고 똑똑한 여자에 대한 이야기 [결말포함]</t>
  </si>
  <si>
    <t>여우주연상 싹쓸이</t>
  </si>
  <si>
    <t>재미, 충격, 감동을 교차시키는 역대급 추천신작 [영화리뷰/결말포함]</t>
  </si>
  <si>
    <t>2주연속 1위!! 추천신작</t>
  </si>
  <si>
    <t>북미 OTT 기록을 갈아엎은..극찬받은 베스트셀러 원작 드라마 [결말포함]</t>
  </si>
  <si>
    <t>북미에서 난리난 미드!! 국내도입시급..</t>
  </si>
  <si>
    <t>박찬욱 감독이 만든 BBC 첩보 드라마 한방에 몰아보기 [결말포함]</t>
  </si>
  <si>
    <t>명배우의 호연과 몰입감 쩌는 스토리가 만나 "전세계 1등"에 오른 넷플리스 추천신작  [영화리뷰/결말포함]</t>
  </si>
  <si>
    <t>넷플릭스 신작 전세계 1등!!</t>
  </si>
  <si>
    <t>120년 영화사에 “가장 아름다운 명장면”을 만들었다 평가받는 명작 [영화리뷰/결말포함]</t>
  </si>
  <si>
    <t>가슴 졸이며 보다가 "마지막 대사 한줄로 엄청난 감동"을 선사하는 명작 [결말포함]</t>
  </si>
  <si>
    <t>평점 9.2 최.고.의 엔딩</t>
  </si>
  <si>
    <t>관객평점  97%.. 영국을 뒤집어버린 역대급 S - 스캔들 [결말포함]</t>
  </si>
  <si>
    <t>BBC 시리즈 진짜 재밌음!!</t>
  </si>
  <si>
    <t>영상미와 분위기로 본격 "불륜미화" 해버린 BBC 인생드라마 [결말포함]</t>
  </si>
  <si>
    <t>BBC 시리즈 눈빛 하나로 불륜미화</t>
  </si>
  <si>
    <t>모두들 결혼에 목 메달때 "비혼 선언한".. 시대를 앞서간(?) 사기캐 [결말포함]</t>
  </si>
  <si>
    <t>BBC에서 만든 마지막 제인오스틴</t>
  </si>
  <si>
    <t>"오만과편견"의 작가 제인오스틴의 영화 중 가장 충격적인 묘사가 많지만 그럼에도 봐야 할 추천영화 [영화리뷰/결말포함]</t>
  </si>
  <si>
    <t>제인 오스의 또 하나의 명작</t>
  </si>
  <si>
    <t>방송시간이면 "여자가 1"도 보이지 않았다는.. 전설의 BBC 드라마 몰아보기 [결말포함]</t>
  </si>
  <si>
    <t>시청률 40% 전설의 드라마</t>
  </si>
  <si>
    <t>5대 불륜소설 중 "가장 관능적"이라 평가받는 문제작 [영화리뷰/결말포함]</t>
  </si>
  <si>
    <t>5대 불륜소설</t>
  </si>
  <si>
    <t>22년 넷플릭스에서 "딱 한 작품" 만 봐야 한다면.. [결말포함]</t>
  </si>
  <si>
    <t>"인생 드라마"</t>
  </si>
  <si>
    <t>진짜 오랜만에 한번도 안 끊고 정주행한 넷플릭스 추천드라마 몰아보기 [결말포함]</t>
  </si>
  <si>
    <t>주말 순삭당함..</t>
  </si>
  <si>
    <t>언페이스풀 이후 20년..에로틱스릴러 장인의 화려한 복귀작 [영화리뷰/결말포함]</t>
  </si>
  <si>
    <t>에로티시즘</t>
  </si>
  <si>
    <t>여성들이 남몰래 읽어야 했던.. 금서가 된 명작소설 원작 BBC 드라마 몰아보기 [결말포함]</t>
  </si>
  <si>
    <t>BBC 시리즈 여성들이 숨어서 봤다는 금지된 소설</t>
  </si>
  <si>
    <t>넷플릭스 "올해의 스릴러" 로 불릴만한 추천신작 [영화리뷰/결말포함]</t>
  </si>
  <si>
    <t>간만에 제대로 뽑힌 넷플릭스 신작!!</t>
  </si>
  <si>
    <t>풍족하지 못한 삶.. 빚 때문에 남편이 저지른 어이없는 선택 [영화리뷰/결말포함]</t>
  </si>
  <si>
    <t>자기라면 할 수 있어..</t>
  </si>
  <si>
    <t xml:space="preserve"> 신선도 91%) 2시간 내내 빈틈없는 긴장감 그리고 반전.. 스릴러의 정석이라 불리는 수작 [결말포함]</t>
  </si>
  <si>
    <t>스릴러의 정석!!</t>
  </si>
  <si>
    <t>박찬욱 감독이 극찬한.. BBC 명작 드라마 몰아보기 [결말포함]</t>
  </si>
  <si>
    <t>BBC 시리즈 박찬욱 감독을 사로잡은 반전스토리</t>
  </si>
  <si>
    <t>명연기와 연출..그럼에도 두번은 보기 힘든 충격적인 이야기 [영화리뷰/결말포함]</t>
  </si>
  <si>
    <t>근.친.혼</t>
  </si>
  <si>
    <t>"재미와 작품성" 모두 잡은 넷플릭스 추천 드라마 몰아보기 [결말포함]</t>
  </si>
  <si>
    <t>너무 잘 만들어서 화남!!</t>
  </si>
  <si>
    <t>무서운 장면 1도 없이 소름돋게 만드는 넷플릭스 추천 스릴러 [결말포함]</t>
  </si>
  <si>
    <t>공개 즉시 전세계 1위 !!</t>
  </si>
  <si>
    <t>남편의 외도.. 소송 대신 일탈을 선택한 변호사 아내 [시즌2/드라마몰아보기/결말포함]</t>
  </si>
  <si>
    <t>넷플릭스 1위 &lt;검은욕망S2&gt; 몰아보기</t>
  </si>
  <si>
    <t>남편의 외도.. 소송 대신 일탈을 선택한 변호사 아내 [시즌1/드라마몰아보기/결말포함]</t>
  </si>
  <si>
    <t>넷플릭스 1위 &lt;검은욕망S1&gt; 몰아보기</t>
  </si>
  <si>
    <t>정식출판전 넷플릭스가 제작 확정! 영화사마다 탐냈던 베스트셀러 원작 심리스릴러 [영화리뷰/결말포함]</t>
  </si>
  <si>
    <t>억세게 운좋은 여자</t>
  </si>
  <si>
    <t>조마조마하게 보다가 "뜻밖의 카타르시스"를 선물하는 추천영화 [영화리뷰/결말포함]</t>
  </si>
  <si>
    <t>마릴린먼로의 수많은 남자와 임신의 비밀.. 그리고 상상을 뛰어넘는 루머들 [영화리뷰/결말포함]</t>
  </si>
  <si>
    <t>넷플릭스의 엄청난 자금력을 "미장센에 쏟아부은" 아름다운 미스터리 드라마 1위 [영화리뷰/결말포함]</t>
  </si>
  <si>
    <t>눈호강 1위</t>
  </si>
  <si>
    <t>직장내 불륜에 빠진 여자.. 애인을 독차지 위해 벌인 짓 [영화리뷰/결말포함]</t>
  </si>
  <si>
    <t>(남자를 부르는 향수)</t>
  </si>
  <si>
    <t>의외의 반전이 돋보이는 넷플릭스 신작 복수극 [영화리뷰/결말포함]</t>
  </si>
  <si>
    <t>넷플릭스 신작 &lt;두 리벤지&gt; 결말포함</t>
  </si>
  <si>
    <t>평점 9.4) 넷플릭스에 숨겨져있는 "눈물버튼" 인생영화 [영화리뷰/결말포함]</t>
  </si>
  <si>
    <t>외도의 시작을 망설이다..</t>
  </si>
  <si>
    <t>남편의 불륜을 감당해야 하는 극한직업 “아내”.. 웰메이드 드라마 몰아보기 [결말포함]</t>
  </si>
  <si>
    <t>수심 170m 그 깊이 만큼이나 위태로운 로맨틱스릴러 “노리미트” [영화리뷰/결말포함]</t>
  </si>
  <si>
    <t>거짓말 같은 실화.. 결말포함</t>
  </si>
  <si>
    <t>낮에는 형, 밤에는 동생.. 이중생활에 빠진 여자 그리고 예측 불가능한 결말 [영화리뷰/결말포함]</t>
  </si>
  <si>
    <t>FESTIVAL DE CANNES 결말포함</t>
  </si>
  <si>
    <t>대작들을 제치고 “전세계 시청 2위”에 오른 넷플릭스에서 가장 핫한 스릴러 [영화리뷰/결말포함]</t>
  </si>
  <si>
    <t>불륜현장을 목격한 아내... 결말포함</t>
  </si>
  <si>
    <t>조용히 공개됐지만.."평점 9.7"까지 치솟으며 역주행 시작한 넷플릭스 추천영화 [영화리뷰/결말포함]</t>
  </si>
  <si>
    <t>( 2줄..) 결말포함</t>
  </si>
  <si>
    <t>불륜도 반품이 되나요? 우리나라에서는 상상도 못할 놀라운 이야기 [결말포함]</t>
  </si>
  <si>
    <t>(전처) 반품해주세요..</t>
  </si>
  <si>
    <t>명품 화보처럼 "섹시"하고, 남우주연상을 휩쓸며 "작품성"까지 인정받은 수작 [영화리뷰/결말포함]</t>
  </si>
  <si>
    <t>결말포함</t>
  </si>
  <si>
    <t>상대방과의 관계가 예전 같지 않은분들을 위한 추천영화 [영화리뷰/결말포함]</t>
  </si>
  <si>
    <t>시청주의사랑의 순수함을 간직하고 싶은분들의 시청을 권장하지 않습니다 [영화리뷰/결말포함]</t>
  </si>
  <si>
    <t>• 칸 영화제 심사위원상</t>
  </si>
  <si>
    <t>불륜에 빠진이들에게 전하는.. "씁쓸한 모범답안" [영화리뷰/결말포함]</t>
  </si>
  <si>
    <t>FESTIVAL DE CANNES 결말포함 "한번도 잊은적 없어"</t>
  </si>
  <si>
    <t>멸시당하던 하녀가 한 나라를 집어삼키는 방법 [영화리뷰/결말포함]</t>
  </si>
  <si>
    <t>다 줄 생각해야해</t>
  </si>
  <si>
    <t>가장 "아름다운 불륜영화"를 딱 한 편만 골라야 한다면.. [영화리뷰/결말포함]</t>
  </si>
  <si>
    <t>우아함의 끝</t>
  </si>
  <si>
    <t>전세계를 슬픔에 잠기게 만든.. 한 남자의 외도 [영화리뷰/결말포함]</t>
  </si>
  <si>
    <t>전세계 26개 여우주연상 수상작 결말포함</t>
  </si>
  <si>
    <t>넷플릭스 스릴러 평점1위 드라마 몰아보기 [결말포함]</t>
  </si>
  <si>
    <t>이 작품은 무.조.건.보.세.요! 반전결말</t>
  </si>
  <si>
    <t>마지막 사랑을 위해 "400년을 기다려야" 했던 가슴아픈 이야기 [영화리뷰/결말포함]</t>
  </si>
  <si>
    <t>헤어질 결심 박찬욱 감독의 "천재성"이 고스란히 담긴 수작 [영화리뷰/결말포함]</t>
  </si>
  <si>
    <t>순수한 사랑? 범죄? 논란의 중심에 선 문제작 [영화리뷰/결말포함]</t>
  </si>
  <si>
    <t>짝사랑하던 여자가 식물인간이 되고, • 결말포함</t>
  </si>
  <si>
    <t>상류사회의 허영, 사랑, 욕망을 담아낸 명작 [영화리뷰/결말포함]</t>
  </si>
  <si>
    <t>(옛 애인의 딸;;) 결말포함</t>
  </si>
  <si>
    <t>타이타닉의 기록을 뛰어넘은 "단 하나"의 인생영화 [영화리뷰/결말포함]</t>
  </si>
  <si>
    <t>시대를 앞서간 놀라운 이야기, 역대급 반전 [영드리뷰/결말포함]</t>
  </si>
  <si>
    <t>누적판매 1억부 돋보적 원탑 추리극 결말포함</t>
  </si>
  <si>
    <t>타락한 귀족사회의 민낯을 보여준 넷플릭스 추천작 [영화리뷰/결말포함]</t>
  </si>
  <si>
    <t>4대 불륜소설 원작 명작을 뛰어넘는 명작</t>
  </si>
  <si>
    <t>등급심사원도 작품성을 인정, 무삭제 15세등급 개봉된 명작 [영화리뷰/결말포함]</t>
  </si>
  <si>
    <t>2천만부가 팔린 원작의 퇴폐미를 완벽하게 재현한 명작 결말포함</t>
  </si>
  <si>
    <t>사람들에게 낙인찍힘을 두려워하지 않은.. 시대를 앞서간 여자의 사랑 [데미무어-게리올드만/결말포함]</t>
  </si>
  <si>
    <t>4대 불륜소설 원작</t>
  </si>
  <si>
    <t>이게 실화라고 아침연속극에도 나오기 어려운 어메이징한 이야기 [영화리뷰/결말포함]</t>
  </si>
  <si>
    <t>존예 와이프랑 살아도 옆집 사는 선머슴 여자랑 바람나는 이유 [영화리뷰/결말포함]</t>
  </si>
  <si>
    <t>날 두고 고작 이런 여자를... 결말포함</t>
  </si>
  <si>
    <t>로맨스에 지나친 환상을 가진 여자와 관심1도 없는 남자가 부부가 되면 일어나는일 [에즈라밀러/미아와시코브스카-영화리뷰/결말포함]</t>
  </si>
  <si>
    <t>4대 불륜소설 원작 소설문학 사상 최악의 아내</t>
  </si>
  <si>
    <t>아내의 외도, 복수가 아닌 오히려 상간남에게 거액을 건네는 남편의 사연 [결말포함]</t>
  </si>
  <si>
    <t>남편의 은밀한 제안을 받은 상간남 결말포함</t>
  </si>
  <si>
    <t>저 세상 마인드를 가진 유부녀와의 사랑, 불륜이지만 가슴으로 이해되는 매력적인 로맨스 [안톤옐친-영화리뷰/결말포함]</t>
  </si>
  <si>
    <t>5시부터 7시까진 혼외정사를 하는 시간이에요 결말포함</t>
  </si>
  <si>
    <t>첫사랑을 언니에게 빼앗긴 동생의 거짓말이 불러온 비극 [영화리뷰/결말포함]</t>
  </si>
  <si>
    <t>명작소설 원작 타이타닉을 뛰어넘는 가슴아픈 로맨스</t>
  </si>
  <si>
    <t>6만관객 실화? 우리가 놓친 재미와 작품성 모두 잡은 1000만급 명작 스릴러 [영화리뷰-결말포함/ENG SUB]</t>
  </si>
  <si>
    <t>THE OSCARS. 결말포함</t>
  </si>
  <si>
    <t>이 영화를 뛰어넘는 팜므파탈 주인공은 아직 나오지 못했다 [결말포함]</t>
  </si>
  <si>
    <t>결혼10년차, 권태기라 생각한적 없는데 28살 훈남에게 비참할정도로 빠져들었다 [결말포함]</t>
  </si>
  <si>
    <t>불륜영화에도 격이 다른 명품이 있다</t>
  </si>
  <si>
    <t>치명적인 남자에게 빠지고 빠져나오는데 걸리는 시간, 나인하프위크 [미키루크/킴베이싱어]</t>
  </si>
  <si>
    <t>• 역대 가장 감각적이고 섹시한 문제작 결말포함</t>
  </si>
  <si>
    <t>[전세계흥행1위] 아내 몰래 즐긴 하룻밤, 이게 인생 최대실수였다.. ㄷㄷㄷ [마이클더글라스/글렌클로즈/결말포함]</t>
  </si>
  <si>
    <t>전세계 흥행 1위 - 애드리안라인 감독 시리즈,2 상간녀 와이프 “여보 집보러 오신분이야"</t>
  </si>
  <si>
    <t>아내와 억만장자의 하룻밤, 그날 이후 그를 못잊는 아내.. [데미무어/로버트레드포드]</t>
  </si>
  <si>
    <t>미장센의 모든것 - 애드리안라인 감독 시리즈 1 여보 우리대출금이 얼만줄 알아? ㅜ 몸만 주는거지 마음을 주는게 아니잖아..</t>
  </si>
  <si>
    <t>와...미쳤다..이렇게 개꿀잼인 드라마가 있다고?? 역대급 자극적인 소재와 배우들의 미친 연기력으로 몰입도 300%를 보여주는 핵꿀잼 드라마</t>
  </si>
  <si>
    <t>집착남 진짜 존나 재밌음 형사가 된 진선규</t>
  </si>
  <si>
    <t>와...미쳤다 여러분 이 드라마 진짜 재밌어요!!너무나 현실적이여서 보는 내내 소름 돋았던  회사 생활 현실 고증 "100%를 재현한" 레전드 한국 웹드라마 1위</t>
  </si>
  <si>
    <t>히스테리 직장상사 취업 1일차 ㅈ됐다</t>
  </si>
  <si>
    <t>와...미쳤다.. 이렇게 재밌는 영화가 있었다고?? 범죄도시 제작진과 SSS급 배우들이 작정하고 만든 신선한 소재와 연기력이 대박이였던 작품</t>
  </si>
  <si>
    <t>진짜 존나 재밌음 노숙자가 된 장이수?</t>
  </si>
  <si>
    <t>와...미쳤다..레전드 중 레전드!!이 영화를 빼고 코미디 영화를 논할 수가 없다 웃긴 배우 총출동한 레전드 작품</t>
  </si>
  <si>
    <t>와...미쳤다..주말 웃음 보장합니다 웃긴 배우들 다 때려 박은 처음부터 끝까지 눈물 나게 웃다가 끝난 작품</t>
  </si>
  <si>
    <t>유모 아줌마 진짜 존나웃김 저런 저 호ㄹ자식</t>
  </si>
  <si>
    <t>잘생긴 선생님한테 미치도록 빠지면 어떻게 되는지 보여주는 충격적인 이야기</t>
  </si>
  <si>
    <t>서 ..선생님</t>
  </si>
  <si>
    <t>와..미친....이 드라마가 나왔다고???  "웨이브"에서 작정하고 만든 신선한 "소재"와 배우들의 "연기력"에 찬사를 보낸 대박이었던 작품 ≪청담국제고등학교≫</t>
  </si>
  <si>
    <t>30년 베테랑 형사를 건드려 버린 부산 최대 조직이 어떻게 박살 나는지 보여주는 액션 누와르</t>
  </si>
  <si>
    <t>ㅈ되기 1초 전 베타랑 형사</t>
  </si>
  <si>
    <t>와..미쳤다..이나영X구교환 주연의 힐링 드라마가 나왔다고??? SSS급 배우들의 힐링되는 연기에 끝까지 몰입하고 본 힐링 드라마</t>
  </si>
  <si>
    <t>와...미쳤다..이렇게까지 한다고?? "웨이브"에서 작정하고 만든 "역대급 수위" 극한의 생존 서바이벌 《피의 게임 시즌2》 한방에 몰아보기</t>
  </si>
  <si>
    <t>뱀 쉐끼네 (덱스) &lt;피의 게임2 1~ 4화 몰아보기&gt;</t>
  </si>
  <si>
    <t>와...대박..이게 진짜 나왔었어?? "웨이브"에서 작정하고 만든 압도적인 "몰입도"와 배우들의 "연기력"에 찬사를 보낸 대박이었던 작품  ≪약한영웅:class1≫</t>
  </si>
  <si>
    <t>와..미친...배우들 캐스팅 실화냐?? 웃긴 배우 총출동 한 웃긴 장면 다 때려 박은 미치도록 웃다가 바지에 살짝 지려버린 "역대급" 코미디 영화 ㅋㅋ</t>
  </si>
  <si>
    <t>직업? 양아치...</t>
  </si>
  <si>
    <t>와...대박..이게 가능하다고?? 《그것이 알고싶다》PD가 "웨이브"와 작정하고 만든 몰입감100% 만들어버리는 리얼 범죄 수사 다큐...《국가수사본부》 10~11화 몰아보기</t>
  </si>
  <si>
    <t>&lt;국가수사본부&gt; 보이스 피싱 검거 현장 공항</t>
  </si>
  <si>
    <t>27분 동안 웃긴 장면 다 때려 박은 웃다가 바지에 지린 레전드 코미디 영화</t>
  </si>
  <si>
    <t>(양아치) (사기꾼 목사) 아이 ㅈ 같은 쉐끼</t>
  </si>
  <si>
    <t>와...대박..이게 진짜 실화라고??..《그것이 알고싶다》PD가 "웨이브"와 작정하고 만든 몰입감100% 만들어버리는 리얼 범죄 수사 다큐...《국가수사본부》 몰아보기</t>
  </si>
  <si>
    <t>(전국구 절도범) &lt;국가수사본부&gt; 실제 현장 검거</t>
  </si>
  <si>
    <t>와...대박..역대급 충격!! 《그것이 알고싶다》PD가 "웨이브"와 작정하고 만든 몰입감100% 만들어버리는 리얼 범죄 수사 다큐...《국가수사본부》 몰아보기</t>
  </si>
  <si>
    <t>&lt;국가수사본부&gt; 외국인 체포 현장</t>
  </si>
  <si>
    <t>와..대박..최근 화제의 범죄 수사물 다큐멘터리 《그것이 알고싶다 PD》와 "웨이브"가 만나 100% 리얼 범죄 수사물을 만들었다 ㅎㄷㄷ(feat. 연출 가공없는 100% 리얼)</t>
  </si>
  <si>
    <t>&lt;국가수사본부&gt; 부산 모녀 살인 사건</t>
  </si>
  <si>
    <t>개그맨보다 웃겨버리고 카리스마까지 있는 "이문식"명장면 총 모음집</t>
  </si>
  <si>
    <t>이문식 총모음집</t>
  </si>
  <si>
    <t>네티즌 입소문에 역주행 중인 "이문식"의 새로운 연기를 볼 수 있는 작품</t>
  </si>
  <si>
    <t>한국영화 속  레전드 "조폭 영화 BEST 7" 살벌하고 간지나고 웃겨버리는 73분을 삭제시켜드립니다</t>
  </si>
  <si>
    <t>이게 진짜 조폭이야</t>
  </si>
  <si>
    <t>와..진짜 미쳤다.. "이문식"과 웃긴 배우 총출동 한 웃긴 장면 다 때려 박은 미치도록 웃다가 바지에 살짝 지려버린 "역대급" 코미디 영화 ㅋㅋ</t>
  </si>
  <si>
    <t>오~그러셨어용</t>
  </si>
  <si>
    <t>"실화"를 바탕으로 미친 "반전"을 보여 주는 "임창정"의 새로운 연기 변신을 볼 수 있는 몰입감 100%인 범죄 영화</t>
  </si>
  <si>
    <t>미쳐버린 "반전"으로 눈을 뗄 수 없게 만드는 S급 배우들의 "연기력"을 볼 수 있는 반전 스릴러</t>
  </si>
  <si>
    <t>미쳐버린 "배우들의 코미디"로 대부분 못 본 ≪27분 삭제해버리는≫ 골 때리게 웃기는 역대급 코미디 ㅋㅋㅋ</t>
  </si>
  <si>
    <t>(전국구 양아치) (사채업자) 같이 경찰서 갈까?</t>
  </si>
  <si>
    <t>와...대박.."주연급" 배우들이 몇 명이나 나오는 거야 눈을 뗄 수 없게 만드는 명품 배우들의 "연기력"을 볼 수 있는 꿀잼영화</t>
  </si>
  <si>
    <t>와..미친..개그맨보다 웃겨주고 요즘 인기 급상중인 "윤제문" 명장면 모음집</t>
  </si>
  <si>
    <t>미쳐버린 "드립력"에 눈을 뗄 수 없게 만드는 웃다가 바지에 지려버린 역대급 코미디 영화 "1위"</t>
  </si>
  <si>
    <t>ㅋㅋ미친 드립력</t>
  </si>
  <si>
    <t>미친...대박..《극한직업》 이후 "이무배"와 "창식이"가 또 만나버린 압도적인 스피드, 액션을 보여주는 화제작</t>
  </si>
  <si>
    <t>(범죄자) 창식이 왔어?</t>
  </si>
  <si>
    <t>미쳐버린 "카리스마"로 31분을 3분1초로 만들어버리는 대체 불가 배우 "이정재" 명장면 모음집</t>
  </si>
  <si>
    <t>역대급 카리스마</t>
  </si>
  <si>
    <t>"실화"를 바탕으로 미쳐버린 "집요함"으로  명품 주연 배우들의 "연기력"을 볼 수 있는 역대급 범죄 영화 "1위"</t>
  </si>
  <si>
    <t>미쳐버린 "카리스마"에 눈을 뗄 수 없게 만드는 명품 배우들의 코믹력까지 볼 수 있는 꿀잼영화</t>
  </si>
  <si>
    <t>이 쉐끼 미쳤구만</t>
  </si>
  <si>
    <t>개그맨보다 웃겨버리고 카리스마까지 있는 "임창정 "명장면 모음집 46분을 4분 6초로 만들어 버리겠습니다</t>
  </si>
  <si>
    <t>33분을 3분 3초로 만들어 드리겠습니다 배꼽 빠지게 웃겨버리는 찌질 연기의 대가 "오정세" 명장면 모음집</t>
  </si>
  <si>
    <t>오정세 한방에 몰아보기</t>
  </si>
  <si>
    <t>42분을 4분2초로 만들어드립니다..미친 듯이 웃겨주고 그 자체가 생활 연기인 "이문식" 명장면 모음집</t>
  </si>
  <si>
    <t>와 대박..이 영화가 진짜 개봉한다고? "유명배우" 총출동 한 역대급 "캐스팅"으로 2022년 최고의 화제작 《탄생》</t>
  </si>
  <si>
    <t>미쳐버린 "코미디"로  "웃긴배우" 총출동 한 미치도록 웃다가 바지에 살짝 지려버린 "레전드" 코미디 영화 ㅋㅋ</t>
  </si>
  <si>
    <t>"평점" 9.07을 받은 대부분 못 본 겁나 웃겨서 살짝 지려버린 21분을 2분 1초 만들어버리는 미치도록 웃겨주는 코미디 영화</t>
  </si>
  <si>
    <t>배꼽 빠지게 웃겨주는 한국 영화 속 배우들 "명장면" 모음집</t>
  </si>
  <si>
    <t>빵빵터지는 웃긴장면 모음집</t>
  </si>
  <si>
    <t>전국구 "조폭"을 배신하면 어떻게 되는지 뼈저리게 보여주는 레전드 "누아르" 영화</t>
  </si>
  <si>
    <t>(전국구 조폭들) (배신자)</t>
  </si>
  <si>
    <t>"네티즌"들에게 호평을 받은 "이문식"과 "한석규"가 완전히 캐리 해버리는 복수,코미디 영화</t>
  </si>
  <si>
    <t>네가 먼저 그랬잖아</t>
  </si>
  <si>
    <t>개그맨 보다 웃겨버리는 "박철민" 명장면 모음집</t>
  </si>
  <si>
    <t>(체육교사) VS (동네건달)</t>
  </si>
  <si>
    <t>배꼽 빠지게 웃겨주고 미쳐버린 "카리스마"까지 보여주는 "유해진" 명장면 총 모음집</t>
  </si>
  <si>
    <t>난 크게 웃고 싶을 때 유해진을 본다.</t>
  </si>
  <si>
    <t>배꼽 빠지게 웃겨주고 코미디 연기의 원조인 "이문식" 명장면 모음집</t>
  </si>
  <si>
    <t>미쳐버린 "유해진의 상남자" 모습과 화려한 캐스팅으로 큰 이슈가 된 레전드 코미디 영화 "1위"</t>
  </si>
  <si>
    <t>(이 범죄자 쉐끼가) 내 여자 건들지마!</t>
  </si>
  <si>
    <t xml:space="preserve">보자마자 빵빵 터지는 겁나 웃겨서 살짝 지려버린 조정석의 연기를 볼 수 있는 역대급 코미디,감동 영화 "1위"22분을 2분 2초 만들어버리는 </t>
  </si>
  <si>
    <t>간지나게 치고 나가란 말이야 연기력 지림</t>
  </si>
  <si>
    <t>배꼽 빠지게 웃겨주고 리얼한 연기력을 보여주는 "한석규" 명장면 모음집</t>
  </si>
  <si>
    <t>난 외로울 때 한석규를 본다</t>
  </si>
  <si>
    <t>배꼽 빠지게 웃겨주고 그 자체가 코미디인  "조정석" 명장면 모음집</t>
  </si>
  <si>
    <t>난 빵빵 터지고 싶을 때 조정석을 본다 (아유 깜짝이야!!)</t>
  </si>
  <si>
    <t>미쳐버린 "연기력"으로 관객을 압도하는 "송강호" 명장면 모음집</t>
  </si>
  <si>
    <t>조폭 두목에게 인정받고 싶어 하는 삼류 조폭이 하필이면 검사를 건드렸을 때 생기는 일</t>
  </si>
  <si>
    <t>(검사) - 쏠려면 빨리 쏴라!! !!?</t>
  </si>
  <si>
    <t>개그맨 보다 웃겨버리는 미친 매력의 소유자 "유해진" 명장면 모음집 2</t>
  </si>
  <si>
    <t>(아..아저씨 사랑해요) 나 너한테 관심없어.</t>
  </si>
  <si>
    <t>"대한민국" 원타치 압도적인 "1위" 마동석 명장면 모음집2</t>
  </si>
  <si>
    <t>난 열방을 때 마동석을 본다 2</t>
  </si>
  <si>
    <t>개그맨 보다 웃겨버리고 연기력 끝내주는  "임창정" 마지막 편</t>
  </si>
  <si>
    <t>웃겨도 너무 웃긴 "임창정" 마지막 편</t>
  </si>
  <si>
    <t>하필이면 전국구 조폭 간부가 조폭 습관 못 버리고 딸 선생님에게 나이트클럽 할인권을 주면 생기는 일ㅎㄷㄷㅋㅋ</t>
  </si>
  <si>
    <t>(전국구조폭) (딸 선생님) 클럽 한번 와 잘해줄게</t>
  </si>
  <si>
    <t>조폭 보다 살벌하고 개그맨 보다 웃긴 "조우진" 명장면 모음집</t>
  </si>
  <si>
    <t>개그맨 보다 웃겨버리는 한국 영화 속 배우들 명장면 모음집 part3</t>
  </si>
  <si>
    <t>역대급 웃긴장면 모음집3</t>
  </si>
  <si>
    <t>이게 진짜 싸움이지 S급 배우들의 역대급 싸움 장면  모음집</t>
  </si>
  <si>
    <t>역대급 싸움 장면 모음집</t>
  </si>
  <si>
    <t>개그맨 보다 웃겨버리는 한국 영화 속 배우들 명장면 모음집 part 2</t>
  </si>
  <si>
    <t>역대급 웃긴 장면 모음집 2 (잡히면 뒤졌어)</t>
  </si>
  <si>
    <t>개그맨 보다 웃겨버리는 한국 영화 속 배우들 명장면 모음집</t>
  </si>
  <si>
    <t>역대급 웃긴 장면 모음집!! !!</t>
  </si>
  <si>
    <t>진짜 미친듯이 웃기고 미친듯이 잘생긴 "유해진" 명장면 모음집</t>
  </si>
  <si>
    <t>배잡고 웃고 싶을 때 “유해진”을 본다 !!</t>
  </si>
  <si>
    <t>하필이면 분노 조절 장애가 있는 형사를 약 올리는 IQ200?의 범죄자의 최후ㅎㄷㄷ</t>
  </si>
  <si>
    <t>이ㅅㄲ가 진짜 돌았나</t>
  </si>
  <si>
    <t>개그맨 보다 웃겨버리는  "류승범" 명장면 모음</t>
  </si>
  <si>
    <t>난 심심할때 류승범을 본다</t>
  </si>
  <si>
    <t>미친듯이 웃기고 ,미친듯이 카리스마있는 "차승원" 명장면 모음집</t>
  </si>
  <si>
    <t>나는 슬플때 차승원을 본다</t>
  </si>
  <si>
    <t>대한민국 찌질연기의 끝판왕 "오정세" 명장면 모음집</t>
  </si>
  <si>
    <t>우울할때 난 오정세를 본다 (오정세)</t>
  </si>
  <si>
    <t>대한민국 몰입감 연기"1위" 황정민 명장면 모음집</t>
  </si>
  <si>
    <t>몰입감연기 1위 "황정민" 몰아보기</t>
  </si>
  <si>
    <t>대한민국 원타치 "1위" 배우 마동석 명장면 모음</t>
  </si>
  <si>
    <t>난 답답할때 마동석을 본다</t>
  </si>
  <si>
    <t>대한민국 양아치 연기의 대가 "임창정"  명장면 모음집 part2</t>
  </si>
  <si>
    <t>양아치 연기의 대가 임창정</t>
  </si>
  <si>
    <t>"대한민국" 최고로 웃긴 배우 "1위" 임창정 명장면 모음집 part 1</t>
  </si>
  <si>
    <t>미친 코믹력을 보여준 "임창정" 무엇을 상상하던 그 이상의 배꼽 빠지는 영화ㅋㅋㅋ</t>
  </si>
  <si>
    <t>관객들 "입소문"에 박스오피스 "1위" 찍고 미치도록 웃다가 살짝 지려버린 레전드 코미디 영화ㅋㅋㅋ</t>
  </si>
  <si>
    <t>"원작"이 대박나서 다시 제작된 "유명배우" 총출동 한 미치도록 웃기는 한국 레전드 코미디 영화 1위</t>
  </si>
  <si>
    <t>대한민국이 지금 존재하는 이유!!</t>
  </si>
  <si>
    <t>"신세계 제작진"과 유명 배우들이 총출동해서 레전드 인생 영화를 만들어 버렸다ㅎㄷㄷ</t>
  </si>
  <si>
    <t>중구 정청</t>
  </si>
  <si>
    <t>자칭, 타칭 여신이라 불리는 여자를 친구를 둔 "이승기"의 최후ㅎㄷㄷ</t>
  </si>
  <si>
    <t>미친 코믹력으로 몰입감 100%만드는 코믹계의 레전드 "임창정"이 나오는 한국 코미디 영화 "1위"</t>
  </si>
  <si>
    <t>만취녀 호구형 아니 ㅅㅂ 내가 니 노예냐</t>
  </si>
  <si>
    <t>" VOD 역주행" 한 배꼽 빠지게 웃는 한국 레전드 코미디 영화ㄷㄷㄷ</t>
  </si>
  <si>
    <t>대배우 금이빨</t>
  </si>
  <si>
    <t>"넷플릭스"에서 꼭 봐야 하는 "대한민국"에서 제일 웃긴 배우가 나오는 역대급 "코미디 영화 1위"</t>
  </si>
  <si>
    <t>3주 연속 "박스오피스 1위" 먹은 다시는 한국에서 나오기 힘든 한국 코미디 레전드 영화 "1위"</t>
  </si>
  <si>
    <t>"넷플릭스"에서 꼭 봐야 할 "임창정"과 "최다니엘"의 환장의 콤비로 배꼽 잡고 웃긴  "19분 순삭" 해버리는 코믹,액션 영화</t>
  </si>
  <si>
    <t>"한국 영화" 중 대부분 못 본 "유명배우" 총출동 한 배꼽 빠지게 웃긴 코미디 영화 1위</t>
  </si>
  <si>
    <t>또 경영</t>
  </si>
  <si>
    <t>"웹툰"을 원작으로 "개봉하자마자 1위" 먹은 화려한 배우진과,액션씬 엄청난 까메오가 나오는 영화</t>
  </si>
  <si>
    <t>전국구 조폭 두목이 교복을 입고 포장에 들어갔다 하필이면 담임 선생님께 걸리면 생기는 일 ㅎㄷㄷㅋㅋ</t>
  </si>
  <si>
    <t>(만취녀) (자.. 잠깐만) 이런 어린 노무새끼가 -</t>
  </si>
  <si>
    <t>"미쳐버린 코믹력"으로 관람객 평점 9.11점 받은 "코믹감 300%"의 배꼽 잡고 웃는 영화</t>
  </si>
  <si>
    <t>95억 투자해서 1600억 벌어들인 미치도록 웃겨서 5번 본 대한민국 코미디 영화 1위</t>
  </si>
  <si>
    <t>한국 "넷플릭스" 영화 중 대부분 못 본 겁나 웃겨서 살짝 지려버린 16분 순삭시키는 코미디 영화</t>
  </si>
  <si>
    <t>2주 연속 "박스오피스 1위" 한 겁나 웃겨서 혼자 미친x 처럼 웃다가 자빠진 영화</t>
  </si>
  <si>
    <t>한국 영화 중에 대부분이 못 본  몰입도 100%  액션, 코미디 레전드 영화 1위</t>
  </si>
  <si>
    <t>"네티즌" 입소문으로 "박스오피스 1위" 먹은 역대급 액션씬을 볼 수 있는 액션 영화 1위</t>
  </si>
  <si>
    <t>"주먹" 쓰기 1초기 전</t>
  </si>
  <si>
    <t>"임창정" 양아치 연기에 "VOD 역주행" 해버린 레전드 한국 누와르 영화 "1위 "</t>
  </si>
  <si>
    <t>개봉하자마자 "박스오피스 1위" 해버린  "마동석" 주연의 한국  레전드 액션 영화 1위</t>
  </si>
  <si>
    <t>언넝 일하자</t>
  </si>
  <si>
    <t>엄청난 속도감 !! 반드시 재평가 받는 날이 온다</t>
  </si>
  <si>
    <t>100만 영화 유튜버의 여기 모음집</t>
  </si>
  <si>
    <t>여기</t>
  </si>
  <si>
    <t>지구가 멸망하자 지하에 사일로를 건설한 0.0001%의 인류</t>
  </si>
  <si>
    <t>전직 특수부대 출신이 없는 비행기를 납치했는데 "지능캐"가 타고 있다???</t>
  </si>
  <si>
    <t>전직특수부대 아님</t>
  </si>
  <si>
    <t>짬바와 잔머리만 남은 퇴직 예정자 《형사록 시즌2》 3, 4화</t>
  </si>
  <si>
    <t>여기까지 설계했다고??</t>
  </si>
  <si>
    <t>살인자만 죽이는 사이코패스</t>
  </si>
  <si>
    <t>《테드래소》 제작진의 또 하나의 감동 스토리 2023년 애플TV+ 신작!!! 《맵다 매워! 지미의 상담소》 시즌1 몰아보기</t>
  </si>
  <si>
    <t>우울증은 존재합니다</t>
  </si>
  <si>
    <t>김택록'이 살아 돌아왔다!! 《형사록》 시즌1+2 | 핵심 포인트</t>
  </si>
  <si>
    <t>형 왔다</t>
  </si>
  <si>
    <t>톰 홀랜드가 "잠정 은퇴"를 선언할 만큼 힘들게 한 그 작품, 2023년 애플TV+ 신작 스릴러 !!!</t>
  </si>
  <si>
    <t>반드시 죽인다!!!</t>
  </si>
  <si>
    <t>당신은 참을 수 있나??? 《블랙 미러》 시즌6 최고의 에피소드 "저 바다 너머 어딘가"</t>
  </si>
  <si>
    <t>나라면 죽인다</t>
  </si>
  <si>
    <t>대한민국을 초토화 시켰던 일본 만화가 원작</t>
  </si>
  <si>
    <t>신의 물방울!!</t>
  </si>
  <si>
    <t>당신의 한드 인생작을 바꿔 드리겠습니다</t>
  </si>
  <si>
    <t>감독의 의도를 알면 작품이 완전 달라집니다 《파고》 시즌2 몰아보기 and 결말 해석</t>
  </si>
  <si>
    <t>게임 개발자 까지 마라, 까지 말라고 했다!!</t>
  </si>
  <si>
    <t>절대 재미없을 수가 없는 남자들의 스포츠 드라마 !!! 2023년 넷플릭스 신작</t>
  </si>
  <si>
    <t>진짜 졸라 예쁨</t>
  </si>
  <si>
    <t>지금 행복하지 않은 사람 Click,,,</t>
  </si>
  <si>
    <t>귀신이 나오는 마을에 "갇힌 걸" 환영합니다 《프롬》 시즌1+ 시즌2 1화 몰아보기</t>
  </si>
  <si>
    <t>&lt;프롬&gt; 시즌2 나왔다!!</t>
  </si>
  <si>
    <t>이빨이 없으면 잇몸으로 씹어버리는 민족</t>
  </si>
  <si>
    <t>날것 그 잡채!!</t>
  </si>
  <si>
    <t>에미상, 골든글로브, 크리틱스초이스 3대 시상식 싹쓸이 "2023년 최고의 작품" 《비프》 한 방에 몰아보기, 성난사람들</t>
  </si>
  <si>
    <t>극한직업: 영업직 ㅋㅋㅋ</t>
  </si>
  <si>
    <t>요즘은 이런 장르가 안 나오더라??? 《로스트》, 《프롬》의 뒤를 잇는 2023년 신작 "미스터리 떡밥 드라마"</t>
  </si>
  <si>
    <t>울었다</t>
  </si>
  <si>
    <t>전세계 "대출을 모두 삭제"한 천재 해커, (결말포함)</t>
  </si>
  <si>
    <t>두근두근 중세 전쟁 덕후를 가슴 뛰게 하는 넷플릭스 오리지널 시리즈</t>
  </si>
  <si>
    <t>무장 테러 조직 본부에 불시착한 비행기, 그런데 하필이면 "제라드 버틀러"와 살인마가 타고있네ㅋㅋ</t>
  </si>
  <si>
    <t>한국인이 사랑한 영드 1위 《셜록》</t>
  </si>
  <si>
    <t>시나리오, 연출, 연기 모든것이 완벽한 애플TV 최고의 시리즈 《슬로 호시스》 시즌1+2 한 방에 몰아보기</t>
  </si>
  <si>
    <t>미쳤습니다!!! 몰입감 200% 반드시 이어폰으로 보세요!!!</t>
  </si>
  <si>
    <t>(재업) 당신이 몰랐던 《헌트》 결말 해석</t>
  </si>
  <si>
    <t>전세계 유튜브 영상중 유일한 《카지노》 4K로 시즌1 몰아보기</t>
  </si>
  <si>
    <t>눈 썩지 말고 4K로 몰아보자</t>
  </si>
  <si>
    <t>이제 넷플릭스는 이런거 못 만듭니다 《오자크》 결말까지 몰아보기</t>
  </si>
  <si>
    <t>&lt;오자크 &gt; 결말까지 몰아보기</t>
  </si>
  <si>
    <t>와... CG ㄹㅇ쩐다... 당신의 한 시간을 삭제시킬 SF 드라마!! 《파운데이션》 몰아보기</t>
  </si>
  <si>
    <t>역대 디즈니+ 한드중 최고!!! 《카지노》 7+8화 몰아보기</t>
  </si>
  <si>
    <t>(재업) 또 짤리기 전에 빨리 보세요 《나르코스》 시즌 1+2 몰아보기 | 실화라는게 믿기지 않는 최악의 범죄자</t>
  </si>
  <si>
    <t>나르코스 시즌1+2 몰아보기</t>
  </si>
  <si>
    <t>제작비의 100배를 벌어들인 화제의 영화 《서치》! 새로운 시리즈로 개봉한다고?</t>
  </si>
  <si>
    <t>다니엘 헤니 FBI로 등장!!</t>
  </si>
  <si>
    <t>《카지노》 5~6 화 한 방에 몰아보기</t>
  </si>
  <si>
    <t>진짜 존나 재밌음 《나르코스》 시즌1 한 방에 보기</t>
  </si>
  <si>
    <t>여기, 그릇부터 남다른 한 남성이 있습니다 《카지노》 1~4화 한 방에 몰아보기</t>
  </si>
  <si>
    <t>수 십억명중,단 한 명만 문제를 발견했다 | 2023년 당신을 위한 동기부여 실화 이야기</t>
  </si>
  <si>
    <t>콜라 전쟁에 참전한 갓반인</t>
  </si>
  <si>
    <t>고인물 꼰대만 모인 CIA에서 신입 Z세대가 살아남는 법 《더 리쿠르트》 몰아보기</t>
  </si>
  <si>
    <t>퇴사 하고 싶다...</t>
  </si>
  <si>
    <t>드라마 고인물이 선정한 2022년 최고의 시리즈 TOP 10</t>
  </si>
  <si>
    <t>이 작품속 중국의 만행은 실화가 됩니다</t>
  </si>
  <si>
    <t>2022년 디즈니에서 "왕좌의 게임, 반지의 제왕"에 이어 새로운 판타지 모험이 시작됩니다!!</t>
  </si>
  <si>
    <t>사랑싸움만 하는 한드에서 역대급 수위의 작품 탄생!! 디즈니+의 오리지널 시리즈 《커넥트》 1~2화</t>
  </si>
  <si>
    <t>진존잼이라 처음으로 광고아닌데도 한국 드라마 리뷰합니다 《약한영웅 Class 1》 | 1~4화</t>
  </si>
  <si>
    <t>일진킬러</t>
  </si>
  <si>
    <t>버뮤다 삼각지대와 피라미드를 소재로 한 미스터리 시리즈, 넷플릭스 《1899》 몰아보기</t>
  </si>
  <si>
    <t>&lt;다크&gt; 제작진</t>
  </si>
  <si>
    <t>모두가 전설로 평가 하는 최고의 작품 《브레이킹 배드》 전체 시즌 한 방에 몰아보기</t>
  </si>
  <si>
    <t>《브레이킹 배드》 시즌3 | 반박불가 역사상 최고의 드라마</t>
  </si>
  <si>
    <t>지하에서 발견한 이교도의 신전!! 제발 건드리지 좀 마라!! | 2022년 넷플릭스의 새로운 호러 앤솔로지 드라마 《기예르모 델토로의 호기심의 방》</t>
  </si>
  <si>
    <t>경매로 구입한 창고에 "이 세계 생명체가 아닌 것이 있다" 《기예르모 델토로의 호기심의 방》 | 블랙 미러 공포 VER, 2022년 넷플릭스 신작 드라마</t>
  </si>
  <si>
    <t>(경고!!) 멘탈이 박살 나도 책임 안 집니다 《한니발》 결말까지 몰아보기</t>
  </si>
  <si>
    <t>층간 소음?? 미국은 벽간 소음 ㄷㄷㄷ 《다머》 한 방에 몰아보기</t>
  </si>
  <si>
    <t>지금까지 이토록 끔찍하고 기괴한 고어 작품은 없었다 《한니발》 | 시즌2 총정리</t>
  </si>
  <si>
    <t>《한니발》 | 시즌1 총정리</t>
  </si>
  <si>
    <t>기괴한 미장센과 무서운 분위기로 압도적인 공포감을 선사하는 미스터리 호러 드라마</t>
  </si>
  <si>
    <t>전설의 시작</t>
  </si>
  <si>
    <t>《홈랜드》 | 시즌3 총정리</t>
  </si>
  <si>
    <t>전화만 하세요 살인도 무죄가 됩니다 《베터 콜 사울》 | 전체 시즌 총정리</t>
  </si>
  <si>
    <t>인류를 초월한 기술력을 가진 외계인이 세상에 숨어들어 인간을 지배하게 되는데... | 2022년 신작 SF 드라마 《지구에 떨어진 사나이》 1~2 화 리뷰</t>
  </si>
  <si>
    <t>이토록 묵직하고 숨막히는 작품이 있었나? 2022년 최고의 범죄 심리 스릴러 《블랙버드》</t>
  </si>
  <si>
    <t>&lt;블랙 버드&gt; 결말까지 한 방에</t>
  </si>
  <si>
    <t>진짜 존나 재밌음 16 | 반박불가 역대 최고의 스릴러 끝판왕 《마인드 헌터》 | 시즌 1+2 한 방에 보기</t>
  </si>
  <si>
    <t>진짜 존나 재밌음 6 | 반박불가 역대 최고의 첩보, 스파이물 끝판왕,</t>
  </si>
  <si>
    <t>반전에 반전을 거듭하는 "크리스 에반스"의 역대급 법정 스릴러 드라마</t>
  </si>
  <si>
    <t>"우리는 F소사이어티다!!" 세계 경제를 한 방에 장악한 천재 해커 집단!! | 《미스터로봇》 시즌1~3 한 방에 보기</t>
  </si>
  <si>
    <t>WE ARE FSOCIETY</t>
  </si>
  <si>
    <t>《다크 시즌1》 | 진짜 존나 재밌음 14</t>
  </si>
  <si>
    <t>이것이 너의 미래다 !!</t>
  </si>
  <si>
    <t>(감동주의) 미국판 스토브리그, 이번엔 축구팀이다!!</t>
  </si>
  <si>
    <t>한 방에 몰아보기 &lt;테드 래쇼&gt;시즌1~2</t>
  </si>
  <si>
    <t>디즈니+에서 볼 수 있는 "진존잼"급 미드 TOP 10!!!</t>
  </si>
  <si>
    <t>이렇게 완벽하게 되살아난 작품이 있을까?</t>
  </si>
  <si>
    <t>모든 증거를 한 방에 뒤집어 버리는 천재 변호사 《링컨 차를 타는 변호사》 몰아보기</t>
  </si>
  <si>
    <t>《러브 데스+로봇》 시즌 3 | 최고의 에피소드 2개</t>
  </si>
  <si>
    <t>모든 것이 연결돼 있었다!! 제대로 터진 애플TV+ 스파이 첩보 드라마</t>
  </si>
  <si>
    <t>할머니? 여기 2층인데요...?</t>
  </si>
  <si>
    <t>창문 좀 열어 줄래?</t>
  </si>
  <si>
    <t>《파친코》 7화 | 이민호 ㄹㅇ 찢었다 ,,,</t>
  </si>
  <si>
    <t>뇌수술만 받으면 입사 가능한 신의 직장</t>
  </si>
  <si>
    <t>《파친코》 6화 | 마음의 거리</t>
  </si>
  <si>
    <t>《파친코 4+5화》 | 이방인</t>
  </si>
  <si>
    <t>《오자크》 1~4 Part1 | 결말 요약</t>
  </si>
  <si>
    <t>《파친코 4화》 | 한(恨)</t>
  </si>
  <si>
    <t>《파친코》 1~3화 | 나는 그 시절이 아프다</t>
  </si>
  <si>
    <t>40분 후,,, 당신은 행복해집니다</t>
  </si>
  <si>
    <t>《진짜 존나 재밌음 10》 | "1883" 한 방에 보기</t>
  </si>
  <si>
    <t>악의 마음을 읽는 미국 놈들</t>
  </si>
  <si>
    <t>달착륙을 소련이 먼저 성공하여 역사가 바뀌었다,,,</t>
  </si>
  <si>
    <t>압도적인 몰입감을 느끼게 해드립니다, 넷플릭스 22년 신작 오컬트 드라마, 이어폰 필수</t>
  </si>
  <si>
    <t>결말에서 당신의 심장을 찢겠습니다</t>
  </si>
  <si>
    <t>진짜 존나 재밌음 7</t>
  </si>
  <si>
    <t>전 세계를 충격에 빠트린 사진 한 장, 이 영상을 보면 당신의 2022년이 달라집니다</t>
  </si>
  <si>
    <t>모든 은행 대출을 "삭제"해버린 천재 해커 《미스터 로봇》 시즌1~2 | 한 방에 보기</t>
  </si>
  <si>
    <t>2021년 전세계 최고의 드라마 TOP 10 !!</t>
  </si>
  <si>
    <t>《오자크 시즌1~3》 결말까지 요약</t>
  </si>
  <si>
    <t>《홈랜드》 시즌1 | 총정리</t>
  </si>
  <si>
    <t>(실화) 디즈니 플러스에 있는 성인용 레전드 갱스터 드라마</t>
  </si>
  <si>
    <t>《오자크 시즌2》 | 결혼하지마라</t>
  </si>
  <si>
    <t>《킬링 시즌1》 | 진짜 존나 재밌음 5</t>
  </si>
  <si>
    <t>미드 덕후는 '진짜' 웁니다</t>
  </si>
  <si>
    <t>12년 기다렸다고!!</t>
  </si>
  <si>
    <t>2021년 넷플릭스 최고의 공포 드라마</t>
  </si>
  <si>
    <t>《오자크》 | 시즌1 총정리</t>
  </si>
  <si>
    <t>《트윈픽스 시즌1》 | 진짜 존나 잼있음 3</t>
  </si>
  <si>
    <t>난 재밌는데ㅠ</t>
  </si>
  <si>
    <t>《파고 시즌1》 | 진짜 존나 재밌음 2</t>
  </si>
  <si>
    <t>《잔니베르사체의 죽음》 | 아메리칸 크라임스토리 시즌2</t>
  </si>
  <si>
    <t>《베터 콜 사울 1~5 시즌》 한국에서 아무도 리뷰 하지 않는걸... 제가 했습니다</t>
  </si>
  <si>
    <t>당신이 몰랐던 넷플릭스 최고의 반전 드라마</t>
  </si>
  <si>
    <t>진짜 존나 잘생김</t>
  </si>
  <si>
    <t>5년간 실종된 비행기가 뉴욕 공항에 도착했다...</t>
  </si>
  <si>
    <t>넷플릭스 역사 왜곡?? 한국을 충격에 빠트린 “그 장면”</t>
  </si>
  <si>
    <t>다큐인데 왜 조선이...??</t>
  </si>
  <si>
    <t>악마에 씌였다며 무죄를 주장한 사이코패스</t>
  </si>
  <si>
    <t>당신이 몰랐던 《더 디그》 결말 해석</t>
  </si>
  <si>
    <t>미국판 별에서 온 그대 ㅋㅋㅋ syfy 미친놈들아 그만해 ㅋㅋㅋㅋ</t>
  </si>
  <si>
    <t>(스포) 당신이 몰랐던 '승리호' 책의 의미</t>
  </si>
  <si>
    <t>중국책??</t>
  </si>
  <si>
    <t>엄마가 자기 소유의 부동산을 아들 모르게 꽁꽁 숨겨놓았던 이유</t>
  </si>
  <si>
    <t>공포 &lt;더 탱크&gt; "또 숨겨놓은 집 없으시대?"</t>
  </si>
  <si>
    <t>[Part 2] 자신과 생일이 같은 손녀를 애지중지했던 할머니의 소름끼치는 비밀</t>
  </si>
  <si>
    <t>공포 “할머니, 나한테 숨기는 거 있죠?" &lt;더 그랜드마더&gt;</t>
  </si>
  <si>
    <t>[Part 1] 자신과 생일이 같은 손녀를 애지중지했던 할머니의 소름끼치는 비밀</t>
  </si>
  <si>
    <t>공포 “생일파티는 하고 자” &lt;더 그랜드마더&gt;</t>
  </si>
  <si>
    <t>유명 인플루언서들만 따라다니며 친한 척 하는 여자의 진짜 목적</t>
  </si>
  <si>
    <t>공포 "나 팔로우 하고 싶지? &lt;인플루언서&gt; "..."</t>
  </si>
  <si>
    <t>광신도들이 죽은 경찰서에서 홀로 근무를 하게 된 경찰의 운명</t>
  </si>
  <si>
    <t>공포 &lt;말룸&gt; “우린 다 계획이 있다고!”</t>
  </si>
  <si>
    <t>[Part 2] 죽은 척하고 시체안치실에 숨어들어갔다 알아버린 끔찍한 비밀</t>
  </si>
  <si>
    <t>공포 "눈 깜박인거같은데??" &lt;플레이 테드&gt;&gt;</t>
  </si>
  <si>
    <t>[Part 1] 죽은 척하고 시체안치실에 숨어들어갔다 알아버린 끔찍한 비밀</t>
  </si>
  <si>
    <t>공포 "시체 하나가 살아있다?" &lt;플레이 데드&gt;</t>
  </si>
  <si>
    <t>[Part 2] 정체모를 괴물 군대와 싸워야 하는 군인들</t>
  </si>
  <si>
    <t>공포 “인간 따위 내 혀엔 못 당하지” &lt;더 벙커&gt;</t>
  </si>
  <si>
    <t>[Part 1] 정체모를 괴물 군대와 싸워야 하는 군인들</t>
  </si>
  <si>
    <t>다이어트 하러 갔다 알게 된 외숙모의 충격적인 저녁 식단</t>
  </si>
  <si>
    <t>공포 &lt;패밀리 디너&gt; "이거 먹으면 살 빠지는 거 맞죠?”</t>
  </si>
  <si>
    <t>엘리베이터에 갇힌 9명 중 누군가 폭탄을 가지고 탔다</t>
  </si>
  <si>
    <t>공포 9명 중 누가 범인? &lt;엘리베이터&gt;</t>
  </si>
  <si>
    <t>[공포영화] 지옥의 문을 여는 공식을 발견한 천재 물리학자</t>
  </si>
  <si>
    <t>공포 &lt;헬 카운트&gt; “지옥문 닫는 공식은 없어??"</t>
  </si>
  <si>
    <t>싸이코패스 베이비시터가 싸이코패스 아이를 맡았을 때</t>
  </si>
  <si>
    <t>공포 “이번 베이비시터는 마음에 들어요" &lt;설탕 한 스푼&gt;</t>
  </si>
  <si>
    <t>싼 값에 친구를 대여할 수 있는 비디오 가게 (일방적 대화 주의)</t>
  </si>
  <si>
    <t>공포 “나 드디어 베프 생겼어!" &lt;렌트-어-팔&gt;</t>
  </si>
  <si>
    <t>빈민촌이라고 무시하며 마을을 없애려 한 자들이 간과한 것</t>
  </si>
  <si>
    <t>공포 &lt;바쿠라우&gt; "다들 준비해"</t>
  </si>
  <si>
    <t>[공포영화 프리뷰] 꼭 쌍둥이가 필요했던 마을 사람들과 남편이 숨기고 있는 비밀</t>
  </si>
  <si>
    <t>공포 “우린 쌍둥이가 필요해요” &lt;트윈&gt; 2월 8일 개봉</t>
  </si>
  <si>
    <t>23년동안 깨어나지 못하고 있는 남자를 숭배하는 사람들의 정체</t>
  </si>
  <si>
    <t>공포 "당신의 말씀은 진리!" &lt;엠티맨&gt;</t>
  </si>
  <si>
    <t>너무나도 완벽해 보이는 엄마의 새 남자친구가 가진 비밀</t>
  </si>
  <si>
    <t>공포 《왓 라이즈 빌로우&gt; “엄마 남친 멋지지?"</t>
  </si>
  <si>
    <t>그날 밤, 그 방에 있던 남학생들이 하나둘씩 죽어나가는 이유</t>
  </si>
  <si>
    <t>공포 ?! 이니시에이션 "핸폰 잘 챙겨"</t>
  </si>
  <si>
    <t>36시간마다 다른 평행 지구로 점프를 할 수 있는 곳을 찾아버렸다</t>
  </si>
  <si>
    <t>공포 '여기 몇 번째 지구?" &lt;패럴렐스&gt; “이번엔 폭망”</t>
  </si>
  <si>
    <t>도무지 멈출 줄 모르는 할리우드의 일본 공포영화 리메이크 저주</t>
  </si>
  <si>
    <t>공포 "저 여기 있어요...&lt;그루지&gt;</t>
  </si>
  <si>
    <t>살인마 남편을 직접 신고한 아내에게 찾아온 불청객들</t>
  </si>
  <si>
    <t>공포 “오랜만이지 우리?” &lt;마더 앤 머더&gt;</t>
  </si>
  <si>
    <t>어느 날 갑자기 마을 사람들이 전부 같은 꿈을 꾸기 시작한 이유</t>
  </si>
  <si>
    <t>공포 &lt;에이트 포 실버&gt; “내일도 악몽 예약”</t>
  </si>
  <si>
    <t>바람 피는 약혼자의 뒤를 캐려다 맞닥뜨린 끔찍한 비밀 (재업)</t>
  </si>
  <si>
    <t>공포 "애인 창고만 뒤지려고 했는데..." &lt;더 호더&gt;</t>
  </si>
  <si>
    <t>모든 것이 완벽해보였던 썸남이 가진 치명적인 문제점</t>
  </si>
  <si>
    <t>공포 &lt;프레시&gt; 우리 아무래도 소울메이트?</t>
  </si>
  <si>
    <t>여행지에서 낯선 사람들과 저녁식사를 함께 하게 된 가족</t>
  </si>
  <si>
    <t>공포 “집에 안 가니?" “디저트도 먹고 가야죠" &lt;어 하우스 온 더 바이우&gt;</t>
  </si>
  <si>
    <t>알바 첫날 주유소를 쑥대밭으로 만든 여자의 속사정 (재업영상)</t>
  </si>
  <si>
    <t>공포“알바 첫날인데.. " 《삼아 주유소의 공포&gt;</t>
  </si>
  <si>
    <t>빈티지 바이브에 혹해 서둘러 집계약했다 귀신에게 혼쭐난 여자들</t>
  </si>
  <si>
    <t>공포 “빈티지가 대세죠" &lt;룸 203&gt; 바로 계약!</t>
  </si>
  <si>
    <t>맥그리거가 UFC 퇴물 소리 들어도 여전히 레전드인 이유 30분 순삭</t>
  </si>
  <si>
    <t>(포이리에) (맥그리거) 코너 맥그리거가 아직도 레전드인 이유</t>
  </si>
  <si>
    <t>《범죄도시 4》가 또 천만을 찍으려면 꼭 필요한 변화들 (feat. 마동석의 위기)</t>
  </si>
  <si>
    <t>범죄도시4 또 천만 가능할까..?</t>
  </si>
  <si>
    <t>≪미션임파서블 7≫ 보기전 역대 시리즈 "명장면" 몰아보기 알고 보면 200배 더 재밌음</t>
  </si>
  <si>
    <t>7편 반응 터졌다..! &lt;미션임파서블 7&gt; 보기 전 역대 명장면 몰아보기</t>
  </si>
  <si>
    <t>지브리 씹어먹을 유일한 만화의 귀환..! "아톰"이 넷플릭스에 돌아옵니다 ㄷㄷ 《플루토》</t>
  </si>
  <si>
    <t>이게 아톰이라고..?</t>
  </si>
  <si>
    <t>천만 신화 《범죄도시》 마동석 옆에 전일만 반장이 꼭 필요한 이유</t>
  </si>
  <si>
    <t>마석도한테 전일만이 필요한 이유 (고등학교 동창)</t>
  </si>
  <si>
    <t>한번쯤은 봐야하는 아놀드 슈워제네거의 미친 인생 썰 ㄷㄷ 넷플릭스 최초공개</t>
  </si>
  <si>
    <t>여기가 다 내 집이야~ 아놀드 1부</t>
  </si>
  <si>
    <t>상온초전도체 이전에 전세계를 경악시켰던 천재 과학자 "황우석" 근황 ㄷㄷ (feat. 만수르)</t>
  </si>
  <si>
    <t>“만수르랑 일합니다.." (만수르) 황우석 충격적 근황...</t>
  </si>
  <si>
    <t>《오징어 게임 시즌2》 현재 가장 유력한 예상 시나리오 TOP 3</t>
  </si>
  <si>
    <t>내가 복수해줄게. 오징어 게임 2 예상 시나리오 TOP 3</t>
  </si>
  <si>
    <t>범죄도시 "마석도"는 얼마나 달라졌을까? 3편에선 볼수없는 깡패형사 마석도의 변천사</t>
  </si>
  <si>
    <t>깡패 형사 개그캐 1 편 vs 3 편</t>
  </si>
  <si>
    <t>범죄도시 빌런 중 1편의 "장첸"이 진짜 개쩔었던 이유</t>
  </si>
  <si>
    <t>내돈아이갚니? 장첸이 넘사벽인 이유</t>
  </si>
  <si>
    <t>《범죄도시3》 초롱이 때문에 잊혀져버린 원조 개그캐 "장이수" 모음ㅋㅋ</t>
  </si>
  <si>
    <t>초롱이 좀 치네? 범죄도시 원조 개그캐 장이수 모음.zip</t>
  </si>
  <si>
    <t>우리나라만 몰랐던 넷플릭스 전세계 1위 중인 신작 영화</t>
  </si>
  <si>
    <t>"약혼자랑한다고 생각해"</t>
  </si>
  <si>
    <t>공개되자마자 넷플릭스 전세계 "1위" 찍고 있는 아놀드 슈워제네거 액션 신작</t>
  </si>
  <si>
    <t>형 왔다 넷플릭스 일 잘하네 ㅋ</t>
  </si>
  <si>
    <t>[넷플릭스 최초 공개 4탄] UFC 맥그리거가 2체급 위 괴물과 싸워야만 했던 진짜 이유 ㄷㄷ</t>
  </si>
  <si>
    <t>(디아즈) 2체급 위 괴물과 (맥그리거) 싸워야만 했던 이유</t>
  </si>
  <si>
    <t>[넷플릭스 최초 공개 3탄] 맥그리거가 UFC 대표 데이나보다 위라는 증거 ㄷㄷ 맥구 클라스..</t>
  </si>
  <si>
    <t>넷플릭스 독점 공개 해봐 그럼 ㅋ 이제 너 필요없어 뺵사장 VS 맥구</t>
  </si>
  <si>
    <t>"250억 어디갔어..?" 택배기사가 매드맥스가 되지 못한 이유..</t>
  </si>
  <si>
    <t>매드맥스 택배기사 VS 매드맥스가 될 수 없던 이유</t>
  </si>
  <si>
    <t>[넷플릭스 최초 공개 1탄] UFC 맥그리거의 발목이 부러진 진짜 이유와 최신 근황 ㄷㄷ</t>
  </si>
  <si>
    <t>넷플릭스 독점 공개 (맥그리거)다리 골절 이후</t>
  </si>
  <si>
    <t>미국 넷플릭스가 길복순 보고 빡쳐서 만든 액션영화 ㄷㄷ 1위 "내 이름은 마더"</t>
  </si>
  <si>
    <t>복순아 이게 액션이다ㅋ</t>
  </si>
  <si>
    <t>이젠 악당이 더 불쌍한 ≪범죄도시 3≫ㅋㅋㅋ 곡성 쿠니무라 준까지 등장 ㄷㄷ</t>
  </si>
  <si>
    <t>범죄도시 3 곡성이야? 마석도 데스까?</t>
  </si>
  <si>
    <t>[택배기사] 미친...드디어 한국에서 포스트 아포칼립스 SF 액션 장르 드라마가 나왔습니다</t>
  </si>
  <si>
    <t>택배기사 한국판 매드맥스</t>
  </si>
  <si>
    <t>이 영화들이 넷플릭스에만 나온다고..? ≪넷플릭스 23년 "영화" 최신 업데이트≫  치킨런 2ㅋㅋ</t>
  </si>
  <si>
    <t>독전 2</t>
  </si>
  <si>
    <t>예고편 또 떴다!! ≪범죄도시 3≫ 빌런 정체 공개 ㄷㄷ 근데 2명이라고?ㅣ티저 예고편 &amp; 빌런 분석</t>
  </si>
  <si>
    <t>범죄도시 3 쌍둥이야? -이번엔 두명이다</t>
  </si>
  <si>
    <t>동엽신 소원성취해준 넷플릭스ㅋㅋㅋ 우리나라에도 이런게 나오다니.. 넷플릭스 클라스 ㄷㄷ</t>
  </si>
  <si>
    <t>아이자와 미나미 형.. 데뷔했어?</t>
  </si>
  <si>
    <t>이 레전드 시리즈가 영화로 나왔다고..? "반지의 제왕" 떠오르는 전투씬으로 넷플릭스 전세계 1위 ㄷㄷㅣ라스트 킹덤 :  세븐 킹스 머스트 다이</t>
  </si>
  <si>
    <t>식인 부대 900명.. 일반군인 300명</t>
  </si>
  <si>
    <t>[퀸메이커] "부부의 세계" 김희애가 3년 만에 복귀해서 재벌들 참교육하는 넷플릭스 1위 드라마</t>
  </si>
  <si>
    <t>?! (대기업 비선실세) 김희애 - 여기서 모유수유해</t>
  </si>
  <si>
    <t>[길복순] 보다가 중간에 끌 뻔한 어이없는 장면 TOP 10</t>
  </si>
  <si>
    <t>요이...땅!</t>
  </si>
  <si>
    <t>[길복순] 존윅이랑 얼마나 비슷한걸까? 비교해봤더니 ㄷㄷ</t>
  </si>
  <si>
    <t>존윅 길복순 똑같은데..?</t>
  </si>
  <si>
    <t>≪피지컬100≫ 리더십, 피지컬, 예의 모든 게 지려버렸던 '추성훈' 시점에서 다시보기</t>
  </si>
  <si>
    <t>피지컬:100 추성훈 시점에서 다시보기</t>
  </si>
  <si>
    <t>≪피지컬100 마지막화≫ 윤성빈을 무릎꿇린 역대급 참가자, 그리고 숨겨진 의미를 지닌 마지막 미션들</t>
  </si>
  <si>
    <t>피지컬 100 마지막화</t>
  </si>
  <si>
    <t>"괴물급 우승후보 대거 탈락!?" 참가자들 멘탈 털어버린 소름돋는 역대급 미션ㅣ《피지컬100 7~8화》 빨리보기</t>
  </si>
  <si>
    <t>역대급 미션 ㄷㄷ 7-8화 빨리보기</t>
  </si>
  <si>
    <t>지금 미국에서 가장 예민한 문제를 돌려까서 넷플릭스 "전세계 1위" 기록중인 영화ㅋㅋ역시 천조국 클라스ㅣ유피플 (You People)</t>
  </si>
  <si>
    <t>총각파티 중.. (흑인 장인어른) 넷플릭스 전세계 1위 ㅋㅋ</t>
  </si>
  <si>
    <t>≪피지컬 100 5화≫ 와...미션 아이디어 미쳤다고 실시간으로 난리남ㄷㄷㅣ넷플릭스 피지컬 100 빨리보기</t>
  </si>
  <si>
    <t>미션 지렸다ㄷㄷ</t>
  </si>
  <si>
    <t>≪피지컬 100 3화≫ 와...공놀이 하랬더니 갑자기 UFC를 찍는 상남자들ㅣ넷플릭스</t>
  </si>
  <si>
    <t>개멋있다</t>
  </si>
  <si>
    <t>피지컬 100..와..국가대표가 일반인 되는 넷플릭스 미친 서바이벌 예능 ㄷㄷㄷㅣ넷플릭스 ≪피지컬: 100≫</t>
  </si>
  <si>
    <t>(47세) 예능이 아니잖아 이거</t>
  </si>
  <si>
    <t>와..넷플릭스 한국 SF 신작 ≪정이≫ 예고편에 숨겨진 충격적인 떡밥, 옥에티ㅣ넷플릭스 영화ㅣ≪정이≫</t>
  </si>
  <si>
    <t>승리호는 잊으세요 ㄷㄷ</t>
  </si>
  <si>
    <t>결국 "시즌 2"까지 나와버린 "넷플릭스"가 100억? 300억? 얼마든지 주고 사왔다는 그 일본 애니ㅋㅋ</t>
  </si>
  <si>
    <t>시즌2 수위 ㄷㄷ</t>
  </si>
  <si>
    <t>SNL 김슬기가 패러디한 《웬즈데이》 사이다였던 명장면&amp;명대사들</t>
  </si>
  <si>
    <t>SNL 폼 미쳤다ㅋㅋ</t>
  </si>
  <si>
    <t>재벌집 막내아들 "1화"를 지금 시점에서 다시봐야 하는 이유..예측 폭망주의</t>
  </si>
  <si>
    <t>&lt;1회&gt;에 답이 있다</t>
  </si>
  <si>
    <t>와... 넷플릭스가 천재 판타지 감독과 손잡고 만든 미친 몰입도의 단편영화ㅣ넷플릭스 추천ㅣ기예르모 델 토로의 《호기심의 방》</t>
  </si>
  <si>
    <t>넷플릭스 국내 2위까지 찍었던 화제의 영화ㅣ17,000원에 매춘부로 팔려갔는데 마피아 보스까지 올라간 전설의 인도 여자ㅣ넷플릭스 영화추천ㅣ강구바이 카티아와디</t>
  </si>
  <si>
    <t>나랑 했으면 돈은 내야지</t>
  </si>
  <si>
    <t>《수리남》 계속 생각나는 미친 존재감의 조연/단역들 모음</t>
  </si>
  <si>
    <t>수리남</t>
  </si>
  <si>
    <t>《수리남》 상만이형이 침을 뱉는 이유 [스포 포함]</t>
  </si>
  <si>
    <t>상만이형은 왜 침을 뱉었을까?</t>
  </si>
  <si>
    <t>넷플릭스 《수리남》 알아두면 인싸될 수 있는 몰랐던 사실들</t>
  </si>
  <si>
    <t>&lt;수리남&gt;몰랐던 사실들 야구공 무슨의미일까?</t>
  </si>
  <si>
    <t>테이큰과 존윅을 15세 영화로 만들어버린다는 복수의 끝을 보여주는 영화</t>
  </si>
  <si>
    <t>지렸다...</t>
  </si>
  <si>
    <t>"넷플릭스"에서 곧 떡상각인 "미친 반전"으로 난리났었던 영화 (평점 8.32)</t>
  </si>
  <si>
    <t>(살인용의자 형) (목격자 동생) 모든게 흔들린다.</t>
  </si>
  <si>
    <t>미국에서 2022년 1위 블록버스터로 선정된 한국만 모르는 인도영화 《RRR》..탑건이 2위 ㄷ ㄷ</t>
  </si>
  <si>
    <t>탑건 누르고 미국에서 1위 인도가 일냈다 ㄷㄷ</t>
  </si>
  <si>
    <t>감정을 마음대로 조종할 수 있는 신약을 투여하는 신개념 교도소 ㅣ넷플릭스 영화추천ㅣ스파이더 헤드</t>
  </si>
  <si>
    <t>1분 전에 처음 만남 이 약 죽이는데요?</t>
  </si>
  <si>
    <t>넷플릭스 《종이의집》 한국판이 원작과 비교당하며 혹평을 받는 이유</t>
  </si>
  <si>
    <t>&lt;원작&gt; &lt;한국판&gt; 이것이 종이의집 리메이크라니..... 가슴이 옹졸해진다</t>
  </si>
  <si>
    <t>테슬라 폭락사태로 난리난 일론머스크의 실체를 알 수 있는 넷플릭스 다큐</t>
  </si>
  <si>
    <t>(100억) (200억) (700억) 하...</t>
  </si>
  <si>
    <t>"넷플릭스"에서 꼭 봐야하는, 명작 전문 감독이 만든 소름돋는 미스테리 영화ㅣ넷플릭스 영화추천ㅣ올드(OLD)</t>
  </si>
  <si>
    <t>6살...</t>
  </si>
  <si>
    <t>제작비만 2700억, 미친 비주얼의 SF판타지 영화ㅣ넷플릭스 영화추천ㅣ발레리안:천개 행성의 도시</t>
  </si>
  <si>
    <t>제작비만 2700억</t>
  </si>
  <si>
    <t>《지옥》 과연 볼만한 드라마일까?ㅣ다른 작품 &amp; 원작과 비교 그리고 걱정되는 점 3가지ㅣ넷플릭스 드라마 추천</t>
  </si>
  <si>
    <t>CG의 상태가..? &lt;지옥&gt; 볼만할까?</t>
  </si>
  <si>
    <t>넷플릭스 《마이네임》 최고&amp;최악의 액션씬들 뽑아봤습니다 (feat. 1위는 한소희) | 1-4화 액션 명장면 모음</t>
  </si>
  <si>
    <t>(1-4화) 한국 액션 정리하러 왔다.. 마이네임 액션씬 TOP 6 (feat. 최악의 액션씬..)</t>
  </si>
  <si>
    <t>《오징어게임》 시즌2 예상 시나리오 BEST 3 l 시즌 2 프리퀄 떡밥에 가려 우리가 놓친 것들</t>
  </si>
  <si>
    <t>※스포주의 &lt;시즌2&gt; 전세계 우승자들 집합시켜</t>
  </si>
  <si>
    <t>《오징어게임》 봤다면 꼭 봐야하는 영상ㅣ전격비교 &amp; 지금껏 없던 새로운 해석까지ㅣ넷플릭스 드라마추천</t>
  </si>
  <si>
    <t>무궁화 꽃이 피었습니다.한국판 일본판 제대로 비교해보자</t>
  </si>
  <si>
    <t>남학생과 여학생을 무인도에 가뒀을 때 일어날 수 있는 최악의 상황ㅣ넷플릭스 영화추천</t>
  </si>
  <si>
    <t>벗어 무인도에 갇힌 일본고등학생</t>
  </si>
  <si>
    <t>와... 진심 이건 무조건 보세요... 시작되면 절대로... 멈출 수 없는 올해 최고의 "시공간+sf+반전영화" ㄷㄷㄷㄷ.... [결말포함]</t>
  </si>
  <si>
    <t>찢었다 ㄷㄷㄷ...</t>
  </si>
  <si>
    <t>와… 결말이 ㄹㅇ 개미쳤습니다 ㄷㄷㄷ… 당신의 2시간을 초토화 시켜버릴 띵작. (결말포함)</t>
  </si>
  <si>
    <t>찢었다 ㄷㄷ..</t>
  </si>
  <si>
    <t>아이큐180 맹인이였던 그녀를 아주... 잘못건드려버린 범죄조직의 최후 ㄷㄷㄷ... [결말포함]</t>
  </si>
  <si>
    <t>니들은 이제 x된거야.</t>
  </si>
  <si>
    <t>레알...... 명작 입니다...  보면... 울지 않을 수가 없는 영화. [영화리뷰/결말포함]</t>
  </si>
  <si>
    <t>종말 3초 전...</t>
  </si>
  <si>
    <t>한국에선 절대로 불가능한 "미친소재로" 수작을 만들어버린 넷플릭스 ㄷㄷㄷㄷ.... [결말포함]</t>
  </si>
  <si>
    <t>긴말 필요 없는 영화.</t>
  </si>
  <si>
    <t>와.. 미쳤다... 10분 순삭. 무조건 끝까지 보게 됩니다. 존잼보장! [결말포함]</t>
  </si>
  <si>
    <t>와.....</t>
  </si>
  <si>
    <t>결말이 정말... 미쳤습니다... 모두가 "역대급결말" 이라고 말했던 그 영화... [결말포함]</t>
  </si>
  <si>
    <t>10분 초토화시켜 드림.</t>
  </si>
  <si>
    <t>넷플릭스 시간여행 소재 영화중 단언컨대 최고라고 자부합니다... [결말포함]</t>
  </si>
  <si>
    <t>자부합니다. 꼭 보세요.</t>
  </si>
  <si>
    <t>솔직히 구독자라면 참기 힘든 넷플릭스 SF의 끝판왕 ㄷㄷㄷ... [결말포함]</t>
  </si>
  <si>
    <t>레알 찢었다 ㄷㄷ..</t>
  </si>
  <si>
    <t>진심 넷플릭스에서 내려가기 전에 꼭 보세요... 구독자 쓸어담았다는 넷플릭스 명작... [결말포함]</t>
  </si>
  <si>
    <t>진심.. 꼭 ! 보세요..</t>
  </si>
  <si>
    <t>진심 찢었다..... 공개 되자마자 구독자들 싹쓸이 해버린 넷플릭스 top3위 역작! [결말포함]</t>
  </si>
  <si>
    <t>진심 찢었다,,</t>
  </si>
  <si>
    <t>역사에 기록되지 않은 유대인들이 독일인들을 대학살했던 소름끼치는 사건 ㄷㄷㄷㄷ…. [결말포함]</t>
  </si>
  <si>
    <t>유대인들이 무서운 진짜 이유 ㄷㄷ..</t>
  </si>
  <si>
    <t>진심... 너무 잘 만들어져서 2번 다시 나오기 힘든 명작 of 명작... 꼭 보세요! [결말포함]</t>
  </si>
  <si>
    <t>이거 끝까지 보실 수 있으면 진심... 강철멘탈 인정 합니다 ㄷㄷㄷㄷ.... [결말포함]</t>
  </si>
  <si>
    <t>이런 영화도 존재 합니다 ㄷㄷ..</t>
  </si>
  <si>
    <t>진짜…… 오지는 몰입감과 결말로 모두를 패닉에 빠뜨렸던 영화 ㄷㄷ.. [결말포함]</t>
  </si>
  <si>
    <t>ㅇㅘ.....</t>
  </si>
  <si>
    <t>미쳤다...... 미국에서 끝까지 개봉을 막으려 했던 충격실화... 더ㄹㄷㄷㄷ.... [결말포함]</t>
  </si>
  <si>
    <t>보고 판단하세요.</t>
  </si>
  <si>
    <t>보다가.. 포기했습니다... 올해 본 영화 중 가장 쫄면서 본 영화 [결말포함]</t>
  </si>
  <si>
    <t>찢었다 진짜... 감독이 너무 천재일 경우…. 나올 수 있는 영화의 수준 ㄷㄷㄷ… [결말포함]</t>
  </si>
  <si>
    <t>오존층이 사라진 세상 ㄷㄷ..</t>
  </si>
  <si>
    <t>(진심으로 추천) 레알…… 너무 잘 만들어져서 100번을 봐도 또 보고 싶은 찐 명작… (결말포함)</t>
  </si>
  <si>
    <t>이건 꼭! 보세요</t>
  </si>
  <si>
    <t>우와...... 이런 영화가!.. 신비한 소재와 미친 몰입감. 13분삭제! [결말포함]</t>
  </si>
  <si>
    <t>현재 미국 넷플릭스 “1위”!!! 누적시간만 4억 시간 찍어버린 넷플릭스 역작. [결말포함]</t>
  </si>
  <si>
    <t>찢었다.</t>
  </si>
  <si>
    <t>미쳤다 진짜..... 단 하루 만에 무려 100만 구독자 수를 찍어버린 역대급 넷플릭스 SF대작 ㄷㄷ.. [결말포함]</t>
  </si>
  <si>
    <t>이건 꼭! 보세요,</t>
  </si>
  <si>
    <t>존잼이라는 댓글 1위! 끊을 수 없는 미쳐버린 몰입감! 애플티비 신작! [결말포함]</t>
  </si>
  <si>
    <t>오아............... 2시간 개초토화!!!! 이 신작 영화... 꼭 보세요! 진짜로 잼있습니다! [결말포함]</t>
  </si>
  <si>
    <t>찢었다...</t>
  </si>
  <si>
    <t>와………. 진짜… 몰입감 오지네요 ㄷㄷ.. 2시간 초토화 시켜 드림. [결말포함]</t>
  </si>
  <si>
    <t>핵존잼 주의.</t>
  </si>
  <si>
    <t>아니..... 모르고 봤다가..... 예상치 못하게 2시간 증발당한 존잼 영화! [결말포함]</t>
  </si>
  <si>
    <t>와</t>
  </si>
  <si>
    <t>ㄷㄷㄷㄷ... 끝까지 볼 수밖에 없는 영화. 12분순삭 [결말포함]</t>
  </si>
  <si>
    <t>와......</t>
  </si>
  <si>
    <t>10분 초토화!!!! 태어나서 단 한번도!!! 경험해 보지 못한 소재의 넷플릭스 신작 ㅎㄷㄷ... [결말포함]</t>
  </si>
  <si>
    <t>입.틀.막. 주의!</t>
  </si>
  <si>
    <t>후아..... 12분 초토화........ 진짜 잼있네요! 이 영화는 꼭 보세요. [결말포함]</t>
  </si>
  <si>
    <t>와...</t>
  </si>
  <si>
    <t>이거....... 아직 안 봤으면 진심...... 꼭! 보시길 바랍니다. 핵꿀잼 보장. [결말포함]</t>
  </si>
  <si>
    <t>핵존잼</t>
  </si>
  <si>
    <t>긴 말 하지 않겠습니다. 명작입니다... [결말포함]</t>
  </si>
  <si>
    <t>존잼보장</t>
  </si>
  <si>
    <t>2023년, 전 세계를... 충격에 빠트린 최신작 “실화” 영화 [결말포함]</t>
  </si>
  <si>
    <t>!!!</t>
  </si>
  <si>
    <t>지금 이 시간......... 당신의 2시간을 씹어 삼켜버릴 개존잼 띵작! [결말포함]</t>
  </si>
  <si>
    <t>ㅇㅘ....</t>
  </si>
  <si>
    <t>와.......... 존잼으로 봤습니다! 10x의 몰입감 + 긴장감을 보여주는 영화 [결말포함]</t>
  </si>
  <si>
    <t>와,,,,,,</t>
  </si>
  <si>
    <t>와 진짜……. 핵존잼 보장합니다. 안 보면 500% 후회하는 넷플릭스 대작! [결말포함]</t>
  </si>
  <si>
    <t>ㄹㅇ 핵존잼.</t>
  </si>
  <si>
    <t>아..... 이 영화를 끝까지 보고도... 충격 받지 않으면.. 인정합니다. 시간순삭 + 꿀잼보장! [결말포함]</t>
  </si>
  <si>
    <t>이거... 재미없다는 사람 정말!!! 단 한 명도!!! 못 봤습니다. 진심 존잼 보장! [결말포함]</t>
  </si>
  <si>
    <t>존잼보장!!!</t>
  </si>
  <si>
    <t>역시......!! 제작비 1400억대 명작. 진짜.. 존잼이네요. 시간순삭! [결말포함]</t>
  </si>
  <si>
    <t>와...........</t>
  </si>
  <si>
    <t>아직 안 봤으면........ 반드시!!! 꼭!!! 봐야하는 넷플릭스의 숨겨진 존잼 명작 [결말포함]</t>
  </si>
  <si>
    <t>소름 주의 ㄷㄷ..</t>
  </si>
  <si>
    <t>한국분들은...... 절대로!!! NEVER!!! 멕시코로 이민 가지 마세요! [충격실화!/결말포함]</t>
  </si>
  <si>
    <t>소.름.주.의.</t>
  </si>
  <si>
    <t>와........... 진짜... 아무도 모르는 존잼 명작. 12분 흡입 보장!!! [결말포함]</t>
  </si>
  <si>
    <t>오ㅏㅏㅏ,,,</t>
  </si>
  <si>
    <t>와............ 진짜 끝까지 미친 몰입감. 개존잼 보장. 10분 순삭 [결말포함]</t>
  </si>
  <si>
    <t>!!</t>
  </si>
  <si>
    <t>와………. 진짜로 보고 지렸습니다 ㄷㄷㄷ… [결말포함]</t>
  </si>
  <si>
    <t>!!!!!!!!!!!!!!</t>
  </si>
  <si>
    <t>진짜 핵몰입이네요... 아직 못 봤으면 영화 꼭 보세요. 존잼입니다! [결말포함]</t>
  </si>
  <si>
    <t>와,,,,,,,,,,,,,</t>
  </si>
  <si>
    <t>진심.......... 올해 본 영화 중 개존잼 of 개존잼!!! 13분 흡입 보장! [결말포함]</t>
  </si>
  <si>
    <t>ㄷㄷㄷ...</t>
  </si>
  <si>
    <t>진짜 한국인이면 꼭 봐야하는 영화. [결말포함]</t>
  </si>
  <si>
    <t>진짜........ 14년이 지난 지금봐도 미치도록 재밌는 영화. 시간순삭보장! [결말포함]</t>
  </si>
  <si>
    <t>진심...... 100번을 봐도 존잼인 영화... 이건 반드시 보세요. [결말포함]</t>
  </si>
  <si>
    <t>ㅎㄷㄷㄷ...</t>
  </si>
  <si>
    <t>와 미친 ㄷㄷㄷㄷ................. 당신의 2시간을 삭제시켜버릴 밀리터리 영화의 끝판왕 [결말포함]</t>
  </si>
  <si>
    <t>와.......</t>
  </si>
  <si>
    <t>정말...... 긴 말이 필요 없는 "명작 중의 명작" 입니다. 이건 꼭 보세요. [결말포함]</t>
  </si>
  <si>
    <t>ㄷㄷㄷㄷ...</t>
  </si>
  <si>
    <t>아직 안봤으면.... 이 신작 영화는.. 꼭 보세요. 진짜 재밌습니다! [결말포함]</t>
  </si>
  <si>
    <t>와... 미친 ㄷㄷㄷ... 이거 보고 안빡치면 사람 아님 진짜. [결말포함]</t>
  </si>
  <si>
    <t>ㄹㅇ 이게 실화라고?!!!</t>
  </si>
  <si>
    <t>와............ 전세계 5억여명이 다운로드 한 개존잼 띵작 [결말포함]</t>
  </si>
  <si>
    <t>ㄷㄷㄷㄷㄷ......</t>
  </si>
  <si>
    <t>그냥.... 미쳤다.. 핵존잼 + 예측 불가능 반전으로 시간순삭. 꼭 보세요 [결말포함]</t>
  </si>
  <si>
    <t>와,,,,,,,,,,,,,,</t>
  </si>
  <si>
    <t>너무......... 존잼이라 나만 보기에 죄책감 드는 영화 ㄷㄷ.. [결말포함]</t>
  </si>
  <si>
    <t>오 ㅏ,,,,,,,,,,,,</t>
  </si>
  <si>
    <t>오우...... 아직 안봤으면 이 영화 꼭 보세요. 끝까지 존잼보장! [결말포함]</t>
  </si>
  <si>
    <t>진짜 이거...... 너무 잼있어서 2시간 동안 숨쉬는거 까먹고 봤습니다 ㄷㄷㄷㄷ....  [결말포함]</t>
  </si>
  <si>
    <t>단언컨대 진짜 존나 잼있습니다.... 무조건 끝까지 보게 됨.... [결말포함]</t>
  </si>
  <si>
    <t>와....</t>
  </si>
  <si>
    <t>아...... 꼭 보세요. 미친 실화입니다 [결말포함]</t>
  </si>
  <si>
    <t>와........ 소재가 진심 미쳤습니다 ㄷㄷㄷ... 감당할 자신 있으면 보세요... [결말포함]</t>
  </si>
  <si>
    <t>ㅎㄷㄷㄷ....</t>
  </si>
  <si>
    <t>와 미친........... ㄷㄷㄷㄷ.... 당신의 20분을 "한 방에!!!" 삭제시켜버릴 레전드급 초대작 [결말포함]</t>
  </si>
  <si>
    <t>ㄷㄷㄷㄷ....</t>
  </si>
  <si>
    <t>ㅇㅘ........ ㄹㅇ 개존잼 입니다... "시간삭제" 띵작!!! [결말포함]</t>
  </si>
  <si>
    <t>ㄹㅇ 띵작입니다...</t>
  </si>
  <si>
    <t>오............... 잼있네요. 봤다가 시간순삭 당했습니다 [결말포함]</t>
  </si>
  <si>
    <t>와......... 명작입니다... 무조건 끝까지 보게 됨 [결말포함]</t>
  </si>
  <si>
    <t>이건.... 진짜 개존잼 "명작" 입니다... 12분 순간삭보장!! 꼭 보세요. [결말포함]</t>
  </si>
  <si>
    <t>하...........</t>
  </si>
  <si>
    <t>하............ ㄹㅇ 아무도 모르는 존잼수작... 핵존잼 보장. 꼭 보세요. [결말포함]</t>
  </si>
  <si>
    <t>오ㅏㅏ..............</t>
  </si>
  <si>
    <t>와….... 반전 ㄹㅇ 개미쳤다... 당신의 1시간을 제거시켜버릴 타임루프 반전영화의 끝판왕 ㄷㄷ.. [결말포함]</t>
  </si>
  <si>
    <t>자기전 절대! 클릭금지.</t>
  </si>
  <si>
    <t>그냥..... 미친실화.... 핵몰입보장. 꼭 보세요 [결말포함]</t>
  </si>
  <si>
    <t>와,,,,,,,,,,,,</t>
  </si>
  <si>
    <t>와....... 감독이 ㄹㅇ 미쳤나?!!! 진심 상상도 못할 소재들로 만들어진 개존잼명작... 1시간 순삭보장!!! [결말포함]</t>
  </si>
  <si>
    <t>진심 취침 전 클릭 금지!</t>
  </si>
  <si>
    <t>하.... 충격실화 십분순삭. 꼭 보세요 [결말포함]</t>
  </si>
  <si>
    <t>와,,,,,,,,</t>
  </si>
  <si>
    <t>와........ 솔직히 이 영화는 참기 힘들지 ㄷㄷㄷ... 진심 존잼입니다. [결말포함]</t>
  </si>
  <si>
    <t>와............ 이 영화 재미없다는 사람 단 한명도!!! 못 봤습니다 ㄷㄷ.. 꼭 보세요... [결말포함]</t>
  </si>
  <si>
    <t>오ㅏㅏㅏ.............</t>
  </si>
  <si>
    <t>와......... 미쳐버린 시간 삭제 영화... 11분 순삭보장!!! 이건 꼭 보세요. [결말포함]</t>
  </si>
  <si>
    <t>후아...... 아직 안봤으면 꼭 보세요. 시간순삭입니다. [결말포함]</t>
  </si>
  <si>
    <t>와......... 미친... 이게 실화 랍니다 ㄷㄷㄷ... 10분 삭제 보장. 꼭 보세요. [결말포함]</t>
  </si>
  <si>
    <t>와.............</t>
  </si>
  <si>
    <t>와....... ㅎㄷㄷㄷ.... 단언컨대 시작되면 절대로 멈출 수 없습니다... 존잼보장... 꼭 보세요... [결말포함]</t>
  </si>
  <si>
    <t>와... 진짜.........</t>
  </si>
  <si>
    <t>ㅇㅘ........ 11분 삭제보장... 반전이 정말로 미쳤습니다... 꼭 보세요... [결말포함]</t>
  </si>
  <si>
    <t>와.........</t>
  </si>
  <si>
    <t>와.......... 진심 개잼있습니다... 13분 순삭보장!!!!! 꼭 보세요! [결말포함]</t>
  </si>
  <si>
    <t>와.............이게 실화입니다.... 시간순삭. 꼭 보세요.  [결말포함]</t>
  </si>
  <si>
    <t>와....... 진짜 결말이 레알 미쳤습니다 ㄷㄷㄷㄷ... [결말포함]</t>
  </si>
  <si>
    <t>하.......... 단언컨대 명작 중의 "명작" 입니다. [결말포함]</t>
  </si>
  <si>
    <t>그냥...... 반전이 미쳐버렸습니다.... 존잼보장. 꼭 보세요 [결말포함]</t>
  </si>
  <si>
    <t>와........ 개잼있네요... 존잼보장. 2시간순삭! [결말포함]</t>
  </si>
  <si>
    <t>헐,,,</t>
  </si>
  <si>
    <t>와.... ㅎㄷㄷㄷ... 한번 클릭하면 10분 순삭. 끝까지 볼 수밖에 없는 영화. 존잼입니다 [결말포함]</t>
  </si>
  <si>
    <t>이게 실화라니.................... 미쳤네. 잼있네요 [결말포함]</t>
  </si>
  <si>
    <t>와... 개미쳤다 진짜 ㄷㄷㄷ... 한번 보기 시작하면 무슨 일이 있어도 멈출 수 없는!!! 역대급 반전영화 [결말포함]</t>
  </si>
  <si>
    <t>와....개찢었다 ㄷㄷㄷ,,,</t>
  </si>
  <si>
    <t>후아...... 미쳤다... ㅎㄷㄷㄷ 이거 꼭 보세요. 반전이 진심 미쳐버린 영화 [결말포함]</t>
  </si>
  <si>
    <t>와…..... 아직 안봤으면 이 영화는 꼭 보세요. 이 영화 진짜 개잼있음 [결말포함]</t>
  </si>
  <si>
    <t>이 영화.. 진심 재밌습니다... 그냥 시간순삭! 띵작 영화 ㅎㄷㄷㄷ [결말포함]</t>
  </si>
  <si>
    <t>오... 너무 재밌어서 벌써 7탄까지.... ㅎㄷㄷㄷ... [영화리뷰 결말포함]</t>
  </si>
  <si>
    <t>와........ 넷플릭스에서 아직 안 봤으면 무조건 봐야하는 대작 중의 "대작" (영화리뷰/결말포함)</t>
  </si>
  <si>
    <t>와... 클릭하면 끝까지 절대 멈출 수 없는 몰입감 미친 우주 영화 ㄷㄷㄷㄷ... [영화리뷰 영화추천]</t>
  </si>
  <si>
    <t>《넷플릭스》 아무생각 없이 눌렀다가 2시간 순삭시킨 한 미친 남자의 영화 [결말포함]</t>
  </si>
  <si>
    <t>하... 개미쳤다 진짜 ㄷㄷ... 너무 잘 만들어져서 두 번 다시 나오기 힘들다는 레전드급 명작 ㅎㄷㄷ... (결말포함)</t>
  </si>
  <si>
    <t>보고 개지렸습니다 ㄷㄷ..</t>
  </si>
  <si>
    <t>와… 찢었다.. 아직 안봤으면 이 영화는 그냥 무조건 보세요. [결말포함 영화리뷰]</t>
  </si>
  <si>
    <t>찢었다..</t>
  </si>
  <si>
    <t>진짜... 와.... 너무 잘 만들어서 두 번 다시 안 나올 역대급 전쟁영화 ㄷㄷㄷ [실화! 결말포함]</t>
  </si>
  <si>
    <t>미쳤다.</t>
  </si>
  <si>
    <t>12월달 1위 찍은 역대급 넷플릭스 신작 ㄷㄷㄷ… 지금 전세계에서 난리난 영화 [트롤의 습격]</t>
  </si>
  <si>
    <t>ㅎㄷㄷㄷ</t>
  </si>
  <si>
    <t>감독이 미쳤나?? ㄷㄷㄷ.. 지금껏 단 한번도 경험해 보지 못한 역대급 소재의 레전드영화 (영화리뷰/결말포함)</t>
  </si>
  <si>
    <t>이건뭐 ㄷㄷ.</t>
  </si>
  <si>
    <t>배우가 너무 연기에 몰입한 나머지 촬영 후에도 산에서 내려오지 못했다는 영화 [넷플릭스 영화추천]</t>
  </si>
  <si>
    <t>너무 재밌어서 정신줄 놓고 본 시간순삭 꿀잼 《넷플릭스 신작》 영화 [영화리뷰 결말포함]</t>
  </si>
  <si>
    <t>진짜 미쳤습니다 ㄷㄷㄷ.. 올해 본 영화 중 처음으로 끝까지 본 시간순삭 영화 [영화리뷰 결말포함]</t>
  </si>
  <si>
    <t>시간순삭! ㄷㄷㄷ,,</t>
  </si>
  <si>
    <t>클릭하는 순간 충격적인 스토리와 몰입감으로 2시간을 증발시키는 영화 [영화리뷰 결말포함]</t>
  </si>
  <si>
    <t>와.. 미쳤네.. 개소름으로 시작해서 입틀막으로 끝나는 2시간순삭 영화 [영화리뷰 결말포함]</t>
  </si>
  <si>
    <t>소오름.</t>
  </si>
  <si>
    <t>와.. 진짜.. 미쳐버린 몰입도와 반전에 2시간 동안 정신줄 놓고 본 영화 (지림주의! 결말포함)</t>
  </si>
  <si>
    <t>지림주의</t>
  </si>
  <si>
    <t>진심 소름끼치는 전개로 2시간 내내 지렸던 영화 ㄷㄷㄷㄷ.... (소름주의! 결말포함)</t>
  </si>
  <si>
    <t>진심 소름주의 ㄷㄷ..</t>
  </si>
  <si>
    <t>충격실화! 진심 보고 지렸습니다 ㄷㄷㄷ... (교육영상/결말포함)</t>
  </si>
  <si>
    <t>미쳤다 진짜...</t>
  </si>
  <si>
    <t>천조국 천조국 하는 이유..다시는 CIA에 덤비지 않겠습니다ㄷㄷㄷ</t>
  </si>
  <si>
    <t>롸저댓 작전 실패 그냥 마음대로 할것</t>
  </si>
  <si>
    <t>인간을 죽여도 박수받는 시대에 살게된 슈퍼히어로들 더보이즈 시즌4가 드디어 돌아옵니다+9월 공개 확정 작품까지!</t>
  </si>
  <si>
    <t>THE BOYS 드디어 시즌4! 끓어라 인간들아</t>
  </si>
  <si>
    <t>개꿀잼 [악귀] 아직 안보셨다면ㄷㄷ1-2화 줄거리 총정리, 김태리+김은희 조합으로 한방에 시청률 10%ㄷㄷ SBS 최신작</t>
  </si>
  <si>
    <t>1-2화 줄거리 총정리 살려줘?</t>
  </si>
  <si>
    <t>역대 가장 어둡고 진지한 마블의 정치, 난민, 전쟁, 스파이까지..ㄷㄷ 시크릿 인베이젼 1-2화 줄거리 총정리</t>
  </si>
  <si>
    <t>시크릿 인베이젼 1-2ghk 줄거리 총정리 누구도 믿지마</t>
  </si>
  <si>
    <t>대졸자와 금수저에게 무시받던 신입 고졸이 알고보니 0.01% 노력파 천재 회계사였다..[넘버스] 1-2화 줄거리 요약 총정리</t>
  </si>
  <si>
    <t>고졸 회계사? 감히? (고졸 천재 회계사) 제 실력 보여드리겠습니다</t>
  </si>
  <si>
    <t>드디어 12년만에 리부트 되는 해리포터 근황ㄷㄷ 그런데...???</t>
  </si>
  <si>
    <t>헤르미온느 배우 전원 교체! &lt;해리포터&gt; 리부트 시작</t>
  </si>
  <si>
    <t>신의 힘이 깃든 2200년전 고대 유물을 손에 넣어버린 고고학자가 역사의 흐름을 통째로 바꿔버린다면..?</t>
  </si>
  <si>
    <t>이젠 CG로 만들어버림 ㄷㄷ 30대 60대 인디아나 존스 컴백!</t>
  </si>
  <si>
    <t>44개국 시청률 1위 먹어버린 블랙핑크 제니 [디 아이돌] 화제+논란 미드 도대체 어떤 이야기일까? 총정리</t>
  </si>
  <si>
    <t>이런 이야기였군요.. 블랙핑크 제니 출연 미드 총정리 &lt;디 아이돌&gt;</t>
  </si>
  <si>
    <t>드디어..2023년에 공개되는 넷플릭스 원피스 실사화 총정리</t>
  </si>
  <si>
    <t>고무고무..!</t>
  </si>
  <si>
    <t>레전드 원작 드디어 마블 실사판으로 돌아옵니다! [시크릿 인베이젼] 보기전 총정리</t>
  </si>
  <si>
    <t>드디어 온다.. 아이언맨이 시작하고 닉 퓨리가 이어가는 &lt;시크릿인베이젼〉</t>
  </si>
  <si>
    <t>픽사가 또 미친 상상력으로 물과 불을 사랑에 빠뜨려버렸습니다ㄷㄷ 디즈니 픽사 신작 엘리멘탈</t>
  </si>
  <si>
    <t>물과 불이 사랑에 빠져버렸다;; 디즈니 픽사의 미친 신작</t>
  </si>
  <si>
    <t>트랜스포머6 비스트의 서막 보기전 너무 헷갈리는 16년의 트랜스포머 시리즈 전체 총정리</t>
  </si>
  <si>
    <t>주인공이 계속 바뀌는 이유..ㅠ 개봉D-2 &lt;트랜스포머: 비스트의 서막&gt; 보기전 16년의 트랜스포머 시리즈 총정리</t>
  </si>
  <si>
    <t>먼저 보고 왔습니다..스파이더맨 240명 어셈블ㄷㄷ팬들이 상상하는 모든게 그냥 다 나옵니다..소니가 작정하고 만들어버린 [스파이더맨: 어크로스 더 유니버스]</t>
  </si>
  <si>
    <t>이게 진짜 된다고..? "그 녀석들"까지 전부 나옵니다..!!!</t>
  </si>
  <si>
    <t>범죄도시3 보고 왔습니다..액션 미쳤고, 쿠키 영상도 미쳤습니다ㄷㄷ 계속 발전하는 마동석 시네마틱 유니버스 [범죄도시3 리뷰]</t>
  </si>
  <si>
    <t>보고왔습니다 미쳤습니다 &lt;범죄도시3&gt;</t>
  </si>
  <si>
    <t>영화 제작 기간만 6년...성공할 수 밖에 없는 가오갤3의 미친 제작 비하인드</t>
  </si>
  <si>
    <t>6년 걸린 가오갤3&gt; 성공할만했네..? 미친 제작 비하인드</t>
  </si>
  <si>
    <t>가오갤3 이런걸 기다렸다고 찐 감동+꿀잼 ㅜㅜ보고 왔습니다..영화 보기전에 이건 알고가세요!! 쿠키 영상은 2개임</t>
  </si>
  <si>
    <t>드디어 개봉! &lt;가오갤&gt; 보고 눈물을 훔친건에 대하여.. 굿바이!가디언즈!</t>
  </si>
  <si>
    <t>가오갤3 보기전 가디언즈 오브 갤럭시 시점으로 다시보는 마블 영화 10년 전체 총정리</t>
  </si>
  <si>
    <t>&lt;가디언즈 오브 갤럭시 3&gt; 보기전 10년의 여정 전체 총정리</t>
  </si>
  <si>
    <t>가오갤 만났는데 역대 인터뷰 중 제일 많이 웃음 ㅋㅋㅋ 심지어 눈 마주칠때마다...[가디언즈 오브 갤럭시 Vol.3 인터뷰]</t>
  </si>
  <si>
    <t>맨티스 사실 "그 장면"은 애드립이에요 ㅋㅋㅋㅋ</t>
  </si>
  <si>
    <t>가오갤3 미리 보고 왔습니다..마블 팬들이 원하던 그것이 맞습니다..눈물폭발..ㅜㅜ</t>
  </si>
  <si>
    <t>드디어 개봉! 제발..안돼..!</t>
  </si>
  <si>
    <t>능력이 200개인데 랜덤으로 발동하는 슈퍼히어로;; 성인용 슈퍼히어로 애니메이션을 넷플릭스가 만들어버렸다</t>
  </si>
  <si>
    <t>내 눈은, 니 손가락보다 강하다</t>
  </si>
  <si>
    <t>드디어 개봉 직전 범죄도시3 예고편 부가정보 총정리 이번엔 일본 친구들을 혼내버린 동석이형ㅠ</t>
  </si>
  <si>
    <t>우와~일본 깡패다 예고편 총정리 &lt;범죄도시&gt;</t>
  </si>
  <si>
    <t>1000억원대 기업인이 고민도 안하고 60층에서 뛰어내려버린 충격적인 이유...이 미드는 미쳤습니다 [래빗홀] 뇌피셜 리뷰</t>
  </si>
  <si>
    <t>굿바이</t>
  </si>
  <si>
    <t>지옥 최강 악마 메피스토를 배신하고 천사 셋과 손잡고 인간계를 정복하려한 악마를 막기위해 투입된 인간</t>
  </si>
  <si>
    <t>아버지...</t>
  </si>
  <si>
    <t>오직 액션으로 돌파구를 찾아버린 존 윅 4가 역대 시리즈 중 최고 점수를 받아버린 이유..ㅎㄷㄷ</t>
  </si>
  <si>
    <t>&lt;존윅4&gt; 압도적 1위</t>
  </si>
  <si>
    <t>외계인 난민 1500명에게 지구 거주를 허락해줬더니 벌어진일ㄷㄷ</t>
  </si>
  <si>
    <t>아빠?</t>
  </si>
  <si>
    <t>와..이게 되네..? 스파이더맨 유니버스의 대통합! 드디어 시작되었습니다</t>
  </si>
  <si>
    <t>스파이더맨 유니버스 대통합 시작?</t>
  </si>
  <si>
    <t>존 윅 형님은 지금까지 도대체 몇 명이나 죽였을까...? 뭐이리 많이죽임요;</t>
  </si>
  <si>
    <t>네가 189번!</t>
  </si>
  <si>
    <t>군필 여고생이 외계 괴생명체를 박살내 버리는 웹툰 원작 미친 한드 나왔다 방과후 전쟁활동 1-3화 줄거리 요약</t>
  </si>
  <si>
    <t>선생님..살려주세요</t>
  </si>
  <si>
    <t>전쟁의 신도 반으로 찢어버린 마블의 이중인격 최강자가 옵니다...!</t>
  </si>
  <si>
    <t>누구든 덤벼라</t>
  </si>
  <si>
    <t>고대 악마의 힘으로 인류 전체를 위협하는 적을 쓰러뜨리기 위해 모인 종족 군단</t>
  </si>
  <si>
    <t>날 따르라 인간</t>
  </si>
  <si>
    <t>327년전부터 미국이 준비한 최종 인간 병기</t>
  </si>
  <si>
    <t>명령이다 전부 죽여라</t>
  </si>
  <si>
    <t>스즈메의 문단속 미리보기 벌써 한국 박스 오피스 1등!</t>
  </si>
  <si>
    <t>&lt;너의 이름은&gt; 감독의 최신작 미리보기 여긴 도대체...? 스즈메의 문단속</t>
  </si>
  <si>
    <t>불법 폰팔이들이 털어먹으려 했던 대상이 하필 특수부대 출신 엘리트 캡틴 코리아 이제훈 이였다ㅜㅜ  [모범택시2] 1-4화 줄거리 몰아보기 SBS 최신 드라마</t>
  </si>
  <si>
    <t>모범택시2 1-4화 몰아보기 손님 맞을래요? 너 때릴래요 ^.^</t>
  </si>
  <si>
    <t>인공 유전자 조작을 너무 많이 당해버린 인간에게 생긴 변화ㄷㄷㄷ</t>
  </si>
  <si>
    <t>내가..왜이러지?</t>
  </si>
  <si>
    <t>앤트맨과 와스프 퀀텀매니아 쿠키 영상, 떡밥, 비하인드 총정리 어벤져스 5와 6를 정확히 예측하고 있는 영화...ㅎㄷㄷ [스포주의]</t>
  </si>
  <si>
    <t>쿠키 영상 비하인드 떡밥 총정리 캉의 시대 시작!</t>
  </si>
  <si>
    <t>카지노 시즌2 공개 직전 시즌1 핵심만 몰아보기</t>
  </si>
  <si>
    <t>시즌 1 하이라이트 시즌2 D-3!!</t>
  </si>
  <si>
    <t>존 윅 한 방에 몰아보기</t>
  </si>
  <si>
    <t>그렇게 강한 캉은 도대체 앤트맨에게 뭘 원하는 걸까? 앤트맨과 와스프: 퀀텀매니아 보기전 총정리</t>
  </si>
  <si>
    <t>도대체 원하는게 뭐야?</t>
  </si>
  <si>
    <t>수많은 인간의 심장을 먹은 악마와 인간 사이에서 태어난  자식들만 갖게 되는 잔혹함 끝판왕 초능력...ㄷㄷ</t>
  </si>
  <si>
    <t>아빠.. 감사합니다</t>
  </si>
  <si>
    <t>캉은 타노스보다 도대체 얼마나 강한걸까? 캉의 미친 능력 총정리</t>
  </si>
  <si>
    <t>타노스? 1초면 돼</t>
  </si>
  <si>
    <t>5년 6개월동안 하늘에 갇힌 191명의 사람들의 눈앞에 나타난 기이한 존재</t>
  </si>
  <si>
    <t>내가 시키는대로 해 인간!</t>
  </si>
  <si>
    <t>신의 힘을 갖게된 인간들 때문에 10개월 동안 출산을 50번 한 여자…충격</t>
  </si>
  <si>
    <t>아들..1회 딸….50회 제발 그만!!!!</t>
  </si>
  <si>
    <t>종교를 버리자마자 지옥의 힘으로 각성해 진화를 이룩한 여자</t>
  </si>
  <si>
    <t>이제.. 천국을 배신하기로 했습니다</t>
  </si>
  <si>
    <t>드디어 정신차린 마블의 2023 신작 영화, 드라마 9개 총정리 / 마블 페이즈 5</t>
  </si>
  <si>
    <t>이젠 양보다 질이다..! 2023 MARVEL 정리 신작</t>
  </si>
  <si>
    <t>아바타 3,4,5편 총정리와 아바타 물의 길 비하인드, 떡밥 총정리</t>
  </si>
  <si>
    <t>&lt;아바타 : 물의 길&gt; 다음 이야기 총정리 &lt;아바타3:씨앗 운반자〉 &lt;아바타4:툴로 라이더&gt; &lt;아바타5: 에이와를 찾아서&gt;</t>
  </si>
  <si>
    <t>와..헐리우드 1티어 배우가 이렇게 친절할 수가 있다고..? 살아있는 천사 그 자체..!아바타 네이티리&amp;시고니 위버 역대급 훈훈 인터뷰 [아바타: 물의 길]</t>
  </si>
  <si>
    <t>실물 미쳤다.. 물에서 실제로 7분간 숨참을 수 있게된 비법은 바로..!</t>
  </si>
  <si>
    <t>아바타2 물의 길 보기 직전 총정리 [아바타: 물의 길]</t>
  </si>
  <si>
    <t>5000명의 종신형 수감자들만 있는 역대 최악의 무한 우주 교도소</t>
  </si>
  <si>
    <t>지상 최악의 무한 감옥</t>
  </si>
  <si>
    <t>[재벌집 막내아들] 1-3화 줄거리 총정리, 자신을 죽인 재벌집의 막내아들로 환생해버린 송중기의 30년짜리 복수극</t>
  </si>
  <si>
    <t>재벌집 막내아들 1-3화 돌아보기</t>
  </si>
  <si>
    <t>해외에서 올해 최고 평점 마블 영화에 등극한 블랙팬서2 와칸다 포에버, 왜 그랬을까?</t>
  </si>
  <si>
    <t>&lt;블랙 팬서: 와칸다 포에버&gt; 다수의 호평, 약간의 아쉬움</t>
  </si>
  <si>
    <t>블랙팬서2 와칸다 포에버 쿠키영상, 떡밥, 비하인드 분석 총정리</t>
  </si>
  <si>
    <t>굿바이, 블랙팬서</t>
  </si>
  <si>
    <t>드디어! 2022년 마지막 마블 영화 블랙팬서2 와칸다 포에버 보기 직전 알아야 할 9가지 총정리</t>
  </si>
  <si>
    <t>블랙팬서 보기직전 알아야할 9사지 런닝타임: 2시간 41분 ㄷㄷ</t>
  </si>
  <si>
    <t>미군에서 특수부대 출신 군견의 입양을 절대 허락하지 않았던 이유..ㄷㄷ</t>
  </si>
  <si>
    <t>절대 입양 불가 귀여운데..?</t>
  </si>
  <si>
    <t>블랙팬서2 보기전 블랙팬서 시점으로 다시보는 마블 영화 15년 / 티찰라의 인생과 와칸다의 역사</t>
  </si>
  <si>
    <t>블랙팬서 시점으로 다시보는 마블영화</t>
  </si>
  <si>
    <t>악마와 친구가 된후 머리와 양팔에 전기톱이 융합된 남자...도대체 어떻게?ㄷㄷ</t>
  </si>
  <si>
    <t>악마와 계약 성공!</t>
  </si>
  <si>
    <t>문제가 많이 보이는 마블 세대 교체의 본격적인 시작...심각</t>
  </si>
  <si>
    <t>마블 세대교체 시작!</t>
  </si>
  <si>
    <t>외계인을 사랑하게 된 인간ㄷㄷ...왜 그랬을까 도대체</t>
  </si>
  <si>
    <t>????</t>
  </si>
  <si>
    <t>새로운 장면까지 추가해서 돌아온 [아바타 리마스터링] / 쿠키 영상 속 [아바타: 물의 길] 총정리</t>
  </si>
  <si>
    <t>새로운 장면 +쿠키 영상까지 총정리 &lt;아바타 리마스터링&gt; &lt;아바타: 물의 길》</t>
  </si>
  <si>
    <t>우연히 만난 죽음의 신 덕분에 700살까지 살게된 남자의 이야기</t>
  </si>
  <si>
    <t>- 소원대로 영원히 살게 해주마 !?</t>
  </si>
  <si>
    <t>2024년 아머워즈 줄거리 미리보기 [아이언맨 슈트와 토니 스타크 기술의 대량 유출]</t>
  </si>
  <si>
    <t>총정리 2024 &lt;아머워즈》</t>
  </si>
  <si>
    <t>[변호사 쉬헐크 1-4화 요약]+떡밥 총정리</t>
  </si>
  <si>
    <t>&lt;변호사쉬헐크&gt;가 남긴 큰 떡밥2개</t>
  </si>
  <si>
    <t>2025년 어벤져스5 캉의시대 줄거리 미리보기 [어벤져스 캉 다이너스티]</t>
  </si>
  <si>
    <t>총정리 &lt;어벤져스: 캉의시대&gt;</t>
  </si>
  <si>
    <t>마블이 6년동안 열심히 만들던 시리즈 총정리 / 제작 중단 사태</t>
  </si>
  <si>
    <t>"무기한 제작 중단"입니다</t>
  </si>
  <si>
    <t>첨단 무기로 무장한 외계 전투민족이 지구에 도착하자마자 시작된 초대량학살</t>
  </si>
  <si>
    <t>인간사냥</t>
  </si>
  <si>
    <t>마녀2 명장면으로 알아보는 감독이 밝힌 숨겨진 설정과 떡밥</t>
  </si>
  <si>
    <t>모가지 날아가? &lt;마녀 2&gt; 명장면</t>
  </si>
  <si>
    <t>드디어 공식 발표된 2025년까지 마블 신작 21개 총정리 [어벤져스5, 어벤져스6, 로키 시즌2, 캡틴아메리카4, 판타스틱4, 블레이드, 아이언하트, 왓이프 시즌2, 더 마블즈]</t>
  </si>
  <si>
    <t>2025 마블 최신작 21개 총정리</t>
  </si>
  <si>
    <t>범죄도시2 명장면으로 알아보는 영화가 성공할 수밖에 없었던 이유</t>
  </si>
  <si>
    <t>죽을것같으면 벨눌러 &lt;범죄도시2&gt; 명장면</t>
  </si>
  <si>
    <t>2022년 마블 신작 4개 총정리 / 떡밥, 쿠키, 줄거리 / 닥터 스트레인지 대혼돈의 멀티버스, 토르 러브앤썬더, 문나이트, 미즈마블,</t>
  </si>
  <si>
    <t>2022 마블 사건 총정리</t>
  </si>
  <si>
    <t>달을 박살낸 힘을 지닌 초능력자가 전세계 27명의 여성을 살해한 이유</t>
  </si>
  <si>
    <t>죽어!!</t>
  </si>
  <si>
    <t>토르 러브앤썬더에서 삭제된 마블 최강의 고대 악마</t>
  </si>
  <si>
    <t>언젠간.. 나온다</t>
  </si>
  <si>
    <t>세상에서 가장 빠른 남자가 음속을 넘기 위해 내린 선택</t>
  </si>
  <si>
    <t>음속보다 빠르게!</t>
  </si>
  <si>
    <t>토르: 러브앤썬더 쿠키영상, 떡밥, 비하인드 분석 총정리</t>
  </si>
  <si>
    <t>박서준 떡밥? &lt;토르: 러브앤썬더&gt; 쿠키 영상/떡밥 총정리!</t>
  </si>
  <si>
    <t>토르 시점으로 다시보는 마블 영화 15년 / 토르 오딘손 0-1505세 인생</t>
  </si>
  <si>
    <t>0~1505살 러브앤썬더 보기전 토르 인생 총정리</t>
  </si>
  <si>
    <t>토르: 러브앤썬더 보기전 총정리</t>
  </si>
  <si>
    <t>개봉까지 1일! &lt;토르:러브앤썬더&gt; 보기전 총정리</t>
  </si>
  <si>
    <t>미래 인류가 외계인과 싸우는 방법</t>
  </si>
  <si>
    <t>우주전쟁.. 시작이다</t>
  </si>
  <si>
    <t>닥터 스트레인지2 명장면 총정리 [닥터 스트레인지: 대혼돈의 멀티버스]</t>
  </si>
  <si>
    <t>내 입? 네 입이 어딧는데?</t>
  </si>
  <si>
    <t>신이 외면하고 악마도 분노하게 만든 최악의 인간 집단</t>
  </si>
  <si>
    <t>신이시여..제발.. !? 나는 꼭 인간들을 박멸하겠다</t>
  </si>
  <si>
    <t>2022년 서울 한복판에서 외계인들의 전쟁이 벌어진 이유</t>
  </si>
  <si>
    <t>끼긱.. 한국에 외계+인이 있다고?</t>
  </si>
  <si>
    <t>마블 신작 미즈마블 2화 하이라이트 총정리</t>
  </si>
  <si>
    <t>"미즈마블 힘의 진실!</t>
  </si>
  <si>
    <t>오직 자신만을 위해 힘을 사용하는 막장 슈퍼히어로...ㄷㄷㄷ</t>
  </si>
  <si>
    <t>나름 아들에겐 아버지의 빈자리를 채워주려 했는데</t>
  </si>
  <si>
    <t>마블 신작 미즈마블 1화 하이라이트 총정리</t>
  </si>
  <si>
    <t>&lt;미즈마블&gt; 1화 시작!</t>
  </si>
  <si>
    <t>마녀2 보기전 마녀 1편 총정리</t>
  </si>
  <si>
    <t>김다미 &lt;마녀2&gt; 나옴? VS (마녀2) 보기전 시리즈 총정리</t>
  </si>
  <si>
    <t>데뷔전부터 범죄도시2까지 마동석 몸의 변천사 총정리 / 건강 때문에 100kg 이상을 유지해야 하는 마동석의 비밀....</t>
  </si>
  <si>
    <t>데뷔전 데뷔 후 현재 마동석 몸의 변천사 34년 총정리</t>
  </si>
  <si>
    <t>쥬라기월드: 도미니언 보기전 29년 쥬라기 시리즈 전체 총정리</t>
  </si>
  <si>
    <t>(쥬라기 월드) 마지막 영화!</t>
  </si>
  <si>
    <t>데드풀 감독이 작정하고 만든 잔혹 애니메이션 시리즈...ㄷㄷㄷ</t>
  </si>
  <si>
    <t>살려줘</t>
  </si>
  <si>
    <t>토르 : 러브 앤 썬더 메인 예고편 2차 떡밥 분석 총정리!</t>
  </si>
  <si>
    <t>룬킹 토르 VS 신학살자 고르 2차 예고편 총정리</t>
  </si>
  <si>
    <t>악마와 마법사들의 세상에 몰래 인간들이 침투한 이유...충격 애니메이션ㄷㄷ</t>
  </si>
  <si>
    <t>너 인간이지?</t>
  </si>
  <si>
    <t>성형외과의사가 별장에서 저지르는 광기의 수술쇼...디즈니+라고 믿기 힘들정도의 역대역대역대급 대혼돈급 잔혹 영화</t>
  </si>
  <si>
    <t>수술 시작할게!</t>
  </si>
  <si>
    <t>닥스2 이후 2022년 마블 신작 7개 총정리 / 토르: 러브앤썬더, 쉬헐크, 블랙팬서2, 미즈마블, 가디언즈 오브 갤럭시: 홀리데이 스페셜, 아이 엠 그루트, 왓 이프...시즌2</t>
  </si>
  <si>
    <t>7개 더 남았다고? (닥터스트레인지2) 이후 2022 마블 작품 총정리</t>
  </si>
  <si>
    <t>마블 신작 문나이트 몰아보기 총정리</t>
  </si>
  <si>
    <t>줄거리 총정리 1~6화 &lt;문나이트&gt;의 엔드게임!</t>
  </si>
  <si>
    <t>닥터스트레인지: 대혼돈의 멀티버스가 남긴 의문점들 총정리</t>
  </si>
  <si>
    <t>&lt;닥터스트레인지2&gt; 삭제 장면, 부가정보 총정리</t>
  </si>
  <si>
    <t>닥터스트레인지: 대혼돈의 멀티버스 결말 이후 마블의 미래</t>
  </si>
  <si>
    <t>(닥터스트레인지2) 결말 이후 마블 세계는?</t>
  </si>
  <si>
    <t>닥터스트레인지: 대혼돈의 멀티버스 쿠키영상, 떡밥, 비하인드 분석 총정리</t>
  </si>
  <si>
    <t>(닥터스트레인지2) 쿠키영상/떡밥/비하인드 총정리</t>
  </si>
  <si>
    <t>닥터스트레인지: 대혼돈의 멀티버스 보기전 완다비전/로키/왓이프 총정리</t>
  </si>
  <si>
    <t>닥터 스트레인지2 대혼돈의 멀티버스 보기전 &lt;완다비전&gt; &lt;로키&gt; &lt;왓 이프?&gt; 총정리</t>
  </si>
  <si>
    <t>닥터스트레인지: 대혼돈의 멀티버스 보기전 알아야할 6가지 총정리</t>
  </si>
  <si>
    <t>닥터 스트레인지2 대혼돈의 멀티버스 보기전 총정리</t>
  </si>
  <si>
    <t>2418년 외계종족의 동물원에서 사육되는 인간들....[디즈니+ 개꿀잼 추천작3]</t>
  </si>
  <si>
    <t>엄마! 저게 인간이에요!</t>
  </si>
  <si>
    <t>마블 신작 문나이트 5화 줄거리 총정리</t>
  </si>
  <si>
    <t>줄거리 총정리 5화 문나이트의 진실!</t>
  </si>
  <si>
    <t>닥터 스트레인지: 대혼돈의 멀티버스 전세계에서 제일 빨리 본 사람들의 충격적인 후기 총정리</t>
  </si>
  <si>
    <t>그래서 누가 나온다고? (닥터스트레인지2) 전세계 최초 시청 후기!!</t>
  </si>
  <si>
    <t>마블 신작 문나이트 4화 줄거리 총정리</t>
  </si>
  <si>
    <t>줄거리 총정리 4화</t>
  </si>
  <si>
    <t>토르:러브 앤 썬더 1차 예고편 분석 총정리</t>
  </si>
  <si>
    <t>토르가 2명인 이유..! &lt;토르: 러브앤썬더&gt; 1차 예고편 총정리!</t>
  </si>
  <si>
    <t>뉴욕만 지키는 마블 히어로들 《디팬더스》 시즌1 총정리</t>
  </si>
  <si>
    <t>우리도 마블 히어로다</t>
  </si>
  <si>
    <t>마블 신작 문나이트 3화 줄거리 총정리</t>
  </si>
  <si>
    <t>줄거리 총정리 3화 이집트 전쟁 시작!</t>
  </si>
  <si>
    <t>15년전으로 돌아가 일진을 다시 만나보았다  《어게인마이라이프》 1-2화 줄거리 총정리</t>
  </si>
  <si>
    <t>(격투기 선수출신 이준기) 아직도 내가 찐따같아?</t>
  </si>
  <si>
    <t>약물로 탄생한 슈퍼히어로를 부모가 버리고 도망간 이유 《제시카 존스》 시즌1 총정리</t>
  </si>
  <si>
    <t>그만</t>
  </si>
  <si>
    <t>마블 신작 문나이트 2화 줄거리 총정리</t>
  </si>
  <si>
    <t>줄거리 총정리 2화 디즈니+압도적 1위!</t>
  </si>
  <si>
    <t>《수퍼 소닉》 1편 줄거리 + 《수퍼 소닉2》 개봉 정보 총정리</t>
  </si>
  <si>
    <t>너클즈 등장!</t>
  </si>
  <si>
    <t>드디어..마블 신작 문나이트 1화 줄거리 총정리</t>
  </si>
  <si>
    <t>1화 줄거리 총정리 2022 마블의 새로운 히어로</t>
  </si>
  <si>
    <t>《더 배트맨》 조커 삭제 장면 ㅎㄷㄷ</t>
  </si>
  <si>
    <t>하 하 하 하 하 하 하 하 하 하 하 하 하</t>
  </si>
  <si>
    <t>인간 무기로 파괴 불능 비브라늄급 육체를 가진 남자 《루크 케이지》 시즌1 총정리</t>
  </si>
  <si>
    <t>어? 내 손목</t>
  </si>
  <si>
    <t>미국 대통령의 실체를 폭로한 미친 애니메이션...ㄷㄷㄷ</t>
  </si>
  <si>
    <t>호날두 여친으로 살면 인생이 달라질까? 응 매우 달라져~</t>
  </si>
  <si>
    <t>스파이더맨 노웨이홈 명장면&amp;명대사 총정리</t>
  </si>
  <si>
    <t>스파이더맨 노웨이홈 명장면&amp;명대사</t>
  </si>
  <si>
    <t>강제로 천국에 가버린 남자ㄷㄷㄷ</t>
  </si>
  <si>
    <t>스파이더맨 유니버스 세 번째 영화는?</t>
  </si>
  <si>
    <t>&lt;스파이더맨&gt; 유니버스 대통합 시작! 모비우스+스파이더맨+베놈</t>
  </si>
  <si>
    <t>인간들을 대량으로 부활시킨 최초의 환생의 돌</t>
  </si>
  <si>
    <t>환생 완료</t>
  </si>
  <si>
    <t>스파이더맨 노웨이홈 유능한 변호사 《데어데블》 탄생 스토리 총정리 (시즌1-2)</t>
  </si>
  <si>
    <t>유능한 변호사 = 뉴욕의 악마</t>
  </si>
  <si>
    <t>역대급 수위 마블 레전드 시리즈…22222</t>
  </si>
  <si>
    <t>3월 넷플릭스 삭제 예정 이것도 마블이었어..?</t>
  </si>
  <si>
    <t>드디어..《더 배트맨》 보기전 총정리</t>
  </si>
  <si>
    <t>BATMAN 2시간56분 역대 최장 배트맨 영화 보기전 총정리</t>
  </si>
  <si>
    <t>나사가 예언한 인류멸망 0순위: 달 추락이 시작됐습니다</t>
  </si>
  <si>
    <t>달이 지구에 추락했다</t>
  </si>
  <si>
    <t>닥터스트레인지: 대혼돈의 멀티버스 줄거리 유출 완료;; 스포주의!!!!!!</t>
  </si>
  <si>
    <t>세계관 최강자들의 싸움 가슴이 웅장 VS &lt;닥터스트레인지2&gt; 유출 완료</t>
  </si>
  <si>
    <t>닥터 스트레인지: 대혼돈의 멀티버스 2차 예고편 총정리 미쳤습니까 마블ㄷㄷㄷㄷ</t>
  </si>
  <si>
    <t>형들이 거기서 왜나와..?? (닥터스트레인지2) 미쳤다!!</t>
  </si>
  <si>
    <t>역대급 수위 마블 레전드 시리즈…</t>
  </si>
  <si>
    <t>3월 넷플릭스 삭제 예정 이게.. 마블이었어?</t>
  </si>
  <si>
    <t>드디어..헐크의 마지막 두 영화 《월드 워 헐크》 총정리</t>
  </si>
  <si>
    <t>헐크 VS 어벤져스</t>
  </si>
  <si>
    <t>마동석 길가메시가 돌아옵니다ㄷㄷ</t>
  </si>
  <si>
    <t>싸이코패스는 어떻게, 왜 탄생하는지 밝혀버린 남자 / 악의 마음을 읽는자들 5~6화</t>
  </si>
  <si>
    <t>(한국 0.1% 싸이코패스 성향) - 나 돈 필요 없거든</t>
  </si>
  <si>
    <t>넷플릭스 역대 최고 수위 《지금 우리 학교는》 보기전 총정리</t>
  </si>
  <si>
    <t>지금 우리 학교는 -얘들아 살려줘..</t>
  </si>
  <si>
    <t>마블 신작 문나이트 1차 예고편 분석 총정리</t>
  </si>
  <si>
    <t>마블 &lt;문나이트〉 1차 예고편 총정리</t>
  </si>
  <si>
    <t>미친 퀄리티+김남길 조합으로 시청률 폭등 중인 드라마 《악의 마음을 읽는 자들》 1-2화 요약</t>
  </si>
  <si>
    <t>너지 범인?</t>
  </si>
  <si>
    <t>이터널스 마동석 직접 한글 더빙 총정리 순간 한국 영화인줄ㅋㅋ</t>
  </si>
  <si>
    <t>&lt;이터널스&gt; 더빙 총정리 마동석 편 하나 둘 셋 넷 다여 6학년이냐?</t>
  </si>
  <si>
    <t>이터널스 마동석 마카리 명장면 총정리</t>
  </si>
  <si>
    <t>&lt;이터널스&gt; 명장면 총정리 마카리&amp;마동석 편</t>
  </si>
  <si>
    <t>역대 가장 잔혹한 슈퍼히어로 시리즈 Top 3</t>
  </si>
  <si>
    <t>잔혹 Best 3 슈퍼히어로 시리즈</t>
  </si>
  <si>
    <t>22740년후 제2 지구에 도착한 2000명의 인간들</t>
  </si>
  <si>
    <t>안녕..지구..</t>
  </si>
  <si>
    <t>2022년 마블 영화 드라마 신작 9개 총정리</t>
  </si>
  <si>
    <t>2022 마블 신작 총정리</t>
  </si>
  <si>
    <t>2021년 마블 영화 드라마 9개 중요 포인트 전체 총정리</t>
  </si>
  <si>
    <t>2021 마블 영화&amp;드라마 9개 전체 사건 총정리</t>
  </si>
  <si>
    <t>닥터 스트레인지2 대혼돈의 멀티버스 1차 예고편 분석 총정리</t>
  </si>
  <si>
    <t>왜 닥스가 3명..??? &lt;닥터 스트레인지 대혼돈의 멀티버스&gt; 1차 예고편 분석 총정리</t>
  </si>
  <si>
    <t>닥터 스트레인지 2 인더 멀티버스 오브 매드니스 최초 예고편 총정리</t>
  </si>
  <si>
    <t>&lt;닥터 스트레인지 인더 멀티버스 오브 매드니스〉 최초 예고 영상 총정리</t>
  </si>
  <si>
    <t>스파이더맨 노웨이홈 엔드게임 급 쿠키 영상, 떡밥, 부가정보 총정리</t>
  </si>
  <si>
    <t>쿠키 영상, 떡밥 분석 총정리! 삼파이더맨은 진실? 거짓?</t>
  </si>
  <si>
    <t>스파이더맨 노웨이홈 보기전 알아야 할 7가지 총정리</t>
  </si>
  <si>
    <t>&lt;스파이더맨: 노 웨이 홈&gt; 보기 직전 7가지 총정리!</t>
  </si>
  <si>
    <t>지난 19년 동안 역대 스파이더맨 3명 총정리</t>
  </si>
  <si>
    <t>&lt;스파이더맨&gt; 전체 총정리</t>
  </si>
  <si>
    <t>악당들이 설명해주는 스파이더맨 노웨이홈 속 비밀!</t>
  </si>
  <si>
    <t>빌런 형들이 직접 설명해주는 &lt;스파이더맨 노웨이름&gt;</t>
  </si>
  <si>
    <t>호크아이 4화, 드디어 그분이 돌아오셨습니다ㄷㄷ</t>
  </si>
  <si>
    <t>ㅈ 됐다" 4화 드디어 “XXX”등장! ㅎㄷㄷ</t>
  </si>
  <si>
    <t>천사의 피를 마시고 영생하게 된 126명의 인간들</t>
  </si>
  <si>
    <t>인간들아.. 내 피를 선물한다..</t>
  </si>
  <si>
    <t>호크아이 3화, 네가 왜 거기서 나와…?????ㄷㄷㄷㄷ</t>
  </si>
  <si>
    <t>"너"가 왜 거기서 나와..??? 개꿀잼과 눈물의 시작...!</t>
  </si>
  <si>
    <t>마블의 미래를 이해하기 위해 꼭 기억해야 할 《로키》 명장면 총정리</t>
  </si>
  <si>
    <t>&lt;로키&gt; 중요 장면 총정리!</t>
  </si>
  <si>
    <t>2021년 디즈니+ 작품 총정리</t>
  </si>
  <si>
    <t>2021 디즈니+ 총정리</t>
  </si>
  <si>
    <t>엔드게임 2년후..호크아이 1-2화 총정리</t>
  </si>
  <si>
    <t>"나도 드디어 주인공이야" 《호크아이》, 그의 마지막 이야기</t>
  </si>
  <si>
    <t>넷플릭스 최고 애니메이션 탄생…ㄷㄷ</t>
  </si>
  <si>
    <t>해외특수부대에게 한국특수부대를 평가해 보라고 했더니..ㅎㄷㄷ</t>
  </si>
  <si>
    <t>스웨덴SOG 영국SAS 한국 군인들은 대체 무슨 훈련을 받았길래..?</t>
  </si>
  <si>
    <t>2022년 한국, 신의 예언대로 《지옥》에 끌려가게된 인간들</t>
  </si>
  <si>
    <t>지옥 인간은 예언대로 무조건 죽는다</t>
  </si>
  <si>
    <t>스파이더맨: 노 웨이 홈 2차 예고편 분석 총정리</t>
  </si>
  <si>
    <t>&lt;노웨이홈&gt; 2차 예고편 총정리! 역대 "스파이더맨" 중 가장 슬픈 영화..!</t>
  </si>
  <si>
    <t>이터널스 결말로 밝혀진 마블의 미래</t>
  </si>
  <si>
    <t>더 커져버린 마블 세계관 마블 세계관은 이제 시작이다..!</t>
  </si>
  <si>
    <t>이광수가 주지훈 연기에 꿀리지 않았던 레전드 영화..</t>
  </si>
  <si>
    <t>1. 런닝맨 아님 2. 옆에 재석이형없음</t>
  </si>
  <si>
    <t>이터널스 쿠키 영상, 떡밥 분석 총정리</t>
  </si>
  <si>
    <t>쿠키 영상 분석 떡밥 총정리</t>
  </si>
  <si>
    <t>마동석 이터널스 보기전 알아야 할 5가지 총정리</t>
  </si>
  <si>
    <t>MARVEL STUDIOS ETERNALS 보기전 총정리</t>
  </si>
  <si>
    <t>이터널스에서 마동석이 죽는다는 소문이 자꾸 들리는 이유...</t>
  </si>
  <si>
    <t>마블..나 1회용이니? 길가메시가 죽는다고?</t>
  </si>
  <si>
    <t>개봉 직전 상영 금지 당한 잔혹성 top1 한국 영화</t>
  </si>
  <si>
    <t>신들의 영역에서 200년전 인간을 되살려낸 과학자</t>
  </si>
  <si>
    <t>왜 나를 되살려..?</t>
  </si>
  <si>
    <t>이터널스 쿠키 영상 2개가 공개되고 전세계가 뒤집어진 이유!!</t>
  </si>
  <si>
    <t>니가 왜 거기서 나와..? &lt;이터널스&gt; 쿠키 영상 공개!</t>
  </si>
  <si>
    <t>지구에서 태어나 악마로 진화해버린 평범했던 인간</t>
  </si>
  <si>
    <t>지옥갈 준비 되었는가?</t>
  </si>
  <si>
    <t>드디어 이터널스에서 마동석이 중요한 이유 밝혀지다 / 마동석 길가메시 죽음 루머</t>
  </si>
  <si>
    <t>둘이 무슨 사이?? 길가 마동석이 중요해진 이유!</t>
  </si>
  <si>
    <t>베놈2 렛 데어 비 카니지 쿠키 영상 분석 총정리..미쳤다고!!!</t>
  </si>
  <si>
    <t>쿠키 영상 분석 총정리 전 세계가 뒤집어진 이유!</t>
  </si>
  <si>
    <t>베놈2 렛 데어 비 카니지 보기전 알아야 할 6가지 총정리</t>
  </si>
  <si>
    <t>보기 직전 총정리 6개</t>
  </si>
  <si>
    <t>마블 [왓이프] 몰아보기 최종!</t>
  </si>
  <si>
    <t>&lt;마블 왓 이프...?&gt; 모아보기</t>
  </si>
  <si>
    <t>넷플릭스가 성교육 드라마를 만들면?</t>
  </si>
  <si>
    <t>하필 벌크업 한 남궁민을 잡아버린 범죄조직ㅠ [검은태양] 3~4화 줄거리 요약</t>
  </si>
  <si>
    <t>3~4화 줄거리 요약 이것들 봐라 ㅋㅋ 양손 묶이면 못 죽일 것 같아!</t>
  </si>
  <si>
    <t>만약 토르가 지구를 점령한다면? 왓이프 7화 줄거리 총정리</t>
  </si>
  <si>
    <t>7화 줄거리 총.정.리 토르가 지구를 점령한다면? 내 맘대로 할거야!!</t>
  </si>
  <si>
    <t>어제 공개하자 마자 남궁민 미친 피지컬 때문에 난리난 드라마 [검은태양] 1~2화 줄거리 요약</t>
  </si>
  <si>
    <t>&lt;검은태양&gt; 1~2화 줄거리 요약 캡틴 코리아, 남궁민 피지컬 ㄷㄷ</t>
  </si>
  <si>
    <t>아이언맨 슈트가 탄생하지 않는다면? 왓이프 6화 줄거리 요약</t>
  </si>
  <si>
    <t>6화 줄거리 총.정.리 아이언맨을 제거한 킬몽거</t>
  </si>
  <si>
    <t>마블 호크아이 1차 예고편 총정리 / 호크아이의 마지막 이야기</t>
  </si>
  <si>
    <t>난 여기가 편해 진짜 &lt;호크마미&gt; 예고편 총정리</t>
  </si>
  <si>
    <t>넷플릭스 [D.P] 속 눈물 없이 볼 수 없는 명장면 총정리</t>
  </si>
  <si>
    <t>봉디쌤! 선화 대학 붙었대!</t>
  </si>
  <si>
    <t>어벤져스 전원이 좀비가된다면? 왓이프 5화 줄거리 요약</t>
  </si>
  <si>
    <t>5화 줄거리 총.정.리 안녕, 피터?</t>
  </si>
  <si>
    <t>2021 마블 멀티버스 총정리</t>
  </si>
  <si>
    <t>드디어 스파이더맨 이 가능한 이유</t>
  </si>
  <si>
    <t>샹치와 텐 링즈의 전설 쿠키 영상 해석, 떡밥, 부가정보 총정리</t>
  </si>
  <si>
    <t>쿠키 영상 떡밥 분석 비하인드 총정리</t>
  </si>
  <si>
    <t>샹치가 정말 신선한 마블 영화였던 이유, 샹치와 텐 링즈의 전설 리뷰, 쿠키 영상 정보</t>
  </si>
  <si>
    <t>굉장히 새로운 마블 영화인 이유</t>
  </si>
  <si>
    <t>샹치와 텐 링즈의 전설 보기전 알아야 할 7가지 총정리</t>
  </si>
  <si>
    <t>보기 직전7가지 총정리</t>
  </si>
  <si>
    <t>어벤져스 전원이 사망한다면? 왓이프 3화 줄거리 요약</t>
  </si>
  <si>
    <t>3화 줄거리 총.정.리 어벤져스 멤버 전원 사망..!</t>
  </si>
  <si>
    <t>스파이더맨: 노 웨이 홈 1차 예고편 분석 총정리 / 무엇이든 벌어질 수 있다!</t>
  </si>
  <si>
    <t>어둠의 댄스x3 스파이더맨 노 웨이홈 예고편 총정리</t>
  </si>
  <si>
    <t>스파이더맨 노 웨이 홈 유출 예고편 총정리</t>
  </si>
  <si>
    <t>&lt;스파이더맨: 노웨이 홈 &gt; 공식 예고편 내용 총정리</t>
  </si>
  <si>
    <t>아이언맨의 미래와 캡틴아메리카 4편 총정리</t>
  </si>
  <si>
    <t>마블 영화 그만 vs 마지막 한 편</t>
  </si>
  <si>
    <t>마블 이터널스 메인 예고편 분석 총정리 / 길가메시가 타노스를 팰 수 없었던 이유</t>
  </si>
  <si>
    <t>기.. 길가메시 진실의 방 좀 준비해줘</t>
  </si>
  <si>
    <t>악마와 자식을 낳은 천사에게 신이 내린 형벌</t>
  </si>
  <si>
    <t>한번만용서해 주십쇼!</t>
  </si>
  <si>
    <t>박서준의 마블 캐릭터 총정리</t>
  </si>
  <si>
    <t>-한국부터 우주까지 간다!</t>
  </si>
  <si>
    <t>마블 왓이프 1화 줄거리 요약 / 만약 스티브 로저스가 캡틴아메리카가 아니라면?</t>
  </si>
  <si>
    <t>1화 줄거리 총정리 누나 3대 5000 캡틴 카터와 아이언 로저스</t>
  </si>
  <si>
    <t>넷플릭스에서만 볼 수 있는 이상한 실험..ㄷㄷ</t>
  </si>
  <si>
    <t>나랑 데이트 할 인간 있나?</t>
  </si>
  <si>
    <t>베놈 2 렛 데어 비 카니지 2차 예고편 총정리 / 스파이더맨과의 만남이 기대되는 이유 / 소니 마블 유니버스의 본격적인 시작</t>
  </si>
  <si>
    <t>- 베놈 2편, 카니지의 탄생 이유!</t>
  </si>
  <si>
    <t>드디어 완벽하게 준비된 스파이더맨 3명의 만남 / 스파이더맨 노 웨이 홈 이 가능해진 이유</t>
  </si>
  <si>
    <t>스파이더맨 멀티버스 준비완료</t>
  </si>
  <si>
    <t>마블 로키 6화 줄거리 요약 (최종화) / 타노스는 애들 장난이었다...</t>
  </si>
  <si>
    <t>마블 신작 &lt;로키&gt;6화 줄거리 (최종화) 이 세상이.. 끝났다</t>
  </si>
  <si>
    <t>블랙팬서의 마지막 공식 마블 작품, 왓이프 예고편 총정리</t>
  </si>
  <si>
    <t>만약 그가 블랙팬서가 아니었다면?</t>
  </si>
  <si>
    <t>마블 로키 5화 줄거리 요약 / 로키가..너무너무 많다..</t>
  </si>
  <si>
    <t>너희가 전부 로키라고??? 마블신작 &lt;로키&gt; 5화 줄거리</t>
  </si>
  <si>
    <t>블랙 위도우 속 쿠키 영상 해석, 떡밥, 부가정보 총정리</t>
  </si>
  <si>
    <t>&lt;블랙 위도우&gt; 쿠키 영상 어벤져스의 흔적 떡밥 총정리</t>
  </si>
  <si>
    <t>어벤져스 이후의 슈퍼히어로는!? [마블 퓨처 레볼루션]</t>
  </si>
  <si>
    <t>어벤져스 이후 오메가 플라이트! 마블 퓨처 레볼루션</t>
  </si>
  <si>
    <t>영화 블랙 위도우 리뷰 (내용 스포일러 X)</t>
  </si>
  <si>
    <t>&lt;블랙 위도우&gt; 리뷰 내용스포x</t>
  </si>
  <si>
    <t>블랙 위도우 보기전 알아야 할 6가지 총정리</t>
  </si>
  <si>
    <t>&lt;블랙 위도우&gt; 보기 직전 총정리 6개</t>
  </si>
  <si>
    <t>마블 로키 4화 줄거리 요약 / 드디어 타임 키퍼들 등장!</t>
  </si>
  <si>
    <t>너넨 또 뭐여??? 마블 신작 &lt;로키&gt;4화 줄거리 이번엔 진짜 죽는줄...</t>
  </si>
  <si>
    <t>샹치와 텐 링즈의 전설 2차 예고편 총정리 / 어보미네이션 등장 ㄷㄷ / 지구에도 용이 있다</t>
  </si>
  <si>
    <t>어보미네이션이 왜나와??</t>
  </si>
  <si>
    <t>블랙 위도우 시점으로 다시보는 마블 영화 12년</t>
  </si>
  <si>
    <t>블랙 위도우 레드룸 어린이</t>
  </si>
  <si>
    <t>마블 로키 3화 줄거리 요약 / 누가 진짜 로키 일까?</t>
  </si>
  <si>
    <t>마블 신작 &lt;로키&gt;3화 줄거리 따라하지 말라고!</t>
  </si>
  <si>
    <t>현금 27억원 vs 목숨</t>
  </si>
  <si>
    <t>현금 27억이랑 네 목숨 중에 선택해</t>
  </si>
  <si>
    <t>마블 로키 2화 줄거리 요약 / 마블이 시간을 다루는 방법ㄷㄷ</t>
  </si>
  <si>
    <t>도대체 여긴 뭐냐고?? 마블 신작 &lt;로키&gt;2화 줄거리 마블의 모든 것을 담아놓은 《로키》</t>
  </si>
  <si>
    <t>[콰이어트 플레이스2] 지구 도착 80일만에 인류 90%를 몰살한 괴물의 컴백</t>
  </si>
  <si>
    <t>소리 내면 죽는다</t>
  </si>
  <si>
    <t>마블 로키 1화 줄거리 요약 / 어벤져스는 안 잡고 로키만 잡아간 이유 밝혀지다 / 스파이더맨, 닥터 스트레인지, 완다비전 까지 이어지는 드라마 로키</t>
  </si>
  <si>
    <t>왜 나만 갖고 그러냐고..1화 줄거리 마블 역사상 역대급 스케일</t>
  </si>
  <si>
    <t>마블 로키 드라마 초반 4분 장면 모음</t>
  </si>
  <si>
    <t>&lt;로키 &gt; 공식 드라마 장면 모음</t>
  </si>
  <si>
    <t>천둥의 힘과 망치를 물려받아 토르가 된 소년</t>
  </si>
  <si>
    <t>너에게 토르의 힘을 주마</t>
  </si>
  <si>
    <t>금지된 알약을 섭취한 남자가 얻게 된 초능력</t>
  </si>
  <si>
    <t>시공간이 붕괴되고 있어..!</t>
  </si>
  <si>
    <t>프렌즈 리유니언 17년만에 공개 완료!! / 방탄소년단, 데이비드 베컴, 레이디 가가, 저스틴 비버 출연</t>
  </si>
  <si>
    <t>조이(55세) 레이첼(53세) 챈들러 (53세) 17년만에&lt;프렌즈&gt;대본을 받은 배우들!</t>
  </si>
  <si>
    <t>마블 이터널스 티저 예고편 총정리 / 마동석ㄷㄷ</t>
  </si>
  <si>
    <t>타노스 터져볼래? 마동석 &lt;이터널스&gt; 예고편 총정리!</t>
  </si>
  <si>
    <t>전세계 2위 찍은 성인용 슈퍼히어로 / 데드풀 보다 잔혹ㄷㄷ</t>
  </si>
  <si>
    <t>한심한 ?? 인간놈들!</t>
  </si>
  <si>
    <t>미국 넷플릭스 실험몰카 수준 ㄷㄷㄷ</t>
  </si>
  <si>
    <t>제발..살려줘요 일반인 탈옥범이 도와달라고 한다면?</t>
  </si>
  <si>
    <t>개조 끝에 새로운 차원의 강화 육체를 갖게 된 인간 / 넷플릭스 초강추 신작</t>
  </si>
  <si>
    <t>척추랑 뇌 빼고 다 바꿨어요</t>
  </si>
  <si>
    <t>5월 넷플릭스 전세계 1위를 찍어버린 슈퍼히어로</t>
  </si>
  <si>
    <t>내가 세계 최강이다</t>
  </si>
  <si>
    <t>베놈 2 렛 데어 비 카니지 예고편 총정리 / 베놈 2편</t>
  </si>
  <si>
    <t>베놈 2편 예고편 총정리!</t>
  </si>
  <si>
    <t>불의 수호신을 사냥하러 갔던 인간의 최후</t>
  </si>
  <si>
    <t>감히 인간이 내 영역을 침범해?</t>
  </si>
  <si>
    <t>마블 이터널스 예고편 마동석 최초 공개, 토르4, 블랙팬서2, 스파이더맨3, 닥터스트레인지2, 앤트맨3, 판타스틱4 총정리</t>
  </si>
  <si>
    <t>마동석의 마블 영화《미터널즈》공개]</t>
  </si>
  <si>
    <t>인류 최초로 태양의 힘을 방출한 소녀 / 넷플릭스 전세계 1위</t>
  </si>
  <si>
    <t>마침내..힘을 해방했다</t>
  </si>
  <si>
    <t>마블 세계관 전체 역사 총정리 / '아이언맨' 부터 '팔콘앤윈터솔져' 까지</t>
  </si>
  <si>
    <t>138억년의 마블역사 총정리!</t>
  </si>
  <si>
    <t>팔콘앤윈터솔져 6화 (1-6화) 전체 에피소드 줄거리 요약 + 분석 총정리</t>
  </si>
  <si>
    <t>마블 신작 &lt;팔콘과 윈터솔저&gt; 최종화 줄거리! (1-6) 캡틴아메리카 세대교체 완료!</t>
  </si>
  <si>
    <t>로또 번호와 인생의 행복을 맞바꾼 남자</t>
  </si>
  <si>
    <t>기억해라.. -그게 뭔데요할머니??</t>
  </si>
  <si>
    <t>팔콘앤윈터솔져 5화 (1-5화) 줄거리 요약 + 분석 총정리</t>
  </si>
  <si>
    <t>1-5화 줄거리! 방패의 주민을 결정하는 후반전 시작! 방패 내꺼거든</t>
  </si>
  <si>
    <t>1대 vs 2대 , 전세계가 2대 캡틴아메리카를 인정하지 않는 진짜 이유</t>
  </si>
  <si>
    <t>1대 캡틴 vs2대 캡틴</t>
  </si>
  <si>
    <t>팔콘앤윈터솔져 4화 (1-4화) 줄거리 요약 + 분석 총정리</t>
  </si>
  <si>
    <t>마블 신작 1-4화 줄거리! 역대 가장 잔인한 캡틴아메리카 탄생</t>
  </si>
  <si>
    <t>로키 공식 1차 예고편 총정리</t>
  </si>
  <si>
    <t>스페이스스톤 토르 형, 나 여기 있어</t>
  </si>
  <si>
    <t>박보검 공유 주연 영화 서복 총정리</t>
  </si>
  <si>
    <t>팔콘앤윈터솔져 3화 (1-3화) 줄거리 요약 + 분석 총정리</t>
  </si>
  <si>
    <t>1-3화 줄거리! 이제꿀잼 시작이다!!</t>
  </si>
  <si>
    <t>새로운 DC 영화 22개 총정리 플래시, 흑인 슈퍼맨, 더 수어사이드 스쿼드, 더 배트맨, 블랙아담, 아쿠아맨2, 샤잠2, 원더우먼3, 배트걸 등</t>
  </si>
  <si>
    <t>DC영화 아직 많이 남았다</t>
  </si>
  <si>
    <t>팔콘앤윈터솔져 1-2화 줄거리 요약 + 분석 총정리</t>
  </si>
  <si>
    <t>South Korea? 1-2화 줄거리 윈터솔져와 한국의 연결고리!</t>
  </si>
  <si>
    <t>스나이더컷 vs 웨던컷, 저스티스리그 얼마나 달라졌을까? + 저스티스리그 2편, 3편 줄거리 총정리</t>
  </si>
  <si>
    <t>스나이더컷vs 웨던컷</t>
  </si>
  <si>
    <t>마블 완다비전 미친 퀄리티의 CG, 제작 비하인드 총정리</t>
  </si>
  <si>
    <t>도대체 어디까지 CG인거지?</t>
  </si>
  <si>
    <t>팔콘앤윈터솔져 1화 줄거리 요약 + 부가정보 총정리</t>
  </si>
  <si>
    <t>☆ 마블 신작 &lt;팔콘과 윈터솔저&gt; 1화! - 2대 캡틴아메리카 공개 *</t>
  </si>
  <si>
    <t>천사와 악마 사이에서 자식이 태어나면? (시즌3)</t>
  </si>
  <si>
    <t>드디어 공개되는 4시간 2분짜리 DC 영화 ‘저스티스리그’ 스나이더컷 총정리</t>
  </si>
  <si>
    <t>4시간 2분짜리 영화</t>
  </si>
  <si>
    <t>전세계 최초로 1억볼트의 전기를 체내에서 생산할 수 있는 인간의 비밀</t>
  </si>
  <si>
    <t>- 1억볼트!!</t>
  </si>
  <si>
    <t>완다비전 떡밥 비하인드 쿠키 50개 총정리 (1~9화)</t>
  </si>
  <si>
    <t>떡밥/쿠키 비하인드 50개 총정리 '완다'는 앞으로 얼마나 강해질까?</t>
  </si>
  <si>
    <t>13000살의 그녀, 아가사 하크네스 총정리</t>
  </si>
  <si>
    <t>마블 완다비전 1-8화 줄거리 요약 총정리</t>
  </si>
  <si>
    <t>마블 신작 &lt;완다비전&gt; - 완다의 진짜 정체 밝혀지다</t>
  </si>
  <si>
    <t>여자가 1명만 남은 미래 세계..ㄷㄷ</t>
  </si>
  <si>
    <t>뭔소리야??! 여자는 너한명 뿐이야..</t>
  </si>
  <si>
    <t>캡틴아메리카 시점으로 다시보는 마블 영화 12년 / 스티브 로저스 0-105세 인생</t>
  </si>
  <si>
    <t>캡틴아메리카 시점에서 다시보는 마블 영화 - 모든 걸 걸고</t>
  </si>
  <si>
    <t>마블 완다비전 1-7화 줄거리 요약 총정리</t>
  </si>
  <si>
    <t>마블 신작 &lt;완다비전&gt; - 드디어 진짜 악당 공개!</t>
  </si>
  <si>
    <t>바다의 끝에서 인간들이 맞닥뜨린 촉수 괴생명체</t>
  </si>
  <si>
    <t>인간 한 입.. - 도대체..뭐지?</t>
  </si>
  <si>
    <t>아이언맨 시점으로 다시보는 마블 영화 12년 / 토니 스타크 0-53세 인생</t>
  </si>
  <si>
    <t>아이언맨 시점에서 다시보는 마블 영화 - 토니, 후회 없는 삶을 살았나요?</t>
  </si>
  <si>
    <t>마블 완다비전 1-6화 줄거리 요약 총정리</t>
  </si>
  <si>
    <t>마블 신작 &lt;완다비전〉 도대체 완다의 능력의 끝은 어디..?</t>
  </si>
  <si>
    <t>악마와 계약해서 무적의 육체로 환생한 남자</t>
  </si>
  <si>
    <t>너의 환생을 허락한다</t>
  </si>
  <si>
    <t>불멸의 육체로 진화하는 장치를 개발한 미국 최대 바이오 기업</t>
  </si>
  <si>
    <t>이제.나는..불멸이다..</t>
  </si>
  <si>
    <t>마블 완다비전 1-5화 줄거리 요약 총정리</t>
  </si>
  <si>
    <t>마블 신작 《완다비전〉 역대급이었다..5화.</t>
  </si>
  <si>
    <t>24시간 365일 법이 사라진 나라에서 살게된 선택받은 인간들 / 미국 일본 홍콩 넷플릭스 top 1 기록</t>
  </si>
  <si>
    <t>[영화리뷰 결말포함] 몰입감 있는 스토리로 두 개의 사건을 파헤치는 반전 스릴러</t>
  </si>
  <si>
    <t>소름반전</t>
  </si>
  <si>
    <t>[영화리뷰 결말포함] 완벽주의 살인마가 선택한 소름돋는 사랑의 방식</t>
  </si>
  <si>
    <t>미쳤네..</t>
  </si>
  <si>
    <t>마피아 가족을 건드린 조직의 충격적인 최후</t>
  </si>
  <si>
    <t>마피아는 건드리지..</t>
  </si>
  <si>
    <t>시궁창 같은 현실을 벗어나고 싶었던 한 소녀의 마지막 선택</t>
  </si>
  <si>
    <t>[영화리뷰/결말포함] 산속에서 미친 살인마를 건드린 사람들의 최후</t>
  </si>
  <si>
    <t>미쳤다..</t>
  </si>
  <si>
    <t>[영화리뷰/결말포함] 원양어선에서 벌어진 역대급 소름끼치는 충격실화</t>
  </si>
  <si>
    <t>연쇄적으로 토막/유기, 자백까지 하고도 무죄선고 받은 남자[영화리뷰 결말포함]</t>
  </si>
  <si>
    <t>축하합니다 범인 잡으셨어요</t>
  </si>
  <si>
    <t>공소시효가 끝나는 날, 범인을 찾았다 [영화리뷰결말포함]</t>
  </si>
  <si>
    <t>딸을 죽었지만 난 이제 무죄야 원룸</t>
  </si>
  <si>
    <t>실제 사건을 발생시킨소름 돋는 영화 [영화리뷰결말포함]</t>
  </si>
  <si>
    <t>나 사람아니야 쓰레기야</t>
  </si>
  <si>
    <t>최민식이 진심으로 때렸다는 그 영화  [영화리뷰결말포함]</t>
  </si>
  <si>
    <t>그게 내려놓고 꺼져라 뒤진다 "</t>
  </si>
  <si>
    <t>옆집 여자의 옷장에 숨어동영상 촬영하는 남자 [영화리뷰결말포함]</t>
  </si>
  <si>
    <t>옷장 전부 찍어줄게</t>
  </si>
  <si>
    <t>소년원에서 배운 권투로 챔피언이 된 남자  [영화리뷰결말포함]</t>
  </si>
  <si>
    <t>사는게 왜이리 ㅈ같냐</t>
  </si>
  <si>
    <t>극악한 범죄자가무죄를 받았다통쾌한 반전[영화리뷰결말포함]</t>
  </si>
  <si>
    <t>즐겨볼까? 어짜피 난 무죄니까</t>
  </si>
  <si>
    <t>50살의 나이차를 극복한 노인의 비밀 [영화리뷰 결말포함]</t>
  </si>
  <si>
    <t>아빠의 장례식 이후  삼촌이 나에게 집착한다 [영화리뷰 결말포함]</t>
  </si>
  <si>
    <t>난 네가 성인이 되기만을 기다렸어</t>
  </si>
  <si>
    <t>몸만 큰 어른이들의 배꼽잡는 웃음폭탄! [영화리뷰 결말포함]</t>
  </si>
  <si>
    <t>하면 죽는 여자와하려는 남자 [영화리뷰 결말포함]</t>
  </si>
  <si>
    <t>황정민 나 이거하면 죽을 수도 있어요 임수정</t>
  </si>
  <si>
    <t>어리고 예쁜 가정부를 함부로 집으로 들이면 안되는 이유 [영화리뷰 결말포함]</t>
  </si>
  <si>
    <t>건드리면 안될 여자를 건드려 버린 동네 건달의 최후 [영화리뷰 결말포함]</t>
  </si>
  <si>
    <t>떡실신 아직 시작도 안 했어</t>
  </si>
  <si>
    <t>무기를 정말 잘 활용하는 히어로 [영화리뷰 결말포함]</t>
  </si>
  <si>
    <t>십대들의 무서운 일탈/ 근데 배꼽 빠지게 웃기다? [영화리뷰결말포함]</t>
  </si>
  <si>
    <t>마음에 드는 애로 골라봐</t>
  </si>
  <si>
    <t>절대 무공을 마스터해버린 류승범 [영화리뷰결말포함]</t>
  </si>
  <si>
    <t>장풍 배우는데 한 달에 얼마입니까?</t>
  </si>
  <si>
    <t>여사친이 술 취해 잠든 척 연기한다? [영화리뷰결말포함]</t>
  </si>
  <si>
    <t>그냥 좀 덮치라고!!</t>
  </si>
  <si>
    <t>특별한 서비스를 해주는 미용실 [영화리뷰결말포함]</t>
  </si>
  <si>
    <t>영업이 끝난 후 색다른 서비스가 시작된다</t>
  </si>
  <si>
    <t>말년 병장이 여 중사와 단둘이 불침번 서다 생긴 일 [영화리뷰결말포함]</t>
  </si>
  <si>
    <t>왜 이렇게 끌리지?</t>
  </si>
  <si>
    <t>처절하고 암울했던 그시절 음지세계 이야기 [영화리뷰결말포함]</t>
  </si>
  <si>
    <t>형님, 뒤지고 싶소?</t>
  </si>
  <si>
    <t>지금도 어딘가에서 벌어질 안타까운 이야기 [영화리뷰 결말포함]</t>
  </si>
  <si>
    <t>제발 그만..</t>
  </si>
  <si>
    <t>끝까지 서글픈 사람들 이야기 [영화리뷰 결말포함]</t>
  </si>
  <si>
    <t>먹고살기 진짜 힘드네..</t>
  </si>
  <si>
    <t>죄수 관리하다 본인 인생 관리 실패한 남 교도관 [영화리뷰결말포함]</t>
  </si>
  <si>
    <t>난 살고 싶었을 뿐이야</t>
  </si>
  <si>
    <t>남편을 살리기 위해/ 부자 노인에게 자신을.. [영화리뷰 결말포함]</t>
  </si>
  <si>
    <t>평점 9.54) 뻔한 영화인줄 알았다가/ 반전에 반전/ 팬티 갈아입은 영화 [영화리뷰]</t>
  </si>
  <si>
    <t>?!!!! 네 운을 빼앗아 가는 X이 있어</t>
  </si>
  <si>
    <t>욕하면서도 계속 보게되는/ 초강력 섹시 불륜 영화[영화리뷰 결말포함]</t>
  </si>
  <si>
    <t>괜히 아꼈어..</t>
  </si>
  <si>
    <t>100만 유튜버 주연/ 한 남자에게 두번 당한 유부녀[영화리뷰 결말포함]</t>
  </si>
  <si>
    <t>그만 좀 해 X쉐키야</t>
  </si>
  <si>
    <t>[결말포함] 눈 먼 노인이 어린소녀방에 밤마다 오는 이유는?! 무더운 여름밤 짧은 공포영화 개꿀잼 추천!</t>
  </si>
  <si>
    <t>[영화리뷰] 믿고보는 한국형 범죄 오락 액션!! 개꿀잼 22분시간순삭!</t>
  </si>
  <si>
    <t>절대복종 순결 정조.. 이상하리 만큼 엄격한 이 학교의 정체는? [영화리뷰,결말포함]</t>
  </si>
  <si>
    <t>제대로 사고친 유아인! 대체 몇편이나 말아먹은거야?</t>
  </si>
  <si>
    <t>유아인이 말아먹은 개봉예정 작품 4편</t>
  </si>
  <si>
    <t>모두가 기대하고 있는 2023년 개봉예정 공포영화! 절대후회 안할 작품들 입니다</t>
  </si>
  <si>
    <t>네 동일인물 맞구요 공포영화 맞습니다</t>
  </si>
  <si>
    <t>2023년 개봉예정인 "DP시즌2" 모든정보를 담았습니다. 신규출연자와 기존출연자 DP시즌1에서 보여줬던 떡밥회수까지 필수시청!</t>
  </si>
  <si>
    <t>DP시즌2 신규 출연자 및 시즌1 떡밥정보 •조석봉은 살아있다!</t>
  </si>
  <si>
    <t>2023년 우리가 원했던 기대작들이 쏟아집니다! 넷플릭스 필수시청 한국영화 개봉 예정작 TOP5</t>
  </si>
  <si>
    <t>2023년 넷플릭스폼 미쳤다.</t>
  </si>
  <si>
    <t>아카데미 각색상 후보.. 몰입감 넘치는 명품 스릴러 영화 [영화리뷰 결말포함]</t>
  </si>
  <si>
    <t>산에서 우연히 발견한 현금 440만 달러...</t>
  </si>
  <si>
    <t>삶에 지치고 힘들 때.. 가슴속에 큰 울림을 주는 감동 실화 영화 [영화리뷰 결말포함]</t>
  </si>
  <si>
    <t>고난과 시련을 이겨낸 남자.</t>
  </si>
  <si>
    <t>2주 연속 전미 박스오피스 1위!! 예측불허 로맨틱 코미디 영화 [영화리뷰 결말포함]</t>
  </si>
  <si>
    <t>결혼... 해? 말아?!</t>
  </si>
  <si>
    <t>케이트 블란쳇이 사건의 진범을 찾는 스릴러 영화 [영화리뷰 결말포함]</t>
  </si>
  <si>
    <t>저는 범인이 아닙니다...</t>
  </si>
  <si>
    <t>가슴이 따뜻해지는 아름다운 사랑 이야기.. 감동 실화 영화 [영화리뷰 결말포함]</t>
  </si>
  <si>
    <t>가장 행복했던 기억은 영원히 가슴에 남는다...</t>
  </si>
  <si>
    <t>새로운 에너지가 필요할 때 봐야 할 영화 [영화리뷰 결말포함]</t>
  </si>
  <si>
    <t>열정을 충전하실 시간입니다 :)</t>
  </si>
  <si>
    <t>네이버 평점 9.02 아름답고 감동적인 인생 영화 [영화리뷰 결말포함]</t>
  </si>
  <si>
    <t>비록 포로였지만.. 그들은 진정한 군인이었다 [영화리뷰 결말포함]</t>
  </si>
  <si>
    <t>군인의 명예...</t>
  </si>
  <si>
    <t>긍정적인 말이 가져온 놀라운 변화.. 감동 실화 영화 [영화리뷰 결말포함]</t>
  </si>
  <si>
    <t>모든 부모님들께 추천해 드리고 싶은 영화…</t>
  </si>
  <si>
    <t>전미 박스오피스 1위 감동 실화 영화 [영화리뷰 결말포함]</t>
  </si>
  <si>
    <t>이 영화의 98.5% 7 사실이다...</t>
  </si>
  <si>
    <t>네이버 평점 9.13 실화 기반의 따뜻하고 감동적인 영화 [영화리뷰 결말포함]</t>
  </si>
  <si>
    <t>그래도, 삶은 계속된다...</t>
  </si>
  <si>
    <t>군대에 다시 끌려가게 생긴 남자의 선택.. 실화 바탕 영화 [영화리뷰 결말포함]</t>
  </si>
  <si>
    <t>(심한 말) 친구야, 군대 다시 가자!!</t>
  </si>
  <si>
    <t>로튼 토마토 지수 97% 강력 추천 요리 영화 [영화리뷰 결말포함]</t>
  </si>
  <si>
    <t>2주 연속 전미 박스오피스 1위를 기록한 화끈한 액션 영화 [영화리뷰 결말포함]</t>
  </si>
  <si>
    <t>진급누락에 불만을 품은 남자...</t>
  </si>
  <si>
    <t>네이버 평점 9.15 아름답고 낭만적인 판타지 로맨스 영화 [영화리뷰 결말포함]</t>
  </si>
  <si>
    <t>네이버 평점 9.23 강력 추천 감동 실화 영화 [영화리뷰 결말포함]</t>
  </si>
  <si>
    <t>전미 박스오피스 1위 화끈한 복수 영화 [영화리뷰 결말포함]</t>
  </si>
  <si>
    <t>법으로는 단죄할 수 없는 사람들...</t>
  </si>
  <si>
    <t>애슐리 쥬드+휴 잭맨의 상큼한 로맨틱 코미디 영화 [영화리뷰 결말포함]</t>
  </si>
  <si>
    <t>유쾌하고 사랑스러운 영화...</t>
  </si>
  <si>
    <t>그냥... 미친 걸작 [영화리뷰 결말포함]</t>
  </si>
  <si>
    <t>R등급 영화 최초 아카데미 작품상 수상작</t>
  </si>
  <si>
    <t>자연재해로 인한 재앙이 시작된다 [영화리뷰 결말포함]</t>
  </si>
  <si>
    <t>터졌다...</t>
  </si>
  <si>
    <t>인생을 새롭게 시작하고 싶어질 때 봐야 할 영화 [영화리뷰 결말포함]</t>
  </si>
  <si>
    <t>직업: 변호사</t>
  </si>
  <si>
    <t>제작비 3,500만 달러에 전 세계 흥행 수입 1억 8,200만 달러로 흥행에 크게 성공한 영화 [영화리뷰 결말포함]</t>
  </si>
  <si>
    <t>직업: 왕</t>
  </si>
  <si>
    <t>숨겨진 수작.. 반전에 반전을 거듭하는 심리 스릴러 영화 [영화리뷰 결말포함]</t>
  </si>
  <si>
    <t>납치당한 전직 마피아 보스...</t>
  </si>
  <si>
    <t>지금 봐도 재밌는 정통 판타지 영화 [영화리뷰 결말포함]</t>
  </si>
  <si>
    <t>반지의제왕 이전에 이 영화가 있었다...</t>
  </si>
  <si>
    <t>전미 박스오피스 1위 강력 추천 감동 실화 영화 [영화리뷰 결말포함]</t>
  </si>
  <si>
    <t>제리 브룩하이머 제작 감동 실화...</t>
  </si>
  <si>
    <t>숨 막히는 빠른 전개.. 조니 뎁의 리얼타임 액션 스릴러 영화 [영화리뷰 결말포함]</t>
  </si>
  <si>
    <t>아무런 잘못도 없이 표적이 된 남자...</t>
  </si>
  <si>
    <t>전미 박스오피스 1위를 차지하고 '올해 최고의 영화'라는 찬사를 받았던 실화 영화 [영화리뷰 결말포함]</t>
  </si>
  <si>
    <t>전미 박스오피스 1위를 차지하고 전 세계 흥행 수입 2억 500만 달러로 흥행에 크게 성공한 로맨틱 코미디 영화 [영화리뷰 결말포함]</t>
  </si>
  <si>
    <t>진짜 현실적인 연애...</t>
  </si>
  <si>
    <t>처음부터 끝까지 재밌는 실화 기반 범죄 영화 [영화리뷰 결말포함]</t>
  </si>
  <si>
    <t>직업: 사기꾼</t>
  </si>
  <si>
    <t>감독의 자전적 이야기를 담아낸 국내 미개봉 가족 영화 [영화리뷰 결말포함]</t>
  </si>
  <si>
    <t>모르는 사람에게 아버지가 유산을 남겼다...</t>
  </si>
  <si>
    <t>단 한순간도 지루할 틈 없는 명품 액션 스릴러 영화 [영화리뷰 결말포함]</t>
  </si>
  <si>
    <t>거대한 음모에 휘말린 남자...</t>
  </si>
  <si>
    <t>두 남자의 치열한 심리전을 담아낸 범죄 스릴러 영화 [영화리뷰 결말포함]</t>
  </si>
  <si>
    <t>평범한 가장에게 닥친 위기...</t>
  </si>
  <si>
    <t>긍정의 에너지를 가득 채워주는 기분 좋은 힐링 영화 [영화리뷰 결말포함]</t>
  </si>
  <si>
    <t>잊고 있던 열정을 깨우는 영화 :)</t>
  </si>
  <si>
    <t>2주 연속 전미 박스오피스 1위를 기록한 국내 미개봉 가족 영화 [영화리뷰 결말포함]</t>
  </si>
  <si>
    <t>존재조차 알지 못했던 딸이 나타나다..</t>
  </si>
  <si>
    <t>자신이 결혼과 맞는 성향인지 확신이 없다면 봐야 할 영화 [영화리뷰 결말포함]</t>
  </si>
  <si>
    <t>안정적인 삶을 원하는 남자...</t>
  </si>
  <si>
    <t>따뜻한 스토리로 훈훈한 감동을 주는 판타지 로맨스 영화 [영화리뷰 결말포함]</t>
  </si>
  <si>
    <t>죽은 사람을 보는 남자...</t>
  </si>
  <si>
    <t>실화에서 영감을 얻은 가슴 아픈 로맨스 영화 [영화리뷰 결말포함]</t>
  </si>
  <si>
    <t>아내를 의심해야 하는 남자...</t>
  </si>
  <si>
    <t>도박에 중독된 대학교수를 참교육하는 사채업자들 [영화리뷰 결말포함]</t>
  </si>
  <si>
    <t>도박 빚은 도박으로 갚는다...</t>
  </si>
  <si>
    <t>잊지 못할 감동과 깊은 여운을 남기는 영화 [영화리뷰 결말포함]</t>
  </si>
  <si>
    <t>맹장수술 직후 탈옥한 남자...</t>
  </si>
  <si>
    <t>지구 온난화로 인한 재앙이 시작된다 [영화리뷰 결말포함]</t>
  </si>
  <si>
    <t>얼어붙은 지구...</t>
  </si>
  <si>
    <t>세계적인 거장의 블랙 코미디 영화 [영화리뷰 결말포함]</t>
  </si>
  <si>
    <t>과대망상에 빠진 코미디언 지망생...</t>
  </si>
  <si>
    <t>미국 내에서만 1억 달러 이상의 흥행 수입을 올린 감동 영화 [영화리뷰 결말포함]</t>
  </si>
  <si>
    <t>너무나도 따뜻한 인생 영화...</t>
  </si>
  <si>
    <t>지친 일상에 쉼표가 되어주는 따뜻한 힐링 영화 [영화리뷰 결말포함]</t>
  </si>
  <si>
    <t>돌아가신 삼촌이 유산을 남겼다...</t>
  </si>
  <si>
    <t>국가로부터 버림받고 조용히 살던 남자의 복수가 시작된다 [영화리뷰 결말포함]</t>
  </si>
  <si>
    <t>긍정적인 메시지를 전하는 기분 좋은 로맨틱 코미디 영화 [영화리뷰 결말포함]</t>
  </si>
  <si>
    <t>운이 없지만 성실하게 사는 남자...</t>
  </si>
  <si>
    <t>명배우들의 호연이 돋보이는 실화 기반 범죄 영화 [영화리뷰 결말포함]</t>
  </si>
  <si>
    <t>100% 검거율의 1급 수사관...</t>
  </si>
  <si>
    <t>지친 하루의 피로를 풀어주는 유쾌한 가족 영화 [영화리뷰 결말포함]</t>
  </si>
  <si>
    <t>전 세계 흥행 수입 1억 달러 돌파...</t>
  </si>
  <si>
    <t>치열한 두뇌 싸움과 반전!! 웰메이드 법정 스릴러 영화 [영화리뷰 결말포함]</t>
  </si>
  <si>
    <t>배심원들을 조종하는 여자...</t>
  </si>
  <si>
    <t>3주 연속 전미 박스오피스 1위를 기록한 코미디 액션 영화 [영화리뷰 결말포함]</t>
  </si>
  <si>
    <t>초특급 배우들의 파격...변신...!!!</t>
  </si>
  <si>
    <t>꿈을 향해 달릴 수 있는 힘과 용기를 주는 감동 실화 영화 [영화리뷰 결말포함]</t>
  </si>
  <si>
    <t>잊고 있던 꿈을 깨우는 영화...</t>
  </si>
  <si>
    <t>재미만큼은 확실한 SF 재난 스릴러 영화 [영화리뷰 결말포함]</t>
  </si>
  <si>
    <t>새로운 생명체가 발견되다…</t>
  </si>
  <si>
    <t>예측 불가능한 전개의 미스터리 스릴러 영화 [영화리뷰 결말포함]</t>
  </si>
  <si>
    <t>의문의 사건에 휘말리는 남자…</t>
  </si>
  <si>
    <t>기적 같은 이야기를 따뜻하게 담아낸 감동 실화 영화 [영화리뷰 결말포함]</t>
  </si>
  <si>
    <t>평범한 하루에 감사하게 만드는 영화...</t>
  </si>
  <si>
    <t>범인이 누구인지 끝까지 긴장하면서 보게 만드는 미스터리 스릴러 [결말포함]</t>
  </si>
  <si>
    <t>죄를지은사람들만 초대받은 섬...</t>
  </si>
  <si>
    <t>상처받고 위로가 필요한 분들을 위한 영화 [영화리뷰 결말포함]</t>
  </si>
  <si>
    <t>마음을 따뜻하게 치유하는 영화...</t>
  </si>
  <si>
    <t>마지막까지 긴장감이 지속되는 첩보 스릴러 영화 [영화리뷰 결말포함]</t>
  </si>
  <si>
    <t>조작된 범인으로 몰릴 위기에 놓인 남자...</t>
  </si>
  <si>
    <t>명작 중의 명작!! 세계 최고 부호의 죽음으로 억울한 누명에 휘말린 전설적인 호텔 지배인 [영화리뷰 결말포함]</t>
  </si>
  <si>
    <t>눈부신 미장센과 초호화 캐스팅!!!</t>
  </si>
  <si>
    <t>이번에는 이집트다!! 시선을 압도하는 매혹적인 추리 스릴러 영화 [영화리뷰 결말포함]</t>
  </si>
  <si>
    <t>완벽한 알리바이, 모두가 용의자!!</t>
  </si>
  <si>
    <t>제작비 5,500만 달러에 전 세계 흥행 수입 3억 5,200만 달러로 흥행에 크게 성공한 추리 스릴러 영화 [영화리뷰 결말포함]</t>
  </si>
  <si>
    <t>가슴이 뜨거워지는 수작!! 진정한 리더란 무엇인가를 보여주는 영화 [영화리뷰 결말포함]</t>
  </si>
  <si>
    <t>군인 출신 죄수들 + 3성 장군= !!!</t>
  </si>
  <si>
    <t>동생의 목숨을 구하기 위해 돌아온 전설적인 범죄자 [영화리뷰 결말포함]</t>
  </si>
  <si>
    <t>어떤 차든 60초면 접수한다</t>
  </si>
  <si>
    <t>123분간 리얼 우주 체험을 하는 느낌의 SF영화 [영화리뷰 결말포함]</t>
  </si>
  <si>
    <t>실종된 아버지를 찾으러 해왕성 가즈아</t>
  </si>
  <si>
    <t>늪지대에 위치한 오래된 대저택에서 일하게 되면 벌어지는 일 [영화리뷰 결말포함]</t>
  </si>
  <si>
    <t>그 집에 가지 말았어야 했다...</t>
  </si>
  <si>
    <t>진짜 훈훈하고 기분 좋은 명품 코미디 영화 [영화리뷰 결말포함]</t>
  </si>
  <si>
    <t>웃긴 영화 맞습니다 :)</t>
  </si>
  <si>
    <t>152분이 순식간에 삭제되는 감동 실화 영화 [영화리뷰 결말포함]</t>
  </si>
  <si>
    <t>불가능에 도전한 두 남자의 이야기</t>
  </si>
  <si>
    <t>1980년 한 해 동안만 무려 60여곳의 은행을 턴 노인 [영화리뷰 결말포함]</t>
  </si>
  <si>
    <t>이 이야기, 역시, 대부분 사실이다</t>
  </si>
  <si>
    <t>웃음과 눈물 행복까지 :) 실화 기반의 따뜻하고 감동적인 가족 영화 [영화리뷰 결말포함]</t>
  </si>
  <si>
    <t>세 아이를 입양하게 된 (구) 딩크족...</t>
  </si>
  <si>
    <t>네이버 평점 9.31 철학적이면서 감동적인 SF 영화 [영화리뷰 결말포함]</t>
  </si>
  <si>
    <t>인간다움이란 무엇인가...</t>
  </si>
  <si>
    <t>위기 때마다 아버지처럼 청년을 도와주던 노신사의 정체 [영화리뷰 결말포함]</t>
  </si>
  <si>
    <t>PTA 그의 장편 데뷔작...</t>
  </si>
  <si>
    <t>은행에게 땅을 뺏길 위기에 처한 형제의 선택 [영화리뷰 결말포함]</t>
  </si>
  <si>
    <t>평단의 극찬을 받았던 바로 그 영화...</t>
  </si>
  <si>
    <t>힘들고 지친 날에 보세요 :) 따뜻한 감동을 주는 힐링 영화 [영화리뷰 결말포함]</t>
  </si>
  <si>
    <t>아버지가 보고 싶어지는 영화...</t>
  </si>
  <si>
    <t>인생 멜로 영화로 유명한 감동적인 판타지 로맨스 영화 [영화리뷰 결말포함]</t>
  </si>
  <si>
    <t>운명의 하루를 통해 깨닫는 사랑...</t>
  </si>
  <si>
    <t>실화 기반의 탄탄한 스토리로 몰입하게 만드는 영화 [영화리뷰 결말포함]</t>
  </si>
  <si>
    <t>한순간에 집을 잃고 거리로 내몰린 남자...</t>
  </si>
  <si>
    <t>전 세계를 강타한 베스트셀러 원작의 따뜻한 감동을 주는 힐링 영화 [영화리뷰 결말포함]</t>
  </si>
  <si>
    <t>고집불통에 까칠해 보이지만 알고보면 사랑스러운 남자...</t>
  </si>
  <si>
    <t>관객들의 호평이 이어지면서 4개월 가까이 장기 흥행하며 흥행에 성공한 웰메이드 법정 스릴러 영화 [영화리뷰 결말포함]</t>
  </si>
  <si>
    <t>교도소를 배경으로 한 수많은 영화 중에서도 꼭 추천해 드리고 싶은 영화 [영화리뷰 결말포함]</t>
  </si>
  <si>
    <t>17명을 살해한 남자와 1명을 실수로 죽인 남자...</t>
  </si>
  <si>
    <t>리들리 스콧과 토니 스콧 감독이 제작에 참여한 국내 미개봉 첩보 영화 [영화리뷰 결말포함]</t>
  </si>
  <si>
    <t>직업: 첩보원 (전직 FBI요원)</t>
  </si>
  <si>
    <t>태양을 되살리기 위해 태양에 핵탄두를 발사하러 떠난 대원들의 목숨을 건 사투를 그린 SF영화 [영화리뷰 결말포함]</t>
  </si>
  <si>
    <t>지구로 보내는 마지막 메시지</t>
  </si>
  <si>
    <t>31회 고야상을 휩쓸며 작품성을 인정받은 스페인 스릴러 영화 [영화리뷰 결말포함]</t>
  </si>
  <si>
    <t>복수라는 단 하나의 목적...</t>
  </si>
  <si>
    <t>탄탄한 구성과 배우들의 연기가 몰입도를 높여주는 웰메이드 정치 스릴러 영화 [영화리뷰 결말포함]</t>
  </si>
  <si>
    <t>거대한 음모를 감추려는 사람들과 진실을 파헤치는 사람들</t>
  </si>
  <si>
    <t>미국 개봉 첫날 박스오피스 1위를 차지하고 무려 8주 연속 톱10에 오르며 흥행에 성공한 영화 [영화리뷰 결말포함]</t>
  </si>
  <si>
    <t>식당에서 남의 예약석에</t>
  </si>
  <si>
    <t>입소문으로 박스오피스 역주행 1위를 차지하며 흥행에 성공한 스타일리시하고 매력적인 스릴러 영화 [영화리뷰 결말포함]</t>
  </si>
  <si>
    <t>실종된 친구를 추적하는 요리 브이로그 운영자..</t>
  </si>
  <si>
    <t>학대 당하고 쓰레기통에 버려진 개를 구해준 착한 남자를 건드리면 벌어지는 일 [영화리뷰 결말포함]</t>
  </si>
  <si>
    <t>개값 10,000 달러..</t>
  </si>
  <si>
    <t>2주 연속 전미 박스오피스 1위를 기록한 국내 미개봉 감동 실화 영화 [영화리뷰 결말포함]</t>
  </si>
  <si>
    <t>서른 살, 늦깎이 신인 선수..</t>
  </si>
  <si>
    <t>위험한 거짓말을 이어가는 남자의 이야기를 담은 심리 스릴러 영화 [영화리뷰 결말포함]</t>
  </si>
  <si>
    <t>특기: 서명 위조, 거짓말,.. 다른 사람 흉내내기</t>
  </si>
  <si>
    <t>보는 내내 기분 좋은 따뜻한 감동을 주는 힐링 영화 [영화리뷰 결말포함]</t>
  </si>
  <si>
    <t>귀여움 : ☆☆☆☆☆ 사랑스러움:☆☆☆☆☆</t>
  </si>
  <si>
    <t>학벌도 돈도 없던 여자가 3억3,000만 달러라는 미국 법정 사상 최고의 배상액을 받아낸 놀라운 실화 [영화리뷰 결말포함]</t>
  </si>
  <si>
    <t>두 번의 이혼, 세 아이, 통장 잔고 16달러…</t>
  </si>
  <si>
    <t>미국 100개 미만의 극장에서 개봉 후 입소문으로 1283개까지 늘어났던 화제의 영화 [영화리뷰 결말포함]</t>
  </si>
  <si>
    <t>모든 것을 잃고도 1등석을 타는 여자...</t>
  </si>
  <si>
    <t>잔인하게 버림받은 전남편의 복수를 담은 감성 스릴러 영화 [영화리뷰 결말포함]</t>
  </si>
  <si>
    <t>아내와 아이를 한 번에 잃은 남자...</t>
  </si>
  <si>
    <t>치밀한 구성과 반전이 돋보이는 범죄 스릴러 영화 [영화리뷰 결말포함]</t>
  </si>
  <si>
    <t>협상가 VS 위선자</t>
  </si>
  <si>
    <t>인생의 소중한 가치를 되새겨주는 따뜻한 힐링 영화 [영화리뷰 결말포함]</t>
  </si>
  <si>
    <t>사랑해요...</t>
  </si>
  <si>
    <t>콜롬비아 박스오피스 1위 미스터리 스릴러 영화 [영화리뷰 결말포함]</t>
  </si>
  <si>
    <t>여자친구가 갑자기 사라졌다...</t>
  </si>
  <si>
    <t>저예산 하이틴 영화임에도 1억 2900만 달러라는 놀라운 흥행 기록을 남긴 영화 [영화리뷰 결말포함]</t>
  </si>
  <si>
    <t>하이틴 영화의 전설...</t>
  </si>
  <si>
    <t>2시간 36분이 아깝지 않은 실화 기반 명품 범죄 영화 [영화리뷰 결말포함]</t>
  </si>
  <si>
    <t>직업: 마약왕</t>
  </si>
  <si>
    <t>많은 사람들이 인생작으로 꼽는 영화 [영화리뷰 결말포함]</t>
  </si>
  <si>
    <t>그가 매일 모으는 것은...</t>
  </si>
  <si>
    <t>예상치 못한 결말로 모두에게 충격을 안긴 영화 [영화리뷰 결말포함]</t>
  </si>
  <si>
    <t>검은 연기의 실체..</t>
  </si>
  <si>
    <t>CIA 최고 요원들의 화끈한 액션과 로맨스!! 진짜 재미있고 유쾌한 영화 [영화리뷰 결말포함]</t>
  </si>
  <si>
    <t>직업: CIA 특수요원</t>
  </si>
  <si>
    <t>흥미로운 주제로 엄청나게 흥행했던 영화 [영화리뷰 결말포함]</t>
  </si>
  <si>
    <t>억만장자...</t>
  </si>
  <si>
    <t>반전에 반전을 거듭하는 심리 스릴러 영화 [영화리뷰 결말포함]</t>
  </si>
  <si>
    <t>직업: 경호원</t>
  </si>
  <si>
    <t>외계와의 전쟁으로 폐허가 된 지구를 배경으로 하는 뛰어난 영상미의 SF영화 [영화리뷰 결말포함]</t>
  </si>
  <si>
    <t>2077년, 모두가 떠나버린 지구...</t>
  </si>
  <si>
    <t>달달한 로맨스로 시작해서 목숨을 건 액션으로 끝나는 영화 [영화리뷰 결말포함]</t>
  </si>
  <si>
    <t>썸인줄 알았는데…</t>
  </si>
  <si>
    <t>스트레스가 쌓인 날 아무 생각 없이 보는 영화 [영화리뷰 결말포함]</t>
  </si>
  <si>
    <t>직업: 도둑 17</t>
  </si>
  <si>
    <t>억울한 누명을 쓴 아름다운 부인의 복수가 시작된다 [영화리뷰 결말포함]</t>
  </si>
  <si>
    <t>죄명: 남편 살해</t>
  </si>
  <si>
    <t>긴박하고 박진감 넘치는 정통 액션 영화 [영화리뷰 결말포함]</t>
  </si>
  <si>
    <t>과거: CIA 최고 요원 현재: 일급 범죄자</t>
  </si>
  <si>
    <t>최근에 만든 것 같은 놀라운 퀄리티의 SF영화 [영화리뷰 결말포함]</t>
  </si>
  <si>
    <t>2035년, 1가정 1로봇 시대</t>
  </si>
  <si>
    <t>모든 것은 계획되어 있었다! 몰입감 쩌는 밀실 공포 영화 [영화리뷰 결말포함]</t>
  </si>
  <si>
    <t>태워주셔서 감사해요^^ 과연 그럴까?</t>
  </si>
  <si>
    <t>최고의 도둑들이 보여주는 기상천외한 작전과 통쾌한 액션 [영화리뷰 결말포함]</t>
  </si>
  <si>
    <t>도둑질 콜? 왓?</t>
  </si>
  <si>
    <t>0.01% 천재 삼 남매의 유산을 가로채려 한 사악한 백작의 최후 [영화리뷰/결말포함]</t>
  </si>
  <si>
    <t>(막내) 귀염뽀짝하지만 무서운 능력자</t>
  </si>
  <si>
    <t>아름다운 의상과 압도적 영상미로 끝장 보는 영화 [영화리뷰/결말포함]</t>
  </si>
  <si>
    <t>마찬 이게 진짜 디즈니야!</t>
  </si>
  <si>
    <t>환상의 도시 로마에서 펼쳐지는 우디앨런 표 막장 판타지 [영화리뷰/결말포함]</t>
  </si>
  <si>
    <t>(콜걸) 신혼여행 중...</t>
  </si>
  <si>
    <t>평점 '9점대'의 수많은 사람들의 인생 영화라 불리는 명작  [영화리뷰/결말포함]</t>
  </si>
  <si>
    <t>사람들이 잘 모르는 동화 같은 판타지 영화 [영화리뷰/결말포함]</t>
  </si>
  <si>
    <t>지친 일상에 휴가 같은 힐링 영화 [영화리뷰/결말포함]</t>
  </si>
  <si>
    <t>잠시 쉬었다 가세요</t>
  </si>
  <si>
    <t>진짜 영혼을 보는 여자를 정신병원에 가두면 벌어지는 일 [영화리뷰/결말포함]</t>
  </si>
  <si>
    <t>실화</t>
  </si>
  <si>
    <t>끝을 알 수 없는 전개와 배우들의 몰입감 있는 연기로 만들어낸 독창적인 영화 [영화리뷰/결말포함]</t>
  </si>
  <si>
    <t>인류 최고로 평가받는 천재 소설가가 그려낸 모두가 다 아는 그 작품 [영화리뷰/결말포함]</t>
  </si>
  <si>
    <t>(재산: 수십조) 그까짓 거 얼만데?!</t>
  </si>
  <si>
    <t>세상 존재감 없던 '너드녀'가 각 잡고 XXX하면 벌어지는 일 [영화리뷰/결말포함]</t>
  </si>
  <si>
    <t>니들 인생이나 살아!!</t>
  </si>
  <si>
    <t>9년 전 납치된 아들이 이웃집에 살고 있다면?!</t>
  </si>
  <si>
    <t>당신 마음 알아.. 어떻게 알아?! 나도 모르겠는데..</t>
  </si>
  <si>
    <t>디즈니 100주년 실사영화 '피터팬&amp;웬디' [영화리뷰/결말포함]</t>
  </si>
  <si>
    <t>행복했던 기억을 떠올려봐!</t>
  </si>
  <si>
    <t>4번의 결혼, 4번의 이혼...영화보다 더 영화 같은 삶을 살다 간 여인 [영화리뷰/결말포함]</t>
  </si>
  <si>
    <t>역대급 연기</t>
  </si>
  <si>
    <t>상류층 남성들은 물론, 사돈을 넘어 딸의 약혼남까지 넘어오게 한 마성의 팜므파탈 [영화리뷰/결말포함]</t>
  </si>
  <si>
    <t>세상은 내 손아귀에 있어</t>
  </si>
  <si>
    <t>다신 없을 사랑스럽고 유쾌한 90년대 로맨틱 코미디 영화  [영화리뷰/결말포함]</t>
  </si>
  <si>
    <t>언닌 나한테 안돼요</t>
  </si>
  <si>
    <t>주방 하녀에서 시작해 단숨에 왕국 권력 서열 1위로 올라선 여인의 비밀 [영화리뷰/결말포함]</t>
  </si>
  <si>
    <t>내가 아직 시녀로 보여!?</t>
  </si>
  <si>
    <t>파격적인 소재에 명배우들의 연기가 더해진 기분 좋은 로맨스 영화 [영화리뷰/결말포함]</t>
  </si>
  <si>
    <t>딸의 남자친구에게 차였다..</t>
  </si>
  <si>
    <t>배우들의 흡입력 있는 연기로 90분이 순삭 되는 영화 [영화리뷰/결말포함]</t>
  </si>
  <si>
    <t>지독할 정도로 현실적인 사랑</t>
  </si>
  <si>
    <t>중세 시대 지붕수리공의 아들로 태어나 최고의 스포츠 스타가 된 남자의 이야기 [영화리뷰/결말포함]</t>
  </si>
  <si>
    <t>추락하는 토크쇼 일인자에게 찾아온 기적같은 신입직원 [영화리뷰/결말포함]</t>
  </si>
  <si>
    <t>(웃어요) (ㅇㅇ..) 제가 시키는대로만 하세요</t>
  </si>
  <si>
    <t>네이버 평점 '9점대'의 반드시 봐야 할 실화 영화 [영화리뷰/결말포함]</t>
  </si>
  <si>
    <t>천재소녀가 중고차 사기꾼 집에 태어나면 벌어지는 일 [영화리뷰/결말포함]</t>
  </si>
  <si>
    <t>(이거 사기 아니에요?) 너는 그냥 순종만 하면 돼</t>
  </si>
  <si>
    <t>긍정의 힘과 찰나의 용기가 만나면 기적 같은 일이 벌어집니다. [영화리뷰/결말포함]</t>
  </si>
  <si>
    <t>젊은 청춘들이 전쟁을 겪으며 변해가는 모습을 적나라하게 표현한 숨은 명작 [영화리뷰/결말포함]</t>
  </si>
  <si>
    <t>한편의 수필을 읽듯 잔잔히 스며드는 로맨스 영화 [영화리뷰/결말포함]</t>
  </si>
  <si>
    <t>누군가를 막연히 기다려 본 적 있나요..?</t>
  </si>
  <si>
    <t>누에씨를 구하려 도착한 동양에서 신비의 여인에게 매혹된 비단 상인 [영화리뷰/결말포함]</t>
  </si>
  <si>
    <t>나의 로망을 실현시켜주는 체험관이 있다?! [영화리뷰/결말포함]</t>
  </si>
  <si>
    <t>저 남잔가봐?!</t>
  </si>
  <si>
    <t>영상미의 천재가 디즈니와 손잡고 완벽하게 구현해낸 판타지 실사 영화 [영화리뷰/결말포함]</t>
  </si>
  <si>
    <t>(갓벽 캐스팅) 디즈니! 이때로 돌아와줘..</t>
  </si>
  <si>
    <t>고객의 삶을 훔칠 수 있게 된 찐따 신발수리공의 이중생활 [영화리뷰/결말포함]</t>
  </si>
  <si>
    <t>남자친구 신발 사이즈가..??</t>
  </si>
  <si>
    <t>새로 들어온 하녀만이 알고 있는 대저택 주인의 은밀한 비밀?! [영화리뷰/결말포함]</t>
  </si>
  <si>
    <t>주인이 원하는 것을 너무도 잘 알았던 하녀</t>
  </si>
  <si>
    <t>깊은 감동과 전율을 선사하는 21세기 최고의 실화 영화 [영화리뷰/결말포함]</t>
  </si>
  <si>
    <t>자기가 강아지인 줄 아는 천재 악어 [영화리뷰/결말포함]</t>
  </si>
  <si>
    <t>뀨~ 오다주웠어요</t>
  </si>
  <si>
    <t>어느 날 호텔을 경품으로 받은 커리어 우먼의 '꿈과 사랑'을 향한 아름다운 도전기 [영화리뷰/결말포함]</t>
  </si>
  <si>
    <t>수 세기 동안 권력자들이 찾아 헤맨 '전설의 해적 보물'을 찾아낸 고아 소년 [영화리뷰/결말포함]</t>
  </si>
  <si>
    <t>개꿀!!</t>
  </si>
  <si>
    <t>역사상 가장 치명적이고 스타일리시한 뱀파이어 [영화리뷰/결말포함]</t>
  </si>
  <si>
    <t>현대 사회와 단절된 채 살아온 야생 여인의 비밀 [영화리뷰/결말포함]</t>
  </si>
  <si>
    <t>난 당신들보다 슬프거나 고통스럽지 않아요...</t>
  </si>
  <si>
    <t>날 무시하고 갑질을 일삼던 직장 상사를 내 아바타로 만든 비결 [영화리뷰/결말포함]</t>
  </si>
  <si>
    <t>이제 부터 내가 갑이야!!</t>
  </si>
  <si>
    <t>다시 한번 짜릿한 신혼의 설렘을 느끼고 싶은 이들에게 추천하는 성인 로맨스 영화 [영화리뷰/결말포함]</t>
  </si>
  <si>
    <t>(부부관계 전문가) 오늘 밤 숙제 해오세요</t>
  </si>
  <si>
    <t>삶에 한계를 느끼고 있는 사람들이 보면 좋은 '변화와 성장을 다룬 수작 ' [영화리뷰/결말포함]</t>
  </si>
  <si>
    <t>노력하지 말고 그냥 해</t>
  </si>
  <si>
    <t>2500만 달러 제작비로 아바타를 제치고 7주간 북미 박스오피스 1위 한 논란의 드라마</t>
  </si>
  <si>
    <t>[네이버 평점 9점] 인생을 담담하고 적나라하게 보여주지만 그 안에 따듯함이 있는 실화 영화 [영화리뷰/결말포함]</t>
  </si>
  <si>
    <t>내인생!!</t>
  </si>
  <si>
    <t>불륜 저지르다 머리 위로 폭탄이 떨어지면 벌어지는 일 [영화리뷰/결말포함]</t>
  </si>
  <si>
    <t>폭탄 떨어지기 3초전..</t>
  </si>
  <si>
    <t>작은 생각의 차이로 인생은 달라집니다. [영화리뷰/결말포함]</t>
  </si>
  <si>
    <t>삶이 맛있다</t>
  </si>
  <si>
    <t>자기가 강아지인 줄 아는 전설 속 수룡 [영화리뷰/결말포함]</t>
  </si>
  <si>
    <t>오다주웠어요.. 뀨우~ ??!!</t>
  </si>
  <si>
    <t>0.01% 상류층 여대생들이 가난한 여교수를 무시하면 벌어지는 일 [영화리뷰/결말포함]</t>
  </si>
  <si>
    <t>뭘 믿고 그렇게 싸가지가 없니?!</t>
  </si>
  <si>
    <t>천재 협상가가 승소 확률 0.1% 재판에서 각잡고 변호하면 벌어지는 일 [영화리뷰/결말포함]</t>
  </si>
  <si>
    <t>사랑이 세상에서 가장 강력한 감정이자 단어임을 증명하는 아름다운 영화 [영화리뷰/결말포함]</t>
  </si>
  <si>
    <t>사랑에 빠진 여자의 표정</t>
  </si>
  <si>
    <t>콘스탄틴 감독이 만든 네이버 평점 '9점' 대의 재미와 감동을 다 잡은 판타지 영화 [영화리뷰/결말포함]</t>
  </si>
  <si>
    <t>남편에게 가스라이팅 당하다 각성하고 프랑스를 뒤흔들어 버린 여성 [영화리뷰/결말포함]</t>
  </si>
  <si>
    <t>내가 우스워!?</t>
  </si>
  <si>
    <t>가난한 천재소녀가 조기교육 받아온 피겨 유망주를 가뿐히 짓밟을 수 있었던 이유 [영화리뷰/결말포함]</t>
  </si>
  <si>
    <t>니 까짓 게 트리플 악셀을?!</t>
  </si>
  <si>
    <t>남편을 잃고 매일 밤 낯선 남자들과 춤춰야 했던 백작부인 [영화리뷰/결말포함]</t>
  </si>
  <si>
    <t>절대로! 아이들과 함께 볼 수 없는 디즈니표 막장 잔혹동화 [영화리뷰/결말포함]</t>
  </si>
  <si>
    <t>세계관 붕괴!!</t>
  </si>
  <si>
    <t>왕따 당하던 소녀가 세상을 바라보는 법 [영화리뷰/결말포함]</t>
  </si>
  <si>
    <t>삶의 여러 단계에 있는 여성들을 잘 보여주는 멋진 성장 영화 [영화리뷰/결말포함]</t>
  </si>
  <si>
    <t>Lv.28 Lv.1 Lv.99</t>
  </si>
  <si>
    <t>노예에 미친 사람들... [영화리뷰/결말포함]</t>
  </si>
  <si>
    <t>죽은 아들을 그리워하던 아버지, 결국엔... [영화리뷰/결말포함]</t>
  </si>
  <si>
    <t>어른들을 위한 동화_</t>
  </si>
  <si>
    <t>남사친 여사친 논란 종결해 드립니다. [영화리뷰/결말포함]</t>
  </si>
  <si>
    <t>여사친</t>
  </si>
  <si>
    <t>옥스퍼드 입학을 눈앞에 둔 전교 1등이 어느 날 갑자기 자퇴를 결심한 이유 [영화리뷰/결말포함]</t>
  </si>
  <si>
    <t>이따위 학교..</t>
  </si>
  <si>
    <t>눈앞에서 언니를 죽이고 시체를 욕보인 약탈자에 복수하기 위해 프랑스 대장군이 된 소녀 [영화리뷰/결말포함]</t>
  </si>
  <si>
    <t>모조리 씹어 먹어주마!!</t>
  </si>
  <si>
    <t>노벨문학상 수상작과 '안소니 홉킨스'의 연기가 만나 명작이 된 영화  [영화리뷰/결말포함]</t>
  </si>
  <si>
    <t>집사의 세계</t>
  </si>
  <si>
    <t>잠 못 이루는 밤 보기 좋은 영화 [영화리뷰/결말포함]</t>
  </si>
  <si>
    <t>운명적인 사랑을 믿으시나요?</t>
  </si>
  <si>
    <t>자기가 몸이 조금 큰 강아지인 줄 아는 용 [영화리뷰/결말포함]</t>
  </si>
  <si>
    <t>오다 주었어요..</t>
  </si>
  <si>
    <t>황금의 제국을 포기하고 길거리 싸움꾼과 사랑에 빠진 왕비 [영화리뷰/결말포함]</t>
  </si>
  <si>
    <t>전 세계 4억 2천만부 팔린 원작 소설을 바탕으로 만든 기묘한 매력의 판타지 어드벤처 영화 [영화리뷰/결말포함]</t>
  </si>
  <si>
    <t>악랄한 빌런이 되어 돌아온 디즈니 동화속 공주 [영화리뷰/결말포함]</t>
  </si>
  <si>
    <t>지금부터 내가 빌런이다!</t>
  </si>
  <si>
    <t>무시받던 부엌데기 하녀가 전설 속 소서리스라면?? [윌로우 1~3부 몰아보기]</t>
  </si>
  <si>
    <t>6공주에게 무시받던 왕따 소녀가 하루아침에 잘나가는 퀸카가 되면 벌어지는 일 [영화리뷰/결말포함]</t>
  </si>
  <si>
    <t>(두고봐..) 넌 우리 숙제나 해놔!</t>
  </si>
  <si>
    <t>디즈니 공주가 현실로 나온다면??? 눈과 귀가 즐거운 디즈니 최고의 실사영화  [영화리뷰/결말포함]</t>
  </si>
  <si>
    <t>독사과를 피할 순 없지</t>
  </si>
  <si>
    <t>꿈꾸는 법을 잊어버린 어른들을 위한 비밀 동화 [영화리뷰/결말포함]</t>
  </si>
  <si>
    <t>내가 두 동화를 낳았어</t>
  </si>
  <si>
    <t>언젠가부터 크리스마스를 기다리지 않는 당신이 반드시 봐야 할 영화 [영화리뷰/결말포함]</t>
  </si>
  <si>
    <t>베스트셀러 원작 소설을 바탕으로 일곱번이나 리메이크 된 최고의 겨울 명작 [영화리뷰/결말포함]</t>
  </si>
  <si>
    <t>겨울이면 네 생각이 나...</t>
  </si>
  <si>
    <t>천재 감독이 그려낸, 모든 것을 초월한 사랑에 관한 최고의 잔혹동화 [영화리뷰/결말포함]</t>
  </si>
  <si>
    <t>금발의 톱스타로 살아야 했던 갈색머리 소녀의 불행했던 삶 [영화리뷰/결말포함]</t>
  </si>
  <si>
    <t>그저 평범한 삶을 살고 싶었어요..</t>
  </si>
  <si>
    <t>원시 시대 영화 중 가장 압도적인 비주얼을 선사하는 명작 영화 [영화리뷰/결말포함]</t>
  </si>
  <si>
    <t>시간 속에 갇혀 모든 분야에 천재가 된 남자  [영화리뷰/결말포함]</t>
  </si>
  <si>
    <t>ㅋㅋㅋㅋㅋ 오늘부터 난 "신"이다</t>
  </si>
  <si>
    <t>《제인 오스틴 소설 원작》 젊은 남녀를 짝 지으며 영국 사교계를 지배 하지만 정작 자신의 연애에서는 초짜인 커플 메이커 [영화리뷰/결말포함]</t>
  </si>
  <si>
    <t>오늘도 한 커플 성공!</t>
  </si>
  <si>
    <t>로미오의 첫사랑, 그 숨겨진 이야기 [영화리뷰/결말포함]</t>
  </si>
  <si>
    <t>가면으로 정체를 숨긴 채 자신을 고용했던 "악덕 고용주"의 계략을 막으려는 암살자 [영화리뷰/결말포함]</t>
  </si>
  <si>
    <t>어둡고 기괴한 인간의 욕망을 꼬집는 잔혹괴담 [드라마 리뷰/결말포함]</t>
  </si>
  <si>
    <t>《잔혹동화》 눈앞에서 죽은 쌍둥이 여동생을 찾기 위해 스스로 마녀의 방에 들어간 남자 [드라마 리뷰/결말포함]</t>
  </si>
  <si>
    <t>최강 초능력자들조차 부러워하는 초능력을 가진 찐따 소년 [영화리뷰/결말포함]</t>
  </si>
  <si>
    <t>《시대를 앞선 사람들의 삶은 늘 안타깝다》 19세기와 20세기를 연결하는 여류 시인의 삶 [영화리뷰/결말포함]</t>
  </si>
  <si>
    <t>내 영혼은 나의 것이에요</t>
  </si>
  <si>
    <t>90년대를 떠올리면 가장 따뜻하게 기억되는 로맨틱 코미디 영화 [영화리뷰]</t>
  </si>
  <si>
    <t>전편 흥행에 이어 현재 전세계 넷플릭스 1위 찍고 있는 0.001% 천재 소녀 이야기 [영화리뷰/결말포함]</t>
  </si>
  <si>
    <t>내가 돌아왔어</t>
  </si>
  <si>
    <t>라푼젤인줄 알고 결혼한 공주가 알고 보니 생태계 최강 여전사였다니.. [영화리뷰/결말포함]</t>
  </si>
  <si>
    <t>비혼주의</t>
  </si>
  <si>
    <t>동화속 왕자님과 생태계 최강 마녀가 커플이 된다면?? [영화리뷰/결말포함]</t>
  </si>
  <si>
    <t>잔혹 동화로 만들어 주겠어!</t>
  </si>
  <si>
    <t>샤넬과 에르메스가 세상 초라해 보이는 영화 [영화리뷰/결말포함]</t>
  </si>
  <si>
    <t>하룻밤만 재워줄래?</t>
  </si>
  <si>
    <t>어느 날 갑자기 바다 한가운데 표류하게 된 아파트 [애니리뷰/결말포함]</t>
  </si>
  <si>
    <t>시궁창 같은 삶 속에서도 희망을 발견하고 살아나가는 사람들의 이야기 [영화리뷰/결말포함]</t>
  </si>
  <si>
    <t>천재 아들을 위해 그 어머니가 해야만 했던 엄청난 거짓말 [영화리뷰/결말포함]</t>
  </si>
  <si>
    <t>엄마는 다 괜찮아.</t>
  </si>
  <si>
    <t>어린 시절 누구나 해봤을 법한 상상을 현실로 만든 동화 같은 영화 [영화리뷰/결말포함]</t>
  </si>
  <si>
    <t>아카데미 각본상</t>
  </si>
  <si>
    <t>새 하녀가 온 뒤로 모든 것이 바뀌었다 [영화리뷰/결말포함]</t>
  </si>
  <si>
    <t>너, 월급 올려줄까?</t>
  </si>
  <si>
    <t>디즈니와 톰 행크스가 만나 82년 만에 다시 그려낸 가슴 따뜻한 영화 [영화리뷰/결말포함]</t>
  </si>
  <si>
    <t>나의 소원은..</t>
  </si>
  <si>
    <t>피의 재앙을 부르는 잔인한 탐욕의 역사 [영화리뷰/결말포함]</t>
  </si>
  <si>
    <t>《존 파브로 감독》이 만들어낸 디즈니 실사 프로젝트 끝판왕 [영화리뷰/결말포함]</t>
  </si>
  <si>
    <t>평생을 빌런으로 살 수밖에 없었던 여왕의 비밀 [영화리뷰/결말포함]</t>
  </si>
  <si>
    <t>어쩔 수 없었어..</t>
  </si>
  <si>
    <t>약혼자를 구하기 위해 홀로 죽음의 숲으로 걸어 들어간 시각장애 여인 [영화리뷰/결말포함]</t>
  </si>
  <si>
    <t>왕좌에 앉기 위해 나쁜 마녀를 가려내야 했던 마술사 [영화리뷰/결말포함]</t>
  </si>
  <si>
    <t>내가 착한마녀에요!!</t>
  </si>
  <si>
    <t>여왕의 말 한마디에 400년을 살게 된 귀족 소년 [영화리뷰/결말포함]</t>
  </si>
  <si>
    <t>눈에 보이는 것만 믿는 천재 마술사와 영혼을 불러오는 심령술사의 믿지 못할 사랑이야기 [영화리뷰/결말포함]</t>
  </si>
  <si>
    <t>당신의 미래를 알려줄까요?</t>
  </si>
  <si>
    <t>익숙한 듯 낯선 독일식 매운맛 로맨스 영화 《넷플릭스 오리지널 리뷰》</t>
  </si>
  <si>
    <t>반지의 제왕을 잡기 위해 만든 '20세기 폭스'의 비밀 병기.. [영화리뷰/결말포함]</t>
  </si>
  <si>
    <t>무기 강화 Lv.99</t>
  </si>
  <si>
    <t>크루엘라, 그 이후의 이야기 [영화리뷰/결말포함]</t>
  </si>
  <si>
    <t>선과 악을 넘나드는 0.0001% 천재 소녀를 건든 소시오패스 재벌의 최후 [영화리뷰/결말포함]</t>
  </si>
  <si>
    <t>내가 빌런이 되어주마!</t>
  </si>
  <si>
    <t>영국 산업혁명 시대 소매치기 소굴에서 벌어진 적나라한 현실 [영화리뷰/결말포함]</t>
  </si>
  <si>
    <t>여길벗어날 수 있을까.</t>
  </si>
  <si>
    <t>각자 절실한 삶의 문제를 해결하기 위해 위장결혼한 계약 커플 [넷플릭스 리뷰]</t>
  </si>
  <si>
    <t>거지로 태어나 페르시아의 왕자가 된 남자 [영화리뷰/결말포함]</t>
  </si>
  <si>
    <t>나의 아들이 되거라</t>
  </si>
  <si>
    <t>정체를 숨긴 와인 재벌과 사랑에 빠진 여자 [영화리뷰/결말포함]</t>
  </si>
  <si>
    <t>상처받고 실망했어도 사랑이 찾아오면 다시 사랑하라 [영화리뷰/결말포함]</t>
  </si>
  <si>
    <t>평화롭던 황혼의 일상에서 첫사랑이 시작되다 [영화리뷰/결말포함]</t>
  </si>
  <si>
    <t>마녀 상사의 압박으로 결혼을 당했다... [영화리뷰/결말포함]</t>
  </si>
  <si>
    <t>나 믿지?</t>
  </si>
  <si>
    <t>천재소년이 홍수와 가뭄을 이겨내는 방법 [영화리뷰/결말포함]</t>
  </si>
  <si>
    <t>장난감들에 생명을 불어넣어 만들어진 판타지 세계 [영화리뷰/결말포함]</t>
  </si>
  <si>
    <t>네가 우리 주인이야!</t>
  </si>
  <si>
    <t>기억'에 관한 가장 아름답고 환상적인 영화 [영화리뷰/결말포함]</t>
  </si>
  <si>
    <t>죽어가던 아내가 나 몰래 이혼을 준비하고 있던 이유 [영화리뷰/결말포함]</t>
  </si>
  <si>
    <t>뭐!? 엄마 바람피웠대!!</t>
  </si>
  <si>
    <t>부잣집 세 자매를 반드시 품어야 했던 형제의 사연 [영화리뷰/결말포함]</t>
  </si>
  <si>
    <t>죽은 엄마를 만나기 위해 지옥까지 간 소녀 [영화리뷰/결말포함]</t>
  </si>
  <si>
    <t>지옥보다 지옥 같은 현실</t>
  </si>
  <si>
    <t>자신만의 확고한 색깔로 '호밀밭의 파수꾼'을 창작한 J.D 샐린저의 일대기를 그린 영화 [영화리뷰/결말포함]</t>
  </si>
  <si>
    <t>성인이 되던 날, 억눌렀던 본능이 날 집어 삼켰다 [영화리뷰/결말포함]</t>
  </si>
  <si>
    <t>잔혹한 성장기</t>
  </si>
  <si>
    <t>현실을 벗어나 마음껏 상상력을 발휘한 디즈니표 동화  [영화리뷰/결말포함]</t>
  </si>
  <si>
    <t>18세기 종교재판소에 끌려가 신부들에게 처절히 유린당한 소녀 [영화리뷰/결말포함]</t>
  </si>
  <si>
    <t>전쟁통에 남편을 보내고 적군의 장교를 자신의 집에 들여야만 했던 여인 [영화리뷰/결말포함]</t>
  </si>
  <si>
    <t>제인 오스틴의 이성과 감성을 아우르는 최고의 명작 로맨스 [영화리뷰/결말포함]</t>
  </si>
  <si>
    <t>충치가 생길 정도로 달달한 로맨스 영화 [영화리뷰/결말포함]</t>
  </si>
  <si>
    <t>저 사람 몸매봐바!</t>
  </si>
  <si>
    <t>천문학적인 제작비가 투입된 미친 캐스팅의 넷플릭스 킬링 타임 1위 영화 [영화리뷰/결말포함]</t>
  </si>
  <si>
    <t>멸망 직전의 인류를 구원하기 위해 각 분야 천재들이 모여 우주로 날아간다면?? [영화리뷰/결말포함]</t>
  </si>
  <si>
    <t>태양으로 돌진!!</t>
  </si>
  <si>
    <t>절친의 결혼식을 망쳐야만 하는 여자 [영화리뷰/결말포함]</t>
  </si>
  <si>
    <t>미개척지에서 남편의 유산뿐 아니라 자신의 목숨까지 지켜내야 하는 과부 [영화리뷰/결말포함]</t>
  </si>
  <si>
    <t>미래의 여왕을 소녀라고 무시한 정치인들의 최후 [영화리뷰/결말포함]</t>
  </si>
  <si>
    <t>섭정에 동의해라!!</t>
  </si>
  <si>
    <t>10대에 언어를 창조한 우리 모두가 아는 0.00001% 천재의 이야기 [영화리뷰/결말포함]</t>
  </si>
  <si>
    <t>넷플릭스 재시청률 1위 찍은 사랑스러운 하이틴 영화 [영화리뷰/결말포함]</t>
  </si>
  <si>
    <t>세상과 타협하지 못한 천재의 삶을 그린 띵작!! [영화리뷰/결말포함]</t>
  </si>
  <si>
    <t>내 인생 이제시작이다!!</t>
  </si>
  <si>
    <t>넷플릭스에서 가장 스타일리쉬한 마녀 [영화리뷰/결말포함]</t>
  </si>
  <si>
    <t>왕의 애인을 사랑한 천재 의사의 최후 [영화리뷰/결말포함]</t>
  </si>
  <si>
    <t>명목상 남편이 되는거야!!</t>
  </si>
  <si>
    <t>왕자에게 갑질하는 미모의 미용사 [영화리뷰/결말포함]</t>
  </si>
  <si>
    <t>왕자면 다야?!</t>
  </si>
  <si>
    <t>지난 10년 영화 역사상 가장 충격적인 엔딩 [영화리뷰/결말포함]</t>
  </si>
  <si>
    <t>인생을 겪은 것뿐이에요..</t>
  </si>
  <si>
    <t>프랑스 왕가에서 벌어지는 영생을 향한 더러운 음모 [영화리뷰/결말포함]</t>
  </si>
  <si>
    <t>2차 세계대전을 바라보던 독일 소녀의 시선 [영화리뷰/결말포함]</t>
  </si>
  <si>
    <t>삶이 지치고 힘들 때 잠시 기댈 수 있는 영화  [영화리뷰/결말포함]</t>
  </si>
  <si>
    <t>너의 부모가 되어줄게</t>
  </si>
  <si>
    <t>형의 재산은 물론 형수까지 물려받은 남자 [영화리뷰/결말포함]</t>
  </si>
  <si>
    <t>광폭한 남편의 학대를 피해 금지된 사랑을 나누는 여인 [영화리뷰/결말포함]</t>
  </si>
  <si>
    <t>흑인 노예라 무시당한 여인이 영국 권력 서열 1위 집안의 외동딸이라면? [영화리뷰/결말포함]</t>
  </si>
  <si>
    <t>감히 귀족 따위가!!</t>
  </si>
  <si>
    <t>신혼 첫날밤 시누이부터 조지고 시작하는 새댁 [영화리뷰/결말포함]</t>
  </si>
  <si>
    <t>고대 이집트 파라오의 모습을 완벽히 재현한 영화 [영화리뷰/결말포함]</t>
  </si>
  <si>
    <t>파라오의 아내</t>
  </si>
  <si>
    <t>하루 중 가장 외로운 순간  보면 위로가 되는 영화 [영화리뷰/결말포함]</t>
  </si>
  <si>
    <t>오늘 밤에 우리 집에 오실래요?</t>
  </si>
  <si>
    <t>《13분 순삭》상위 포식자에게 점령 당해 멸망한 세계를 완벽히 재현한 영화 [영화리뷰/결말포함]</t>
  </si>
  <si>
    <t>지적 설계자 '신'이 있다는 증거 [영화리뷰/결말포함]</t>
  </si>
  <si>
    <t>아버지의 회사에 위장 취업한 재벌 2세 아들 [영화리뷰/결말포함]</t>
  </si>
  <si>
    <t>!! 감히 청소부 주제에?!</t>
  </si>
  <si>
    <t>이어질 듯 이어지지 않는 사랑의 실타래를 천천히 풀어가는 명작 영화 [영화리뷰/결말포함]</t>
  </si>
  <si>
    <t>날 길들일 수 있다고요?</t>
  </si>
  <si>
    <t>모든 것은 이루어진다. 생각하지 못한 방식으로... [영화리뷰/결말포함]</t>
  </si>
  <si>
    <t>무시받던 약골 찌질이가 본모습을 보이면 벌이지는 일 [영화리뷰/결말포함]</t>
  </si>
  <si>
    <t>스스로 잔혹동화 속 마녀가 된 소녀 [영화리뷰/결말포함]</t>
  </si>
  <si>
    <t>소녀의 꿈을 짓밟는 최악의 학습 "조혼"</t>
  </si>
  <si>
    <t>죽은 뒤 특별한 사람들만 간다는 천국도 지옥도 아닌 이곳은?? [영화리뷰/결말포함]</t>
  </si>
  <si>
    <t>"차라리.. 지옥으로 보내주세요"</t>
  </si>
  <si>
    <t>위대한 문학 소설을 수수께끼를 풀 듯 풀어낸 로맨스 스릴러 영화 [영화리뷰/결말포함]</t>
  </si>
  <si>
    <t>0.1% 천재 가문에서 태어난  0.01% 천재 소녀 [영화리뷰/결말포함]</t>
  </si>
  <si>
    <t>다신 볼 수 없는 초호화 캐스팅에 미친 연출력이 더해진 서부 복수극 [영화리뷰/결말포함]</t>
  </si>
  <si>
    <t>위대한 유산'을 쓴 늙은 작가의 비밀 첩으로 살아야했던 18세 소녀 [영화리뷰/결말포함]</t>
  </si>
  <si>
    <t>보육원 수녀에게 살해 당한 사지마비 소녀의 기적(워리어 넌 시즌1, EP01~10 몰아보기) [넷플릭스 드라마/결말포함]</t>
  </si>
  <si>
    <t>지금 보면 눈물을 펑펑 쏟게 되는 추억의 애니 원작 넷플릭스 드라마</t>
  </si>
  <si>
    <t>전쟁 트라우마를 겪고 있는 엘리트 군인을 건든 재벌의 최후 [넷플릭스 추천/결말포함]</t>
  </si>
  <si>
    <t>10년 전 제작비 1,000억으로 만든 몰입감 쩌는 재난 영화 [영화리뷰/결말포함]</t>
  </si>
  <si>
    <t>CG따윈 거부한다!!</t>
  </si>
  <si>
    <t>엘프와 인간과 오크가 공존하는 더러운 세상!! [넷플릭스 추천/결말포함]</t>
  </si>
  <si>
    <t>할리우드 블랙리스트에 오른 시나리오를 되살려낸 넷플릭스 [영화리뷰/결말포함]</t>
  </si>
  <si>
    <t>가슴속 먹먹함이 오랜 여운으로 남는 영화 [영화리뷰/결말포함]</t>
  </si>
  <si>
    <t>아무것도 하지마!!</t>
  </si>
  <si>
    <t>세계적으로 가장 유명한 복수극의 원조 소설을 각색한 짜릿한 영화 [영화리뷰/결말포함]</t>
  </si>
  <si>
    <t>왕도 함부로 갖지 못한 저잣거리 여인 [영화리뷰/결말포함]</t>
  </si>
  <si>
    <t>육체로 정보를 훔치는 러시아 미녀 스파이 [영화리뷰/결말포함]</t>
  </si>
  <si>
    <t>해외에서 난리 난 동화같은 넷플릭스 영화 [영화리뷰/결말포함]</t>
  </si>
  <si>
    <t>마음을 떠보려 던진 여자친구의 이별통보를 덥석 문 남자의 최후 [넷플릭스 추천/결말포함]</t>
  </si>
  <si>
    <t>“제가 뭘 하면 되죠?"</t>
  </si>
  <si>
    <t>인기에 힘입어 3편이나 제작된 동화같은 넷플릭스 영화 [영화리뷰/결말포함]</t>
  </si>
  <si>
    <t>탕아로 무시받던 여린 왕이 제국을 건설한 실화 이야기[넷플릭스 추천/결말포함]</t>
  </si>
  <si>
    <t>미친몰입감</t>
  </si>
  <si>
    <t>전 세계 여성을 부르르 떨게 한 '그것' [영화리뷰/결말포함]</t>
  </si>
  <si>
    <t>어..어..어..아 어 아..악!! (봤지??)</t>
  </si>
  <si>
    <t>아내가 간병해오던 늙은 부자에게 전재산을 상속받자 남편이 보인 반응 [넷플릭스 리뷰/결말포함]</t>
  </si>
  <si>
    <t>돈 앞에선 모두 변해..</t>
  </si>
  <si>
    <t>썩은 재벌들을 쓸어버리는 악랄한 미치광이  [넷플릭스추천/결말포함]</t>
  </si>
  <si>
    <t>무너진 삶에서 일어나는 법을 문어에게 배웠다 [넷플릭스추천/결말포함]</t>
  </si>
  <si>
    <t>잔인하지만 시원한 액션에 눈을 뗄 수 없는 영화 [영화리뷰/결말포함]</t>
  </si>
  <si>
    <t>모든 왕들의 왕</t>
  </si>
  <si>
    <t>온 마을로부터 왕따를 당하는 소녀들이 불쌍하지 않은 이유 [영화리뷰/결말포함]</t>
  </si>
  <si>
    <t>고대 식인 부족이 문명화된 왕국을 이길 수 있었던 이유 [영화리뷰/결말포함]</t>
  </si>
  <si>
    <t>임산부가 번개를 맞으면 뱃속 아이에게는 어떤 일이 일어날까? [영화리뷰/결말포함]</t>
  </si>
  <si>
    <t>마을 한구석에 자리 잡은 외딴 성의 비밀  [영화리뷰/결말포함]</t>
  </si>
  <si>
    <t>마녀의 딸을 건든 왕족의 최후 [영화리뷰/결말포함]</t>
  </si>
  <si>
    <t>너가 그랬냐..</t>
  </si>
  <si>
    <t>늙은 야설작가의 육체를 향한 미친 탐욕 [영화리뷰/결말포함]</t>
  </si>
  <si>
    <t>전설적인 왕이 될 남자를 몰라본 정복자의 최후 [영화리뷰/결말포함]</t>
  </si>
  <si>
    <t>부자 아빠도 살 수 없는 장난감  [영화리뷰/결말포함]</t>
  </si>
  <si>
    <t>하루 아침에 세계 1위 재벌이 된 소녀의 클라스..ㄷㄷ  [영화리뷰/결말포함]</t>
  </si>
  <si>
    <t>82억짜리 -오늘은이거다!!</t>
  </si>
  <si>
    <t>첫사랑의 누드화를 그린 무명화가에게 벌어진일 [영화리뷰/결말포함]</t>
  </si>
  <si>
    <t>동화 같은 설경 속에서 피어나는 동유럽판 '로미오와 줄리엣'  [넷플릭스추천/결말포함]</t>
  </si>
  <si>
    <t>진한 여운이 남는 감동적인 넷플릭스 영화 [영화리뷰/결말포함]</t>
  </si>
  <si>
    <t>결혼은 숫처녀와 하려는 희대의 난봉꾼 [영화리뷰/결말포함]</t>
  </si>
  <si>
    <t>14세기 중세 시대를 구원한 전설 속 검은 기사 [영화리뷰/결말포함]</t>
  </si>
  <si>
    <t>퓨..마?!</t>
  </si>
  <si>
    <t>대리모와 고용주는 관계 중 아무 감정이 없을까? [영화리뷰/결말포함]</t>
  </si>
  <si>
    <t>결혼기념일 날까지 일하다가 억만장자에게 아내 빼앗긴 남자 [영화리뷰/결말포함]</t>
  </si>
  <si>
    <t>(아내랑 키스중...) - 저기요... 제 아내인데요...</t>
  </si>
  <si>
    <t>하필 100년 후 중2나이 거지로 환생한 신급 고수가 망한 화산파를 개떡상 시킨다! 《화산귀환 2부》9억 조회수 돌파 귀환하자마자 네이버웹툰 1위! 1부 몰아보기 고몽 초강추갓작</t>
  </si>
  <si>
    <t>형들 일단 맞고 시작하자</t>
  </si>
  <si>
    <t>졸부가 된 동창이 갑질하자, 재벌그룹 ‘외’아들 안보현이 재벌 위의 재벌 클라스로 ‘참교육’을 한다! 거기에 여친이 신혜선에 '환생능력자' 라고? [이번 생도 잘 부탁해] 3-4회</t>
  </si>
  <si>
    <t>드디어 김은희 작품에 출연한 김태리의 난리난 악귀 빙의 연기ㄷㄷ 하필 한국 최강의 악귀가 씐 김태리를 잘못 건드린 사기꾼들의 곡성급 최후 그리고 악귀를 보는 자 오정세 등장[악귀]</t>
  </si>
  <si>
    <t>(최상위 악귀' 빙의자) 절대 건드리면 안되는 소녀</t>
  </si>
  <si>
    <t>고졸 출신 회계사라고 개무시 당하던 신입이 알고보니 ALL 능력치 만렙이라, 회사가 처한 난제를 의외성 no.1으로 참신하게 해결해버리는 사이다 드라마 [넘버스]</t>
  </si>
  <si>
    <t>(얼짱 대출회계사) (학벌빼고 만랩 고졸회계사) : 고졸이 어떻게임사를.? 제가 곧 이회사 살거니까요</t>
  </si>
  <si>
    <t>하필 검거 직후 살.인범의 몸에 빙의 돼버린 개불쌍한 형사 + 반대로 자기 원래 몸엔 살.인범이 빙의돼 아내와 딸이랑 살고 있음… 미친 선넘는 탈룰라 설정의 영화 [악마들]</t>
  </si>
  <si>
    <t>살인범과 몸이 바뀐 경찰) "쩔더라,,, 니 마누라.. 낄낄낄" - 내 몸에 빙의한 싸이코패스</t>
  </si>
  <si>
    <t>드디어 만난 김태희 임지연 출연작으로 난리난 초웰메이드 드라마, 짜장면도 못 사먹는 가난한 임산부 임지연이 모든 걸 가진 김태희와 빅딜을 시도하는 개쩌는 1위작 [마당이 있는 집]</t>
  </si>
  <si>
    <t>돈많고 똑똑하다고 깝치는 사람들 영혼까지 털어서 사기치는 아이큐 1800 자비심 1도 없는 개쩌는 나쁜누나 천우희가 이번엔 대기업의 금고를 턴다⟪이로운 사기⟫ 7-8회</t>
  </si>
  <si>
    <t>(순진해 보이지만 사기꾼) -어머, 아주 싹다 털어줄게요</t>
  </si>
  <si>
    <t>초강추! 가족을 지키려 이혼 후 고시원에서 라면만 먹고사는 '짠내 경찰' 이성민의 눈물나는 싱크로율 연기로 한국 말년 경찰의 현실을 보여주는 디즈니+ [형사록] 시즌1 몰아보기</t>
  </si>
  <si>
    <t>&lt;재벌집&gt; 갱신한 미친 연기력 ㄷㄷ 잡는다 반드시 잡는다</t>
  </si>
  <si>
    <t>전생의 모든 기억과 능력치를 계승하는 "무한 환생자" 신혜선이 안보현을 꼬시려고 천 년의 능력 때려박아 1화부터 직진녀로 고백하는 웹툰 원작 대꿀잼 드라마 [이번 생도 잘 부탁해]</t>
  </si>
  <si>
    <t>(최소 1000) (변태) (무릭, 지리 매력 MAX) 환생만, 18번째</t>
  </si>
  <si>
    <t>고작 2만명 SNS 팔로워수 믿고 온갖 갑질하고 돌아다니는 인플루언서맘들의 거짓 화려함 뒤 비참한 현실..그리고..인스타 계정 없는 일침러 여성의 등장! ⟪행복배틀⟫ 3-4회</t>
  </si>
  <si>
    <t>SNS 팔로워수로 권력이 나뉘는 인플루언서맘들의 잘난척과 허세 뒤 숨겨진 갑질러의 모습…! 펜트하우스급 초고급 아파트 쎈케 엄마들의 소름끼치는 저격과 나락《행복배틀》#ena채널</t>
  </si>
  <si>
    <t>인스타에 미친 엄마들</t>
  </si>
  <si>
    <t>IQ 180 천재사기꾼이자 역사상 최연소 중범죄자로 복역 중인 천우희의 죄목도 모르고 덩치믿고 건드린 잡범들의 최후.. 그리고 눈물쟁이 변호사 김동욱이 그녀를 구원 ⟪이로운 사기⟫</t>
  </si>
  <si>
    <t>살인범, 잡범, 부모살인범, 슬기로운 서열정리</t>
  </si>
  <si>
    <t>하필 '야인시대 김두한' 앞으로 회귀한 초인 구미호 이동욱이 조선1짱한테 개쳐맞고 깽값 '4달라' 받고 "OK땡큐!" 하는 정신나갈 것 같은 드라마! 《구미호뎐1938》7~8회</t>
  </si>
  <si>
    <t>(1600살 구미호) (+99 강화 주먹 김두환) "치료비는 4달라!" 회를 하필 '야인시대로 함ㅜㅜ</t>
  </si>
  <si>
    <t>스펙없이 채용된 신입사원 이연희가 사내왕따 당하며 무시당했으나 알고보니 8년 경력의 블라인드 평가 1위 최상위 능력자였을 때 꼰대 대기업에 벌어지는 일 디즈니+ [레이스] 4-6회</t>
  </si>
  <si>
    <t>(경력8년차 수퍼 신임) - 팀장이 그것도 못하세요?</t>
  </si>
  <si>
    <t>부자 범죄자들 역으로 사기쳐 거지 만드는 개쩌는 IQ180 천재 사기꾼 누나 천우희와 EQ180000 감성 변호사 김동욱이 서로 통수 무한으로 치는 드라마⟪이로운 사기⟫ 5-6회</t>
  </si>
  <si>
    <t>진짜.. 쩌는 역발상 참교육</t>
  </si>
  <si>
    <t>⟪범죄도시9⟫를 챗gpt로 예측했더니.. 마동섴이 99살에 ‘우주영웅’이 되어 외계인도 진실의방으로 끌고 간답니다ㅋㅋ 뇌절 스토리 공개합니다 ㅋㅋㅋ [고몽뇌절해석 '고뇌해' 1편]</t>
  </si>
  <si>
    <t>마동석 (99세) 범죄도시 9 ㅋㅋㅋ</t>
  </si>
  <si>
    <t>보이스피.싱 일당을 역으로 보이스피.싱해 파산시켜버리는 개쩌는 IQ180 소시오.패스 누나 천우희와 천재변호사 김동욱이 동거하며 멜로가체질 찍는 드라마 ⟪이로운 사기⟫3-4회</t>
  </si>
  <si>
    <t>보이스피싱 "까불길래! 파산시켰어요</t>
  </si>
  <si>
    <t>아무도 안 보는 줄 알고 교실 밖 복도에서 혼신의 댄스를 추다 학생들한테 걸린 담임 이나영이 수치심에 도주하여 떠난 곳은..! 한국1위 힐링작 ⟪박하경 여행기⟫ #wavve</t>
  </si>
  <si>
    <t>(학교서 격렬댄스 중) 'ㅇㅎ'에 미친 여선생</t>
  </si>
  <si>
    <t>영심이한테 맨날 까이던 찌질남 왕경태가 수퍼 주니어 동해닮은 쩌는 CEO 부자가 돼서 돌아와 으른들의 썸을 보여주는 동심파괴 드라마 [오! 영심이] 3-4회</t>
  </si>
  <si>
    <t>(개무시했었던 첫사랑 난 강남 100평에 살아. 넌?)</t>
  </si>
  <si>
    <t>드뎌 폭발한 전투력 만렙 김소연 누나의 폼 미친 일본 요괴 + 진상 일본군 참교육이 시작된다…! (다음화는 야인시대 김두한 등장ㄷㄷ까지) 요새 진짜 폼미친 구미호뎐1938 5-6회</t>
  </si>
  <si>
    <t>(1600살 초인 누님) +99강화 대접 -잘근잘근 썰어 줄게</t>
  </si>
  <si>
    <t>유재석 + 이광수 + 권유리 + 디즈니+ =《더 존: 버텨야 산다 시즌2⟫ 보기 전 시즌1 빠른 요약</t>
  </si>
  <si>
    <t>미친 클라스의 예능이 온다</t>
  </si>
  <si>
    <t>재벌집에 시집가는 날 바로 버려진 가난한 집안 신부가 하필 최악의 독종 야망녀 일때 벌어지는 일..!  KBS2 1위 드라마 ⟪진짜가 나타났다!⟫ 9-16회 1시간만에 몰아보기!</t>
  </si>
  <si>
    <t>재벌 서민 결혼식날 버려진 신부</t>
  </si>
  <si>
    <t>무시했던 찌질 썸남이 성공한 1000억 CEO가 돼 돌아왔다.. 근데 얼굴이 슈퍼주니어예요! 전설의 k-애니 영심이가 싱크로 지리는 드라마로 돌아왔다 [오! 영심이]</t>
  </si>
  <si>
    <t>(성공해서 돌아온 힘숨찐) (잊혀진 유명인 양심이) 안경 벗으니까.슈퍼주니어?!</t>
  </si>
  <si>
    <t>혼자서 사단 전체를 소멸시킬 수 있는 조선의 4대 산신 중 최악의 인성을 가진 김소연을 건드린..일본군들의 최후..! + 산신 중 호랑이형님의 등장?!⟪구미호뎐1938⟫ 3~4회</t>
  </si>
  <si>
    <t>일본장교 Ly999 K-산신(?) 일본군</t>
  </si>
  <si>
    <t>와 연기력 신들렸다..ㄷㄷ 만나면 상승작용 지린다는 한석규와 이경영의 미친 몰입으로 시청률 16.1% ⟪낭만닥터 김사부3⟫ 빌런인 줄 알았던 남자가 오히려 병원을 지켜낸다..!</t>
  </si>
  <si>
    <t>"환자만 살리면 돼!" "의사가 없음 다죽어!" 연기력 폭주를 시작한..</t>
  </si>
  <si>
    <t>회귀자 김동욱과 엄마의 고딩시절로 회귀, 천재 소설가가 될 수 있던 엄마의 작품을 일진에게 뺏긴 걸 알게 된 딸이, 엄마를 해리포터 작가급으로 각성시킨다?! 어쩌다마주친,그대3~4</t>
  </si>
  <si>
    <t>(87년도 씨름) (23년도 MMA) 미세먼지도 못 맡아본 것들이.</t>
  </si>
  <si>
    <t>박찬욱이 한소희로 만든 광고 속에 숨겨놓은 소름끼치는 영화 한 편을 발견했습니다 리얼 개소름.. ⟪헤어질 결심2⟫인 줄..ㄷㄷ #헤이딜러 폼 미쳤다이</t>
  </si>
  <si>
    <t>박찬욱이 참여한 &lt;헤어질 결심2&gt;-널 가질 결심</t>
  </si>
  <si>
    <t>서로의 정체를 몰랐던 장나라, 장혁 스파이 부부가 저격 도중 서로를 발견하면 벌어지는 일, [패밀리] 7-8회</t>
  </si>
  <si>
    <t>아내 - 최강칼리 남편- 최강 특수요원 여보가 거기서 왜나와..?</t>
  </si>
  <si>
    <t>환자가 죽어가도 퇴근시간은 지켜달라는 신입의사가 대놓고 선배의사들까지 무시하며 대들자 진짜 극대노한 한국1위 의사가 역대급 참교육 사이다를 날린다! [낭만닥터 김사부3] 3-4회</t>
  </si>
  <si>
    <t>(예의 없는 신입 의사) (승절머리를 숨겼던 의사) 너같은 의사들 조지는게 내 전공이거든!!!!</t>
  </si>
  <si>
    <t>수능 가산점 때문에 군대에 간 고등학생들에게 벌어진 아주 아주 최악의 사건..! [방과 후 전쟁활동] 4,5,6회</t>
  </si>
  <si>
    <t>너 집에 못가ㅋ</t>
  </si>
  <si>
    <t>무한 회귀자 김동욱과 부딪혀 엄마의 과거로 회귀한 딸이 불행하게 살다 돌아가신 엄마의 과거를 괴롭히는 것들을 다 박살내버리는 대통쾌 드라마 [어쩌다 마주친, 그대]</t>
  </si>
  <si>
    <t>절권도 마스터 국정원 1위 ’추노꾼’의 제거 타겟이 ‘추성훈’이라고..? 그런데 와이프 장나라까지 ‘암.살.의 신’이라고..?! 돌겠.. 퇴사 마려운 장혁! [패밀리] 5-6회</t>
  </si>
  <si>
    <t>최소 마동석은 데리고 와</t>
  </si>
  <si>
    <t>감옥에서 10년동안 힘을 길러나온 여성의 복수..! 분명 악역이 이미 등장했는데 점점 더 악질 쓰레기가 자꾸 또 계속 등장하는 역대급 빌런 증식 드라마 ㅋㅋ [가면의 여왕]3-4회</t>
  </si>
  <si>
    <t>(쑤레기) 곧 죽습니다 살인범</t>
  </si>
  <si>
    <t>검거율 1위의 경찰 전담팀 에이스의 상상초월 체포기법ㅋㅋㅋ 교활한 인간들을 잡기 위해선 더 극악무도해져야 한다! [스틸러] 5-6회</t>
  </si>
  <si>
    <t>-널 체포(?) 한다</t>
  </si>
  <si>
    <t>시청률 폭주 돌았다..! 평범한 의사인줄 알고 개무시했더니 "국민영웅급 의사"라 정부 고위층까지 참교육 가능한 실력믿고 깝치는 천사같은 의사 ⟪낭만닥터 김사부3⟫가 돌아왔다..!</t>
  </si>
  <si>
    <t>꺼져, 난 무조건 살린다</t>
  </si>
  <si>
    <t>힘을 숨긴 최강급 킬러 장나라를 두고 바람을 피운 최강 스파이 남편.. 근데 바람녀도 최강의 특수요원?! 난장판이구만!!  [#패밀리] 3-4회</t>
  </si>
  <si>
    <t>하필 한국에서 가장 독종 재벌 천재 변호사를 건드린 범죄자들의 최후  [가면의 여왕]</t>
  </si>
  <si>
    <t>재판장 찢으러 가는 중</t>
  </si>
  <si>
    <t>하필 IQ 측정불가 천재가 망상적 편집증에 걸리자, 가스라이팅의 신이 되어버려 ‘어떤 사람도 조종할 수 있는 존재’ 가 돼버림ㄷㄷ대꿀잼 미드! [래빗홀] 파라마운트+ 뇌피셜리뷰</t>
  </si>
  <si>
    <t>짐좀 들어주실래요? 네 그건 폭탄입니다. 문 열어</t>
  </si>
  <si>
    <t>대한민국을 발칵 뒤집어 놓은 히어로의 정체가 사실은 5급 공무원?!  [스틸러] 3~4회</t>
  </si>
  <si>
    <t>tvN 대국민특보! 아이엠 스컹크맨</t>
  </si>
  <si>
    <t>아이유IU PD의 반존대 애교에 낚인 나락간 박서준이 자숙을 위해 홈리스들의 월드컵 감독을 맡았다가, 힘을 숨긴 천재축구소년을 발견?! 극한직업 이병헌 감독의 신작 영화! [드림]</t>
  </si>
  <si>
    <t>내가 동생이니까 말 놓을게?</t>
  </si>
  <si>
    <t>애송이 전국 1위들이 망해서 취직한 좋소병원에서 힘을 숨기고 있던 세계1위 집도의 ⟪낭만닥터 김사부⟫를 만나 각성해,  무시했던 대학병원 바르는 신급 의사들로 진화! 시즌1+시즌2</t>
  </si>
  <si>
    <t>10년 주기로 같이 작품하는 장나라와 장혁 결혼하다 하필 한국1위 특수요원의 아내 장나라를 건드린 직장 상사의 최후..!근데 직장상사가 더 쎈 요원?!ㅋㅋ [#패밀리 ]</t>
  </si>
  <si>
    <t>(스파이남편) *추적, 제거 남편이 추도를 너무 잘함</t>
  </si>
  <si>
    <t>하필.. 야망녀 혜정이를 비서로 들였다가 재벌집 막내아들 인생 개박살나는 시청율 신계 KBS2 드라마 등장ㅋㅋ [진짜가 나타났다!]</t>
  </si>
  <si>
    <t>시청률 21.7% 혜정이 결혼..!</t>
  </si>
  <si>
    <t>하필 몸종인척 시찰 중인 조선의 공주를 납.치한 일당들과 공주와 섬타는 빈센조+회귀자급 미친 대처능력의 [조선 변호사]로 난리난 그 드라마! 1시간 순삭 몰아보기!</t>
  </si>
  <si>
    <t>(진짜 조선의 공주) -감당이 되겠느냐?</t>
  </si>
  <si>
    <t>큰 거 온다..! IQ 200 사기꾼 허성태를 잡기 위해 투입된 IQ 300 천재 수사관 장근석의 미친 반전이 시작된다...?! 쿠팡플레이 ⟪미끼⟫파트2 예고편 얕은 분석!</t>
  </si>
  <si>
    <t>(사기의 산정을 검거의 신) -꼭 잡아줄게…</t>
  </si>
  <si>
    <t>사과폰 말고 사기폰 팔아 “스티브 짭스”급 재벌이 되고 사라진 허성태를 찾는 쫄깃한 드라마 1-6회 20분만에 몰아보기! 쿠팡플레이 [미끼]</t>
  </si>
  <si>
    <t>(장거리 무전기를 무료폰으로 팔음) 이폰은 공짜로 해줍니다</t>
  </si>
  <si>
    <t>지금 대존잼이라고 난리난 미국1위 ⟪존윅4⟫  보기 전 이 영상만 보고가면 세계관 + 1.2.3편 올마스터</t>
  </si>
  <si>
    <t>킹 갓 -60살, 섹시함 지구1위</t>
  </si>
  <si>
    <t>하필 고3때 외계인 쳐들어와ㅠ 전교생이 "군필 고딩"이 됨ㅋ 열받은 배그의 민족 방과후 육군훈련으로 점점 특수부대급으로 성장하는 개쩌는 설정의 드라마 나왔다ㅋㅋ</t>
  </si>
  <si>
    <t>군필 여고생 입니다만?</t>
  </si>
  <si>
    <t>조선에서 난리난 미모 최강1위인 신예은(연진이x) 재벌집 막내딸에서 -⟫ 급 거지가 되었더니 존잘남들이 주변으로 몰려온다?! 꽃보다남자 조선버전! [꽃선비 열애사] 3,4회</t>
  </si>
  <si>
    <t>"연진이 인성 100배 강화", 조선제일미녀 등장</t>
  </si>
  <si>
    <t>생방송 뉴스 중 전국민 앞에서 대통령후보 부인의 킬러였던 과거를 공개해 십수년간 준비한 아버지의 복수를 해버린 아나운서;;;;;;  [판도라:조작된낙원] 5-6회</t>
  </si>
  <si>
    <t>사모님.. 우리아빠 죽였죠?</t>
  </si>
  <si>
    <t>몰락한 재벌양반집 막내딸 연진이(신예은)가 처절하게 돈을 모아가며 글로리한 가문+얼굴+몸매+인성+IQ 풀보유 남신 3대장과 썸타는 달달함 기준초과 SBS 드라마 [꽃선비 열애사]</t>
  </si>
  <si>
    <t>(연진이 조상님) "오늘의 조선날씨를 알려"</t>
  </si>
  <si>
    <t>재벌집 며느리 이지아를 잡아왔는데 하필.. 너무 강함ㅋㅋ 거의 초인임ㄷㄷ [펜트하우스] 김순옥 사단의 화제작! [판도라:조작된낙원] 3-4회</t>
  </si>
  <si>
    <t>"10초 준다 다 끓어 재벌 며느리가 너무 강함</t>
  </si>
  <si>
    <t>머슴집 막내아들이 상위 0.01% 싸움천재 + 전교1등하고 감옥가서 교도소 짱먹고 출소후 사기꾼 짱먹고, 조직까지 접수 후 설인아랑 밀땅 오지게 하는 KBS수작 드라마 [오아시스]</t>
  </si>
  <si>
    <t>둘이 합산 아이큐 100! 그래도 육체는 최강 초인! 당신의 배꼽이 팝핀을 추게 하는 이이경과 박성웅의 미췬 개콘급 영화가 나왔다 = [웅남이]</t>
  </si>
  <si>
    <t>(바보 이이경) (신) -이이경이 바보 아니다!</t>
  </si>
  <si>
    <t>재벌집 막내사모님 이지아를 건드렸는데 하필.. 그녀가 "신급 인간병기"라고..?! [펜트하우스] 김순옥 사단의 초초기대작! [판도라:조작된낙원]</t>
  </si>
  <si>
    <t>사모님이.. 너무감함 (방금..특수부대 10초컷 정리함)</t>
  </si>
  <si>
    <t>서민들의 내 집 마련 꿈을 이용한 부동산 사기꾼들이 반성하지 않고 뻔뻔하게 나오자 특수부대 출신 모범택시 기사가 그들을 데려다 준 곳..! ⟪모범택시2⟫ 6회</t>
  </si>
  <si>
    <t>(서민 등골브레이) (모범택시 기사) 댁으로 모셔드렸습니다만?</t>
  </si>
  <si>
    <t>돈 많은 귀신을 손님으로 태우며 큰돈 벌기 시작한 택시기사가 걸스데이 귀신과 으른들의 썸까지타기 시작하면 벌어지는 일..?! [딜리버리맨] 3,4화</t>
  </si>
  <si>
    <t>전소민(처녀귀신) | (소원택시) 쌉가능! 총각.. 귀도 가능해?</t>
  </si>
  <si>
    <t>집없는 신혼부부에게 아파트 준다고 사기쳤더니 남편은 특수부대 초인, 아내는 천재 해커라서 부동산 사기꾼들 망함ㅋㅋ [모범택시2] 5화</t>
  </si>
  <si>
    <t>(특수부대의신) (해킹의 신) - 우리 사기 당했어요^^</t>
  </si>
  <si>
    <t>남 눈치 절대 안보는 “무적의 3개월 계약직” 일침러 이성경이 피폐한 눈빛으로 직장 꼰대들의 명령에 피꺼솟 참교육을 시작한다?! 지금 디즈니+ 1위의 [사랑이라 말해요] 3-4회</t>
  </si>
  <si>
    <t>(직장상사) (MZ가 낳은 극한의 일침러) 혈압 999돌파! 그걸 제가 왜 해요?</t>
  </si>
  <si>
    <t>가난한 독거 노인들 겁줘서 폰 팔아먹는 업자들 뚝배기 깨러간 모범택시 기사 이제훈의 가슴 뻥뚫리는 무제한 참교육 ㄷㄷㄷ 시청률 17.4% 돌파 [모범택시2] 3-4회</t>
  </si>
  <si>
    <t>(폰파는 이 (특수부대인간병기) 개통취소? 손님.. 디질래요?</t>
  </si>
  <si>
    <t>하필ㅋ 최상급 신분의 이세계 대신관이 빙의된 인기 최하급 망한 아이돌의 돌아이적 행동이 전국민적 인기의 돌풍을 일으키기 시작한다 ㅋㅋ [성스러운 아이돌] 3-4회</t>
  </si>
  <si>
    <t>지구에서 그런 거금지</t>
  </si>
  <si>
    <t>정말.. 아무것도 가지지 못한 여성, 이성경에게 나타난 ‘나의사장님’ 김영광?! 감성 SSS급 '나의아저씨'를 잇는 절망소녀의 시리즈 등장..! [사랑이라 말해요]</t>
  </si>
  <si>
    <t>(NO, NO직장, NO희망) "복수하러 왔어요" 장례식장에 호피 원피스를?!</t>
  </si>
  <si>
    <t>[카지노]시즌2 4화, 결말각 나왔다..! 소름돋는 반전 결말 증거 발견ㄷㄷ 소중한 가족을 잃고 ‘피의 칼춤’을 결심한 차무식이 악마의 눈빛으로 각성한 이번화 역대급이다 증말ㅠㅠ</t>
  </si>
  <si>
    <t>독주중인 최민식. #결말 떴다 역대급 극대노ㄷㄷ</t>
  </si>
  <si>
    <t>[모범택시2] 대한민국 사상 최고 수위의 역대급 참교육 드라마 시즌2가 첫회 시청률 14.5%로 전작 제작비의 3배, OTT 쌈싸먹는 미친 대작으로 파워!  귀환했다..!</t>
  </si>
  <si>
    <t>(참교육이 감옥까지 들어옴 ) 너납치될 거야</t>
  </si>
  <si>
    <t>하필 생방송 도중 이세계의 대신관이 공연중인 인기 없는 아이돌에게 강림하자 전국민이 난리나고 스타 돼버림ㅋㅋ 게다가 같이 넘어온 "마왕" 잡겠다고 깝치는 중ㅋㅋ [성스러운 아이돌]</t>
  </si>
  <si>
    <t>나는 춤을 모른다.</t>
  </si>
  <si>
    <t>⟪카지노 시즌2⟫.. 드디어 보스가 되어버린 최민식이 칼춤을 추기 시작한다..! 까불던 허성태.. (절레절레)됨.. 거기에 손석구는 독기를 품기 시작까지.. 23년도 최고존잼작!</t>
  </si>
  <si>
    <t>와.. 전세계 미소년들이 한국으로 왔다! 상위 0.01% 초재능러 KPOP 멤버를 뽑는 대꿀잼 오디션 프로 시작 #BOYSPLANET</t>
  </si>
  <si>
    <t>와.. 미쳤어..!</t>
  </si>
  <si>
    <t>이거 보면 진짜 역대급 참.교.육으로 1시간 지리실듯..?! SBS 초인기신작 ⟪모범택시2⟫ 보기 전 [1회-16회 전편 1시간 모범택시1 몰아보기!]</t>
  </si>
  <si>
    <t>너 혹시.. 연진이니..?</t>
  </si>
  <si>
    <t>유재석 드라마 출연..?! 돈을 복사하고, 순간이동하고, 염력을 쓰는 신(GOD) 남친이 생기면 벌어지는 일 [꼭두의 계절] 3-4</t>
  </si>
  <si>
    <t>유.. 느님..?!내 남친은 신 입니다.</t>
  </si>
  <si>
    <t>학원다닐 여유도 없던 노윤서를 놀린 재수없는 전교1등 재벌집 막내딸을 발라버리고 일타 정경호에게 비밀과외 받아 유일하게 수학만점패스 까지한 전도연 딸! [일타스캔들] 7-8회</t>
  </si>
  <si>
    <t>(부자집 딸한테 전교1등 뺏음^^) 시간당 1억짜리 과외빨!</t>
  </si>
  <si>
    <t>영화 '오늘밤..'으로 난리난 초인기 여주가 회귀자가 됐다! 이 영화보면 남사친 여사친과 사귀게 된다고 함^^  [네가 떨어뜨린 푸른 하늘] **영화티켓이벤트 있음(댓글)!**</t>
  </si>
  <si>
    <t>(귀여움 1위) "모에모에쿵!" 100만 번째 회귀 중</t>
  </si>
  <si>
    <t>IQ 900급 사기꾼의 자질을 보유한 허성태를 잘못 건드린 사기꾼들이 역으로 전재산 + 인생 개박살나는 몰입도 지리는 드라마! [미끼] 3-4회</t>
  </si>
  <si>
    <t>(각성한 SSS급 사기천재) (사기꾼) 내 누군줄 알고 건드렸니?</t>
  </si>
  <si>
    <t>1시간에 1억원 짜리 일타강사 정경호에게 과외를 공짜로 받는 1억패스 소녀의 비밀 [일타스캔들] 5-6회 시청률 급상승!!</t>
  </si>
  <si>
    <t>(서민) 니가? 어떻게?? 시급 1억 일타괴외 중^^</t>
  </si>
  <si>
    <t>저승사자들의 신! 김정현 인간계에 강림해 약자들 무시하는 인간 트래쉬를 얼음속성 마법으로 끝장내는.. 지금 시청률 폭주하고픈!.. 화제가 되고픈! 드라마 [꼭두의 계절]</t>
  </si>
  <si>
    <t>(쓰레기) - (참교육의 신) -내가 돌아왔다</t>
  </si>
  <si>
    <t>허성태 미친 메소드 연기 실화냐 ㅋㅋ 사기 당하던 피해자가, 개빡쳐서 천재 사기꾼이 돼버림 ㅠㅠㅋ 지금 쿠팡플레이 가입 폭주시키고 있는 [미끼]</t>
  </si>
  <si>
    <t>(각성한 SSS급 사기천재) - 국민들 된 개꿀~ㅋ</t>
  </si>
  <si>
    <t>⟪범죄도시1+2⟫ 장이수가 멸망한 대한민국에서 생존하는 임팩트 묵직한 숏무비 ㄷㄷㄷ</t>
  </si>
  <si>
    <t>한국 멸망</t>
  </si>
  <si>
    <t>누구에게도 배운적이 없는데 스스로 정신과의학을 터득해버린 신급 천재가 얼굴로 조선여인들 마음 치유해주는 극한의 힐링 드라마..! [조선 정신과의사 유세풍2]</t>
  </si>
  <si>
    <t>(신급 정신과의사) (공주) 마음에 호해줄까요?</t>
  </si>
  <si>
    <t>수학으로 1조원을 버는 원탑 강사를 삼킨 정경호의 미친 연기로 시청률 7.6% 돌파하며 전도연 캐스팅으로 더 난리난 화제의 드라마 [일타스캔들] 3회 4회</t>
  </si>
  <si>
    <t>(연매출 1조원, 수학원탑) 싸인 코사인을 온몸으로 표현한다!</t>
  </si>
  <si>
    <t>방금 공개되고 난리난 [카지노]의 미친 결말ㅋㅋㅋ 시즌2 가져오라고 쌩난리 중!! 진짜 너무 재밌는데 언어로 표현불가능한 카지노 8화 마지막회! 빨리 디즈니+ 보러 가셈ㄷㄷㄷ</t>
  </si>
  <si>
    <t>마지막 화 UBAILY 와ㅋㅋ 엔딩 미쳤ㄷㄷ</t>
  </si>
  <si>
    <t>지금 신들린 이선균의 연기로 시청률 폭주 중! 돈이 짱많은 남자가 억울하게 교도소에 가게 되면 오히려 개꿀인 이유 ㅋㅋㅋ [법쩐] 5-6화</t>
  </si>
  <si>
    <t>(자산추정 불가 핵부자) 시청률 11.1% 돌파 - 교도소 싸더라~</t>
  </si>
  <si>
    <t>190초만에 일타강사 정경호한테 빠지는 강의 중 폭주 영상..ㅋㅋㅋ 전도연 정경호 등 캐스팅 지리는 요즘핫한 시청율 급상승 드라마 [일타스캔들]</t>
  </si>
  <si>
    <t>(지구 원탑 1타 강사) 1년에 1조원을 벌어!</t>
  </si>
  <si>
    <t>[카지노]7화 up!! 필리핀의 지배자 최민식 담당 일진으로 손석구 각성?!.. 경찰이라고 감히 최민식을 반말로 무시해 버린 자들의 최후..ㄷㄷ</t>
  </si>
  <si>
    <t>"내가 필리핀의 왕이야 그건 제 잔상입니다만 ?!</t>
  </si>
  <si>
    <t>신에 도달한 미모로.. 온 여성들을 뜨겁게 만든 의사가 왕부터 공주까지 온통 홀려버리는 정신의학(?) 드라마!  [조선 정신과 유세풍2]</t>
  </si>
  <si>
    <t>(신에 도달한 미모) "차은우?" "BTS?!" 얼굴이 치료제</t>
  </si>
  <si>
    <t>⟪독전⟫ 감독이 만든 소름끼치는 차기작 나왔다 ㄷㄷ 압도적인 전투력의 레전드 항일조직 스파이 '유령'을 찾기 위한 일본군 셜록+코난을 총집합하는 쫀득한 스파이 영화 ⟪유령⟫</t>
  </si>
  <si>
    <t>(SSS급 일본군 코난) 독립군~ 식사는 잡쉈어?</t>
  </si>
  <si>
    <t>미뗬다 2023년도 1위..이고 싶은 드라마 리뷰엉이도 놀란 뇌를 조작해 착했던 성격을 시크엣지녀로 바꿔버리는 뇌조작 과학ㄷㄷ [두뇌공조] 3-4회</t>
  </si>
  <si>
    <t>K-사채업자 스킬로 외국에서 재벌집 동포청년이 돼 돌아온 이선균이 갑질 종업원부터 검찰청(?)까지 다 사버리는 무제한 플렉스 참교육 2023년 SBS 야심작 드라마 [법쩐] 3-4</t>
  </si>
  <si>
    <t>서민분! 만지지 마요!</t>
  </si>
  <si>
    <t>재벌집보다 이게 훨재밌음..! 여주와 남주가 서로 좋아하는데 연애는 서브남주 서브여주랑 엇갈려서 하는 23년도 한국에서 드디어 이런 므흣한 드라마가 떳네?! [사랑의이해 7-8화]</t>
  </si>
  <si>
    <t>(여주를 압도한 서브여주) 나 오늘 집에 안 갈래</t>
  </si>
  <si>
    <t>[카지노6화] 뙇!!! 전세계에 손석구 최민식 열풍을 불게한 범죄도시 감독이 만든 디즈니+ 떡상 효자 폭풍의 드라마!! 초강력 빌런 등장!!</t>
  </si>
  <si>
    <t>월급 200만원! 자산 700억! 범죄도시에 강림한 동포청년</t>
  </si>
  <si>
    <t>남주가 다른 여자(고윤정)에게 흔들리는데 너무 예뻐서 그걸 응원하게 되는 미친 드라마 그런데 그 바람녀가 사실 영혼은 원래 여주라서 괜찮은^^ [환혼: 빛과그림자 5-6회]</t>
  </si>
  <si>
    <t>(미모로 납득 100% 완료) 남주가 딴 여자랑 rufghsgoqjflaz</t>
  </si>
  <si>
    <t>와.. 긴장감 지리는 역대급 참.교육러 국회의원의 사이다 벌컥벌컥 SBS드라마 등장..! 시청률 곧상승! [트롤리 3-4회]</t>
  </si>
  <si>
    <t>(SSS급 청렴 국회의원) (사)에 보좌관) - 나쁜인간은 죽어야죠 ㅎ</t>
  </si>
  <si>
    <t>700억 보유 + 북파공작원 최민식 형님을 반말로 개무시한 어깨형들 지건으로 서열정리! ㄷㄷ 대.존.잼 난리난 [#카지노 4화] 떴다! #디즈니플러스</t>
  </si>
  <si>
    <t>(북파공작원+카지노왕+조폭집안) [카지노 ] 4화떳다! 반발시폭도 1초컷 저승행</t>
  </si>
  <si>
    <t>크으..! 나 이 멜로 너무 좋은데.. 고몽 믿고 보세요! 외모, 재산, 학벌,직급에 따른 "연애 등급"의 민망한 진실을 툭 터놓고 까발리는 찐어른들의 존잼 드라마 [사랑의 이해]</t>
  </si>
  <si>
    <t>에이맨~"-와얼굴암미쳤니?</t>
  </si>
  <si>
    <t>북파공작원 출신 민식이형을 무시한 한국 조.폭.형들이 10초만에 착해진 이유..!  아직 손석구 나오지도 않았는데, 3회만에 전세계 재미1위 보장하는 [#카지노] #GOAT최민식</t>
  </si>
  <si>
    <t>(북파공작원 + 카지노왕 + 영어학원장 + 전대협회장) "왜 반말이야?" 너.. 나 감당할 수 있냐?</t>
  </si>
  <si>
    <t>말빨로 가짜 검사로 활동하는 주지훈이 진짜 검사들이 손도 못대던 악질 범죄자들 대신 참교육 시켜주기 시작한다! 〈젠틀맨〉</t>
  </si>
  <si>
    <t>대한민국 검사입니다!</t>
  </si>
  <si>
    <t>영혼과 대화가 가능한 정의로운 남자가 해커 소희와 함께 범죄자들 지옥보내주는 드라마 재등장 [미씽2]</t>
  </si>
  <si>
    <t>(귀신보는 중) -어머나 (천재해커)</t>
  </si>
  <si>
    <t>국회의원집 막내아들이 이게 방송가능한 소재인가 싶을 끝판왕 막장사건을 일으켜, 시청자들 극.대.노하며 다음편 기다리게 만드는, 심지어 제목도 [트롤리]인 대존잼 SBS드라마 등장!</t>
  </si>
  <si>
    <t>(아들의 여친) (최고 인기 국회의원) 와.. 이거 가능?</t>
  </si>
  <si>
    <t>재벌집 막내 잡으러 출격한 환혼 파트2! 시청률 떡상시킨 대.꿀.잼 미모의 고윤정의  '뽀뽀로 임신' 썰이 시작된다..! [환혼: 빛과 그림자 3-4화]</t>
  </si>
  <si>
    <t>"크으~ 이맛이지!" 시청률 8.5% 키스로 임신 완료!</t>
  </si>
  <si>
    <t>실화야..? 선을 한참 넘어버린 파격적 대.병.맛 사극을 만들어버린 MBC ㅋㅋㅋ [금혼령3-4회]</t>
  </si>
  <si>
    <t>(SSS급.. 조선제일 미녀) 울누나 소개팅 해드리겠소</t>
  </si>
  <si>
    <t>주인공 얼굴이 바뀐 초유의 사태를 “압도적 미모”로 진압하며 오히려 시청률이 흥하고 더 난리난 대꿀잼 [환혼: 빛과 그림자] 떴다!</t>
  </si>
  <si>
    <t>"난 절세미인이야" 압도적 미모로 개혁성 급상승</t>
  </si>
  <si>
    <t>헐.. 한번 보면 무조건 끝까지 보게 되는 블랙홀급 전설급 미드 등장!</t>
  </si>
  <si>
    <t>헣허 파격적 사극 등장..! 왕이 결혼을 금지시킨 사회.. 왕 꼬시러 궁궐로 향해버린 소녀가 초존잘 미모킹과 썸타는 눈꿀잼 드라마 [금혼령]</t>
  </si>
  <si>
    <t>(조선의 왕 + GOJA) 감히 왕에게 반하였느냐?</t>
  </si>
  <si>
    <t>하루아침에 SSS급 IT 기업의 사장이 되어버린 백수 청년이 참아왔던 갑.질을 시작하는 꿀잼 드라마 [사장님을 잠금해제 1-2회 본편리뷰]</t>
  </si>
  <si>
    <t>(명품점 직원) 비싸서 못사실 텐데..</t>
  </si>
  <si>
    <t>헐?! 실제 안중근 의사랑 너무 닮아서, 평생 안중근 전담 연기 중인 뮤지컬 배우가 이번엔 안중근 ‘영화’까지 주연을 맡아버렸다ㄷㄷ 역사가 스포인 개봉 영화 [영웅] 나왔다!</t>
  </si>
  <si>
    <t>영웅 싱크로 실화...? Ee</t>
  </si>
  <si>
    <t>우영우 방송사 특이작 또! 곧 나옴!ㄷㄷ 아직 방영 안한 거 미리 보여드림ㅋ 개꿀? 사장님이 스마트폰 속에 갇히고 폰 주운 백수가 SSS급 인생 떡상함[사장님을 잠금해제 미리보기]</t>
  </si>
  <si>
    <t>“너 칼질 팀장?ㅋ" 나 새로온 갑질 사장</t>
  </si>
  <si>
    <t>와.. 이 영화가 드뎌 나왔다고?! 22년도 조이현이 1999년도 여진구에게 미래 MZ세대의 개쩌는 연애스킬을 전수하는 영화 개봉했다 [동감]</t>
  </si>
  <si>
    <t>와..나왔다.. 드디어..!</t>
  </si>
  <si>
    <t>지금.. '회귀자계의 빈센조' 송중기가 세상 돈이랑 시청률 다 쓸어담고 있다는 안보면 사회생활 불가능하다는 역대급 주3회 드라마 [재벌집 막내아들 6화]</t>
  </si>
  <si>
    <t>재산 증식 한도초과 폭주중인 송중기..!</t>
  </si>
  <si>
    <t>중년 배우들의 키.스.씬이 어나더 레벨인 이유.. 서로를 지독히 싫어하는 오나라 박호산 배우가 피할 수 없는 키.스.씬을찍어야 한다.. [연예인 매니저로 살아남기 5-6화]</t>
  </si>
  <si>
    <t>"키뜨띤 좋아" 문래동 카이스트 중년의 광장함..!</t>
  </si>
  <si>
    <t>자신을 개 취급한 재벌집에 빚 2조원 만들어준 전설의 불효자 송중기ㅋㅋ 회귀자 되고 금방 만수르 될 각ㄷㄷ 월드컵보다 존잼인 [#재벌집막내아들 4-5회]</t>
  </si>
  <si>
    <t>재벌집? 파산 가자</t>
  </si>
  <si>
    <t>자신을 죽인 재벌집 막내아들로 "회귀"한 송중기가 한국인의 "그때 살껄!!" 인생후회 치트키 총동원해 재벌가 서열1위 뺏고 미국기업까지 넘보는 대꿀잼 드라마 [#재벌집막내아들]</t>
  </si>
  <si>
    <t>(재벌집 막내아들된 회귀자) "인생2회차 개꿀!!</t>
  </si>
  <si>
    <t>진돗개의 능력으로 수사를 하는 절대 속일 수 없는 광견형사 김래원이 좌천된 도시 가자마자 해바라기를 시작하는 드라마! [#소방서옆경찰서  2-3화]</t>
  </si>
  <si>
    <t>(개의 능력으로 수사를 하는 형사) 킁킁! 100% 범인 적중률</t>
  </si>
  <si>
    <t>연예인 소속사의 뒷이야기를 실화랑 섞어 다룬 겁나 새로운 드라마! [연예인 매니저로 살아남기 3-4회]</t>
  </si>
  <si>
    <t>(소지섭 딸..?) 아..</t>
  </si>
  <si>
    <t>헐.. 연애 잘하면 돈 더 주는 이세계급 개꿀회사에 12명의 남녀를 합숙시켜버렸더니 벌어지는 역대급^^ 광경ㄷㄷ [#사내연애] 쿠팡플레이</t>
  </si>
  <si>
    <t>(연애 잘하면 월급 더 주는 개꿀회사)! 이따 계단에서 볼래?..</t>
  </si>
  <si>
    <t>전교1등 박지훈이 공부에 방해되는 나쁜 녀석들 쓸어버린 김에 전교1짱 돼버림;; D.P.삘 나는 진짜 대꿀잼 초강추 [약한영웅] 드라마 나왔다</t>
  </si>
  <si>
    <t>(이진) (전교1등) 객관식은 안찍어, 근데 니들은 찍으려고</t>
  </si>
  <si>
    <t>우영우 동그라미 아님!  매회 새로운 수퍼 연예인 나오는 꿀잼 매니저 드라마 나왔다..;;; 이서진, 조여정, 진선규, 다니엘 헤니, 이순재, 김수로.. 캐스팅 실화냐?..</t>
  </si>
  <si>
    <t>(이상한 매니저 주현영)</t>
  </si>
  <si>
    <t>0.01% 정의에 미친 돌+I 경찰이 소방서옆으로 좌천되자 119 출동할때마다 쫓아가서 소방범죄까지 ‘해바라기’해버리는 드라마 [#소방서옆경찰서 SBS]</t>
  </si>
  <si>
    <t>(SSS급 오태식st 경찰) ⑥. 범인을 팬 것을 반성합니까? 징계위) 또 패고 싶습니다.</t>
  </si>
  <si>
    <t>헐.. 큰 소리를 내면 지도상에서 사라지는 세상에서 살아남으려는 김래원 이종석 차은우 이민기 나오는 캐스팅 끝장나는 꿀잼 영화 나왔다ㄷㄷ [데시벨]</t>
  </si>
  <si>
    <t>(빅마우스 발명품) (기침하면 터짐) 소리내면 아파트 증발</t>
  </si>
  <si>
    <t>자식을 건드린 선넘은 대비, 후궁들을 눈빛만으로 지리게 하는 각성한 중전 김혜수가 폭주하며 궁궐 기강잡기 시작한 시청률 급상승 드라마 [슈룹 7-8회]</t>
  </si>
  <si>
    <t>김혜수 또 찢었다</t>
  </si>
  <si>
    <t>아들 쳐내려는 신하들에게 극대노하여 패기로 궁궐 찢어버린 김혜수가 드디어 힘을 숨긴 중전의 발톱을 드러낸다! 시청률 급상승 중 [슈룹 5-6회]</t>
  </si>
  <si>
    <t>폭주중인 김혜수</t>
  </si>
  <si>
    <t>OTT라 가능한 역대급 수위;; 몰입감 쩌는 원테이크로 6화까지 한번도 안 멈추고 이어지는 대꿀잼 드라마 나왔다ㄷㄷ  [몸값]</t>
  </si>
  <si>
    <t>이것이 전종서 신들렸다</t>
  </si>
  <si>
    <t>영혼이 생전에 돈 숨겨놓은 장소를 듣고 1억원을 찾아내는 사기수준의 개꿀 조폐소급 능력을 보유한 혜리가 보람상조 직원으로 살면서 초능력 풀활용하는 드라마 [일당백집사 3-4회]</t>
  </si>
  <si>
    <t>(SSS+급 영혼상담사) (귀신이 알려줌)1억을 쓰레기통에서 줍는 여자</t>
  </si>
  <si>
    <t>‘눈썹’ 연기력까지 미쳤다는 김혜수의 신에 도달한 중전 연기에 난리남ㄷㄷ 조선에서 가장 빠른 이동속도의 중전마마가 처절하게 살아남으려는 대꿀잼 드라마 [슈룹 3-4회]</t>
  </si>
  <si>
    <t>시청률 화성까지 쏠 수 있어!!</t>
  </si>
  <si>
    <t>영혼과 실시간 대화가 가능한 혜리가 보람상조에 취직하자 벌어진 일 #일당백집사</t>
  </si>
  <si>
    <t>"우리사위가 바람을?" (SSS+급 상조직원) 영혼께서 패라고 하십니다</t>
  </si>
  <si>
    <t>지금 김혜수의 신들린 연기로 시청률 폭주 중인 민첩 능력치 Lv999 찍은 조선에서 이동속도가 가장 빠른 중전 등장! [#슈룹] 대.꿀.잼 강추 드라마!</t>
  </si>
  <si>
    <t>시청률 한도초과'' 신들렸다.. 와 쩐다..!</t>
  </si>
  <si>
    <t>남자들이 바라는 최고의 아내!.. 하지만 남편이 너무 많은 윗집남과 아랫집 남자의 공유 와이프! [월수금화목토7-8회]</t>
  </si>
  <si>
    <t>(남편이여럿인 나의 와이프) 오늘 남편은 내차례</t>
  </si>
  <si>
    <t>재벌집 순양 진양철 회장님이 포르쉐911을 타고 매국노 참.교.육 하는 국내 80대 중 전투력 1짱 할아버지 등장! ⟪#리멤버⟫ (검사외전 감독 신작!)</t>
  </si>
  <si>
    <t>(폐급 갑질러) (SSS급 최강 노인) 젊은사람이 약골이구만</t>
  </si>
  <si>
    <t>진짜같은 가상세계에 천국을 만들어 자신을 업로드 하고 그곳에서 꿀잼으로 영원히 사는 30년뒤의 미래ㄷㄷㄷ [욘더]</t>
  </si>
  <si>
    <t>죽었잖아 너;; 여보 나 여기 있지롱~</t>
  </si>
  <si>
    <t>지친 남편을 맞이하는 특급 아내의 클라스.. 돈과 사연을 지불하면, 아내가 되어 인생 최고의 만족감을 선사해 주는 프로 계약 결혼러! 박민영 강림 #월수금화목토 5-6회</t>
  </si>
  <si>
    <t>(만족도 SSS급 프로결혼) -퇴근 시 퍼포먼스 ㄷㄷ</t>
  </si>
  <si>
    <t>시청률22%ㅋ도랏.. 평생 가족에게 미운오리처럼 차별받은 큰딸이 어렵게 산 집마저, 동생 결혼한다고 내놓으라는 못된 엄마와 가족들을, 의사가 되어 참.교.육! #삼남매가용감하게</t>
  </si>
  <si>
    <t>(시청률 22%..) 우리오빠 꼬셨지?</t>
  </si>
  <si>
    <t>우영우 방송사 대.꿀.잼.작 또! 나옴 ㄷㄷ 시청률!..은 아직은 낮지만 곧 고몽이 높일 드라마.. 이 영상 보면 무조건 정주행 하게 됨~ 수고욤^^ㅋ [얼어죽을 연애따위]</t>
  </si>
  <si>
    <t>매력수치 999% 인기없는 누나</t>
  </si>
  <si>
    <t>대학 안 가도, 바로 돈 잘 버는 고딩들의 이야기.. 프로,틴...</t>
  </si>
  <si>
    <t>펜트하우스 살던 주석경, 소녀가장이 되어 연X대 여신 되다, 올A+ 낭만합격 드라마 [치얼업]</t>
  </si>
  <si>
    <t>우영우보다 저렴하게 단돈 1000원에 나쁜인간들의 인생을 100% 망가뜨려주는 가성비 끝판왕 #천원짜리변호사 남궁민이 선글라스를 쓰면 정의의 돌+I로 변하는 대꿀잼 드라마 3-4회</t>
  </si>
  <si>
    <t>(100% 인생 망하게 해줌) 회장아 너 다시 감옥 갈래?</t>
  </si>
  <si>
    <t>결혼만 최소 13번, 이혼은 12번 했던 SSS급 프로 계약 결혼러 박민영이 만족도 999%의 결혼고객 고경표에게 반해버렸다?! [월수금화목토 3-4회 몰아보기]</t>
  </si>
  <si>
    <t>(무한 이혼 회귀자) 꿀떡 13번째 12번째 (다음 남편)</t>
  </si>
  <si>
    <t>낙하산이라고 소문나자 진짜로 낙하산 타고 출근하는 SSS급 재벌집 막내아들이 신입사원으로 등장하자 벌어진 하극상ㅋㅋ [가우스 전자]</t>
  </si>
  <si>
    <t>(전세기를 보유한 신입사원님) "지각할 뻔~ 낙하산 타고 출근?!! 낙하산!!!</t>
  </si>
  <si>
    <t>가난한 집안을 책임지며 서럽게 살아온 국대 선수를 무시한 쓰렉이 코치를 공개 참.겨.육 시키는 국회의원 딸 멘탈코치 등장  [멘탈코치 제갈길 5-6회 몰아보기]</t>
  </si>
  <si>
    <t>(천재 국가대표) (개쓰렉 코치) - 선수따위가 코치한테 개겨?! (복수 준비 중)</t>
  </si>
  <si>
    <t>자신의 인생이 생중계 되는 트루먼쇼였다는 걸 알게 된 여자 [#작은아씨들7-8회 몰아보기]</t>
  </si>
  <si>
    <t>- XX @#$%&amp;I</t>
  </si>
  <si>
    <t>타협 가능성 0% 꼴통 여검사 김선아를 재벌들이 힘으로 누르려했더니 그녀의 할아버지가 로펌회장, 엄마는 로스쿨교수, 동생은 판사인 법 다이아혈통 남편은 대통령 후보임ㄷㄷ</t>
  </si>
  <si>
    <t>(부장검사+대통령후보+로펌딸+로스쿨딸) - 네가 청와대를 개무시해?!</t>
  </si>
  <si>
    <t>부모를 바꿀 수 있는  SSS급 아티팩트 ‘금수저'를 손에 넣은 진흙수저 육성재가 용돈 8천만원인 집안 아들로 빙의전생하는 드라마! [#금수저]</t>
  </si>
  <si>
    <t>참교육의 신!ㄷㄷ 경비원을 노비 취급한 갑.질주민+주차빌런의 차를 그냥 부셔서 폐차시켜버린 수임료 1000원짜리 변호사 남궁민 등장! #천원짜리변호사</t>
  </si>
  <si>
    <t>(더 악질 변호사) (주차빌런+갑질주민) 차를 그냥 부셔버림ㅋㅋ -똥차네~ 그냥 폐차하셈</t>
  </si>
  <si>
    <t>만족도999%! 돈받고 계약 결혼해주는 SSS급 "프로 결혼러"가 직업인 박민영 등장 [#월수금화목토]</t>
  </si>
  <si>
    <t>(무한 결혼 회귀자) - 매일 결혼하는 여자</t>
  </si>
  <si>
    <t>천재 쇼트트랙 선수가 코치의 만행에 재능을 잃어가자 찐광기의 멘탈코치가 나타나 체육계 부조리 쓸어버리는 드라마 [멘탈코치 제갈길 3-4회]</t>
  </si>
  <si>
    <t>"(천재 국가대표) (꼰대코치) 선수가 말대꾸?</t>
  </si>
  <si>
    <t>부자들이 횡령한 돈 700억을 다시 횡령하기 위한 경리출신 김고은의 두뇌싸움이 시작된다..! 지금 시청율 급상승 중인 드라마 [작은아씨들5-6회]</t>
  </si>
  <si>
    <t>(흙수저 빈민) (금수저 재벌) - 700억 주세요</t>
  </si>
  <si>
    <t>진짜야?.. 인기 한국 가요로 만든 k-라라랜드가 등장했다..! [인생은 아름다워]</t>
  </si>
  <si>
    <t>나는요 오빠가 좋을걸~</t>
  </si>
  <si>
    <t>판사집 막내아들인 형사한테 잡힌 로펌가문 아들인 범죄자가 집안으로 나대다가 개털리는 드라마 [블라인드]</t>
  </si>
  <si>
    <t>(아빠, 친형이 판사인 형사) 잡으면 천부 유지!!. - 본격 집안 자랑 드라마</t>
  </si>
  <si>
    <t>매일 서럽게 훈련하던…돈도 빽도 없는 천재 스케이팅 선수 이유미에게 나타난 진짜 돌아이 멘탈코치 제갈길 아저씨</t>
  </si>
  <si>
    <t>"국가대표인데요?!!" 포기하면 편해</t>
  </si>
  <si>
    <t>한국 영화 역대 최고 끝판왕 수.위 영화가 떳더니..국제 영화제에서 초청되고 난리 중인 그 영화ㄷㄷ[늑대사냥] 서인국 미춌다..</t>
  </si>
  <si>
    <t>(갓급 전투력) (특급 범죄자) 아드레나이 999% - 와 미쳤다</t>
  </si>
  <si>
    <t>갑자기 20억이 생긴 김고은에게 일어난 변화 [작은 아씨들 3-4화]</t>
  </si>
  <si>
    <t>-다 쓸거야 (20억)</t>
  </si>
  <si>
    <t>해킹천재에 경영천재인 ‘여포 신입’이 이미 대기업 투자받아서 돈까지 짱많은 사업가일때.. 허접한 회사 CEO가 겪는 경영권 수탈 현장ㅋㅋㅋ 쿠팡플레이 유니콘 5+6회</t>
  </si>
  <si>
    <t>야 내가 사장이거든!!!!! (천재신입+수억 자산가) 사장님 경영 좀 알려드려요?</t>
  </si>
  <si>
    <t>찢어지게 가난한 김고은과 세자매가 어느날 20억 얻고, 명품을 걸치자 벌어진 마법같은 송중기적! 시청률 화성가고 있는 드라마 [작은아씨들]</t>
  </si>
  <si>
    <t>(얼굴이 명품인 명품샵 직원) (20억 상속녀) 어머..!! 이래서 명품이 좋구나..</t>
  </si>
  <si>
    <t>갓작 떴다..! 나무몽둥이를 +99연속 강화에 성공해 ‘행성파괴급 무기’가 돼버리자! 바로 지구 부숴버리고, 전인류 올킬하고, 신을 패러 간 미친남자 등장 [99강화나무몽둥이]</t>
  </si>
  <si>
    <t>허접님♥ +99 강화 나무몽둥이(?!)</t>
  </si>
  <si>
    <t>정말 이토록 불행하게 살아온 남자가.. 행복을 깨달아가는 미친 감동 드라마</t>
  </si>
  <si>
    <t>(평생 고아로 서럽게 삶) 맛있는 음식 처음 먹어봐요</t>
  </si>
  <si>
    <t>좋좋소는 아득히 뛰어넘는 헬난이도의 직장인 멘탈이 바사삭 녹는 이 회사를 고발합니다!! [유니콘]</t>
  </si>
  <si>
    <t>(미치지 않으면 버틸 수 없다!) SSS급 빡센 직장 1위</t>
  </si>
  <si>
    <t>공조2?! 오직 짬뽕 묻힌 파리채로 한국에 숨은 조직 박살내러 돌아온 현빈 닮은 캡틴 노스코리아와 타짜급으로 와이프 몰래 공조하려는 유해진, 미국 존잘 수사관 다니엘 헤니 어쎔블!</t>
  </si>
  <si>
    <t>(북한 특급 형사) 감히 우리 남조선 형아를 때려?</t>
  </si>
  <si>
    <t>2022 OTT 전체 최고 작품 1위 3040대의 현실을 미친듯이 반영해서 눈물이 주르르, 웃음이 꺄르르 나온다는.. 역대급 갓작 나왔다..[위기의 X]</t>
  </si>
  <si>
    <t>발기부전 옴 탈모 옴 해고 코인 망 부동산 없 서울대 대기업 차장의 나락</t>
  </si>
  <si>
    <t>우영우 방송사 차기작 떴다..! 낮에는 대기업 회장님, 밤에는 나쁜놈 잡는 탐정일우가 백안급 ‘초시력자’ 소시 유리와 ‘다능력자’ 음문석과 은밀한 부업 시작! [굿잡]ENA채널</t>
  </si>
  <si>
    <t>넘치는 돈으로 정의구현!</t>
  </si>
  <si>
    <t>슈카월드가 신들린 연기력을 보여 화제가 된 인생 망한 주식 개미가 주식 초고수로 성장하는 꿀잼 드라마! [개미가 타고 있어요 5-6회]</t>
  </si>
  <si>
    <t>증권가의 신 시절 슈카 연기란.. 이런 것</t>
  </si>
  <si>
    <t>레알로 이거였다고?ㅋㅋ 전국민이 코난인 한국인들이 절대 못맞추고 있는 빅마우스의 정체ㄷㄷ 마.침.내  알아냈다 후~ 이거지ㅋㅋ</t>
  </si>
  <si>
    <t>미쳐버린 빅마우스 정체 공개할게요?</t>
  </si>
  <si>
    <t>이거.. 진짜야?.. 요즘 이거 너무 난리라서 오기로 안 보다가, 결국 보면 미친다는 역대급 1위 돌파 드라마 [빅마우스]</t>
  </si>
  <si>
    <t>국민 여러분 - 제가 빅마우스 였습니다</t>
  </si>
  <si>
    <t>무지성 투자법으로 슈퍼 거지 개미가 된 한지은이 주식 천재 초딩을 만나 마지막 남은 푼돈으로 불굴의 원금 복구에 도전하는 눈물나..개웃긴 드라마 [개미가 타고 있어요 3-4회]</t>
  </si>
  <si>
    <t>-왜 지구 오르는 건데!</t>
  </si>
  <si>
    <t>대통령 후보도 굴욕적인 똥개훈련 진행시키는, 돈을 무한대로 가진 회장님의 가장 소중한 '원피스급' 보물을 털어버린 최강의 똘기를 가진 지성 등장!</t>
  </si>
  <si>
    <t>대통령 후보 멍멍이 맛나게 먹어</t>
  </si>
  <si>
    <t>선량한 시민이었던 이종석이 누명쓰고 교도소 가서 말빨 하나로 교도소 크루 통합해버리는 진짜 빅잼 드라마 [빅마우스]</t>
  </si>
  <si>
    <t>교도소의 황제</t>
  </si>
  <si>
    <t>전역 앞두고 57억 로또 당첨된 말년병장이 북한으로 날아간 로또를 되찾으러 DMZ를 뚫고북으로 침투하는 개웃긴 영화 육사오(6/45) 개봉!</t>
  </si>
  <si>
    <t>(육군 말년병장) 로또 되찾으러 북한 침투ㅠㅠㅋ</t>
  </si>
  <si>
    <t>천재적 감각으로 사인을 알아내는 해부왕 김향기가 백성들 못살게 구는 양반들 비리 밝혀 혼내주는 조선 메디컬 드라마</t>
  </si>
  <si>
    <t>(조선의 천재 해부왕) (정신과 의사) 이 환자는 재밌습니다</t>
  </si>
  <si>
    <t>주식 초대박나 회사 놀러다니며 악명높은 백화점VIP 갑질러 정의구현 했는데..! 전세금 개미털기 당해서 파혼 당하고 쓰리잡을 뛰기 시작한다..ㅠ [개미가 타고 있어요]</t>
  </si>
  <si>
    <t>꿇고 빌어! -내가왜?</t>
  </si>
  <si>
    <t>카드에 한도가 있다는 걸 처음알게 된 재벌 꽃미남 형사가 악의 무리를 타협없이 쓸어버리는 드라마 [모범형사2 3-4회]</t>
  </si>
  <si>
    <t>(얼굴로 수사+재벌 형사) (한도초과 뜬 선배) 카드에 한도가 있다고?ㅋ</t>
  </si>
  <si>
    <t>로또 1등이 당첨되자 중년의 남자에게 일어난 엄청난 삶의 변화를 다룬 드라마 [멧돼지사냥]</t>
  </si>
  <si>
    <t>(아들 담임..) 로또 1등 당첨된 학부모 아버님 드릴말씀이</t>
  </si>
  <si>
    <t>헐.. 수백억을 버는 웹툰작가들 담당PD들의 삶이 이렇다고?..  [오늘의 웹툰 3-4회]</t>
  </si>
  <si>
    <t>(상위 0% 최고수입작과) -뭐하시는..! -너무바빠서..</t>
  </si>
  <si>
    <t>왕급 권력을 가진 재벌 회장의 집에 수천억 원 짜리 보석 '아다마스'를 털러 들어갔다 걸린 남자들의 최후</t>
  </si>
  <si>
    <t>(군수업체 경영자) 발 잘못들임..ㅠㅠ) - 너네 절대 못 나가ㅋ</t>
  </si>
  <si>
    <t>입소문만으로 자체최고 시청률 파격 돌파중인 판타지 무협 현실 구현율 끝내주는 드라마 환혼!</t>
  </si>
  <si>
    <t>패왕색의 수기?!! -삼도류..!</t>
  </si>
  <si>
    <t>너무 잘생겨서 정신치료가 돼버리는 남신계 존잘 의원이 조선시대 정신과 의사로 각성하는 드라마 [조선 정신과 의사 유세풍]</t>
  </si>
  <si>
    <t>(얼굴이 치료제인 조선 정신과 의사) -호해줄까요?</t>
  </si>
  <si>
    <t>미친 무대포 검사이자 천재 작가인 지성이 이경영 집에 보석 털러 갔다 허성태한테 털리는 드라마 [아다마스]</t>
  </si>
  <si>
    <t>(재벌의 SSS급 충견) (현재 작가+검사) 1000억? 털러왔니?</t>
  </si>
  <si>
    <t>형사가 재벌에 존잘에 악바리면 천하무적인 이유.. [모범형사2]</t>
  </si>
  <si>
    <t>(매수가 불가능한 부자 행사 - 난 돈이 개많거든</t>
  </si>
  <si>
    <t>직장 상사를 바닥에 거꾸로 꽂고 회사생활 시작한 신입사원 등장 [오늘의 웹툰]</t>
  </si>
  <si>
    <t>신입사원 / 선배님들 참된 교육을 시작한다</t>
  </si>
  <si>
    <t>드디어 본체의 힘을 다시 찾기 직전인 빙의한 초고수 검성 무덕이(구:낙수!) [환혼11-12회]</t>
  </si>
  <si>
    <t>(주인공 본체) -내가 지존이다</t>
  </si>
  <si>
    <t>우승하면 경력 50년 이연복의 제자로 받아주고 가격환산 불가의 이연복 짜장 짬뽕 레시피를 전수해주는 배달의 민족이 만든 미친 인생역전 서바이벌 프로그램..[후계자를 찾습니다]</t>
  </si>
  <si>
    <t>부먹.. 우럭.. 탕수?!</t>
  </si>
  <si>
    <t>SSSSS급 빽을 가진 폐급 신병이 부조리 쩌는 자대에 도착하자 벌어진 일..! 장삐쭈 [신병] 싱크로율 99999%만찢남들 등장!  +올레tv +seezn</t>
  </si>
  <si>
    <t>(사단장집 막내아들) 맛난신병왔네~?</t>
  </si>
  <si>
    <t>우영우 다음으로 시청률 폭등 중이라는 꿀잼 드라마 [환혼]이 미쳐가는 이유</t>
  </si>
  <si>
    <t>(다른 여자 홀리는 중) "어맛..! 존잘 5각 관계에 돌입한 미션드라마</t>
  </si>
  <si>
    <t>기술력 믿고 깝치는 개쎈 외계인들이 고려시대로 갔다가 전우치급 도사와 신선들한테 제대로 잘못 걸린 영화 《외계+인》1부!</t>
  </si>
  <si>
    <t>(잠재력 SSS급 도사 무륵) 도사는..바람을 다스리고..!</t>
  </si>
  <si>
    <t>일본(왜나라)이 망연자실하여 해전을 포기하게 만든 이순신의, 세계가 놀란 천재적이고 압도적인 승리의 한산도 대첩을 다룬 [한산: 용의출현]</t>
  </si>
  <si>
    <t>우주방에게 필요하십니까?" 거북선, 시동걸어라</t>
  </si>
  <si>
    <t>막대한 유산을 상속받은 금수저 형사가 돈빨로 압도적인 수사력 보여주는 드라마 [모범형사] 시즌2보기 전 시즌1 다시보기 파트1</t>
  </si>
  <si>
    <t>(범인 딸 친구) (SS급 채별경찰) -호캉스 한달 고? -전부 증언할게요!</t>
  </si>
  <si>
    <t>무협 세계관에서 혼자만 계속 쎄지는 주인공 등장 [환혼7-8]</t>
  </si>
  <si>
    <t>(혼자만 레벨업 중) 물방울을 막 총알처럼 씀</t>
  </si>
  <si>
    <t>집안에서 일하는 몸종 정소민에게 세계관 최강 마검사가 빙의하자 귀족들이 하극상 당하는ㅋㅋ 드라마 [환혼5-6회]</t>
  </si>
  <si>
    <t>(신급 감성이 빙의한 몸종..) 주인님. 맞아죽을래요?</t>
  </si>
  <si>
    <t>병원장 돈빨로 비열한 짓하던 경영좌가 외국계 초거대 자본 '진짜 광기' 사업가 신성록에게 털리기 시작하는 드라마 [닥터로이어]</t>
  </si>
  <si>
    <t>경영좌 1000억? 애야?" 1조원방 내기하실?</t>
  </si>
  <si>
    <t>자폐스펙트럼을 가졌지만 압도적 승소율의 천재 변호사 박은빈(우영우)이 세상이 가진 편견을 박살내주는 대.꿀.잼. 필수시청 드라마 [이상한 변호사 우영우] 채널 ENA</t>
  </si>
  <si>
    <t>이상한 변호사 우영우 (자폐인 변호사) - 서울대 수석, 로스쿨 1등</t>
  </si>
  <si>
    <t>도시 인구의 3분의1이 재소자, 교도소사업이 돈벌이인 저세상급 동네의 새 '시장'이 초강력 '협상능력자'면 생기는일 [시카리오, 테일러 셰리던의 연출작!] [파라마운트+]</t>
  </si>
  <si>
    <t>(SSS급 전투력 시장님) (S급갱 두목) - 다신 날 협박하지마</t>
  </si>
  <si>
    <t>소집해제 앞둔 4급 공익 vs 25년 짬밥 6급 공무원의 미친 싸움이 시작된다</t>
  </si>
  <si>
    <t>곧 소집해제 (무개념 6급 공무원) 무적의 4급 공익 1일차 모범 공익 어디 6급이 4급한테(?)</t>
  </si>
  <si>
    <t>SSS급 '의사' 소지섭이, 병원장 이경영에게 속아 감옥에 간 후, '의료전문변호사'로 각성해 '기업사냥꾼' 신성록과 편먹고 나쁜짓하는 병원 폐업시켜버리는 드라마 [닥터로이어]</t>
  </si>
  <si>
    <t>*의학전문 변호사(SS급 회사 출신) '너 뭐야?' -의사인테, 변호사야</t>
  </si>
  <si>
    <t>타짜의 경지를 초월해 '도박'을 넘어 '인간'을 '카드처럼 지배'하는 방법을 깨달은 강하늘이 교도소 재소자들의 경배를 받기 시작하는 드라마[인사이더5-6화]</t>
  </si>
  <si>
    <t>(SSS급 타짜 강하늘) 교도소 타짜왕이시여!</t>
  </si>
  <si>
    <t>수지를 닮은 초고학력 금수저 여성이 벤처사업가와 결혼까지 했지만..! 그녀는 사실 고졸에, 무일푼 리플리 증후군이었다?! [쿠팡플레이 시리즈 안나]</t>
  </si>
  <si>
    <t>(고졸+무일푼+리플리증후군) / (SS급 사업가) 나는 마음담은건 다해요</t>
  </si>
  <si>
    <t>(더글로리 혜정이 나옴)우리반 빵셔틀이 사실.. 인류 최강의 킬-러 여고생..?! 거기에 SSS급 맷집으로 비.폭.력 학교짱이 된 남학생과 한반에서 만났다?!! [최종병기 앨리스]</t>
  </si>
  <si>
    <t>(SSS급 킬러 전학생) (자칭 '얼짱' 일진) "빵 좀 사와봐" - 인류최금에게 빵셔틀을?</t>
  </si>
  <si>
    <t>최하급 몸종 정소민에게 초절정 SSS급 검성 소드마스터가 빙의(환혼)해서 내공 봉인 당한 도련님 잠재력 폭등시켜주는 갸꿀잼 드라마! [환혼]</t>
  </si>
  <si>
    <t>(몸종에 SSS급 소드마스터 빙의) -겁이 막 뜨네?!</t>
  </si>
  <si>
    <t>192개국에 팔린 SSS급 한국영화..! 박찬욱 감독이 또..?! 칸 영화제를 뒤흔든 최고 평가 ⟪헤어질 결심⟫ 미공개 하이라이트 유튜브 최초공개, 왜 세계는 이 영화에 놀라는가!</t>
  </si>
  <si>
    <t>마침내 완성된 걸작</t>
  </si>
  <si>
    <t>모든 여자들이 절대 거부할 수 없는, 상대의 감정을 읽는 S급 능력을 가진 여진구가, 자신에게 꽂힌 여신을 완강히 거부하는 드라마  [링크5-6화]</t>
  </si>
  <si>
    <t>(SSS 무한매력 능력자) (헤어진 여동생??) 절대 나 좋아하지마요?</t>
  </si>
  <si>
    <t>생각과 감정이 다른 남자에게 공유되는 여신급 여성에게 벌어진 일 [링크3-4회]</t>
  </si>
  <si>
    <t>(그럼 숨길 것도 없네.?) -사실 니 생각 다 들려..</t>
  </si>
  <si>
    <t>큰 거 왔다.. 솔로지옥 유미에게 돌직구로 들이대는 회사동료 유바비 진영 등판! 티빙 1위! [유미의 세포들 시즌2]</t>
  </si>
  <si>
    <t>천재 예비검사 강하늘이 사실 천재적인 S급 타짜여서 교도소 전체가 하우스 타짜 리그인 이세계 교도소를 먹어버리고 도.박.왕이 되는 드라마</t>
  </si>
  <si>
    <t>(예비검사 + 천재타짜) "응~ 곧 내가 1위" (서열1위 도박왕) 타짜들이 왕이되는 교도소</t>
  </si>
  <si>
    <t>최고시청률 14.6% 찍은 이병헌과 김혜자가 신급 연기로, 전국민 눈물바다에서 피서 보내게 만들어버린 드라마 [우리들의 블루스 옥동과 동석편]</t>
  </si>
  <si>
    <t>(SSS급 불효자) 엄마 사실 사랑했어요</t>
  </si>
  <si>
    <t>7조원 정도면 움직이는 신화급 변호사 서현진이, 자신을 무시한 로펌 회장과 금수저 아들을 잘근잘근 씹어먹으며 신급 변호사로 떡상하는 드라마 [왜오수재인가 3-4회]</t>
  </si>
  <si>
    <t>(한국 SSS급 1위 변호사) - 판결은 판사가 아니라 내가해</t>
  </si>
  <si>
    <t>상대의 온갖 감정을 텔레파시로 느끼게 되는 '링크현상'이 하필 '여신강림' 문가영과 시작된 여진구의 호텔델루나급 정신이 나갈급의 미.친.사랑이 시작된다! [링크]</t>
  </si>
  <si>
    <t>(느끼는 자) ((느낌제공자) -좋아해요(?)</t>
  </si>
  <si>
    <t>증권사 청소미화원 염정아 전소민이 주식 내부자거래 S급 정보를 엿듣고 풀매수해 자산 그레이트 떡상하는 드라마 [클리닝업]</t>
  </si>
  <si>
    <t>(갑질 펀드매니저) (힘을 숨긴 주식왕) - 아줌매 청소했어! - 곧 제가 이회사 살리데</t>
  </si>
  <si>
    <t>미래에 로펌계 신화급 변호사가 될 서현진을 무시했던 꼰선배들 수익으로 발라주는 서현진!과 교수인 그녀를 사랑한 학생 황인엽의 남신강림! [왜오수재인가]</t>
  </si>
  <si>
    <t>(SSS급 로펌 대표변호사) (개무시했던 선배) - 선배. 이제 내가 직급 더 높네?</t>
  </si>
  <si>
    <t>재벌계 1위 그룹을 해체시키려 13년간 계획을 세운 여자 [이브]</t>
  </si>
  <si>
    <t>(한국 재계1위 재벌) 곧 모든 재산 릴 예정</t>
  </si>
  <si>
    <t>100억 넘는 가치의 SSS급 농작물을 수확하기 직전, 밭을 싹~다 털려버린 비행소년단의 두 번째 나락행 비행이 시작된다..! [소년비행2]</t>
  </si>
  <si>
    <t>(엄마 화류계) (엄마 조직보스) (담임 살인용의자) (엄마 죽게 만듦) (엄마보고싶음) SSS급 비행소년단</t>
  </si>
  <si>
    <t>장애인을 놀린 아이와 적반하장 무개념인 부모들이 이번엔 사람 잘못 건드렸다..! 12살 부터 홀로 언니를 돌본 한지민의 너무나 슬픈 [우리들의 블루스 영옥과 정준, 영희 편]</t>
  </si>
  <si>
    <t>(188cm +수산업근육) (무개념) "바보래요~ (친언니) (쌍둥이 동생) - 밥맛 떨어졌다 가자(부모가 한 말)</t>
  </si>
  <si>
    <t>키스하면 신체 감각이 100배가 되는 윤계상과, 예지 능력이 생기는 서지혜의 찐어른 뽀뽀 드라마 [키스식스센스]</t>
  </si>
  <si>
    <t>(시각,청각, 후각,총각 100배) (뽀뽀한 사람 미래 예지!) 뽀뽀하면 초능력 생김ㅋㅋ</t>
  </si>
  <si>
    <t>헐..?! 불가능급 캐스팅 송강호 강동원 아이유 배두나 이주영에, 감독은 무려 고레에다 히로카즈! 칸에 초청까지 받은 영화 ⟪브로커⟫ 개봉!</t>
  </si>
  <si>
    <t>(강동원) (아이유) (송강호) (아이유 아들) 감독이..고레에다히로카즈?!! &lt;기생충&gt;을 이을 전설급 영화 등장</t>
  </si>
  <si>
    <t>한 번도 안본 사람은 있어도, 한 번만 본 사람은 없다는 레전드 꿀잼 드라마 [뷰티인사이드 몰아보기 part2]</t>
  </si>
  <si>
    <t>(한국 매력수치 1위) 최상위 0.001% 인기녀의 비밀</t>
  </si>
  <si>
    <t>진짜ㅠㅠ 뭘해도 절대 사겨주지 않는 신민아를 꼬시기위한 이병헌의 30년 짝사랑 눙물의 도전기! / 갓 노희경 작가의 최신작 우리들의 블루스 [동석과 선아 편]</t>
  </si>
  <si>
    <t>(S급 우울함) 아니? (S급 다혈질) -오빠랑 사갈래?</t>
  </si>
  <si>
    <t>순순히 당할 줄 알았던 가녀린 선수출신 임지연을 잘못 건드린 막무가내 아파트 사람들의 최후  [장미맨션]</t>
  </si>
  <si>
    <t>언니..읍읍!! - 언니가 사는 그림...</t>
  </si>
  <si>
    <t>2억짜리 전세집에서 쫓겨난 싸움의 신 곽도원이 위험에 처한 재벌을 도운 다음날 200억짜리 대저택을 얻게된다..?! [구필수는없다]</t>
  </si>
  <si>
    <t>(천하제일무술대회 우승자) -애들아 아저씨 엄청강해..</t>
  </si>
  <si>
    <t>SSSSSSS급 시간삭제 드라마 몰아보실래요? [JTBC 뷰티인사이드 part1]</t>
  </si>
  <si>
    <t>(재벌 + 항공사 대표) "그냥 죄송합니다." -확! 백화점을 살까?</t>
  </si>
  <si>
    <t>절대.. 쳐다보면 안되는 마성의 '그 눈알'에 맞선 구교환의 싸움이 시작된다! [괴이]</t>
  </si>
  <si>
    <t>악의 눈을 보지마!</t>
  </si>
  <si>
    <t>최상위 0.1% 탑 스타들이 줄서서 찾는다는 연예인보다 더 연예인같은 홍보팀장 이성경이 소개팅에 나오면 벌어지는 일 [별똥별]</t>
  </si>
  <si>
    <t>(SSS급 연예인 홍보팀장) (배우 박정민) 영화배우랑 사이 맞선 보는 중</t>
  </si>
  <si>
    <t>마술사.. 인줄 알았더니 사실은 마나 무한 SSS급 무당인 박해진이 귀신들을 노동시켜 염력처럼 사용해 떼부자로 사는 드라마[지금부터 쇼타임]</t>
  </si>
  <si>
    <t>(경찰) (자기사진) (SSS급 무당) K-무당의 힘을 보여주지</t>
  </si>
  <si>
    <t>공부에 영혼 바치는 동네에서도 격이 다른 펜트하우스 여신이라 불리는 엄마가 힘을 보여주는 방법.. 갑자기 장르 대전환된 [그린마더스클럽 5-6회]</t>
  </si>
  <si>
    <t>"굴욕은. 이렇게 주는거야" 상위 0.01% 찐 부자엄마</t>
  </si>
  <si>
    <t>범죄도시2 강해상 역 손석구가 연기의 신이란 것을 보여준 《나의 아저씨》작가의 신작!  [나의 해방일지]</t>
  </si>
  <si>
    <t>강해상씨 (x) 구씨 (0) 추앙해줄까?</t>
  </si>
  <si>
    <t>과거로 회귀해 카톡인수, 재개발, 천하텔레콤 딸과 연애 등 1000억을 만들어버린 SSS급 만렙 회귀자 이준기! [어게인 마이 라이프 3-4회]</t>
  </si>
  <si>
    <t>(SSS급 회귀자) (까까오톡 개발자) (20년전..) 1000억 투자할게요</t>
  </si>
  <si>
    <t>성적 1등 아이 엄마가 왕이 되는 동네에서 산만하다고 기피대상 1호였던 내 아들이 지능검사결과 최상위 0.001% 고도 영재라고 밝혀지자 시작된 엄마 이요원의 반격</t>
  </si>
  <si>
    <t>(바보가 아니고요?) 아드님 검사결과.. 최상위 0.001% 고도 영재입니다</t>
  </si>
  <si>
    <t>만물상 이병헌부터 해녀 한지민, 신민아 김우빈 차승원까지 캐스팅이 특이점을 돌파한 전설 노희경 작가의 최신작 (BTS지민 ost) [우리들의 블루스 : 한수와 은희 편]</t>
  </si>
  <si>
    <t>(LV999 악마의 만물상) 할머니 나한테 왜그랬어요?</t>
  </si>
  <si>
    <t>나혼자만 SSS급 회귀자가 된 검사 이준기, 알바시절로 회귀하다..?! SBS가 내놓은 역대급 회귀물 드라마 [어게인 마이 라이프]</t>
  </si>
  <si>
    <t>(N번째 회귀자) (예전 괴롭히던 놈) - 나 곧 검사되는데 ㅋㅋ</t>
  </si>
  <si>
    <t>공부 못하면 따당하는 공부에 미친 동네에 이사간 평범 엄마 이요원이 엄마들의 피말리는 싸움에서 살아남는 JTBC 스카이캐슬의 뒤를 이을 드라마 [그린마더스클럽]</t>
  </si>
  <si>
    <t>(아들 5개국어함) 상위 0.001% 엄마들의 혈투</t>
  </si>
  <si>
    <t>대.멸.망을 막으러 미래에서 온 이시영에게 온갖 실험으로 미래 기술을 다 털어낸 현생 인류의 최후  [그리드 1시간 정주행 몰아보기]</t>
  </si>
  <si>
    <t>(지구 구하러 왔다가 잡혀서 실험당함) 지구, 멸망 시켜줄까?</t>
  </si>
  <si>
    <t>사내 끝판왕 권력으로 젊은 남직원부터 사장까지 모든 것을 탐하는 이혜영 때문에 역대급으로 지리는 드라마 [킬힐7-8화]</t>
  </si>
  <si>
    <t>"야옹~" (역대급 패왕색 캐릭터 등장)</t>
  </si>
  <si>
    <t>진짜.. 다 걸고 완전 쩔게 재밌는 티빙 드라마 나왔다 [연상호 원작 돼지의왕]</t>
  </si>
  <si>
    <t>전재산을 써서라도 네 인생을 박살내줄게</t>
  </si>
  <si>
    <t>사장빽으로 사내 전설이 된 김하늘이 자신을 퇴물취급했던 후배에게 서열정리를 시작한다 [킬힐 5-6회]</t>
  </si>
  <si>
    <t>(개무시 했던 후배) - (사내 여왕등극) -꿇어!</t>
  </si>
  <si>
    <t>누가 봐도 0.001% 금수저, 온몸을 명품으로 도배하고 등교하는 소녀의 비밀! [소년비행]</t>
  </si>
  <si>
    <t>(소녀가장) (가짜부자) "그거 사실 다.. 빛.."</t>
  </si>
  <si>
    <t>소방관과 경찰이 부부인 옆집에 이사온 싸이코패스가 딸을 노리다 역공당하는 드라마 [우월한 하루]</t>
  </si>
  <si>
    <t>감히 소방관의 달을 건드려?! "널 찾아서 죽일 것이다"</t>
  </si>
  <si>
    <t>사내 퇴물취급 받던 김하늘을 탐하기 시작한 욕망의 유부남 사장이 그녀를 탑급 스타로 만들어주기 시작한다?! [킬힐 3-4회]</t>
  </si>
  <si>
    <t>(사장의 이상형) (유부남 사장), 원하는 건 뭐든 줄게..</t>
  </si>
  <si>
    <t>어릴적 자신을 무시했던 양아치의 사장님이 된 김동욱이 놈에게 생지옥을 선사하는 드라마 [연상호 원작 돼지의 왕]</t>
  </si>
  <si>
    <t>(미래의 하청직원) (미래의 사장님) " 20년 뒤에 두고보자..</t>
  </si>
  <si>
    <t>재벌 + 권력자의 아내와 도망친 아이돌 '신화' 김동완을 닮은 남성에게 벌어진 일 [B컷]</t>
  </si>
  <si>
    <t>(최강권력자의 아내와 도망침) (in 청계천) 인생 끝나셨습니다.</t>
  </si>
  <si>
    <t>2022년 부산 건달계의 왕이 될 남자 등장?! [뜨거운 피]</t>
  </si>
  <si>
    <t>"고마쎄리함 국어" (타락한 택이아빠) 마! 네가 왕이 돼라</t>
  </si>
  <si>
    <t>퇴물이라고 개무시 당하던 김하늘 쇼호스트가 욕망의 사장과 은밀히 밥을 먹자(?) 스폰의 힘으로  스타 쇼호스트로 부활하는 드라마 [킬힐]</t>
  </si>
  <si>
    <t>"퇴물이니까 반말하지 말라고?" (싸대기맞음) 넌 후배고, 난 선배야!</t>
  </si>
  <si>
    <t>낮에는 군대검사, 밤에는 빨간머리OO 투잡뛰는 조보아와 미친개 군검사 안보현이 다패고 다니는 드라마 [군검사 도베르만]</t>
  </si>
  <si>
    <t>투잡(???) (군검사) 몇 대 맞을래?</t>
  </si>
  <si>
    <t>인류의 멸망을 막아준 신급 능력을 지닌 이시영이 지키는 세계에서 범죄를 저지르면 벌어지는 일? [비밀의 숲 작가의 디즈니+ 신작! 그리드]</t>
  </si>
  <si>
    <t>(살인마) (신급 인류의 구원자) 너가 죽이면, 내가 구한다</t>
  </si>
  <si>
    <t>절친 전미도는 시한부 판정, 남친 여동생은 술집 접대부 전락, 39살 손예진에게 닥친 극한 절망편 [서른,아홉 3-4회]</t>
  </si>
  <si>
    <t>(여동생 소희) (친오빠) 동생아. 피아노 선생님이라며..</t>
  </si>
  <si>
    <t>김태리 나오는 이 드라마 안보면 요즘 대화가 안된다는, 당신의 영혼을 클린하게 해주는 [스물다섯 스물하나 3-4회]</t>
  </si>
  <si>
    <t>(펜싱 천재) (망한 재벌) 미친 너무 재밌다!</t>
  </si>
  <si>
    <t>연하남 송강이 사내에서 자꾸 꼬리를 치자 정신이 혼미해져 키스를 갈겨버리는 박민영 과장! [기상청 사람들 3-4회]</t>
  </si>
  <si>
    <t>(fox 연하남) 등 (직장상사) 이남자 .. 더 이상 못참겠어!</t>
  </si>
  <si>
    <t>신급 펜싱 재능을 가진 김태리가 검을 들고 일진 패자 시청률 레전드 떡상중인 대꿀잼 드라마[스물다섯 스물하나]</t>
  </si>
  <si>
    <t>(동네 최강 일진) (힘을 숨긴 펜싱천재) 꿇거라, 진짜 찔리기 싫으면</t>
  </si>
  <si>
    <t>서른, 아홉 살이 되면 열리는 어른들의 신세계(?)를 보여주는 손예진, 전미도 주연의 화제의 드라마</t>
  </si>
  <si>
    <t>(39살) 나랑 자고 싶다는 얘기죠?</t>
  </si>
  <si>
    <t>한국에서 살아남기 위해 진화한 궁극의 특성화 K-고등학교 TOP 17 [지금 우리 K-고등학교는?]</t>
  </si>
  <si>
    <t>교도소고.. 좀비고.. 무쓸모고..냉동고? 어서와 K-고교는 처음이지?</t>
  </si>
  <si>
    <t>같은 백수인줄 알았는데, 집에 갈때 포르쉐 타고가는 김풍을 본 이후, 대박웹툰 작가의 반열에 오르..고 싶은 가난한 가장이 꿈을 쫓는 드라마 [아직 최선을 다하지 않았을 뿐]</t>
  </si>
  <si>
    <t>"웹툰에 빠진 게 죄는 아니잖아" 나가! ! 딸! 태블릿 사게 몸을 빌려줘</t>
  </si>
  <si>
    <t>가난한 청년들 통수친 체납 대부업체에 돈을 빌려 세금을 갚아버린 진짜 골때리는 국세청 직원 임시완! ⟪트레이서⟫ 시즌1 결말까지 정주행</t>
  </si>
  <si>
    <t>(지옥에서온 국세청 직원) 이미 세금으로 냈는데요 ㅋ</t>
  </si>
  <si>
    <t>플스도 아닌데.. 사랑을 3인용으로 나누는 유럽 누님들의 찐한어른용 드라마.. [제목은 언급할 수 없음..]</t>
  </si>
  <si>
    <t>(여진) (남친) (???) 1+1+1 = 1(?)</t>
  </si>
  <si>
    <t>다른 불가살을 흡수하고 신에 도달한 남자가 그 능력으로 한 행동은.. ⟪불가살 마지막회⟫</t>
  </si>
  <si>
    <t>다 흡수했더니 신이되었다</t>
  </si>
  <si>
    <t>무한으로 환생하는 회귀자급 여성이 천 년 동안 기다린 남자와의 소름끼치는 반전 진실이 밝혀진다 ⟪불가살13-14화⟫</t>
  </si>
  <si>
    <t>1000년 동안 사랑했어</t>
  </si>
  <si>
    <t>시골 가게에 신에 도달한 미모의 알바생들이 나타나면 벌어지는 일 ⟪어쩌다 사장⟫  정주행 요약 1부</t>
  </si>
  <si>
    <t>하루 일당 3억 알바</t>
  </si>
  <si>
    <t>극보수적인 경찰학교에 강다니엘과 채수빈이 입학하여 강압적인 꼰대 선배들과 박터지게 싸우기 시작하는 디즈니+ 드라마 [너와 나의 경찰수업]</t>
  </si>
  <si>
    <t>(담당일진 강다니엘) (경찰 채수빈) 999번째 체포 중</t>
  </si>
  <si>
    <t>(Eng sub)⟪솔로지옥⟫ 출연 후 전세계적으로 핫해진28세 자수성가 문세훈의 어디서도 공개된 적 없는 비밀을 공개! #MOONSEHOON #Single'sInferno</t>
  </si>
  <si>
    <t>&lt;솔로지옥&gt;의 진우승자 (압구정 클라스 문새로이) 하루 웨이팅만 1200명</t>
  </si>
  <si>
    <t>외과교수보다 수술을 잘하는 신급 천.재능충 1년차 의사가 나타나자 유명 걸그룹 아이돌까지 줄을 서서 치료받기 시작하며 병원이 초대박 나는 드라마 [고스트닥터] 7,8회</t>
  </si>
  <si>
    <t>(신의손 레지던트 1년차;;;) (외과교수;;;) 어이 교수! 내가 집도하겠소!</t>
  </si>
  <si>
    <t>공중파에서 이걸 내보낸다고? SBS가 진심 각오하고 만든 역대급 시청률 급상승세 드라마 [악의마음을읽는자들 5-6회]</t>
  </si>
  <si>
    <t>(연쇄살인범) (위조 신분증) 경찰입니다. 바래다 드릴게요</t>
  </si>
  <si>
    <t>신급 존재였던 두 얼짱에게 내려진 저주로 극악한 괴물 불가살이 되어버린 이진욱 권나라의 비밀이 밝혀졌다</t>
  </si>
  <si>
    <t>박새로이 바보..</t>
  </si>
  <si>
    <t>세계1위 천재 금손 정지훈 + 플래티넘 금수저 김범이 합치자 환자가 마구마구 치료되기 시작한다  [고스트닥터5-6회]</t>
  </si>
  <si>
    <t>(빙의 전문 영혼) (육체 셔틀) 육체에 타봐</t>
  </si>
  <si>
    <t>이서진의 모근을 싹다 갈아만든 찐짠내나는 생계형 개업 의사의 정신나갈 것 같이 웃긴 드라마 [내과 박원장 1-4회]</t>
  </si>
  <si>
    <t>(리버스 투블럭컷?!) (가발) 이서진이라고?ㅋㅋ</t>
  </si>
  <si>
    <t>초악덕 탈세 대기업이 극.초.악바리 국세청 직원 임시완에게 개기면 안되는 이유 [트레이서 3-5회]</t>
  </si>
  <si>
    <t>"느려" (체납세금) 672억원 받으러 왔</t>
  </si>
  <si>
    <t>1000년 전부터 커플로 추정되는 존재들이 사랑싸움을 멈추고 드디어 서로를 용서한다 [불가살7-8회]</t>
  </si>
  <si>
    <t>2022년 1위 대존잼 드라마.. 신급 마음투시 능력을 가진 김남길이 천부적인 국내 최초 프로파일러가 되는 대작 ㄷㄷ [악의 마음을 읽는 자들]</t>
  </si>
  <si>
    <t>(관심법 마스터 김남길) (공감모드 ON) 나는.. 이제너다!</t>
  </si>
  <si>
    <t>신급의사 정지훈의 영혼을 흡수한 순간 초보의사에서 신의로 각성한 김범 [고스트닥터3-4회]</t>
  </si>
  <si>
    <t>(정지훈과 퓨전 합체함) 구미호뎐2 아니야!</t>
  </si>
  <si>
    <t>직업 없다고 차버린 여친이 취업하자 다시 붙잡으러 왔는데, 진짜 예쁜 백수누나와 그 사이 급찐해지는 드라마</t>
  </si>
  <si>
    <t>"네! 야호!" -백수끼리 같이놀까?</t>
  </si>
  <si>
    <t>두개의 정신을 가진 이동욱과 위하준이 동시에 한지은을 좋아한다..? 그런데.. 이동욱만 집에 초대..?</t>
  </si>
  <si>
    <t>(전남친 이동욱) 들어올래..?</t>
  </si>
  <si>
    <t>신급 의술에 도달한 금손 싸가지 의사 정지훈이, 플래티넘 금수저 똥손 의사 김범한테 빙의하는 꿀잼 드라마 [고스트 닥터]</t>
  </si>
  <si>
    <t>(고스트 모드 ON) 내가 돌아왔다..!</t>
  </si>
  <si>
    <t>뭔가에 홀린 권나라의 파격적인 행보가 시작된다..!  [불가살5-6회]</t>
  </si>
  <si>
    <t>(1티어 여신)피할 수 없으면 즐겨</t>
  </si>
  <si>
    <t>초존잘남 경찰 이동욱의 전여친이 교도소에 왔다고?? 야! 잡아! [배드앤크레이지5-6]</t>
  </si>
  <si>
    <t>감히 경찰이.. 교도소를 와?</t>
  </si>
  <si>
    <t>어디로 도망쳐도 귀물들이 쫓아오는 권나라의 삶에 나타난 ⟪불가살⟫아저씨</t>
  </si>
  <si>
    <t>새로이 이 바보.. 나 말곤 얘 못죽여</t>
  </si>
  <si>
    <t>벤츠타고 청담동에 집있는 부자 경찰 조진웅을 털러 잠입한 청렴 1위 경찰 최우식의 2022년 최강 대.존.잼 영화</t>
  </si>
  <si>
    <t>(청렴함 1위 경찰) (돈 엄청많은 경찰) 최강의 빈부 콤비 등장</t>
  </si>
  <si>
    <t>조선 이혼녀와 모쏠 양반이 드디어 대놓고 연애질을 시작한다..!</t>
  </si>
  <si>
    <t>"보고 계시는데.?" (모쏠 양반) (평민 - 이혼녀)</t>
  </si>
  <si>
    <t>국내에서 제일 쎈 특수부대 남자들만 모아서 맞짱을 뜨게하면..? [더솔져스]</t>
  </si>
  <si>
    <t>&lt;아저씨&gt; 원빈 소속부대 &lt;707괴물요원 &gt; 진짜로 칩니다?</t>
  </si>
  <si>
    <t>600년 동안 권나라만을 위해 살아온, 신의 버그로 불사가 된 남자 '불가살'</t>
  </si>
  <si>
    <t>재벌가 시어머니를 무릎꿇고 빌게 만든 악바리 지능캐 며느리 수애 등장!</t>
  </si>
  <si>
    <t>(더 갑질 며느리) 꿇으세요 어머님</t>
  </si>
  <si>
    <t>찐욕망으로 흑화한 전소민의 소름 레전드 연기로 시청률 폭주중인 드라마 [쇼윈도 여왕의집 3-6회]</t>
  </si>
  <si>
    <t>(전소민 흑화 999%) " 네 남편, 남동생 둘다랑 잤어</t>
  </si>
  <si>
    <t>진짜.. 서러운 백수의 삶을 그린 꿀맛 드라마 [백수세끼]</t>
  </si>
  <si>
    <t>(하트시그널 직장인) (7년차 백수) 오빠, 언제까지?</t>
  </si>
  <si>
    <t>사랑을 위해 한국 군대와 맞선 박형식이 고구마 주민들 뚜까 패고 다니기 시작한다! [해피니스7-8회]</t>
  </si>
  <si>
    <t>(사랑꾼 박형식) (한효주 잡힘) 우리자기 내놔!</t>
  </si>
  <si>
    <t>광인병으로 봉쇄된 아파트에서 감염자들의 끊임 없는 침입을 막아내는 박형식 한효주 갓부부의 활약! [해피니스5-6회]</t>
  </si>
  <si>
    <t>(특공대 에이스) (광인병 감염자) 아가씨 일단 문열어봐..</t>
  </si>
  <si>
    <t>세계1위 소방관부터 [아저씨]원빈 소속부대원까지 역대급 제작비로 군대 예능 씹어먹은 대한민국 사나이들의 배틀로얄 시작 [더솔져스]</t>
  </si>
  <si>
    <t>(아저씨 원빈 소속부대 요원) (구두+30kg문장) 세계1위 초인 요원 집결</t>
  </si>
  <si>
    <t>연애만 빼고 다~ 하는 찐어른 손석구의 범죄도시2급 급발진 데이트 현장을 다룬 영화</t>
  </si>
  <si>
    <t>(오늘 처음 만난 사이) "몇 호야?" 오빠인지 꼬마인지 보여줄게!</t>
  </si>
  <si>
    <t>왕족 다음으로 고귀한 혈통의 부자 암행어사에게 돈으로 잘난척하는 양아치 양반들의 최후 [어사와조이3-4회]</t>
  </si>
  <si>
    <t>너 따위는 못먹는 귀한거야 ㅋ</t>
  </si>
  <si>
    <t>걸리면 분노가 급상승하는 미친병이 돌자 부동산 가격 떨어진다고 임대아파트만 입구를 막아버린 갑질러들이 사는 아파트 [해피니스3-4회]</t>
  </si>
  <si>
    <t>(캡틴급 형사 입주민) (Ly99 심연의 경비원) (경찰특공대 주민) 임대주민.. 잘못 건드렸어</t>
  </si>
  <si>
    <t>군대에서 부조리 당하던 병사를 구해줬는데 전역후 초거대IT기업 의장이 되어 돌아왔다 [이렇게 된 이상 청와대로 간다 5-6회]</t>
  </si>
  <si>
    <t>(미래의 대통령 후보) (미래의 기업총수) - 은혜는 꼭 갚겠습니다</t>
  </si>
  <si>
    <t>OTT라서 가능한 눈치1도 안본 사춘기 고딩의 성과 사랑에 관한 발칙한 드라마 [어른연습생]</t>
  </si>
  <si>
    <t>"우리 친구 그만하자" !!! 우리 둘만 있어 지금.</t>
  </si>
  <si>
    <t>걸리면 분노가 급상승하는 미친 병을 피해 고립된 아파트에서 살아남아야 하는 드라마 [해피니스1-2회]</t>
  </si>
  <si>
    <t>(해피 바이러스 감염됨) 분노 999% 상승 중</t>
  </si>
  <si>
    <t>경찰 중 상위 0.1% 두뇌와 강력한 육체를 가진 형사의 소중한 사람을 앗아가면 안되는 이유  [키마이라]</t>
  </si>
  <si>
    <t>(폭파에서 생존, 5층에서 떨어짐) '진짜' 경찰은 강해요</t>
  </si>
  <si>
    <t>소개팅 첫만남에 상대가 미지근한 쏘주를 시키면 즉시 도망가야하는 이유 [술꾼도시여자들]</t>
  </si>
  <si>
    <t>(주량 19병) (소개팅 중) 다먹고 우리 바다 갈래요?</t>
  </si>
  <si>
    <t>우리집에 처음 온 남친이 화장실에서 나오지 않고 샤워기를 틀었다?!  [유미의 세포들] 1-6회</t>
  </si>
  <si>
    <t>(여친 집 처음 옴) "왜 샤워를 해? " -그거있어..? 뚫어뻥..?</t>
  </si>
  <si>
    <t>남궁민의 모든 근세포를 짜낸 카타르시스 쩌는 웰메이드 드라마가 나왔다! [검은태양]</t>
  </si>
  <si>
    <t>( 벌크업 MAX 남궁민)</t>
  </si>
  <si>
    <t>유해진이 원빈보다 어리고 잘생겨 보이게 되는 영화 [럭키]</t>
  </si>
  <si>
    <t>잘생겨서 미안합니다.. 32살(?)</t>
  </si>
  <si>
    <t>길이 없어 기차 터널로만 갈 수 있는 마을에 사는 한국 1위 천재를 발견한 부잣집 딸 윤아 [기적]</t>
  </si>
  <si>
    <t>(수학왕찐천재) (국회의원 딸) 기차역? 얼마면 되는데?</t>
  </si>
  <si>
    <t>원하면 아무나 대통령으로 만들어버리는 김민정에게 까불다가 다죽는 와장창 엔딩 [악마판사 마지막회]</t>
  </si>
  <si>
    <t>III (대통령) (비선실세) -기어오르지마</t>
  </si>
  <si>
    <t>나이믿고 깝치면 안됐던 90년대 슬기로운 일진생활</t>
  </si>
  <si>
    <t>(만16세) -선배.. 팰까?</t>
  </si>
  <si>
    <t>국민투표 수 만큼 전압이 올라 고통이 커지는 전기충격형에 처한 살-인범</t>
  </si>
  <si>
    <t>(역대급 빡친 악마판사) (살인마) -100만명투표 시 너 사망</t>
  </si>
  <si>
    <t>자신이 하녀였단 사실을 공개해버린 옛 도련님의 소중한 것을 없애버린 김민정 [악마판사11-12회]</t>
  </si>
  <si>
    <t>(SSS급 악녀) (SSS급 악마) - 가장 소중한 부하 나 하녀였던거 왜 소문냈어?</t>
  </si>
  <si>
    <t>이름, 얼굴, 물건만 있으면 상대의 온몸을 뒤틀리게 만드는 '방법사' 그녀가 돌아왔다  [방법: 재차의]</t>
  </si>
  <si>
    <t>(불사의 존재) (국가 최강저주술사) 가장 고통스런 저주 영혼 '방법'</t>
  </si>
  <si>
    <t>신체 일부를 바치면 어떤 소원도 이뤄주는 마녀 송지효가 운영중인 식당 오픈! [마녀식당으로 오세요]</t>
  </si>
  <si>
    <t>(로또, 취업, 복수 뭐든 이뤄 줌) 대신에 그곳을 줘.</t>
  </si>
  <si>
    <t>탈출불가의 소말리아에서 한국인의 기발함으로 탈출한 실화기반 화제의 신작영화 [모가디슈]</t>
  </si>
  <si>
    <t>(한국 요원 출신) (분노조절제) 한국인의 분노를 모르나 본데..</t>
  </si>
  <si>
    <t>자신의 하녀였던 김민정이 비공식 최고 권력자가 되어서 좋아했던 도련님에게 복수(?)를 시작한다 [악마판사 5-6회]</t>
  </si>
  <si>
    <t>(옛 도련님 - 현 악마판사) (옛 하녀 - 현 최고권력자) 그 버릇.. 여전하군</t>
  </si>
  <si>
    <t>대기업 회장에게 형량 235년 판결 때려버린 악마판사 지성 등장ㄷㄷㄷ</t>
  </si>
  <si>
    <t>형량 235년 드릴게 (악마판사)</t>
  </si>
  <si>
    <t>천재 한복 디자이너의 작품을 마동석이 입자 조선의 모두가 그에게 반해버리는 영화 [상의원]</t>
  </si>
  <si>
    <t>오직 청력으로 거짓말탐지, 위치추적, 미래예측이 가능한 한국 수퍼경찰의 힘을 빌리러온 미국 경찰  [보이스4]</t>
  </si>
  <si>
    <t>(청력이 인간의 수천배) (Lv99 미국 경찰) - 전 초능력 경찰입니다</t>
  </si>
  <si>
    <t>상황판단이 엄청나게 빠른 청각장애인의 집에 싸이코패스가 들어오면 벌어지는 일</t>
  </si>
  <si>
    <t>청각장애인) (싸이코패스) 뒤에 누가 있는지 모름..</t>
  </si>
  <si>
    <t>담당 일진을 챰교육하고 감옥 갔다가 세계챔피언 스승을 만나 서열1위가 돼버리는 웹툰 샤크 원작 영화!</t>
  </si>
  <si>
    <t>(최연소 격투기 세계 챔피언) "왜 쓰러지는 거지?" 때린건 죄송합니다(?)</t>
  </si>
  <si>
    <t>일진 연합을 혼자서도 박살낼 수 있는 전투력의 소녀가 전학을 와서 일진 청소하는 영화</t>
  </si>
  <si>
    <t>Lv1 일진 Lv0 주인공 Lv3 양아치 Lv99 공수도천재 -일진놀이 진짜 싫어</t>
  </si>
  <si>
    <t>여자친구에게 스킨쉽을 하기 위해(?) 놀이공원을 만들어버린 신급 남자 [어느날우리집현관으로멸망이들어왔다 7-8회]</t>
  </si>
  <si>
    <t>(생각을 읽을 수 있음) "왜~뭐~?" -애기야 그쪽으로 갈게</t>
  </si>
  <si>
    <t>갑질을 견디고 버티다 결국 미친X가 된 사람들 [이구역의미친X]</t>
  </si>
  <si>
    <t>내가 미친X가 된 이유(유부남) (속아서 만남)</t>
  </si>
  <si>
    <t>모든 것을 의지만으로 멸망시키는 존재 서인국과 시한부 박보영이 급발진해서 뜨동거하는 드라마 [어느날 우리집 현관으로 멸망이 들어왔다]</t>
  </si>
  <si>
    <t>"같이 자자" ('멸망' 능력 존재) 애기야 멸망시켜줄까?</t>
  </si>
  <si>
    <t>싸이코패스의 엄마를 건드리면 벌어지는 일 [마우스 14~17화]</t>
  </si>
  <si>
    <t>(IQ 추정불가 싸이코패스) -감히 내 가족을 건드려?</t>
  </si>
  <si>
    <t>"고통 없는 죽음은 축복이다" 알겠어.. 빈센조 형 그만해.. 걔네 이미 죽었어.. [빈센조 마지막화]  VINCENZO ep19-20</t>
  </si>
  <si>
    <t>"너의 죄를 10분에 1cm씩 파고들거야" '속죄의 창' 엔딩</t>
  </si>
  <si>
    <t>요즘.. 부모가 돌보지 못한 똑똑한 아이가 겪는 일들ㄷㄷ [아이들은 즐겁다]</t>
  </si>
  <si>
    <t>돈있는 집 2등) 1등) 학원도 못 다니는게 어떻게 1등을 해요!</t>
  </si>
  <si>
    <t>전국에 싸이코패스 범죄자들만 찾아 했던 짓을 그대로 갚아주는 싸패 담당 싸패 승기형 [마우스 11-13회]</t>
  </si>
  <si>
    <t>"이왕이면 나쁜놈들을 처리하십쇼", 싸이코패스 잡는 싸이코패스</t>
  </si>
  <si>
    <t>미국에선 봉합수술 1억원, 한국에선 얼마일까?</t>
  </si>
  <si>
    <t>붙이려면 1억원 가져오세요</t>
  </si>
  <si>
    <t>카톡, 스마트폰이 없던 2000년대에 썸을 타면 가슴 터지도록 설렜던 이유</t>
  </si>
  <si>
    <t>(적진좌) (전설의 찐따맨) -우리 오늘 같이 있을래?</t>
  </si>
  <si>
    <t>시키는건 다하며 얼굴 목소리 기억까지 똑같은 대리인간을 고용하는 시대에 바람피는 방법</t>
  </si>
  <si>
    <t>2번 남친 대리인간이 1번남친 만나는 중</t>
  </si>
  <si>
    <t>기억을 잃은 후 신체가 닿은 사람의 미래가 보인다?! [내일의 기억]</t>
  </si>
  <si>
    <t>(기억상실) 만지면 미래가 보여</t>
  </si>
  <si>
    <t>빈센조의 엄마를 건드린 자들에게 대악마로 각성해 반.갈.죽을 시전하는 디아블로 빈센조 봉인해제! [15-16회] vincenzo ep15-16</t>
  </si>
  <si>
    <t>(엄마를 빼앗아간 놈) 극대노</t>
  </si>
  <si>
    <t>가해자에게 100% 똑같은 고통을 느끼게 해주는 징벌 시스템을 도입 후 싹싹빌기 시작하는 범죄자들 [더 페어]</t>
  </si>
  <si>
    <t>살려주세요 제발!!! 자신이 저지른 범죄 고통 100% VR 체험</t>
  </si>
  <si>
    <t>미국드라마가 한국드라마 패치 당해서 만들어진 혼종 드라마ㅋㅋ [드라마월드]</t>
  </si>
  <si>
    <t>한국패치된 미드 ㅋㅋㅋ -첫눈에 반했어요</t>
  </si>
  <si>
    <t>다음웹툰 사상 유일하게 평점 만점을 받은 필수감상 요망 초명작 인생웹툰 1위 나빌레라 요약</t>
  </si>
  <si>
    <t>(열정을 잃은 발레 천재) 당신은 크게 날아오를 사람입니다</t>
  </si>
  <si>
    <t>남주인공의 정체가 신(GOD)인 드라마ㅋㅋ  [당신의운명을쓰고있습니다]</t>
  </si>
  <si>
    <t>(미래의 막장 드라마 작가) 신이 날 사랑한대,</t>
  </si>
  <si>
    <t>낚시 끝판왕 상놈(변요한)과 천재 양반(설경구)이 콜라보하여 만든 조선 어류학서 [자산어보]를 다룬 영화</t>
  </si>
  <si>
    <t>- (낚시 끝판왕) (덕질왕) 역사에 남길 준비가 되셨소?!</t>
  </si>
  <si>
    <t>대기업에 돈 받고 불쌍한 사람들 괴롭힌 비리경찰들 질질짜게 참교육 시키는 힘을 개방한 송중기 [빈센조 9-10회] vincenzo ep9-10</t>
  </si>
  <si>
    <t>(비리경찰) (각성한 마피아) -깽값은 미리 받았지?</t>
  </si>
  <si>
    <t>전국민이 보는 생방송에서 본인 공개수배하던 형사를 싹싹빌게 만든 역대급 천재 범인 [고몽 선정 쩌는 연기력 1위] #마우스 5-6회</t>
  </si>
  <si>
    <t>범인, 친형 (공개수배하던 형사) 범인님 제발 우리형 살려주세요</t>
  </si>
  <si>
    <t>가사도우미였던 빈센조의 엄마에게 누명씌워 감옥 보낸 은행가 집안이 마피아로 돌아온 아들에게 당한 일 [빈센조 7-8회] vincenzo ep7-8</t>
  </si>
  <si>
    <t>(금 1조500억 보유 예정) 은행장 Boy~ 이름이 뭐죠?</t>
  </si>
  <si>
    <t>유튜브 라이브 방송 도중 배달부에게 잡혀간 소희의 소름끼치는 비밀ㄷㄷㄷ [관종]</t>
  </si>
  <si>
    <t>인류의 90%가 AI에게 일자리를 빼앗기는 시대에서 살아남는 방법 [박성실씨의사차산업혁명] #드라마스테이지</t>
  </si>
  <si>
    <t>(콜센터 상담사) 고객님 트로트 한소절 콜?</t>
  </si>
  <si>
    <t>아들의 사망보험금 10억 받은 돈으로 대박 맛집을 차려놨더니.. 사라진 아들이 돌아왔다?! [덕구이즈백] #드라마스테이지</t>
  </si>
  <si>
    <t>"이게 네 화장실이다" -10억 줄테니 여기 살아라..</t>
  </si>
  <si>
    <t>나의 사랑스런 아들이 인간을 사냥하는 본능을 타고난 인류, '프레데터'였다.. 그리고 그는 의사다 [마우스 3-4회]</t>
  </si>
  <si>
    <t>인간사냥꾼(?) (진상조폭) - 검은 저도 꽤 씁니다만?</t>
  </si>
  <si>
    <t>어그로 기사로 피해자 괴롭히던 기자가 자신의 여동생이 똑같이 당했을 때 벌어지는 일 [안녕도로시] 한지은 #드라마스테이지</t>
  </si>
  <si>
    <t>(천재해커, 복수의 화신) - 당신 가족 일이 돼보니까 어때?</t>
  </si>
  <si>
    <t>대기업 피해자들의 변호사가 대기업만큼 돈이 많아서 당하면 무조건 2배로 갚아주는 드라마 [빈센조 5-6] vincenzo ep5-6</t>
  </si>
  <si>
    <t>(자산 1500억 이상) 피해자는 가난하다고 누가그래?</t>
  </si>
  <si>
    <t>나의 자상한 남편이 인간을 사냥하는 본능을 타고난 인류, '프레데터' 였다..그리고 그의 아들을 낳았다 [마우스 1-2회]</t>
  </si>
  <si>
    <t>(최상위 인간사냥꾼) 절대 저분을 건드리면 안돼</t>
  </si>
  <si>
    <t>64세 수퍼꼰대가 20대의 몸으로 젊어지자 신세계가 열리는 드라마 [민트컨디션] #드라마스테이지</t>
  </si>
  <si>
    <t>그만해 미친놈들아..</t>
  </si>
  <si>
    <t>캡틴 아메리카한테 발리던 크로스본즈 이젠 킬러들한테 매일 반복 암살당하는 근황 [리스타트]</t>
  </si>
  <si>
    <t>나 킬런데' 응 200번째 같은 아침이야~</t>
  </si>
  <si>
    <t>말티즈보다 더 안 참는 복수주의자 마피아 송중기가 한국재벌을 개박살내기 시작하는 드라마 [빈센조 3-4회] vincenzo ep3-4</t>
  </si>
  <si>
    <t>(일진1) (일진2) (일진3) (찐 마피아) 마피아 삥뜯으려다 역관광 ㅋㅋ</t>
  </si>
  <si>
    <t>회의 중 전직원 앞에서 사랑을 나누던 동영상이 재생된 직원이 가해자를 찾아 전국민에게 얼굴 공개해버리는 드라마 [파이터최강순] #드라마스테이지</t>
  </si>
  <si>
    <t>최대리 뒤에 !! 꺼요 !!!</t>
  </si>
  <si>
    <t>카리스마 쩌는 쌍둥이 언니가 대신 학교를 나간다면? [모두그곳에있다] #tvN드라마스테이지</t>
  </si>
  <si>
    <t>가난한 입주민들 괴롭혀서 내쫓던 조폭들이 이탈리아 최고등급 마피아의 변호사 송중기를 건드렸다가 당한 일 [빈센조 1-2화] vincenzo ep1-2</t>
  </si>
  <si>
    <t>이탈리아 마피아 '고문' 변호사 한국 조폭보스 - 갑질의 최후를 보여주다</t>
  </si>
  <si>
    <t>전기뱀장어 DNA와 해바라기 김래원을 합쳐서 만들어진 인간 테슬라 등장! [루카 1-6회 요약]</t>
  </si>
  <si>
    <t>인간 테슬라!!</t>
  </si>
  <si>
    <t>소심한 월급쟁이인 줄 알았던 남자의 부캐가 1등 웹소설 작가이면 벌어지는 일 [박대리의 은밀한 사생활] #tvN드라마스테이지</t>
  </si>
  <si>
    <t>(박봉 회사원) 대리님 차예요?!</t>
  </si>
  <si>
    <t>모태솔로 송지효를 무시하면 벌어지는 일 [B주임과 러브레터] #tvN드라마스테이지</t>
  </si>
  <si>
    <t>고통을 마비시키는 미모</t>
  </si>
  <si>
    <t>드디어 차은우와 외박을 하게된 주경! 너무 좋아 오또케오또케 [여신강림 15회-마지막화]</t>
  </si>
  <si>
    <t>귀여움.. 지구뿌셔.. 술취한 차은우 납치</t>
  </si>
  <si>
    <t>한국인을 크림빵에 미치게 만든 시청률 49% 갓띵작 레전드 드라마 [제빵왕 김탁구]</t>
  </si>
  <si>
    <t>"와~쥑이네예!" 전설이된 극락 크림빵</t>
  </si>
  <si>
    <t>아버지 같은 선배 형사를 협박하는 딸 같은 후배 《형사록 시즌2》 3, 4화</t>
  </si>
  <si>
    <t>뭐? 미끼 좀 돼주실래요?</t>
  </si>
  <si>
    <t>미리 막을 수 있었던 홍수가 무책임한 자들때문에 대재난이 되어버린 실화</t>
  </si>
  <si>
    <t>아파트가 다 잠겼다!</t>
  </si>
  <si>
    <t>500원 때문에 인생이 바뀐 그들 《우리가 사랑했던 모든 것》 1~4</t>
  </si>
  <si>
    <t>500원?</t>
  </si>
  <si>
    <t>너무 이쁜 전학생 때문에 벌어진 《우리가 사랑했던 모든 것》 3, 4화</t>
  </si>
  <si>
    <t>내 마음 나도 몰라</t>
  </si>
  <si>
    <t>달콤하고 살벌한 서바이벌 《더 디저트》</t>
  </si>
  <si>
    <t>아무도 없어요?</t>
  </si>
  <si>
    <t>예쁜데 성격이 별로였던 여사친이 16년 만에 나타나더니 《우리가 사랑했던 모든 것》</t>
  </si>
  <si>
    <t>여친 있어?</t>
  </si>
  <si>
    <t>우승상금 3억! 홍진호에게 무슨 일이 벌어진 거야? 《더 타임 호텔》</t>
  </si>
  <si>
    <t>(홍진호) 꼴찌다... 가자…</t>
  </si>
  <si>
    <t>이성경에게 고백하는 김영광 하지만... 《사랑이라 말해요》 11-16화</t>
  </si>
  <si>
    <t>자고 갈래요?" 네?</t>
  </si>
  <si>
    <t>인간을 먹어 치우는 괴생명체와 사투를 벌이는 고3들 《방과 후 전쟁활동》</t>
  </si>
  <si>
    <t>난 살아남을 거야!</t>
  </si>
  <si>
    <t>정신을 차려보니 원수의 아들을 걱정하고 있는 이성경 《사랑이라 말해요》 5~10화</t>
  </si>
  <si>
    <t>그냥 그 사람이 걱정돼</t>
  </si>
  <si>
    <t>어떤 짓을 해서라도 살려야만 하는 소녀</t>
  </si>
  <si>
    <t>너 정체가 뭐야?</t>
  </si>
  <si>
    <t>고졸이라고 개무시당하자 팩트로 두들겨 패버리는 알바! 《사랑이라 말해요》</t>
  </si>
  <si>
    <t>어디서 알바 따위가! (대리) 하... 열받네 (고졸 알바)</t>
  </si>
  <si>
    <t>김남길을 죽이기 위해 수백 년간 잠들어 있던 괴물을 살려낸 백백교! 《아일랜드》 7, 8화</t>
  </si>
  <si>
    <t>니들 다 내손에 죽어!</t>
  </si>
  <si>
    <t>마왕, 신, 염라대왕까지 등장하는 궁극의 판타지? 《성스러운 아이돌》 3, 4화</t>
  </si>
  <si>
    <t>감히 인간 따위가!</t>
  </si>
  <si>
    <t>눈 떠보니 아이돌 몸에 빙의된 이세계 최강능력자!</t>
  </si>
  <si>
    <t>다른 세계에서 왔다고?</t>
  </si>
  <si>
    <t>해외여행 간 엄마의 납치영상을 보게 된 소녀 《서치 2》</t>
  </si>
  <si>
    <t>납치영상! 엄마!</t>
  </si>
  <si>
    <t>맛집 찾아다니는 아저씨 건드려서 소멸된 범죄조직</t>
  </si>
  <si>
    <t>개도 안 건드린다는데</t>
  </si>
  <si>
    <t>퇴역하고 쉬고 싶은데 자꾸 나쁜 놈들이 죽여달라고 덤비는 남자</t>
  </si>
  <si>
    <t>이거 뭔지 알아?</t>
  </si>
  <si>
    <t>직원에게 건물을 선물로 주는 쩌는 정경호! 《일타 스캔들》 7, 8화</t>
  </si>
  <si>
    <t>그 건물 너 가져라!</t>
  </si>
  <si>
    <t>환자 치료는 뒷전인 두 남자! 《조선 정신과 의사 유세풍2》 7, 8화</t>
  </si>
  <si>
    <t>현 남친입니다 미래 남친입니다 누구?</t>
  </si>
  <si>
    <t>여행 보내준다고 해서 출연한 하정우 하지만 현실은....</t>
  </si>
  <si>
    <t>진짜 이건 아니지! 하정우</t>
  </si>
  <si>
    <t>1시간에 1억 짜리 과외하다 들켜버린 정경호! 《일타 스캔들》 5, 6화</t>
  </si>
  <si>
    <t>이게 무슨 일이야?</t>
  </si>
  <si>
    <t>남친을  빼앗으려는 우다비를 말로 패버리는 김향기 《조선 정신과 의사 유세풍2》 5, 6화</t>
  </si>
  <si>
    <t>(우다비) (김향기) 야~ 포기해! 싫은데요!</t>
  </si>
  <si>
    <t>전도연에게 봉변 당하는 정경호! 《일타 스캔들》 3, 4화</t>
  </si>
  <si>
    <t>이 싸가지.... 계산!</t>
  </si>
  <si>
    <t>김향기도 모자라 왕의 여동생 마음까지 훔쳐버린 김민재 《조선 정신과 의사 유세풍 2》 3, 4화</t>
  </si>
  <si>
    <t>무슨? 나 책임져! (조선의 옹주)</t>
  </si>
  <si>
    <t>봐줬더니 기어오르는 잡것들 때문에 슬슬 빡치기 시작한 김남길 《아일랜드》 1~6화</t>
  </si>
  <si>
    <t>그냥 다 죽일까?</t>
  </si>
  <si>
    <t>1년에 1조를 벌어들이는 일타강사 정경호</t>
  </si>
  <si>
    <t>네? (정경호) 나누군지 몰라?</t>
  </si>
  <si>
    <t>말이 필요 없는 남자를 건드린 대가 《리처》 5, 6화</t>
  </si>
  <si>
    <t>난 대화보다 폭력이 좋아! 우리 대화로…</t>
  </si>
  <si>
    <t>왕을 치료하던 실력으로 백성들을 살려내는 천재 의원 《조선 정신과 의사 유세풍2》 1, 2화</t>
  </si>
  <si>
    <t>누구야? 나도 처음 봐 (김향기)</t>
  </si>
  <si>
    <t>복수를 위해 고용한 용병들이 하필 레전드급이면 벌어지는 일</t>
  </si>
  <si>
    <t>난복수를 원해요!</t>
  </si>
  <si>
    <t>9년 동안 8명을 합법적으로 살해한 경찰!</t>
  </si>
  <si>
    <t>총 버리지 마!</t>
  </si>
  <si>
    <t>수백 년 동안 인간이 아닌 것들을 죽여온 능력자 《아일랜드》</t>
  </si>
  <si>
    <t>(김남길) 야! 아파 그만찔러! !!!</t>
  </si>
  <si>
    <t>비밀경찰이었던 형이 죽자 통제불가능한 동생의 복수가 시작되는데 《리처》 3, 4화</t>
  </si>
  <si>
    <t>당신 정체가 뭐야!</t>
  </si>
  <si>
    <t>10초안에 사람을 죽이는 능력자가 감옥에 들어가면 벌어지는 일 《리처》 1, 2화</t>
  </si>
  <si>
    <t>사람 봐가며 덤벼!</t>
  </si>
  <si>
    <t>이건 못 참지 한국 사람이라면 꼭 봐야해! 《영웅》</t>
  </si>
  <si>
    <t>민족의 원수를 저격하다! (안중근 영웅)--&gt; (이토 히로부미)</t>
  </si>
  <si>
    <t>20년 경력의 네이비씰 요원의 가족을 죽인 거대 기업의 최후</t>
  </si>
  <si>
    <t>세상에서 인정받지 못한 두 천재의 실화</t>
  </si>
  <si>
    <t>14살 학교 중퇴 /정신분열증</t>
  </si>
  <si>
    <t>절대 건드리면 안 되는 할아버지를 건드렸다 개털리는 조폭들</t>
  </si>
  <si>
    <t>죽고 싶어? 귀엽네~</t>
  </si>
  <si>
    <t>인간들에게 점령당한 판타지 세계에서 일어난 일</t>
  </si>
  <si>
    <t>신의 비밀을 지키기 위해 수백 년간 사람들을 죽여온 비밀스러운 조직</t>
  </si>
  <si>
    <t>왜 사람을 죽여야 해?</t>
  </si>
  <si>
    <t>3,000년 전 세상을 멸망시키고 환생한 존재</t>
  </si>
  <si>
    <t>넘쳐나는 쓰레기들을 처리해주는 해결사!</t>
  </si>
  <si>
    <t>오늘은 누구야? 성폭행범!</t>
  </si>
  <si>
    <t>600미터 높이의 철탑에 영상 찍으러 올라갔다 고립된 두 여자에게 일어난 일</t>
  </si>
  <si>
    <t>이번 영상은 1000만뷰야!</t>
  </si>
  <si>
    <t>중전 자리를 걸고 도박을 하는 김혜수 《슈룹》 7, 8화</t>
  </si>
  <si>
    <t>누군가는 죽어야 끝이 납니다</t>
  </si>
  <si>
    <t>형사가 살고 있는 고시원에 칼 들고 들어와 설친 대가</t>
  </si>
  <si>
    <t>야! 나 형사야! 형사!</t>
  </si>
  <si>
    <t>이상한 약 먹으며 범죄자들 때려잡으러 다니는 형사!</t>
  </si>
  <si>
    <t>너 뭐야? 나 형사!</t>
  </si>
  <si>
    <t>아들을 병들게 한 잡것들의 정체를 알고 극대노한 김혜수 《슈룹》 5, 6화</t>
  </si>
  <si>
    <t>다 씹어먹어 버릴 거야!</t>
  </si>
  <si>
    <t>15살에 300만원에 팔려와 지옥 같은 곳에서 자란 여자</t>
  </si>
  <si>
    <t>자신이 인간과 신화 속 존재의 혼혈이라는 것을 알고 각성해버린 남자 《카니발 로우》 5 ~ 8화</t>
  </si>
  <si>
    <t>너 정체가 뭐야!</t>
  </si>
  <si>
    <t>아들을 왕으로 만들려는 김혜수의 피 땀 눈물나는 《슈룹》 3, 4화</t>
  </si>
  <si>
    <t>공부하기 싫으면 때려쳐!</t>
  </si>
  <si>
    <t>판타지 세계의 신비한 존재들을 노예로 만들고 최강의 포식자가 된 인간들 《카니발 로우》</t>
  </si>
  <si>
    <t>사람이 아니었어?</t>
  </si>
  <si>
    <t>뒷마당을 팠더니 이세계로 통하는 게이트를 발견해 버렸다! 《나이트 스카이》 5 ~ 8화</t>
  </si>
  <si>
    <t>재벌가에 시집가기 위해 어릴 때부터 매우 특수한 교육을 받은 여자 《월수금화목토》 7, 8화</t>
  </si>
  <si>
    <t>김혜수가 20년 만에 사극에 출연했는데 결국 우려하던 일이 현실로《슈룹》</t>
  </si>
  <si>
    <t>이렇게 죽을 수 없어!</t>
  </si>
  <si>
    <t>영원히 죽지 않는 세계를 만들어 버린 천재 과학자</t>
  </si>
  <si>
    <t>여기로 와줘!</t>
  </si>
  <si>
    <t>박민영의 치명적인 매력에 넘어가 결국 일처다부제를 선택한 남자들  《월수금화목토》 5, 6화</t>
  </si>
  <si>
    <t>남편 2 남편 1 서로 인사하세요!</t>
  </si>
  <si>
    <t>다른 세계로 가는 게이트를 발견한 사람들이 겪게 되는 일 《나이트 스카이》 1 ~ 4화</t>
  </si>
  <si>
    <t>마음에 분노가 가득한 사람들에게 폭력을 선물하는 남자</t>
  </si>
  <si>
    <t>참으시죠 전태권도 국대! 놔! 조폭</t>
  </si>
  <si>
    <t>지잡대 출신이라고 개무시당하자 각성해버린 변호사</t>
  </si>
  <si>
    <t>변호사, 니가 이런거야?</t>
  </si>
  <si>
    <t>월수금은 2층 고경표와 화목토는 3층 남자와 두 집 살림을 시작하는 박민영 《월수금화목토》 3, 4화</t>
  </si>
  <si>
    <t>뭐? 나 결혼해!</t>
  </si>
  <si>
    <t>대한민국 상위 1% 신체 능력자들이 모인 곳에서 일어난 실화를 각색한 드라마 《멘탈코치 제갈길》 5, 6화</t>
  </si>
  <si>
    <t>인생 참 거지같다</t>
  </si>
  <si>
    <t>결혼만 12번 한 박민영의 비밀스러운 사생활!</t>
  </si>
  <si>
    <t>이번엔 누굴까?</t>
  </si>
  <si>
    <t>어릴 때부터 하도 맞아서 결국 도라이가 돼버린 사람 《멘탈코치 제갈길》 3, 4화</t>
  </si>
  <si>
    <t>그놈 정신병자라고요</t>
  </si>
  <si>
    <t>태권도 국대에게 다굴 당하고 폐인처럼 살던 정우가 13년 만에 각성하자 일어난 일 《멘탈코치 제갈길》 1, 2화</t>
  </si>
  <si>
    <t>너 미쳤어? (태권도 국대) 다덤벼 ㅅㅂ (정우)</t>
  </si>
  <si>
    <t>산전수전 다 겪은 20년 차 해병을 잘못 건드린 외계인들의 최후</t>
  </si>
  <si>
    <t>진짜 감동적인 실화영화!</t>
  </si>
  <si>
    <t>풀어 주라고요?</t>
  </si>
  <si>
    <t>회사에서 왕따 당하며 700억을 빼돌린 여직원</t>
  </si>
  <si>
    <t>(김고은) 20억은 김치 냉장고에</t>
  </si>
  <si>
    <t>나쁜 놈들을 쓸어버리기 위해 만들어진 법의 통제를 받지 않는 특수조직</t>
  </si>
  <si>
    <t>다 죽여! (마약조직)</t>
  </si>
  <si>
    <t>정체를 숨기고 현찰 20억을 가지고 폐인처럼 산 남자의 비밀</t>
  </si>
  <si>
    <t>너 정체가뭐야?</t>
  </si>
  <si>
    <t>주식 손실 나서 소주 마시고 필름 끊어진 한지은이 저지른 짓</t>
  </si>
  <si>
    <t>(한지은) 설마 한 거야?</t>
  </si>
  <si>
    <t>역사를 바꾼 불가능한 전투가 시작된다!</t>
  </si>
  <si>
    <t>조직을 피해 도망 다니는 지창욱을 데려와 운전기사로 쓴다고!!!</t>
  </si>
  <si>
    <t>이거 굴러가요? (지창욱) (성동일) 30년 전엔 날아다녔어!</t>
  </si>
  <si>
    <t>능력을 숨기고 조용히 살던 상위 1% 주식 트레이더를 각성 시켜버린 주린이 《개미가 타고 있어요》 3, 4화</t>
  </si>
  <si>
    <t>(상위 1% 트레이더) (주린이) 10 관심종목이 생겼어요 네?</t>
  </si>
  <si>
    <t>특수요원의 기억과 능력을 이식받은 남자를 건드린 테러조직의 최후</t>
  </si>
  <si>
    <t>좋게 말할때 풀어!"</t>
  </si>
  <si>
    <t>그루트인 줄 알고 키웠더니 인류를 위협하는 빌런이 된 생명체</t>
  </si>
  <si>
    <t>이가 살아있어!</t>
  </si>
  <si>
    <t>편의점 알바하며 벤츠를 타고 다니는 매우 수상한 남자 《개미가 타고 있어요》 1, 2화</t>
  </si>
  <si>
    <t>돈 내려온다~ 돈이 내려온다~ 편의점 알바입니다.</t>
  </si>
  <si>
    <t>김향기에게 의술을 가르쳤더니 《조선 정신과 의사 유세풍》 3, 4화</t>
  </si>
  <si>
    <t>뭐하는? (김민재) 치료... (김향기)</t>
  </si>
  <si>
    <t>재벌과 대통령을 대놓고 까는 미친 드라마 《아다마스》 3, 4화</t>
  </si>
  <si>
    <t>(재벌) 잘하자! (차기 대통령) 네!!</t>
  </si>
  <si>
    <t>초능력을 가지고 평범하게 살아가는 회사원</t>
  </si>
  <si>
    <t>카페인 급유 중 난 초능력자다</t>
  </si>
  <si>
    <t>죽을뻔한 김향기를 각성시켜서 조선 최고의 의사로 만들어 버리는 《조선 정신과 의사 유세풍》</t>
  </si>
  <si>
    <t>(김향기)</t>
  </si>
  <si>
    <t>대저택에 숨겨둔 수백억짜리 다이아몬드의 비밀 《아다마스》</t>
  </si>
  <si>
    <t>끝난 줄 알았는데 다시 시작되는 미친 생존게임</t>
  </si>
  <si>
    <t>30초 후 염산비가 내립니다</t>
  </si>
  <si>
    <t>지나가던 특수부대 출신 경호원을 건드리면 일어나는 일</t>
  </si>
  <si>
    <t>손들어! (대통령 경호원)</t>
  </si>
  <si>
    <t>태어나서 본책을 모두 기억하는 어나더 레벨의 천재 변호사 《이상한 변호사 우영우》</t>
  </si>
  <si>
    <t>(박은빈) 저는 우영우입니다</t>
  </si>
  <si>
    <t>연애를 할 때 매우 바람직한 행동 《유미의 세포들 시즌2》 1~8화</t>
  </si>
  <si>
    <t>같이 씻을까?</t>
  </si>
  <si>
    <t>데스노트급 러브노트가 하늘에서 뚝</t>
  </si>
  <si>
    <t>뭐? 이번달엔 선배야!</t>
  </si>
  <si>
    <t>한번 들어가면 절대 살아서 나올 수 없는 건물</t>
  </si>
  <si>
    <t>남 주긴 아깝고 내가 갖기에는 좀 그런 사이</t>
  </si>
  <si>
    <t>그렇지 친구... 우리친구 잖아!</t>
  </si>
  <si>
    <t>유선 이혼시키고 집에서 끌어내는 서예지 《이브》 11, 12화</t>
  </si>
  <si>
    <t>끌어내! 너 가만 안둬</t>
  </si>
  <si>
    <t>박진영에게 새로운 여자가... 설마 김고은 차이는 거? 《유미의 세포들 시즌2》 7, 8화</t>
  </si>
  <si>
    <t>(박진영) 팀장님 좋아해요!</t>
  </si>
  <si>
    <t>헤어진 첫사랑 커플들을 한집에 살게 하면 어떻게 될까? 《다시, 첫사랑》</t>
  </si>
  <si>
    <t>재벌 회장의 정신을 혼미하게 만드는 개싸이코로 불리는 여자! 《이브》 9, 10화</t>
  </si>
  <si>
    <t>회장님아~ 정신 안차려!</t>
  </si>
  <si>
    <t>이게 우리나라에서 진짜 있는 일이라고?</t>
  </si>
  <si>
    <t>(서영희) 우리가 벌레야?</t>
  </si>
  <si>
    <t>김고은과 박진영의  뜨거운 첫날밤! 《유미의 세포들 시즌2》 5, 6화</t>
  </si>
  <si>
    <t>모르는 여자가 내 정자로 임신을 했다면?</t>
  </si>
  <si>
    <t>(소진) 정자 주인! 당신 뭐야!</t>
  </si>
  <si>
    <t>드디어 복수에 미쳐버린 예지와 원래 미쳐있는 유선의 막장 개싸움 Start!!! 《이브》 7, 8화</t>
  </si>
  <si>
    <t>나 니 남편이랑잤어~</t>
  </si>
  <si>
    <t>어릴 적 헤어졌던 친구들이 다시 만났는데... 《링크》 7, 8화</t>
  </si>
  <si>
    <t>살인자 아들 우리기억안나? 스토커 감정이상</t>
  </si>
  <si>
    <t>성격파탄, 인성파탄, 분노조절장애를 가진 재벌 사모님!</t>
  </si>
  <si>
    <t>다 죽여버릴 거야!</t>
  </si>
  <si>
    <t>죽은 자들과 연락이 되는 세계에서 일어나는 일 《미지의세계 시즌투에피원》</t>
  </si>
  <si>
    <t>누구?</t>
  </si>
  <si>
    <t>상대방의 감정을 느끼게 되면 일어나는 일 《링크》 5, 6화</t>
  </si>
  <si>
    <t>운명처럼 다시 만난 두 사람! 《유미의 세포들 시즌2》 3, 4화</t>
  </si>
  <si>
    <t>웅아.... 유미야…</t>
  </si>
  <si>
    <t>악마적 매력으로 사람들을 현혹하는 여자 《이브》 5, 6화</t>
  </si>
  <si>
    <t>살을 섞는건 나라구요</t>
  </si>
  <si>
    <t>《친구》 곽경택 감독이 만든 학교폭력 영화! 《스쿨카스트》</t>
  </si>
  <si>
    <t>코로나 확진됐는데 23억 복권에 당첨되면 일어나는 일 《1등 당첨금 찾아가세요》</t>
  </si>
  <si>
    <t>23억내놔! (확진자)</t>
  </si>
  <si>
    <t>죽은 스토커를 찾아 문가영 앞에 나타난 이상한 여자!  《링크》 3, 4화</t>
  </si>
  <si>
    <t>예쁘게생겼네~</t>
  </si>
  <si>
    <t>애인과 헤어진 김고은 앞에 나타난 박진영 무슨 일이 벌어질까? 《유미의 세포들 시즌2》 1, 2화</t>
  </si>
  <si>
    <t>!!! 헤어졌다면서요?</t>
  </si>
  <si>
    <t>공격하는 놈들은 다 죽여버리는 최강의 경호원!</t>
  </si>
  <si>
    <t>(대통령) 너무쉽잖아!(경호원)</t>
  </si>
  <si>
    <t>《유미의 세포들 시즌1》 완결, 달빛뮤즈</t>
  </si>
  <si>
    <t>너 되게 응큼하다!</t>
  </si>
  <si>
    <t>연예인에게 슈퍼카 사주는 초부자 가사도우미의 등장!</t>
  </si>
  <si>
    <t>(연예인) 네? (가사도우미) 차 사줄까?</t>
  </si>
  <si>
    <t>티빙에서 각 잡고 만든 19금 미스터리 스릴러!</t>
  </si>
  <si>
    <t>좋아한다고 고백한 남자에게 비명을 질러 주는 쿨한 그녀! 《별똥별》 7, 8화</t>
  </si>
  <si>
    <t>나 고백받았다!</t>
  </si>
  <si>
    <t>살인자 잡는 다고 바쁜 광수와 설현에게 합방을 권하는 엄마의 《살인자의 쇼핑목록》 5, 6화</t>
  </si>
  <si>
    <t>(광수) 엄마! 계속해~ (설현) 오빠?</t>
  </si>
  <si>
    <t>1년 반 만에 집에 돌아왔더니... 언니가 사라졌다! 《장미맨션》</t>
  </si>
  <si>
    <t>천만 배우와 금수저 변호사가 꼭 한 여자를 좋아해야만 했냐! 《별똥별》 5, 6화</t>
  </si>
  <si>
    <t>너 뭐냐? (천만 배우) 관심 꺼! (금수저 변호사)</t>
  </si>
  <si>
    <t>설현에게 살인 현장을 들켜버린 광수의 《살인자의 쇼핑목록》 3, 4화</t>
  </si>
  <si>
    <t>(설현) 오빠가 죽였잖아! !!! (광수)</t>
  </si>
  <si>
    <t>수십억을 버는 연예인을 보통사람 취급하는 회사원! 《별똥별》 3, 4화</t>
  </si>
  <si>
    <t>니가? (회사원) 너 가만안둬! (톱스타)</t>
  </si>
  <si>
    <t>수백년전 봉인되어 있던 악귀가 부활했다! 《괴이》</t>
  </si>
  <si>
    <t>돌아오니 좋군!</t>
  </si>
  <si>
    <t>연쇄살인마 잡아서 결혼자금 마련하려는 광수와 설현의 《살인자의 쇼핑목록》</t>
  </si>
  <si>
    <t>결혼하자고! (설현) 그거 놓고 말해!</t>
  </si>
  <si>
    <t>최고의 스타에게 평생 지울 수 없는 상처를 준 여자가 겪게 되는 일! 《별똥별》 1, 2화</t>
  </si>
  <si>
    <t>내가 고자라고? 잘봐! 하지마!!</t>
  </si>
  <si>
    <t>20년 전 학교를 공포로 몰아넣었던 소년이 돌아왔다! 《돼지의 왕》</t>
  </si>
  <si>
    <t>복수는 나처럼하는거야!</t>
  </si>
  <si>
    <t>일진들 잡아 조지는 학폭 피해자! 《돼지의 왕》 7, 8화</t>
  </si>
  <si>
    <t>돼지새끼들!</t>
  </si>
  <si>
    <t>인간사냥을 하는 살인마 앞에 나타난 킬러 《우월한 하루》 3, 4화</t>
  </si>
  <si>
    <t>여기 사세요? (살인마)네!</t>
  </si>
  <si>
    <t>인류를 멸망시킬 수 있는 신급 능력자를 건드리면 일어나는 일 《그리드》</t>
  </si>
  <si>
    <t>니들 실수하는거야! 시작해!</t>
  </si>
  <si>
    <t>복수를 위해 20년간 준비해 학폭 가해자들을 사냥하는 남자 《돼지의 왕》 5, 6화</t>
  </si>
  <si>
    <t>오랜만이야 반장! 살려주라 좀!</t>
  </si>
  <si>
    <t>술 먹고 필름 끊어진 채 저지른 짓을 촬영당한 회사원 《킬 힐》 5, 6화</t>
  </si>
  <si>
    <t>저게 나라고?</t>
  </si>
  <si>
    <t>이사 왔더니 옆집에는 살인마가 윗집에는 킬러가 살고 있다! 《우월한 하루》</t>
  </si>
  <si>
    <t>(윗집 킬러) (옆집 살인마) 이사 왔더니...</t>
  </si>
  <si>
    <t>착하고 평범했던 남자가 분노하자 벌어지는 충격적인 일들 《돼지의 왕》 3, 4화</t>
  </si>
  <si>
    <t>살려줘! 먼저 가있어! 한 명씩 보내줄게!</t>
  </si>
  <si>
    <t>수천억 회사 CEO의 첫사랑과 닮은 회사원에게 일어난 일 《킬 힐》 3, 4화</t>
  </si>
  <si>
    <t>(재벌딸) 이번엔 또 어떤애야?</t>
  </si>
  <si>
    <t>자신을 괴롭혔던 자들을 지옥으로 보내 버리는 연상호의 《돼지의 왕》 1, 2화</t>
  </si>
  <si>
    <t>형님! 내가 직접 할게!</t>
  </si>
  <si>
    <t>분노조절장애로 군대를 탈영한 전직 회장님 조지는 무서운 여자! 《군검사 도베르만》 5, 6화</t>
  </si>
  <si>
    <t>너! 탈영했니?</t>
  </si>
  <si>
    <t>퇴물로 불리던 김하늘이 마녀라 불리는 여자의 손을 잡자 일어난 일 《킬 힐》 1, 2화</t>
  </si>
  <si>
    <t>널 최고로 만들어 줄게!</t>
  </si>
  <si>
    <t>생존을 위한 가족 같은 이야기</t>
  </si>
  <si>
    <t>돈 내놔!</t>
  </si>
  <si>
    <t>사고 치고 군대로 도망 온 사단장 아들을 조져 버리는 미친 자들! 《군검사 도베르만》 3, 4화</t>
  </si>
  <si>
    <t>(사단장) (사단장 아들) 계급보다 높은게 법이야!</t>
  </si>
  <si>
    <t>신에게 뒤통수 맞고 태어난 남자! 《아직 최선을 다하지 않았을 뿐》 5, 6화</t>
  </si>
  <si>
    <t>(또 시작이네) 야! 이 웬수야!</t>
  </si>
  <si>
    <t>군대 안 가려는 잡것들 조지러 다니는 특수조직 《군검사 도베르만》</t>
  </si>
  <si>
    <t>야야야 군대 가야지? (군검사) (개양아치)</t>
  </si>
  <si>
    <t>실화를 바탕으로 만들어진 초 리얼드라마</t>
  </si>
  <si>
    <t>은근 재밌는 어른 드라마 《아직 최선을 다하지 않았을 뿐》 3, 4화</t>
  </si>
  <si>
    <t>좋은 냄새나요</t>
  </si>
  <si>
    <t>한 몸으로 두 여자와 썸을 타는 김범&amp;정지훈 《고스트 닥터》 15, 16화</t>
  </si>
  <si>
    <t>자기야~</t>
  </si>
  <si>
    <t>인생 대충 사는 남자를 갱생시키는 할아버지와 손녀! 《아직 최선을 다하지 않았을 뿐》 1, 2화</t>
  </si>
  <si>
    <t>(손녀) 죽은 거에요? (김갑수) 쉽게죽을 놈이 아니야!</t>
  </si>
  <si>
    <t>접신을 너무 많이 해 상태이상에 걸린 김범! 《고스트 닥터》 13, 14화</t>
  </si>
  <si>
    <t>!!!! (바나나 수술중) 너 미쳤어?</t>
  </si>
  <si>
    <t>17년째 후속 편을 기다리는 전설적인 영화!</t>
  </si>
  <si>
    <t>김범과 정지훈을 바보로 만들어 버리는 테스형 본캐(20년차 귀신 의사) 등장! 《고스트 닥터》 11, 12화</t>
  </si>
  <si>
    <t>니들 그것도 몰라?</t>
  </si>
  <si>
    <t>불가살 최종회! 천년 전의 진실! 《불가살》 15, 16화</t>
  </si>
  <si>
    <t>15, 16화 널 버린 게 아니야!</t>
  </si>
  <si>
    <t>손도끼 들고 찾아온 조폭 참교육시키는 이서진! 근데 이게 실화라고! 《내과 박원장》 7, 8화</t>
  </si>
  <si>
    <t>(조폭) 선생님 잘못했어요! (이서진) 어디가 아파요?</t>
  </si>
  <si>
    <t>빙의, 귀신 보는 능력으로 세상에 없던 신급 의술을 펼치는 의사 둘! 《고스트 닥터》 9, 10화</t>
  </si>
  <si>
    <t>또 살렸다!!! (천재 의사 귀신)(귀신 보는 의사)</t>
  </si>
  <si>
    <t>정체를 밝히고 출근한 김범 때문에 뒤집어진 병원 《고스트 닥터》 7, 8화</t>
  </si>
  <si>
    <t>이 병원 우리 할아버지건데 (교수) (교수) (첫 출근)</t>
  </si>
  <si>
    <t>자신의 '혼'을 바치고 불사의 능력을 얻은 남자가 저지른 짓 《불가살》 13, 14화</t>
  </si>
  <si>
    <t>13, 14 나는 인간이었다!</t>
  </si>
  <si>
    <t>1000년동안 살아온 괴물의 비밀! 《불가살》 9, 10화</t>
  </si>
  <si>
    <t>(1000살) 9. 10화</t>
  </si>
  <si>
    <t>배 찢어지게 웃겨드릴게~ 진짜 웃김 ㅋㅋㅋ 《내과 박원장》 1, 2화</t>
  </si>
  <si>
    <t>ㅎㅎㅎ (이서진)</t>
  </si>
  <si>
    <t>수많은 인간을 죽인 괴물이 봉인된 여자를 건드린 자들의 최후! 《불가살》 7, 8화</t>
  </si>
  <si>
    <t>불가살 7, 8화 날 건드리면 다 죽어!</t>
  </si>
  <si>
    <t>귀신이 된 정지훈에게 몸을 빼앗긴 김범에게 일어난 일 《고스트 닥터》 3, 4화</t>
  </si>
  <si>
    <t>이 몸은 내가 접수한다!</t>
  </si>
  <si>
    <t>신급 의술을 가진 의사 정지훈이 귀신이 되면서 일어나는 일 《고스트 닥터》 1, 2화</t>
  </si>
  <si>
    <t>빙의 완료!</t>
  </si>
  <si>
    <t>드디어 흑화 된 권나라! 《불가살》 5, 6화</t>
  </si>
  <si>
    <t>내가 아직도 사람으로 보여! 5, 6화</t>
  </si>
  <si>
    <t>김혜윤을 위해  모든 것을  포기한 찐 상남자 옥택연! 《어사와 조이》 13 ~ 16화</t>
  </si>
  <si>
    <t>내꺼하자! 나으리~</t>
  </si>
  <si>
    <t xml:space="preserve">Happy New Year~ </t>
  </si>
  <si>
    <t>Happy New Year</t>
  </si>
  <si>
    <t>600년 동안 살아온 불가살을 애처럼 가지고 노는 찐 괴물 등장! 《불가살》 3, 4화</t>
  </si>
  <si>
    <t>3, 4화 네가 날잡아? ㅎ !!! (600살)</t>
  </si>
  <si>
    <t>사탄도 포기한 살상능력 만렙 능력자를 건드리면 벌어지는 일</t>
  </si>
  <si>
    <t>살려줄게 다시 해볼래? (살상능력 만렙 능력자)</t>
  </si>
  <si>
    <t>나쁜 놈들 때려잡는 최강혼종 귀신? 들린 경찰!《배드 앤 크레이지》 3, 4화</t>
  </si>
  <si>
    <t>왜 저래? !!! 온다! 온다! 그놈이!</t>
  </si>
  <si>
    <t>절대 죽지 않는 몸을 가진 괴물이 되어 복수를 위해 600년을 살아온 《불가살》 1, 2화</t>
  </si>
  <si>
    <t>1, 2화 내 복수는 지금부터야!</t>
  </si>
  <si>
    <t>분노조절 장애를 가진 미친놈이 경찰이 되면 벌어지는 일 《배드 앤 크레이지》 1, 2화</t>
  </si>
  <si>
    <t>와~ 나쁜놈이다! !!! (국회의원)는</t>
  </si>
  <si>
    <t>지나간 길에 시체만 남기는 재앙급 킬러를 건드린 마피아들의 최후!</t>
  </si>
  <si>
    <t>마피아 조질거야! 준비하겠습니다!</t>
  </si>
  <si>
    <t>수십 명이 보는 곳에서 죽었다 살아 돌아온 암행어사! 【어사와 조이】 7~12화</t>
  </si>
  <si>
    <t>너 죽었잖아!</t>
  </si>
  <si>
    <t>5000만 분의 1의 능력을 각성한 천재를 무시하면 일어나는 일! 〈멜랑꼴리아 5 ~ 8화〉</t>
  </si>
  <si>
    <t>너 뭐냐? (대학생) 나 천재! (세계 1등)</t>
  </si>
  <si>
    <t>말보다 총을 먼저 쏘는 여자!</t>
  </si>
  <si>
    <t>역시 총질은 쌍권총이지!</t>
  </si>
  <si>
    <t>재벌과 권력자들을 백신 실험 재료로 쓰는 조우진! 〈해피니스 5 ~ 8화〉</t>
  </si>
  <si>
    <t>쓰레기들이 다 여기 모여있었네!</t>
  </si>
  <si>
    <t>이쁜 얼굴 믿고 사기 치던 초급 사기꾼의 최후!</t>
  </si>
  <si>
    <t>저 혼자 왔어요~ (초급 사기꾼) 아... 혼자. (전설급 사기꾼)</t>
  </si>
  <si>
    <t>부패한 관리들을 조지러 다니던 암행어사를 딱 찍은 돌싱녀! 〈어사와 조이 1~6화〉</t>
  </si>
  <si>
    <t>뭐? (암행어사) (이혼녀) 나 책임져요!</t>
  </si>
  <si>
    <t>성장호르몬을 힘에 몰빵 쳐 버린 고딩!!! 〈어른연습생 6화〉</t>
  </si>
  <si>
    <t>그래서? 나 일진이라고!</t>
  </si>
  <si>
    <t>정체를 숨기고 전교 꼴찌로 살아가던 천재가 각성하면 일어나는 일 〈멜랑꼴리아 1 ~ 4화〉</t>
  </si>
  <si>
    <t>나 전교 꼴찌! (10살 MIT 입학)</t>
  </si>
  <si>
    <t>N빵 하자고 했는데 안 하면 벌어지는 일</t>
  </si>
  <si>
    <t>뭐래? 73억 당첨됐어!!! 뭐?</t>
  </si>
  <si>
    <t>성 호르몬 과다분비로 꿈에서 남사친과 일 치른 고딩 〈어른연습생 3화〉</t>
  </si>
  <si>
    <t>몸이 짐승이네! (꼴깍~)</t>
  </si>
  <si>
    <t>넘쳐나는 성 호르몬을 주체 못 하고 19금에 눈뜬 고딩 〈어른연습생 1화〉</t>
  </si>
  <si>
    <t>나 꿈에서 너랑…</t>
  </si>
  <si>
    <t>걸리면 미쳐버리는 바이러스에 노출된 사람들을 아파트에 가두자 일어난 일 〈해피니스 3, 4화〉</t>
  </si>
  <si>
    <t>어이가 없네? 우리 갇힌거?</t>
  </si>
  <si>
    <t>바이러스에 감염돼 미쳐 날뛰는 사람들을 조져버리는 여자! 〈해피니스 1, 2화〉</t>
  </si>
  <si>
    <t>살려면 뭐라도 해!</t>
  </si>
  <si>
    <t>존 윅 감독이 만든 찐 액션 영화!</t>
  </si>
  <si>
    <t>니 내 누군지 아니?</t>
  </si>
  <si>
    <t>미래를 예언하고 인간을 조종하는 타락한 능력자! 〈홈타운 9 ~ 12화〉</t>
  </si>
  <si>
    <t>나에겐 힘이있다!</t>
  </si>
  <si>
    <t>살아 돌아온 남편을 다시 묻어버리는 착한 변호사! 〈하이클래스〉 14, 15화</t>
  </si>
  <si>
    <t>그냥 다시 죽어! 나 돌아왔어!</t>
  </si>
  <si>
    <t>밤 12시가 넘어 여친과 여사친이 찾아왔다! 〈유미의 세포들〉 9, 10화</t>
  </si>
  <si>
    <t>나야 재야!</t>
  </si>
  <si>
    <t>술만 먹으면 인격이 변하는 여자! 〈술꾼도시여자들〉</t>
  </si>
  <si>
    <t>저는 뇌 안 키워요~</t>
  </si>
  <si>
    <t>살아남는 자가 1조를 갖는 클래스가 다른 드라마 〈하이클래스〉 12, 13화</t>
  </si>
  <si>
    <t>내연녀!</t>
  </si>
  <si>
    <t>남녀가 사귈 때 꼭 해야만 하는 매우 바람직한 행동들 〈유미의 세포들〉 5 ~ 8화</t>
  </si>
  <si>
    <t>꾸욱 !!!</t>
  </si>
  <si>
    <t>자신들을 학대한 어른들을 모두 죽여버린 남매! 그리고 20년 후... 〈홈타운〉 7, 8화</t>
  </si>
  <si>
    <t>다 죽인 거야? 이건 시작일 뿐이야!</t>
  </si>
  <si>
    <t>스카이캐슬, 펜트하우스 후려 패버리는 드라마!!! 〈11화〉</t>
  </si>
  <si>
    <t>세상이 다 니꺼 같지</t>
  </si>
  <si>
    <t>평범한 로맨스 드라만 줄 알았는데 내용이 ㅎㄷㄷ 〈유미의 세포들〉 1 ~ 4화</t>
  </si>
  <si>
    <t>숨차고 땀나는 몸쓰는 일 하고 싶어</t>
  </si>
  <si>
    <t>초능력자가 수백명에게 최면을 걸어 저지른 짓! 〈홈타운〉 5, 6화</t>
  </si>
  <si>
    <t>선생님!</t>
  </si>
  <si>
    <t>3,000억 먹튀하고 자살했던 남편이 살아 돌아왔다! 〈하이클래스 9, 10화〉</t>
  </si>
  <si>
    <t>돈 때문에 그 쇼를 한 거야?</t>
  </si>
  <si>
    <t>고향을 떠났던 살인마의 가족이 돌아오면서 일어나는 일 〈홈타운〉 3, 4화</t>
  </si>
  <si>
    <t>야! 이 ㄱ새끼야!</t>
  </si>
  <si>
    <t>스카이캐슬, 펜트하우스를 뛰어넘는 막장의 신세계를 보여주는 드라마!!! 〈하이클래스 7, 8화〉</t>
  </si>
  <si>
    <t>이제 겨우 두명 죽었어!</t>
  </si>
  <si>
    <t>시작하면서 수백명 죽여버리는 이 드라마 정체가 뭐냐? 〈홈타운 1, 2화〉</t>
  </si>
  <si>
    <t>고향에 돌아 왔다!</t>
  </si>
  <si>
    <t>스카이캐슬, 펜트하우스 싸대기 날리는 드라마!!! 〈하이클래스 5, 6화〉</t>
  </si>
  <si>
    <t>몰랐어? 내 남편하고 잤니?</t>
  </si>
  <si>
    <t>신의 힘을 각성하고 인간계를 평정한 능력자!</t>
  </si>
  <si>
    <t>정체가 뭐야? 신의 아들!</t>
  </si>
  <si>
    <t>스카이캐슬, 펜트하우스 갈아 마셔버리는 드라마!!! 〈하이클래스 3, 4화〉</t>
  </si>
  <si>
    <t>이 드라마 뭐냐?</t>
  </si>
  <si>
    <t>재벌, 국회의원, 경찰, 기자가 연루된 살인사건의 진실! 〈더 로드 1의 비극〉 11, 12화</t>
  </si>
  <si>
    <t>나 재벌 딸이야!</t>
  </si>
  <si>
    <t>스카이캐슬, 펜트하우스 씹어먹는 드라마!!! 〈하이클래스 1, 2화〉</t>
  </si>
  <si>
    <t>저여자 남편을 죽였대</t>
  </si>
  <si>
    <t>신이 만든 신화 속 고대 병기를 건드리면 일어나는 일</t>
  </si>
  <si>
    <t>인간이다! 죽여라!</t>
  </si>
  <si>
    <t>술집 마담이 재벌의 아들을 낳으면 할 수 있는 것들  〈더 로드: 1의 비극〉 9 - 10화</t>
  </si>
  <si>
    <t>술집 마담 출신인가요? 범행 인정하시나요?</t>
  </si>
  <si>
    <t>5천년 전 만들어진 신이 될수 있는 초고대 문명의 유물</t>
  </si>
  <si>
    <t>죽어라 인간! 닥쳐! 이 고철 덩어리야!</t>
  </si>
  <si>
    <t>사이코패스들이 모여사는 마을의 비밀  〈더 로드: 1의 비극〉 5 - 8화</t>
  </si>
  <si>
    <t>가장 완벽한 사이보그로 불리운 그녀!</t>
  </si>
  <si>
    <t>난 인간이 아니에요!</t>
  </si>
  <si>
    <t>이걸 아직도 안 먹어 봤다고?</t>
  </si>
  <si>
    <t>초능력으로 1000년간 인간을 심판한 암살조직!</t>
  </si>
  <si>
    <t>살려줘!</t>
  </si>
  <si>
    <t>312명을 죽인 킬러를 건드린 범죄 조직의 최후!</t>
  </si>
  <si>
    <t>난 312명을 죽였어!</t>
  </si>
  <si>
    <t>욕망에 눈이 멀어 넘지 말아야 할 선을 넘어 버린 그들의 최후 〈더 로드: 1의 비극〉 3 - 4화</t>
  </si>
  <si>
    <t>이번이 마지막이야!</t>
  </si>
  <si>
    <t>조용히 살던 전설적인 도둑을 건드린 대가!</t>
  </si>
  <si>
    <t>전부 훔쳐줄게!</t>
  </si>
  <si>
    <t>배신과 불륜 그리고 탐욕이 넘치는 그곳에서 사는 사람들 〈더 로드: 1의 비극〉 1 - 2화</t>
  </si>
  <si>
    <t>이리 와! 잘못했어!</t>
  </si>
  <si>
    <t>신을 죽이고 신화가 된 인간!</t>
  </si>
  <si>
    <t>꿇어라!</t>
  </si>
  <si>
    <t>인간계에서 조용히 살던 신의 아들을 건드린 자들의 최후!</t>
  </si>
  <si>
    <t>나 제우스 아들이야!</t>
  </si>
  <si>
    <t>조용히 살아가던 전설적인 가족을 건드린 자들의 최후!</t>
  </si>
  <si>
    <t>감히 우리 가족을 건드려!!</t>
  </si>
  <si>
    <t>절대 건드리면 안 되는 전직 해병대를 건드린 마약조직의 최후!</t>
  </si>
  <si>
    <t>넘어오면 죽어!</t>
  </si>
  <si>
    <t>대통령, 재벌, 언론을 뒤에서 조종하는 최고 권력자! 《악마판사》 4 ~ 6화</t>
  </si>
  <si>
    <t>내가 이 나라를 움직여!</t>
  </si>
  <si>
    <t>대통령보다 더 강한 권력을 가진 대한민국을 움직이는 자들 《악마판사》 1 ~ 3화</t>
  </si>
  <si>
    <t>너 뭐야? 대통령입니다.</t>
  </si>
  <si>
    <t>절대 흔적을 남기지 않는 전설급 능력자를 건드리면 일어나는 일</t>
  </si>
  <si>
    <t>너 그러다 저승 구경한다! 뭐?</t>
  </si>
  <si>
    <t>절대 건드리면 안 되는 모범시민의 가족을 건드린 범죄조직의 최후!</t>
  </si>
  <si>
    <t>살려주세요!</t>
  </si>
  <si>
    <t>달빛뮤즈 라이브 챗 〈블랙 위도우〉</t>
  </si>
  <si>
    <t>달빛뮤즈 라이브 챗</t>
  </si>
  <si>
    <t>평범하게 살아가던 전직 경찰을 건드린 대가!</t>
  </si>
  <si>
    <t>날 건드린 건 큰 실수야!</t>
  </si>
  <si>
    <t>절대 건드려선 안되는 비행기를 납치한 테러범들의 최후</t>
  </si>
  <si>
    <t>와~우리 납치된거?</t>
  </si>
  <si>
    <t>살아 있는 사람을 시체로 만들어 버리는 무서운 장의사!</t>
  </si>
  <si>
    <t>마무리를 해볼까!</t>
  </si>
  <si>
    <t>전직 특수요원을 화나게 한 범죄조직의 최후!</t>
  </si>
  <si>
    <t>전직 특수요원 와 나 지금 털린거?</t>
  </si>
  <si>
    <t>자신을 납치한 범죄조직의 씨를 말려버리는 능력자!</t>
  </si>
  <si>
    <t>전직 특수요원 와~나 납치당한 거?</t>
  </si>
  <si>
    <t>일단 찍으면 모두 죽여버리는 능력자!</t>
  </si>
  <si>
    <t>찍히면 죽는다!!!</t>
  </si>
  <si>
    <t>강제 임신을 당하는 미래에서 벌어지는 일</t>
  </si>
  <si>
    <t>임신 대상입니다. 뭐라고요?</t>
  </si>
  <si>
    <t>내가 지나간 자리는 좀비들의 시체뿐!</t>
  </si>
  <si>
    <t>좀비가 몰려온다!</t>
  </si>
  <si>
    <t>흔적도 없이 사라졌다 나타난 소녀에게 일어난 실화</t>
  </si>
  <si>
    <t>나는 살아 남았다!</t>
  </si>
  <si>
    <t>멸망당한 세계에서 생존하기</t>
  </si>
  <si>
    <t>이 세계는 멸망했다!</t>
  </si>
  <si>
    <t>멸망한 인류가 살아남기 위해 만든 도시의 비밀</t>
  </si>
  <si>
    <t>세계를 멸망시킬 수 있는 신적인 존재를 화나게 하면 일어나는 일 《어느날우리집현관으로멸망이들어왔다 》</t>
  </si>
  <si>
    <t>내가 멸망시킬 거야!</t>
  </si>
  <si>
    <t>가족을 죽인 자들을 다 조져버리는 재벌!</t>
  </si>
  <si>
    <t>복수는 죽음뿐이야!</t>
  </si>
  <si>
    <t>겉모습만 보고 모두가 비웃던 사람의 진짜 능력!</t>
  </si>
  <si>
    <t>넌 한팔로 충분해!</t>
  </si>
  <si>
    <t>상식을 벗어난 천재적인 은행강도</t>
  </si>
  <si>
    <t>땅속 깊은 곳에 잠들어 있던 정체불명의 생명체가 깨어났다! 《다크홀》</t>
  </si>
  <si>
    <t>휴대폰 촬영 중 저거 뭐야?</t>
  </si>
  <si>
    <t>지구 반대편까지 17분만에 가는 미래</t>
  </si>
  <si>
    <t>미래경찰 한글?</t>
  </si>
  <si>
    <t>지나가던 킬러를 건드려서 몰살당한 범죄조직</t>
  </si>
  <si>
    <t>돈내놔! 100명 죽인 킬러!</t>
  </si>
  <si>
    <t>재벌, 검찰, 경찰, 조폭을 싹 다 조져버리는 마피아! 《빈센조》 8 ~ 16화</t>
  </si>
  <si>
    <t>마피아 뒤질래? 재벌</t>
  </si>
  <si>
    <t>재산이 600억인 경찰에게 반한 살인마!</t>
  </si>
  <si>
    <t>"재산 600억!</t>
  </si>
  <si>
    <t>인류 멸망 후 200년만에 탄생한 매우 특별한 능력자!</t>
  </si>
  <si>
    <t>초월자가 되었습니다.</t>
  </si>
  <si>
    <t>동네에서 이상하다고 소문난 할아버지 《나빌레라》 5 ~ 8화</t>
  </si>
  <si>
    <t>할아버지 뭐하셔? 네?</t>
  </si>
  <si>
    <t>총 쏘는 법을 가르쳤더니 사람을 잡는 소녀</t>
  </si>
  <si>
    <t>니들 다 죽었어!</t>
  </si>
  <si>
    <t>타짜 아귀가 최고의 사이코패스인 이유?</t>
  </si>
  <si>
    <t>한국영화 속 최고의 사이코패스 타짜 아귀</t>
  </si>
  <si>
    <t>인간들 속에 숨어 살며 인간사냥을 하는 자들  《마우스》 6 ~ 10화</t>
  </si>
  <si>
    <t>평범하게 살고싶다!</t>
  </si>
  <si>
    <t>복수하기 위해 25년을 기다린 남자 《마우스》 1~ 5화</t>
  </si>
  <si>
    <t>내가 당신 꼭 죽일거야 기대할게 꼬맹아</t>
  </si>
  <si>
    <t>할아버지의 몸을 극강의 신체로 만드는 능력자 《나빌레라》 1 ~ 4화</t>
  </si>
  <si>
    <t>똑바로 서요! 스승님!</t>
  </si>
  <si>
    <t>평범한 러시아 여자 개무시하면 일어나는 일</t>
  </si>
  <si>
    <t>남편 죽을래? 뭐?</t>
  </si>
  <si>
    <t>어떤 명령이든 절대복종하는 로봇을 갖게 된 악당</t>
  </si>
  <si>
    <t>로봇 넌 내꺼야!</t>
  </si>
  <si>
    <t>복수를 위해 진짜 악녀가 돼버렸다!</t>
  </si>
  <si>
    <t>저 사람이 범인이야!</t>
  </si>
  <si>
    <t>몸에 화가 많은 대통령의 딸을 건드리면 일어나는 일 《타임즈》 5 ~ 8화</t>
  </si>
  <si>
    <t>감옥에서 콩밥이나 쳐먹어라!</t>
  </si>
  <si>
    <t>미쳤다는 소리를 듣는 대통령의 딸을 화나게 하면 일어나는 일 《타임즈》 1 ~ 4화</t>
  </si>
  <si>
    <t>너 뭐야! 나 대통령 딸!</t>
  </si>
  <si>
    <t>자신의 능력을 사용하는 동안 절대 죽지 않는 능력자!</t>
  </si>
  <si>
    <t>와 능력 개쩔어!</t>
  </si>
  <si>
    <t>가족을 죽인 자들에게 복수하기 위해 10년을 기다렸다!</t>
  </si>
  <si>
    <t>준비는 끝났어!</t>
  </si>
  <si>
    <t>계좌에 8억 5천을 꽂아준 여자의 무서운 정체!</t>
  </si>
  <si>
    <t>잔액 8억 5천!!!</t>
  </si>
  <si>
    <t>자신을 죽이려는 자들을 조져버리는 재산 50조 재벌!</t>
  </si>
  <si>
    <t>날 건드리면 다 죽어!!</t>
  </si>
  <si>
    <t>격투기 챔피언을 파멸시킨 투명인간의 최후</t>
  </si>
  <si>
    <t>격투기 챔피언 투명인간 누가 있는거 같은데…</t>
  </si>
  <si>
    <t>1500년만에 만들어진 최강혼종!</t>
  </si>
  <si>
    <t>이건 그냥 잡종이야!</t>
  </si>
  <si>
    <t>노인에게 자리양보를 거부하다 14억 네티즌들에게 조리돌림 당한 여자 (결말포함)</t>
  </si>
  <si>
    <t>(노인) 앉고 싶으면 여기 앉아보던가</t>
  </si>
  <si>
    <t>지금까지도 어떤 한 나라가 끝까지 존재를 숨기고 부정한 영화 (결말포함)</t>
  </si>
  <si>
    <t>공산당이 이 영화를 싫어합니다</t>
  </si>
  <si>
    <t>전설적인 명작영화를 리메이크해서 흥행순위 1위에 초대박이 난 넷플릭스 인도영화 (결말포함)</t>
  </si>
  <si>
    <t>포레스트 검프 알이즈 웰</t>
  </si>
  <si>
    <t>인도 공과대 경쟁률 1,300 대 1  한국의 교육열 따위 우숩다는 인도의 미친 교육열의 현장</t>
  </si>
  <si>
    <t>여기서 단 한명</t>
  </si>
  <si>
    <t>12년째 내전중인 나라에 처한 악몽같은 현실 (결말포함)</t>
  </si>
  <si>
    <t>(재업) 내전이 끊이지 않는 나라의 막장현실을 보여주는 역대급 리얼리즘 넷플릭스 영화 (결말포함)</t>
  </si>
  <si>
    <t>최악의 막장국가</t>
  </si>
  <si>
    <t>인도라는 나라가 더 이상 발전하지 못하는 이유 (결말포함)</t>
  </si>
  <si>
    <t>도시로 간 아들아 우리를 먹여살리렴</t>
  </si>
  <si>
    <t>도저히 같은 인간이라고 볼 수 없는 그들의 만행 (결말포함)</t>
  </si>
  <si>
    <t>이곳은 지옥이었다.</t>
  </si>
  <si>
    <t>악명높은 이라크 SWAT팀을 잘못건든 IS 테러리스트들의 최후 (결말포함)</t>
  </si>
  <si>
    <t>반드시 찾아 죽인다</t>
  </si>
  <si>
    <t>대기업 CEO가 직원들을 대량해고하기 위해 벌인 미친짓, 《놓치면 안될 숨겨진 넷플릭스 명작》</t>
  </si>
  <si>
    <t>니들도 당해봐 57세 (경력직 지원) 압박면접 시작!!</t>
  </si>
  <si>
    <t>한때 한국보다 잘살았던 한 국가가 4년만에 최빈국으로 전락해버린 과정 (결말포함)</t>
  </si>
  <si>
    <t>2백만 양민학살 최악의 독재국가</t>
  </si>
  <si>
    <t>ㅈ나 잼있는, 미처버린 액션의《넷플릭스》 신작 영화 (결말포함)</t>
  </si>
  <si>
    <t>일본판 신세계</t>
  </si>
  <si>
    <t>빡친 신참 교도소 간수가 죄수들의 왕이 된 이유 (결말포함)</t>
  </si>
  <si>
    <t>(교도소 짬) (간수) 우리가 접수한다.</t>
  </si>
  <si>
    <t>전세계적으로 명작이라 호평 받았으나, 중국내에선 개봉금지 당했던 비운의 영화 (결말포함)</t>
  </si>
  <si>
    <t>문화대혁명!</t>
  </si>
  <si>
    <t>범죄자 인권마저 너무 보장해주는 한 나라에서 벌어진 X같은 현실 (결말포함)</t>
  </si>
  <si>
    <t>못 쏘겠지? ㅋㅋ 범죄자도 시민입니다 존중해 주시죠?</t>
  </si>
  <si>
    <t>인간의 상상력 그 이상을 보여주는 역대급 영화, 이 영화는 미쳤습니다....ㄷㄷ(결말포함)</t>
  </si>
  <si>
    <t>졸라 재밌다 미친 영화가 분명하다</t>
  </si>
  <si>
    <t>하필이면 힘을 숨긴 모범시민을 잘못 건드려버린 마피아들의 최후 (결말포함)</t>
  </si>
  <si>
    <t>ㅋㅋㅋ..ㅆㅂ ㅋㅋㅋ..잘가 우리 아들 너가 죽였니?</t>
  </si>
  <si>
    <t>한 소녀가 감금당한 채 당했던 끔찍했던 일들, 누구에게나 일어날 수 있어 더 소름돋는 영화 (결말포함)</t>
  </si>
  <si>
    <t>100%실화</t>
  </si>
  <si>
    <t>한 나라의 경기침체로 15배이상 급증한 '현대판 노예'의 실태 (결말포함)</t>
  </si>
  <si>
    <t>(인신매매범) 해외 취업미끼 현대판 노예 (한국인) 집에 보내주세요..</t>
  </si>
  <si>
    <t>내전이 끊이지 않는 나라의 막장현실, 한국에 태어난게 정말 다행이라고 생각될만한 영화  (결말포함)</t>
  </si>
  <si>
    <t>다 쓸어버려!</t>
  </si>
  <si>
    <t>역대급 리얼한 폭력시위 현장을 담아내 주목받은 '혁명의 나라 프랑스'의 넷플릭스 영화</t>
  </si>
  <si>
    <t>(경찰납치) 혁명국의 흔한 시위현장</t>
  </si>
  <si>
    <t>최악의 슬럼가를 습격한 "특수부대" 와 "갱단"의 역대급 혈투를 그린 "넷플릭스" 영화 (결말포함)</t>
  </si>
  <si>
    <t>경찰 2명 VS 갱단 300명</t>
  </si>
  <si>
    <t>노숙자 톰 하디가 닥터 스트레인지와 영국에서 인간극장 찍는 영화 (결말포함)</t>
  </si>
  <si>
    <t>톰 하디(33) / 노숙자 인간극장</t>
  </si>
  <si>
    <t>100%실화! 허언증 사기꾼이 7연속 챔피언이 되면 벌어지는 일 (결말포함)</t>
  </si>
  <si>
    <t>나는 약쟁이다</t>
  </si>
  <si>
    <t>갱단이 장악한 나라의 막장현실을 보여주는 역대급 리얼리즘 영화 (결말포함)</t>
  </si>
  <si>
    <t>반드시 찾아 죽인다!</t>
  </si>
  <si>
    <t>역대급 총격씬과 핵터지는 간지로 지려버린 진정한 상남자의 영화 (결말포함)</t>
  </si>
  <si>
    <t>액션본능 상남자</t>
  </si>
  <si>
    <t>필리핀의 청부살인범들이 절대 잡히지 않는 이유 (결말포함)</t>
  </si>
  <si>
    <t>하루에 29명 첨부살인으로 죽는나라</t>
  </si>
  <si>
    <t>평범한 남자가 전국구 깡패 집안의 새로운 가족이 되어버린다면? (결말포함)</t>
  </si>
  <si>
    <t>(마약왕) ㅆㅂ</t>
  </si>
  <si>
    <t>그동안 숨겨져 왔던 핵꿀잼영화, 혼자만 알기 아까워 리뷰합니다 (결말포함)</t>
  </si>
  <si>
    <t>이 영화는 미쳤습니다</t>
  </si>
  <si>
    <t>놓쳐선 안될 압도적인 몰입감의 넷플릭스 영화, 부당한 차별에 저항했던 영웅들에 대한 이야기 (결말포함)</t>
  </si>
  <si>
    <t>깜둥이라고 또 지껄여봐</t>
  </si>
  <si>
    <t>학살자'라 불리는 남자를 건드려버린 납치범들의 최후 (결말포함)</t>
  </si>
  <si>
    <t>30,40대 남자라면 꼭 봐야할, 첫사랑에 추억에 빠져드는 넷플릭스 명작영화 (결말포함)</t>
  </si>
  <si>
    <t>왜? 잠시 나가줄래? - 손님이랑 여기서 하거든... — - ???</t>
  </si>
  <si>
    <t>까다로운 평론가마저 만족시킨 조폭느와르 장르 최고의 영화  흑사회 1.2편 몰아보기</t>
  </si>
  <si>
    <t>드로와 흑사회 1.2편 몰아보기</t>
  </si>
  <si>
    <t>전남친이랑 바람피다  딱 걸린 어장녀의 최후 (결말포함)</t>
  </si>
  <si>
    <t>전쟁의 참상을 폭로한 또 하나의 숨겨진 명작영화  (결말포함)</t>
  </si>
  <si>
    <t>45000개의 지뢰밭</t>
  </si>
  <si>
    <t>브라질 역대 흥행 1위를 찍어버린 레전드 영화, 더욱 악랄하진 '내부자들' 과의 전쟁 (결말포함)</t>
  </si>
  <si>
    <t>진짜 적은 내부에 있었다</t>
  </si>
  <si>
    <t>악랄하기로 소문난 특수부대를 잘못 건드린 갱단의 최후 (결말포함)</t>
  </si>
  <si>
    <t>불어 뒤지기 싫음</t>
  </si>
  <si>
    <t>조폭영화 중 평론가 평점1위 영화, 왕좌의 자리를 탐낸 조직원들의 전쟁의 시작 (결말포함)</t>
  </si>
  <si>
    <t>드루와</t>
  </si>
  <si>
    <t>이번엔 흑사회다!  조폭미화 단 1도없는 비정한 깡패들의 세계 (결말포함)</t>
  </si>
  <si>
    <t>이것이 진짜깡패다.</t>
  </si>
  <si>
    <t>요즘같이 핵더운 날 보기만해도 시원하다 못해 개지리는 영화 (결말포함)</t>
  </si>
  <si>
    <t>춥다....</t>
  </si>
  <si>
    <t>초절정 간지남이 옆집 유부녀를 사랑하고 벌어지는 일들 (결말포함)</t>
  </si>
  <si>
    <t>(옆집 유부녀) 내가 꼭 지켜줄께</t>
  </si>
  <si>
    <t>조직에게 버림받은 전직 "존윅급 특수요원"이 복수를 계획하게 되면 벌어지는 일... ㄷㄷ [영화리뷰/결말포함] 실제 격투기 선수를 캐스팅한 역대급 리얼 액션의 레전드영화</t>
  </si>
  <si>
    <t>와...하필 또 세계최강 "SS급 특수요원"을 건드려버린 범죄조직의 최후 [영화리뷰/결말포함] 특수부대와 킬러간의 쫓고 쫓기는 역대급 추격 액션영화</t>
  </si>
  <si>
    <t>!!!?</t>
  </si>
  <si>
    <t>하필이면 힘을 숨기고 있던 "초고수"를 건드려버린 범죄조직의 최후..ㄷㄷ 《미쳐버린 속도감과 몸매》 때문에 정신이 아찔한 역대급 액션영화 [영화리뷰/결말포함]</t>
  </si>
  <si>
    <t>하필이면 힘을 숨고 있던 전직 특수부대 출신 "경비원"을 무시했다가 개털려버리는 범죄조직들.. ㄷㄷ [영화리뷰/결말포함] 특수부대와 S급 킬러간의 숨막히는 추격전!!</t>
  </si>
  <si>
    <t>현역 특수부대 무시하고 빌딩가 한복판을 불지옥으로 만들어버린 킬러의 최후ㅣ2023년 최고의 추격 액션영화 [영화리뷰/결말포함] 개봉직후 전세계 45개국 1억명을 뒤흔든 역대급 영화</t>
  </si>
  <si>
    <t>하필이면 "존윅"급 무술인들을 건드려버린 범죄조직의 최후.... ㄷㄷ 29금 레전드 액션영화 [영화리뷰/결말포함]</t>
  </si>
  <si>
    <t>은퇴 후 조용히 살아가던 전직 "특수부대" 출신 "S급 스나이퍼"를 건드려버린 범죄조직의 최후..ㄷㄷ [영화리뷰/결말포함]</t>
  </si>
  <si>
    <t>실제 "존윅의 키아누리브스"가 이 영화 보고 충격 받아서 존윅 출연을 결심하게 된 가슴 터질듯이 아찔하고 파격적인 B급 액션영화.. ㄷㄷ</t>
  </si>
  <si>
    <t>아직 안봤으면.... 이 영화는 진짜 꼭!! 보세요. 진심 역대급으로 재밌습니다!!! [액션스릴러/결말포함] 13분 순삭 보장</t>
  </si>
  <si>
    <t>조직에서 버림 받은 행동대장이 "미친 복수"를 계획하면 벌어지는 일..ㄷㄷ [영화리뷰/결말포함]</t>
  </si>
  <si>
    <t>남자들이 한번보면 미쳐버린다는 역대급 "느와르 액션영화" [영화리뷰/결말포함]</t>
  </si>
  <si>
    <t>하필 또... 현존하는 "지구 최강 킬러"를 건드려버린 범죄조직의 최후..ㄷㄷㄷ [영화리뷰/결말포함]</t>
  </si>
  <si>
    <t>하필이면 은퇴 후 조용히 살아가던 "전직 특수부대원"을 건드려버린 범죄조직의 최후..ㄷㄷ [영화리뷰/결말포함]</t>
  </si>
  <si>
    <t>하필이면 힘을 숨기고 있던 "상위 0.1%"의 미모의 "현역 특수부대원"을 건드려버린 범죄조직의 최후.. ㄷㄷ [영화리뷰/결말포함]</t>
  </si>
  <si>
    <t>[액션스릴러/결말포함] 진짜 단 1초도 긴장감을 놓을 수 없어 손발 벌벌 떨게 만드는 역대급 액션영화ㅣ"힘숨찐 직장인"과 "현직 킬러"의 숨 막히는 추격전</t>
  </si>
  <si>
    <t>진짜... 하필이면 "특수부대"에서 은퇴 후 조용히 살아가려던 상위 "0.01% 미모"의 힘숨찐 공무원을 건드려버린 범죄조직의 최후..ㄷㄷ [영화리뷰/결말포함] 공중 액션영화</t>
  </si>
  <si>
    <t>하필이면 "특수부대"에서 은퇴하고 조용히 살아가던 상위 "0.01% 미모"의 힘숨찐 셰프를 건드려버린 범죄조직의 최후ㄷㄷ [영화리뷰/결말포함]</t>
  </si>
  <si>
    <t>세계 최고 "특수부대"의 신입대원이 여자라고 개무시하면 벌어지는 일..ㄷㄷ [영화리뷰/결말포함] 화끈하고 통쾌한 액션영화</t>
  </si>
  <si>
    <t>(오늘 첫 출근) 하.. 퇴근 마렵다.</t>
  </si>
  <si>
    <t>하필이면 힘을 숨긴 지구 최강 "현장직 특수요원"을 잘못 건드렸다가 탈탈 털려버린 마약조직의 최후 (통쾌하고 짜릿한 액션영화!!) [영화리뷰/결말포함]</t>
  </si>
  <si>
    <t>조직에게 버림받은 "전설의 킬러"가 복수를 계획하면 벌어지는 일 ..ㄷㄷ (역대급 충격적인 반전영화) [영화리뷰/결말포함]</t>
  </si>
  <si>
    <t>하필이면 은퇴 후 조용히 살던 "세계 최강 암살자"를 잘못 건드렸다가 제대로 개박살이 나버리는 갱단 조직들의 최후 [영화리뷰/결말포함]</t>
  </si>
  <si>
    <t>하필이면 은퇴 후 조용히 살던 "전설의 킬러"를 건드려버린 범죄조직의 최후.. ㄷㄷ [영화리뷰/결말포함]</t>
  </si>
  <si>
    <t>"미친 범죄자"에게 당해버린 IQ 200 천재가 복수하는 방법..ㄷㄷ[영화리뷰/결말포함] (진짜 18분 순삭보장)</t>
  </si>
  <si>
    <t>하필이면 상위 0.01% 미모의 엘리트 "특수부대" 여성을 건드려버린 범죄조직의 최후..ㄷㄷ[영화리뷰/결말포함]</t>
  </si>
  <si>
    <t>하필.. 우영우 닮은 박은빈을 건드렸다가 박살나버리는 범죄조직들..ㄷㄷ [영화리뷰/결말포함]</t>
  </si>
  <si>
    <t>[탑건: 매버릭] 비행장면 전체 모음집 (진짜 0.1초도 놓쳐선 안 될 최고의 장면들)</t>
  </si>
  <si>
    <t>(탑건 매버릭) 명장면</t>
  </si>
  <si>
    <t>《16분 순삭》 국가에 버림받은 전직 엘리트 특수부대원들이 힘을 합치면 벌어지는 일...ㄷㄷ [영화리뷰/결말포함] 넷플릭스 영화추천</t>
  </si>
  <si>
    <t>하필이면 상위 0.01% 미모의 힘숨찐 여성을 건드려버린 재벌 조직의 최후..ㅎㄷㄷ [영화리뷰/결말포함] 넷플릭스 영화추천</t>
  </si>
  <si>
    <t>외부침입을 완전히 방어할 수 있는 벙커에 갇히고 만 모녀</t>
  </si>
  <si>
    <t>식량없음. 약없음</t>
  </si>
  <si>
    <t>〃다중인격 치과의사〃《더 덴티스트 1-2편》 통합본 한번에 몰아보기</t>
  </si>
  <si>
    <t>그럼 털어볼까요? 《다중인격 치과의사》 1-2편 한번에 몰아보기</t>
  </si>
  <si>
    <t>〃불멸의 존재〃되기 위해 동족을 섭취하고 이용한 뱀파이어의 최후</t>
  </si>
  <si>
    <t>넌 침대에서나 잘해</t>
  </si>
  <si>
    <t>미국을 점령해 자신의 왕국으로 먹으려고 계획한 어린 루시퍼</t>
  </si>
  <si>
    <t>미국을 먹으러 온 루시퍼</t>
  </si>
  <si>
    <t>〃600살〃먹은 변종인류가 인간들에게 잡혀 〃12년〃간 실험당하다 깨어나면 벌어지는 일</t>
  </si>
  <si>
    <t>[600살] 12년만에 깨어난 변종인류</t>
  </si>
  <si>
    <t>늑대가 출산한 〃변종 인간아이〃를 키워 〃혼종전사〃로 만든 중세 군주</t>
  </si>
  <si>
    <t>늑대의 아기를 살려두시오</t>
  </si>
  <si>
    <t>자그마치 1400년을 살아남은 최초의 불멸자의 혈액을 섭취한 여전사</t>
  </si>
  <si>
    <t>[1400살]변이된 DNA = 최초의불멸자</t>
  </si>
  <si>
    <t>불멸의 존재를 탄생시키려고 DNA를 섞어이종교배를 시도한 두 종족</t>
  </si>
  <si>
    <t>흡혈DNA+늑대DNA = 불멸자</t>
  </si>
  <si>
    <t>환자의 강냉이를 너무 과잉진료하는 치과의사</t>
  </si>
  <si>
    <t>??? 모두 다 교체해버리죠</t>
  </si>
  <si>
    <t>마을을 침략한 침략자들에게 죽은 남편을 위해 복수를 꿈꾸는 아내</t>
  </si>
  <si>
    <t>내가 복수해줄게 여보</t>
  </si>
  <si>
    <t>아내의 불륜으로 정신이 분열된 치과의사의 치료방법</t>
  </si>
  <si>
    <t>정신분열 치과의사</t>
  </si>
  <si>
    <t>인구가 〃152명〃밖에 안되는 시골을 찾아온 습격자들</t>
  </si>
  <si>
    <t>총 인구 152명</t>
  </si>
  <si>
    <t>〃치료해야할 환자를 섭취한 의사〃《식인의사 한니발 1-4편》 통합본 한번에 몰아보기</t>
  </si>
  <si>
    <t>&lt;식인의사 한니발》 1-4편 한번에 몰아보기'</t>
  </si>
  <si>
    <t>〃동면상태〃로 우주선을 타고 120년 동안 이동하던 5238명의 승객 중 홀로 먼저 깨어난 남자</t>
  </si>
  <si>
    <t>당장 여자가 필요하다!!!!</t>
  </si>
  <si>
    <t>〃하나뿐인 동생〃을 군인들에게 섭취당한 뒤 눈이 돌아가 차례로 복수를 실행하는 오빠</t>
  </si>
  <si>
    <t>그렇게 먹고 싶었냐?</t>
  </si>
  <si>
    <t>실수한〃오케스트라 단원〃을 식재료로 인식한 정신과 의사</t>
  </si>
  <si>
    <t>정신과 의사의 고급식재료들</t>
  </si>
  <si>
    <t>〃기내식〃으로 인간을 선택한 정신과 의사</t>
  </si>
  <si>
    <t>기내식으로 인간을 선택한 정신과의사</t>
  </si>
  <si>
    <t>9명의 환자를 〃고급 식재료〃로 인식해 섭취한 정신과 의사</t>
  </si>
  <si>
    <t>환자 9명을 섭취한 정신과 의사</t>
  </si>
  <si>
    <t>〃인류와 원숭이의 전쟁〃《리부트 혹성탈출 1-3편》 통합본 한번에 몰아보기</t>
  </si>
  <si>
    <t>《혹성탈출 리부트》 1-3편 한번에 몰아보기</t>
  </si>
  <si>
    <t>결국 원숭이들의 메시아가 된 시저</t>
  </si>
  <si>
    <t>메시아</t>
  </si>
  <si>
    <t>1급살인용의자와 사랑에 빠져버린 유부남</t>
  </si>
  <si>
    <t>1급살인용의자와 사랑에 빠진 유부남</t>
  </si>
  <si>
    <t>인류의 몰락과 원숭이 세계의 부상</t>
  </si>
  <si>
    <t>영역에서 나가라 인간</t>
  </si>
  <si>
    <t>태풍의 눈 한가운데에서 발견된 러시아 유령선</t>
  </si>
  <si>
    <t>러시아 유령선 발견</t>
  </si>
  <si>
    <t>인간 이상의 지능을 가진 원숭이의 탄생</t>
  </si>
  <si>
    <t>지능있는 원숭이 탄생</t>
  </si>
  <si>
    <t>인류의 종의 기원을 밝히기 위해 타임워프를 실행한 인간들</t>
  </si>
  <si>
    <t>2029년 은하계탐사</t>
  </si>
  <si>
    <t>〃원숭이들의 행성이 된 지구〃《혹성탈출 1-5편》 통합본 한번에 몰아보기</t>
  </si>
  <si>
    <t>&lt;혹성탈출 시리즈 1-5편&gt;혹성탈출 한번에 몰아서 보기 (2시간)</t>
  </si>
  <si>
    <t>결국 30년만에 원숭이의 노예가 되어버린 인류</t>
  </si>
  <si>
    <t>결국...노예가 된 인류</t>
  </si>
  <si>
    <t>노예원숭이들이 각성해 지능을 가진 뒤 인간세계를 공격하면 벌어지는 일</t>
  </si>
  <si>
    <t>노예들의 반란</t>
  </si>
  <si>
    <t>〃2000년전〃으로 돌아가 『20세기 지구인』을 만난 『40세기 지구인』</t>
  </si>
  <si>
    <t>2000년을 거슬러온 미래의 원숭이들</t>
  </si>
  <si>
    <t>『서기 3978년』 2000년만에 바뀌어버린 지구의 주인</t>
  </si>
  <si>
    <t>서기 3978년 지구인들</t>
  </si>
  <si>
    <t>〃좀비바이러스로 초토화 된 세상〃 《28일 후/28주 후》통합본 한번에 몰아보기</t>
  </si>
  <si>
    <t>28일 후 28주 후 한번에 몰아보기</t>
  </si>
  <si>
    <t>『서기 3978년』 2000년만에 우주비행사들이 불시착한 미지의 행성</t>
  </si>
  <si>
    <t>서기 3978년 외계행성불시착</t>
  </si>
  <si>
    <t>〃인간과 벌레의 우주전쟁〃《스타쉽 트루퍼스 1-5편》 한번에 몰아보기</t>
  </si>
  <si>
    <t>스타쉽트루퍼스 1-5편 한번에 몰아보기 인간과 벌레의 우주전쟁</t>
  </si>
  <si>
    <t>【좀비바이러스】가 유출된 지 28주 만에 초토화된 세상</t>
  </si>
  <si>
    <t>좀비바이러스</t>
  </si>
  <si>
    <t>〃테라포밍 된 화성〃을 습격한 우주 괴생명체들</t>
  </si>
  <si>
    <t>화성침공</t>
  </si>
  <si>
    <t>【좀비바이러스】가 유출된 지 28일 만에 초토화된 세상</t>
  </si>
  <si>
    <t>인간에게 기생충을 심으려는 〃외계군단〃</t>
  </si>
  <si>
    <t>기생충</t>
  </si>
  <si>
    <t>지구를 침공하려고 『블랙홀』을 통해 들어온 『외계군단』</t>
  </si>
  <si>
    <t>지구침공시작</t>
  </si>
  <si>
    <t>인간들을 〃세뇌〃 하기 시작한 외계군단</t>
  </si>
  <si>
    <t>세뇌</t>
  </si>
  <si>
    <t>외계군단의 침공에 맞선 인류연합군</t>
  </si>
  <si>
    <t>우주전쟁</t>
  </si>
  <si>
    <t>〃평행우주를 통해 들어온 괴생명체〃《클로버필드》1~3편 통합본 한번에 몰아보기</t>
  </si>
  <si>
    <t>《클로버필드 시리즈》 1편 3편 한번에 몰아보기</t>
  </si>
  <si>
    <t>『서기 2030년』 지구의 에너지 고갈을 해결하기 위한 양자역학 입자가속장치로 평행우주에 들어가버린 7명의 대원들</t>
  </si>
  <si>
    <t>서기 2030년 평행우주</t>
  </si>
  <si>
    <t>〃소리를 내면 죽는 세계〃《콰이어트 플레이스》1~2편 통합본 한번에 몰아서 보기</t>
  </si>
  <si>
    <t>《콰이어트 플레이스 - 1편 2편 통합본 한번에 보기</t>
  </si>
  <si>
    <t>≪지하방공호≫에 갇혀 2년간 버텨야 나갈 수 있는 여자</t>
  </si>
  <si>
    <t>밀실에 갇혔어 채워진족쇄 통화권이탈</t>
  </si>
  <si>
    <t>≪축구장 크기≫의 괴생명체로 인해 순식간에 초토화된 맨해튼</t>
  </si>
  <si>
    <t>자유의 여신상 머리</t>
  </si>
  <si>
    <t>〃최고의 방탈출 영화 시리즈〃 《이스케이프 룸》 통합본 한번에 몰아서 보기</t>
  </si>
  <si>
    <t>"최고의 방탈출 영화" 『이스케이프룸』 한번에 몰아보기</t>
  </si>
  <si>
    <t>《우주 괴생명체》로 인해 소리를 내면 즉각 처형당하는 장소로 변해버린 지구</t>
  </si>
  <si>
    <t>초토화 된 지구</t>
  </si>
  <si>
    <t>《우주 괴생명체》 종족에게 멸망되어 원시시대의 삶을 살게된 지구</t>
  </si>
  <si>
    <t>멸망한 지구</t>
  </si>
  <si>
    <t>〃쏘우 + 큐브 + 데스티네이션〃을 완벽하게 섞어놓은 방탈출 영화</t>
  </si>
  <si>
    <t>이전 게임 우승자 탈출 못하면 사장됩니다</t>
  </si>
  <si>
    <t>〃쏘우 + 큐브〃보다 업그레이드 된 방탈출 영화</t>
  </si>
  <si>
    <t>탈출 못하면 잘립니다</t>
  </si>
  <si>
    <t>〃쏘우〃와 〃큐브〃를 합쳐서 만든 방탈출 영화</t>
  </si>
  <si>
    <t>여긴 아직 대기실인데요? 탈출 못하면 익습니다.</t>
  </si>
  <si>
    <t>〃복제인간+인공지능=디스토피아〃《레지던트 이블》1~6편 통합본 한번에 몰아서 보기</t>
  </si>
  <si>
    <t>레지던트 이블 1-6편 "한번에 몰아보기"</t>
  </si>
  <si>
    <t>초저온냉동캡슐로 살아남은 상위 0.01%만을 위한 노아의 방주</t>
  </si>
  <si>
    <t>상위 0.01% 냉동캡슐</t>
  </si>
  <si>
    <t>〃댐〃까지 건설해서 강제로 〃수장〃시켜버린 도시</t>
  </si>
  <si>
    <t>댐 건설 완료 이 도시는 강제수장됩니다.</t>
  </si>
  <si>
    <t>인간을 무한으로 복제해 새로운 세상을 만들려는 인공지능 AI</t>
  </si>
  <si>
    <t>무한복제중</t>
  </si>
  <si>
    <t>〃99.9%가 좀비인 행성〃에서 살아남은 인간 2000명</t>
  </si>
  <si>
    <t>냉장보관중 99.9% 좀비행성에서 생존한 인간 2000명</t>
  </si>
  <si>
    <t>〃고대 괴생명체 시리즈〃《Tremors》1~6편 통합본 한번에 몰아서 보기</t>
  </si>
  <si>
    <t>선사시대 괴물사냥꾼 TREMORS (1편 - 6편) 한번에 몰아보기</t>
  </si>
  <si>
    <t>〃유전자 실험 생체병기〃바이러스가 유출된 지 5년이 지난 지구의 결말 (99.9% 좀비행성)</t>
  </si>
  <si>
    <t>언데드 99% 행성 생체병기바이러스 유출 5년 뒤 지구</t>
  </si>
  <si>
    <t>좀비바이러스가 퍼진 식수를 들이킨 두메산골 사람들의 최후</t>
  </si>
  <si>
    <t>상수원에 추락한 비행기 + 좀비바이러스 식수를 마신 사람들</t>
  </si>
  <si>
    <t>좀비바이러스가 창궐해 봉쇄되어버린 도시를 처리할 최후의 방법</t>
  </si>
  <si>
    <t>전술핵 5kt(킬로톤) 투하</t>
  </si>
  <si>
    <t>한번 입장하면 두 번 다시 바깥에 나갈 수 없는 테마파크</t>
  </si>
  <si>
    <t>들어오면 못나가는 테마파크</t>
  </si>
  <si>
    <t>지하 6000M에 세워진 〃극비연구소〃에서 개발중인 〃유전자조작 생체무기〃의 탈출</t>
  </si>
  <si>
    <t>유전자조작 생체무기 개발 중 지하 6000m 및 극비연구소</t>
  </si>
  <si>
    <t>《자신을 유린한자들》을 섬 안에서 철저하게 복수한뒤 《30년만》에 섬을 탈출해 최종복수를 실행하려는 한 여자의 이야기</t>
  </si>
  <si>
    <t>날 유린한 놈들이 몇명이었지? 30년만에 섬을 탈출한 여자</t>
  </si>
  <si>
    <t>괴생명체를 유인하려고 고립된 크레인에 올라가 지퍼까지 내린 규모있는 남자</t>
  </si>
  <si>
    <t>수압 죽이죠?? 괴생명체를 유인할 최후의 수단 규모있는 친구군</t>
  </si>
  <si>
    <t>1주일 동안 폐가에 고립되어 〃보이지 않는 존재〃와 전투를 해야만 하는 9명의 군인들</t>
  </si>
  <si>
    <t>작전기간 : 7일 폐가에 고립된 군인 9명</t>
  </si>
  <si>
    <t>아픈 엄마를 버린 아빠가 데려온 새엄마를 신속히 처리하려는 두 자매</t>
  </si>
  <si>
    <t>새엄마를 어떻게 처리할래?</t>
  </si>
  <si>
    <t>〃인간의 뇌를 식량으로 삼은 공동묘지의 좀비들〃 『바탈리언』 1~3편 통합본 한번에 몰아보기</t>
  </si>
  <si>
    <t>&lt;아탈라인 &gt; 시리즈 1-3편 통합본 한번에 몰아보기</t>
  </si>
  <si>
    <t>끓는 사막에서 자신의 소변까지 섭취하며 생존하려는 철창에 갇힌 한 남자</t>
  </si>
  <si>
    <t>먹을게 소변밖에 없다...</t>
  </si>
  <si>
    <t>〃갓 사망한 여친〃을 《좀비》로 만들어 살려서 곁에 두려고 했던 〃남친의 최후〃 (feat.좀비물의 로미오와 줄리엣)</t>
  </si>
  <si>
    <t>일단 좀비라도 만들어서 살려야해 갓사망여친</t>
  </si>
  <si>
    <t>100년전부터 이미 〃사람〃을 섭취했던 자웅동체 괴생명체</t>
  </si>
  <si>
    <t>대포를 삼키는 괴생명체</t>
  </si>
  <si>
    <t>괴생명체와 공존하는 방법을 선택한 인구 20명의 시골마을</t>
  </si>
  <si>
    <t>인간 20명, 괴생명체 1마리</t>
  </si>
  <si>
    <t>《죽은군인좀비》가 마을에 떨어졌을때 벌어지는 일</t>
  </si>
  <si>
    <t>좀비드럼통이 떨어진 마을 재료: 사망한 군인</t>
  </si>
  <si>
    <t>〃먹이〃를 먹으면 〃새끼〃를 토하는 자웅동체 괴생명체</t>
  </si>
  <si>
    <t>엔진을 뜯어먹는 괴생명체</t>
  </si>
  <si>
    <t>군대에서 만들다 실패한 《생체무기 좀비》를 함부로 태우면 안되는 이유</t>
  </si>
  <si>
    <t>좀비를요? 그냥... 태워버립시다</t>
  </si>
  <si>
    <t>층간소음을 발생시킨 인간을 잡아먹기 시작한 10억년전 개불</t>
  </si>
  <si>
    <t>층간소음에 열받은 10억년된 개불의 습격 바위위를 장대로만 이동가능 -땅을 밟으면 바로 먹힌다!</t>
  </si>
  <si>
    <t>〃23년마다 깨어나 23일간 인간을 잡아먹는 괴생명체〃《지퍼스크리퍼스》1~3편 통합본 한번에 몰아서 보기</t>
  </si>
  <si>
    <t>&lt;지퍼스 크리퍼스&gt; 1-3편 통합본 한번에 몰아보기</t>
  </si>
  <si>
    <t>〃외계DNA +인간DNA=이종교배혼종〃《스피시즈》1~4편 통합본 한번에 몰아서 보기</t>
  </si>
  <si>
    <t>『스피시즈』 (외계인+인간) 1-4편 통합본 한번에 몰아보기 외계인 + 인간 = 이종교배혼종</t>
  </si>
  <si>
    <t>《상위 1%들》이 오염된 지구를 탈출해 우주에 설계한 그들만의 세상</t>
  </si>
  <si>
    <t>입장료 10,000,000$ (1인) 전세계 소득 1%들만 입장가능</t>
  </si>
  <si>
    <t>인간을 연료로 해서 자신의 수명을 영원히 연장가능한 외계괴생명체</t>
  </si>
  <si>
    <t>이건 인간이 아냐...</t>
  </si>
  <si>
    <t>〃상자를 열었을때 펼쳐지는 지옥의 세계〃《헬레이저:지옥의상자》 1~4편 통합본 한번에 몰아서 보기</t>
  </si>
  <si>
    <t>&lt;헬레이저 : 지옥의상자&gt; 1-4 편 통합본 한번에보기</t>
  </si>
  <si>
    <t>석유가 고갈된 지구에서 3년만에 사라져버린 50억명의 인류들과 현대문명</t>
  </si>
  <si>
    <t>세계인구 50억 감소 전세계 석유고갈 3년째</t>
  </si>
  <si>
    <t>외계괴생명체의 DNA가 담긴 난자를 인간에게 수정되지 못하도록 막아야하는 인류</t>
  </si>
  <si>
    <t>외계괴생명체의 난자 핵융합로에 던져야 해!!</t>
  </si>
  <si>
    <t>23일동안 자신의 신체를 완성하기 위해 다각도로 사람을 수집한 괴생명체</t>
  </si>
  <si>
    <t>괴생명체의 몸을 위한 싱싱한 부위 수집중 23일동안 얼마나 모았을까?</t>
  </si>
  <si>
    <t>23년만에 깨어나 몸을 완성해야만 하는 괴생명체의 눈에 들어온 싱싱한 예비신체들</t>
  </si>
  <si>
    <t>싱싱한 식량들 함유 (운동선수30구) 괴생명체의 예비신체를</t>
  </si>
  <si>
    <t>화성에서 우주비행사의 몸으로 침투해온 외계괴생명체를 처리하기 위해 복제해낸 초미녀 외계인</t>
  </si>
  <si>
    <t>복제 완료 외계인+ 인간 = 초미녀?</t>
  </si>
  <si>
    <t>《인셉션》보다 11년, 《레디 플레이어 원》보다 19년 앞선 세기말 가상현실영화</t>
  </si>
  <si>
    <t>&lt;인셉션&gt;의 조상영화 게임이랑 현실이랑 헷갈리시면 안돼요!</t>
  </si>
  <si>
    <t>외계DNA + 인간DNA = 이종교배로 탄생한 끔찍한 혼종</t>
  </si>
  <si>
    <t>외계 DNA 인간 DNA 이종교배성공</t>
  </si>
  <si>
    <t>좀비들이 점령해버린 맨션을 접수하기 위해 투입된 특수부대원들의 최후</t>
  </si>
  <si>
    <t>좀비점령지역에 진입합니다</t>
  </si>
  <si>
    <t>겁도 없이 좀비가 점령한 집을 취재하러 들어간 리포터의 최후</t>
  </si>
  <si>
    <t>오늘은 좀비의 집을 들어가겠습니다.</t>
  </si>
  <si>
    <t>고양이와 사람을 끔찍하게 혼합해놓은 스티븐킹 공포소설 영화</t>
  </si>
  <si>
    <t>안냥 하세요? 아들고양이인간 ㅋㅋㅋ</t>
  </si>
  <si>
    <t>이라크, 아프가니스탄, 이란참전 특수요원을 투명인간병기로 만들었을때 벌어지는 일</t>
  </si>
  <si>
    <t>투명인간 특수요원 제작 중</t>
  </si>
  <si>
    <t>〃이유없이 사람을 가둬서 방탈출게임 시키는 영화〃 【큐브】시리즈 1~3편까지 한번에 몰아서 보기</t>
  </si>
  <si>
    <t>전체시리즈 한번에 몰아보기</t>
  </si>
  <si>
    <t>자신의 몸을 실험체로 지원해서 투명인간실험에 성공한 괴짜변태천재과학자</t>
  </si>
  <si>
    <t>이게 되네..?</t>
  </si>
  <si>
    <t>이유없이 머리에 죽음의 순서가 새겨지는 사람들</t>
  </si>
  <si>
    <t>ㅎㄷㄷ 40번째 티켓 당첨</t>
  </si>
  <si>
    <t>〃미래세계의 사이보그 경찰로봇영화〃【로보캅】시리즈 1~4편까지 한번에 몰아서 보기</t>
  </si>
  <si>
    <t>아직도 안됐나? 로보캅 1~4편 전편 한번에 보기</t>
  </si>
  <si>
    <t>42시간 동안이나 눈가리고 강위에서 이동하는 가족</t>
  </si>
  <si>
    <t>강위에서 42시간 째… -눈가리개 풀면 죽어</t>
  </si>
  <si>
    <t>〃두 외계세계관 최강자들의 전쟁〃《에이리언vs프레데터》1~2편 통합본 한번에 몰아서 보기</t>
  </si>
  <si>
    <t>&lt;에이리언vs프레테터&gt; 1,2편 통합본 한번에보기</t>
  </si>
  <si>
    <t>인류를 멸망시킬 인공지능의 탄생으로 멸종이 예견된 인간세상</t>
  </si>
  <si>
    <t>뇌 - 구글데이터베이스 하찮은 인간들 따윈</t>
  </si>
  <si>
    <t>유전자 변이 실험 실패로 인해 자신이 뜯어먹은 생물로 재탄생하는 충격적인 바퀴벌레</t>
  </si>
  <si>
    <t>끔찍한 혼종탄생 고양이 + 바퀴벌레 = ?</t>
  </si>
  <si>
    <t>결국엔 로봇에 인간의 영혼을 주입할 수 있게 된 세상</t>
  </si>
  <si>
    <t>불멸가능 인간 주입완료</t>
  </si>
  <si>
    <t>〃와칸다의 기술력을 가진 외계사냥꾼〃【프레데터】시리즈 1~4편까지 한번에 몰아서 보기</t>
  </si>
  <si>
    <t>프레데터 1~4편 전편 몰아서 보기</t>
  </si>
  <si>
    <t>서기 2028년, 끔찍한 테러를 당한 경찰을 이용해 만드는 경찰로봇</t>
  </si>
  <si>
    <t>몸이 없는데요? 이걸로도 로보캅 될수있네</t>
  </si>
  <si>
    <t>로보캅 잡으라고 일본에서 보낸 닌자로보캅</t>
  </si>
  <si>
    <t>닌자로보캅</t>
  </si>
  <si>
    <t>〃공포SF스릴러의 최고명작영화〃【에이리언】시리즈 1~6편까지 한번에 몰아서 보기</t>
  </si>
  <si>
    <t>아직도 안 봤니? 에이리언 1~6편 전편 몰아서 보기</t>
  </si>
  <si>
    <t>개를 숙주로 삼아 10만년만에 목적을 달성하려 하는 개생명체</t>
  </si>
  <si>
    <t>개를 숙주로 선택한 개생명체 10만년된 괴물</t>
  </si>
  <si>
    <t>갱단에 의해 사지가 쪼개져 고철로 팔리기 직전인 로봇경찰</t>
  </si>
  <si>
    <t>1kg당 650원?? 고철로 팔리기 직접</t>
  </si>
  <si>
    <t>인간의 뇌, 심장, 얼굴가죽만 떼어서 만들어 낸 로봇경찰</t>
  </si>
  <si>
    <t>뇌, 심장 얼굴가죽만 인간인 사이보그</t>
  </si>
  <si>
    <t>동심이 없으면 피부가 플라스틱이 되어버리는 집</t>
  </si>
  <si>
    <t>그래, 동심이 없다고?</t>
  </si>
  <si>
    <t>5분 졸면 50년이 흘러가는 큐브에 들어간 10명의 사람들</t>
  </si>
  <si>
    <t>5분취침시 영원히취침 1분 = 10년</t>
  </si>
  <si>
    <t>강제로 2번이나 생명연장이 되어 큐브를 통과해야하는 벌을 받은 남자</t>
  </si>
  <si>
    <t>방금 통과함 앞으로 큐브 2번 남았다네</t>
  </si>
  <si>
    <t>아버지와 똑같이 곤충이 되어버린 천재과학자의 아들</t>
  </si>
  <si>
    <t>나도 곤충이라고?</t>
  </si>
  <si>
    <t>텔레포트를 실험하던 중 곤충이 되어버린 천재과학자</t>
  </si>
  <si>
    <t>내가 곤충이라고?</t>
  </si>
  <si>
    <t>신내린 19살 가정부를 집에 들였을때 벌어지는 일</t>
  </si>
  <si>
    <t>신내린 19살 가정부</t>
  </si>
  <si>
    <t>머리가 있어야 탈출할 수 있는 방 [무모함 주의]</t>
  </si>
  <si>
    <t>머리가 없어서 탈출 불가</t>
  </si>
  <si>
    <t>유전자검사로 계급을 나누는 미래사회</t>
  </si>
  <si>
    <t>얘는 평생 흙수저예요</t>
  </si>
  <si>
    <t>괴생명체와 괴생명체의 이종교배로 태어난 슈퍼 괴생명체</t>
  </si>
  <si>
    <t>괴생명체 배양 중</t>
  </si>
  <si>
    <t>저그종족을 무찌른 테란과 프로토스 연합</t>
  </si>
  <si>
    <t>맛 테란,프로토스vs 저그</t>
  </si>
  <si>
    <t>강제로 인간에게 소원을 빌게해 세계정복을 꿈꾼 미친 '지니'</t>
  </si>
  <si>
    <t>소원을 말해봐</t>
  </si>
  <si>
    <t>마침내 외계생명체를 산채로 생포한 지구의 과학자들</t>
  </si>
  <si>
    <t>드디어 잡았어 괴생명체 생포완료</t>
  </si>
  <si>
    <t>(1시간) 호러영화의 바이블 《13일의 금요일》 1편~4편 한번에 몰아보기</t>
  </si>
  <si>
    <t>《13일의 금요일》 1~4편 (1시간) 한번에 몰아보기</t>
  </si>
  <si>
    <t>외계행성으로 납치되어 외계생명체의 사냥감으로 전락한 8명의 인간들</t>
  </si>
  <si>
    <t>여기 지구 아님?</t>
  </si>
  <si>
    <t>《겟아웃》 《식스센스》보다 더 뒤통수 맞는 반전영화   - 스켈레톤키, 스켈리톤키</t>
  </si>
  <si>
    <t>ㅅㅂ내몸 겟아웃의 원조영화 (스켈레톤 키)</t>
  </si>
  <si>
    <t>서기 2084년 화성, 산소를 공급해 인간이 거주할 수 있는 환경을 만든 이중간첩</t>
  </si>
  <si>
    <t>서기 2084년, 화성 테라포밍 성공</t>
  </si>
  <si>
    <t>서기 1997년, 클로킹한 괴생명체를 처음 마주한 LA갱단들의 최후</t>
  </si>
  <si>
    <t>서기 1997년 지리겠어</t>
  </si>
  <si>
    <t>모든 여자가 좀비가 된 마을에 헌팅하러 간 남자들의 최후</t>
  </si>
  <si>
    <t>여자만 좀비되는 마을</t>
  </si>
  <si>
    <t>서기 1987년, 인간을 수집하기 위해 지구를 방문한 외계 괴생명체</t>
  </si>
  <si>
    <t>서기 1987년 수집하는 사람을 괴생명체등장</t>
  </si>
  <si>
    <t>넷플릭스 "소년심판"은 애기수준인 레알 정신나간 "촉법소년"들</t>
  </si>
  <si>
    <t>촉법소년이었어?</t>
  </si>
  <si>
    <t>서기 2093년, 자신의 조물주를 테스트하는 것도 모자라 조물주의 조물주까지 테스트 하는 피조물</t>
  </si>
  <si>
    <t>서기 2104년 엔지니어 종족 멸망</t>
  </si>
  <si>
    <t>전설적인 '넷플릭스' SF 액션 영화, 만렙이 쪼렙던전을 갈때 발생하는 일</t>
  </si>
  <si>
    <t>만렙이 쪼렙던전을 가면 발생하는 일</t>
  </si>
  <si>
    <t>서기 2093년, 지구로부터 327조km 떨어진 행성에서 발견된 조물주의 머리</t>
  </si>
  <si>
    <t>서기 2095년 조물주 머리 발견</t>
  </si>
  <si>
    <t>16년만에 담임선생님의 은혜를 갚기 위해 찾아온 제자들</t>
  </si>
  <si>
    <t>선생님... 왜그러셨어요</t>
  </si>
  <si>
    <t>서기 2379년, 본격적으로 시작된 괴생명체와 사람의 이종교배</t>
  </si>
  <si>
    <t>서기 2379년 괴생명체+사람 이종교배시작</t>
  </si>
  <si>
    <t>완전 어이없는 저주에 걸려서 기찻길에 떨어진 여자의 최후</t>
  </si>
  <si>
    <t>저주에 빠져 선로에 떨어진 여자의 최후</t>
  </si>
  <si>
    <t>서기 2179년, 우주 괴생명체에 맞서 싸우는 25명의 사형수</t>
  </si>
  <si>
    <t>서기 2179년 죄수 25명 vs 우주 괴생명체</t>
  </si>
  <si>
    <t>“테이큰“의 리암니슨만큼은 아니지만 유린당한 17살 딸을 위해 통쾌한 복수를 하는 의사 아버지</t>
  </si>
  <si>
    <t>17세 소녀들</t>
  </si>
  <si>
    <t>서기 2179년, 외계 괴생명체를 처단하기 위해 출동한 해병대원들</t>
  </si>
  <si>
    <t>서기 2179년 해병대원들 출격</t>
  </si>
  <si>
    <t>직접 지옥에서 올라와 악마 짓을 일삼는 사이비 종교집단을 참교육하는 악마</t>
  </si>
  <si>
    <t>사이비는 지옥으로</t>
  </si>
  <si>
    <t>서기 2122년, 최초로 지적생명체를 발견한 우주 화물선</t>
  </si>
  <si>
    <t>서기 2122년 지적생명체 발견</t>
  </si>
  <si>
    <t>7명의 여자들이 지도없이 동굴탐사 갔을 때 겪는 대참사 《디센트 1,2편 한번에 몰아보기》</t>
  </si>
  <si>
    <t>《리센트》 1편, 2편 한번에 몰아서 보기</t>
  </si>
  <si>
    <t>괜히 지리는 지박령이 있는 집에 이사갔다가 초토화당하는 사람들</t>
  </si>
  <si>
    <t>지리는 지박령</t>
  </si>
  <si>
    <t>서기 2047년, 살아있는 우주선에서 펼쳐지는 지옥같은 이야기</t>
  </si>
  <si>
    <t>서기 2047년, 혼자 깨어남 해왕성도착</t>
  </si>
  <si>
    <t>세기말 우리를 지리게 만들었던 《링》시리즈 1편~3편까지 한번에 몰아서 보기</t>
  </si>
  <si>
    <t>&lt;링&gt; 1~3편 전편 몰아서 보기</t>
  </si>
  <si>
    <t>직쏘가 죽은지 10년만에 등장한 새로운 후계자의 클라스</t>
  </si>
  <si>
    <t>牛8편 이번엔 레이저절단기냐</t>
  </si>
  <si>
    <t>고어스릴러의 최고 명작 '쏘우'시리즈  1편~7편까지 한번에 몰아서 보기</t>
  </si>
  <si>
    <t>쏘우 1~7편 전편 몰아서 보기</t>
  </si>
  <si>
    <t>마을사람들이 그렇게 가지 말라던 악마의 숲을 방문한 여자들의 최후</t>
  </si>
  <si>
    <t>여기가 악마의 숲?</t>
  </si>
  <si>
    <t>2021년 넷플릭스 최고의 공포시리즈물 한번에 몰아서 보기 - 피어스트리트 1~3편</t>
  </si>
  <si>
    <t>피어스트리트 1.2.3편 한번에 보기</t>
  </si>
  <si>
    <t>집단최면에 걸린 사이비종교 마을을 논문쓴답시고 방문한 대학생들의 최후 (2부)</t>
  </si>
  <si>
    <t>짝짓기 하러 오셨죠?</t>
  </si>
  <si>
    <t>집단최면에 걸린 사이비종교 마을을 논문쓴답시고 방문한 대학생들의 최후 (1부)</t>
  </si>
  <si>
    <t>집단 최면 걸린 사이비종교 마을</t>
  </si>
  <si>
    <t>[3-1편] 2021년 "넷플릭스"에서 개봉한 영화중 제일 쩌는 공포영화 시리즈물 - 피어스트리트 3편 1부</t>
  </si>
  <si>
    <t>1666년 마을 저주의 시작</t>
  </si>
  <si>
    <t>"저주받은 가정"에서 태어나면 생기는 일 (2부)</t>
  </si>
  <si>
    <t>유전 2부 다음엔 내차례구나</t>
  </si>
  <si>
    <t>"저주받은 가정"에서 태어나면 생기는 일 (1부)</t>
  </si>
  <si>
    <t>유전 1부 혈통이 잘못되었군</t>
  </si>
  <si>
    <t>맘에드는 존잘남들을 수집해서 차곡차곡 저장해놓는 여학생 이야기</t>
  </si>
  <si>
    <t>물컵 소변은 여기에</t>
  </si>
  <si>
    <t>2021년 "넷플릭스"에서 개봉한 영화중 제일 쩌는 공포영화 시리즈물 - 피어스트리트 1편</t>
  </si>
  <si>
    <t>방금전까지 친구 이번엔 나임?</t>
  </si>
  <si>
    <t>성욕에 미친 친구들에게 여자친구를 버려 리버리버당하게 한 쓰레기남의 최후 - 셔터 2부</t>
  </si>
  <si>
    <t>썩을 TR</t>
  </si>
  <si>
    <t>오빠의 공포영화에 엑스트라로 함부로 참여하면 안되는 이유</t>
  </si>
  <si>
    <t>(사망 1초 전)난 단지 엑스트라였는데??</t>
  </si>
  <si>
    <t>남자에게 먹히려는 남편을 본 아내의 반응</t>
  </si>
  <si>
    <t>먹히는자 먹는자 먹히는자의아내 저는 남자에게 먹힐 수 없어요!!</t>
  </si>
  <si>
    <t>여캠 BJ의 신상이 털렸을때 벌어지는 일</t>
  </si>
  <si>
    <t>내 신상 다털림 ㅈ됐다.</t>
  </si>
  <si>
    <t>오징어게임 vs 신이말하는대로 표절논란장면정리 (Squid Game VS  As The Gods Will)</t>
  </si>
  <si>
    <t>오징어게임 VS 신이말하는대로 표절논란장면정리</t>
  </si>
  <si>
    <t>하필 특공무술을 연마한 찐따를 건드린 일진들의 최후(영화리뷰/결말포함)</t>
  </si>
  <si>
    <t>(또라이 일진) (무술고수찐따) 쫄았냐 씨XX? - 나 건들면 죽여버린다</t>
  </si>
  <si>
    <t>하필 은퇴후 힘을 숨긴 레전드 조폭을 건드린 양아치들의 끔찍한 최후(영화리뷰/결말포함)</t>
  </si>
  <si>
    <t>(전국구 일진) -쫄았냐 씨XX? (전설의 조폭) -아저씨쳐맞고싶어?</t>
  </si>
  <si>
    <t>감히..은퇴한 전국 조폭 1위를 건드려 버린 지역 건달들의 끔찍한 최후(영화리뷰/결말포함)</t>
  </si>
  <si>
    <t>(조폭 두목) (동네 양아치) - 씨X 형씨 뒈지고 싶어?</t>
  </si>
  <si>
    <t>“타짜”를 본 사람이면 무조건 봐야하는 허영만 원작의 원조 타짜 - 넷플릭스에 없음 [영화리뷰 결말포함]</t>
  </si>
  <si>
    <t>[전국구타짜] 여기 정마담은 나야!</t>
  </si>
  <si>
    <t>《넷플릭스》에서 꼭 봐야하는 대한민국 검찰에 막 나가는 검사가 기업을 물면 생기는 일 [영화리뷰 결말포함]</t>
  </si>
  <si>
    <t>[조진우] 대한민국 검사직을 걸고 검찰 고발합니다!</t>
  </si>
  <si>
    <t>넷플릭스' 에선 절대로 볼수 없지만  흙속에 진주 같은 숨겨진 개꿀잼 [영화리뷰 결말포함]</t>
  </si>
  <si>
    <t>[가정부] [주인] 아줌마 나 어때? -아.. 안돼는데..</t>
  </si>
  <si>
    <t>지금이면 1000만 보장! 사이비 목사가 여자에 빠지면 생기는 일 [영화리뷰 추천영화]</t>
  </si>
  <si>
    <t>빤스를 내리는 자가 내 성도다! [사이비 목사]</t>
  </si>
  <si>
    <t>DMZ에서 일어난 대한민국 수색대의 전쟁실화</t>
  </si>
  <si>
    <t>대한민국 전쟁실화 [태극기 휘날리며 1년후에 개봉]</t>
  </si>
  <si>
    <t>류승범의 완벽한 양아치 연기가 최고지만 잘 알려지지 않은 영화</t>
  </si>
  <si>
    <t>[류승범] 양아치 연기 1인자</t>
  </si>
  <si>
    <t>죽은줄 알고 장례식까지 치른 한 남자가 8,000만km 떨어진 화성에서 혼자 깨어나면 벌어지는 일 [영화리뷰/결말포함]</t>
  </si>
  <si>
    <t>ㅅㅂ 뭐 먹지!?</t>
  </si>
  <si>
    <t>마트 주차장에서 걸레를 팔던 신용불량자가 미국 최고의 여성 CEO가 되는 미친 인생 역전 실화 [영화리뷰/결말포함]</t>
  </si>
  <si>
    <t>나가요! 애밥 때문에..</t>
  </si>
  <si>
    <t>연패에 빠진 팀이 답답해 팬이 직접 선수로 뛴다고!? 32살 열성팬의 전 세계를 놀라게 한 미쳐버린 실화! [영화리뷰/결말포함]</t>
  </si>
  <si>
    <t>다시는 일반인을 무시하지마라</t>
  </si>
  <si>
    <t>차비가 없어 매일 20Km를 뛰어서 등교하는 학생이 육상팀에 들어갔다!? 전 세계를 놀라게한 미쳐버린 실화! [영화리뷰/결말포함]</t>
  </si>
  <si>
    <t>저 신발로 !! 다시는 가난하다고 무시하지마라</t>
  </si>
  <si>
    <t>톰 행크스가 선사하는 또 하나의 인생 영화!! 전세계 50개국 1억명을 뒤흔든 츤데레 할아버지! [영화리뷰/결말포함]</t>
  </si>
  <si>
    <t>그만 쳐찍고 사람살려! CONTACTOR</t>
  </si>
  <si>
    <t>우주선을 타고 공룡시대에 떨어지면 벌어지는 일 [영화리뷰/결말포함]</t>
  </si>
  <si>
    <t>&lt;백악기&gt; 라스트오브어스!</t>
  </si>
  <si>
    <t>인간의 수명을 사고 팔수있게 되면 벌어지는 일 [영화리뷰/결말포함]</t>
  </si>
  <si>
    <t>딸 엄마 할머니</t>
  </si>
  <si>
    <t>컴퓨터 쌉고수인 MZ소녀의 엄마가 해외 여행 중 실종되면 벌어지는 일 [영화리뷰/결말포함]</t>
  </si>
  <si>
    <t>해외 여행간 엄마가 실종됐다!!</t>
  </si>
  <si>
    <t>2057년, 죽어가는 태양에 초대형 핵폭탄을 발사하면 벌어지는 일 [영화리뷰/결말포함]</t>
  </si>
  <si>
    <t>80억 지구인 구출 프로젝트</t>
  </si>
  <si>
    <t>37살 고등학교 교사가 157km를 던진 뒤 벌어진 엄청난 감동 실화 [영화리뷰/결말포함]</t>
  </si>
  <si>
    <t>포수 손가락 부러진듯!?</t>
  </si>
  <si>
    <t>타임머신을 타고 미래에서 온 여자와 사귀면 벌어지는 일 [영화리뷰/결말포함]</t>
  </si>
  <si>
    <t>이게 떡상한다고? 닥치고 존버해!</t>
  </si>
  <si>
    <t>인간과 DNA가 100% 일치하는 외계인이 발견되면 벌어지는 일 [영화리뷰/결말포함]</t>
  </si>
  <si>
    <t>신인가? 외계인인가?</t>
  </si>
  <si>
    <t>중세로부터 수천년간 숨겨져온 프리메이슨의  어마어마한 보물을 발견하면 벌어지는 일 [영화리뷰/결말포함]</t>
  </si>
  <si>
    <t>한 나라가 가지기엔 너무 많은 보물이다!</t>
  </si>
  <si>
    <t>가정집에서 길러진 대형견이 야생으로가 늑대들의 짱이되면 벌어지는 일 [영화리뷰/결말포함]</t>
  </si>
  <si>
    <t>곰들이 또 설친다고!?</t>
  </si>
  <si>
    <t>AI 알고리즘이 최첨단 스텔스 전투기를 몰게 되면 벌어지는 일 [영화리뷰/결말포함]</t>
  </si>
  <si>
    <t>3초준다! 도망가라</t>
  </si>
  <si>
    <t>교통 경찰이 곰의 후각을 가지면 벌어지는 일</t>
  </si>
  <si>
    <t>소주에 홍초를 타드셨네~</t>
  </si>
  <si>
    <t>존윅 형이 무려 28살에 찍어 전 세계가 극찬했던 미친 몰입감의 전설의 영화 [영화리뷰/결말포함]</t>
  </si>
  <si>
    <t>브레이크!! 밟으면 터진다</t>
  </si>
  <si>
    <t>해발 1,800m 북유럽 최고의 관광명소를 휩쓸어버린 메가 쓰나미 재난 실화 [영화리뷰/결말포함]</t>
  </si>
  <si>
    <t>시속 600km 미친 거대 쓰나미</t>
  </si>
  <si>
    <t>6천만년전 공룡을 멸종시킨 소행성이 다시 지구와 충돌하면 벌어지는 일 [영화리뷰/결말포함]</t>
  </si>
  <si>
    <t>충격파 도착 3분전!!</t>
  </si>
  <si>
    <t>말이 필요없는 덴젤 워싱턴의 전직 특수부대원 이야기 한방에 몰아보기! (30분 순삭) [영화리뷰/결말포함]</t>
  </si>
  <si>
    <t>이퀄라이저 1,2편 한방에 몰아보기</t>
  </si>
  <si>
    <t>유전자를 조작한 침팬지가 인간의 IQ를 뛰어넘으면 벌어지는 일 [영화리뷰/결말포함]</t>
  </si>
  <si>
    <t>IQ 184!?</t>
  </si>
  <si>
    <t>외계 생명체의 침공으로 종말을 앞둔 인류가 타임머신을 이용해 과거에 도움을 청하면 벌어지는 일 [영화리뷰/결말포함]</t>
  </si>
  <si>
    <t>마취깨기 3초전!</t>
  </si>
  <si>
    <t>너무 실감나서 한번 보면 절대로 멈출수 없다는 개쩌는 레전드 추격전 영화 [영화리뷰/결말포함]</t>
  </si>
  <si>
    <t>이대로 죽을순 없다!</t>
  </si>
  <si>
    <t>미친듯한 상상력과 압도적 비쥬얼 그리고 큰 울림으로 모두에게 극찬 받은 역대급 SF명작 [영화리뷰/결말포함]</t>
  </si>
  <si>
    <t>갑자기 하늘에서 12대의 우주선이!?</t>
  </si>
  <si>
    <t>최악의 범죄자들이 장악한 비행기에 전직 특수 부대원이 타고 있으면 벌어지는 일 [영화리뷰/결말포함]</t>
  </si>
  <si>
    <t>미친 개꿀잼!</t>
  </si>
  <si>
    <t>말도 안되는 능력으로 알래스카 수백명 사람의 목숨을 구해낸 한 천재 개의 실화 [영화리뷰/결말포함]</t>
  </si>
  <si>
    <t>타임지가 선정한 가장 위대한 개</t>
  </si>
  <si>
    <t>신분을 위장해 살아가던 현직 특수요원의 가족을 잘못 건드린 중동 테러조직의 최후 (feat. ‘아바타’ 제임스 카메론 감독) [영화리뷰/결말포함]</t>
  </si>
  <si>
    <t>3초 준다! 내 딸 내놔! 이런 미친..</t>
  </si>
  <si>
    <t>기원 전 550년, 타임머신을 두고 싸운 페르시아 제국의 이야기 [영화리뷰/결말포함]</t>
  </si>
  <si>
    <t>제작비만 3,000억</t>
  </si>
  <si>
    <t>죽지 않는 몸을 가진 한 남자를 잘못 건드리면 벌어지는 일</t>
  </si>
  <si>
    <t>응 찔러봐 찌른다!?</t>
  </si>
  <si>
    <t>그냥 꿀잼 영화인줄 알았는데 극강의 감동으로 마지막엔 나도 모르게 박수를 치게 된다는 바로 그 영화 [영화리뷰/결말포함]</t>
  </si>
  <si>
    <t>중요한 건 뭐다? 꺾이지 않는 마음!</t>
  </si>
  <si>
    <t>지금의 톰 크루즈를 있게 만든 역사상 최고의 전투기 영화 [영화리뷰/결말포함]</t>
  </si>
  <si>
    <t>역대급 공중전!</t>
  </si>
  <si>
    <t>지구인이 중력이 낮은 행성으로 차원 이동하면 벌어지는 일 [영화리뷰/결말포함]</t>
  </si>
  <si>
    <t>역관광 3초전!!</t>
  </si>
  <si>
    <t>조회수가 늘어날수록 사람을 죽이는 속도가 빨라진다?! 인터넷이란 익명성에 기댄 모두를 공범으로 만들어버린 사이버 살인마 [영화리뷰/결말포함]</t>
  </si>
  <si>
    <t>너.. 너무 뜨거워!</t>
  </si>
  <si>
    <t>오빠의 복수를 위해 전학을 결심한 여동생의 일진 참교육 스릴러 《3인칭 복수》</t>
  </si>
  <si>
    <t>(SSS급 사격선수) 오빠가 자살이라구요?</t>
  </si>
  <si>
    <t>하필이면 10년동안 교도소에서 복수의 칼을 갈고 나온 드웨인 존슨을 잘못 건드린 범죄조직의 최후 [영화리뷰/결말포함]</t>
  </si>
  <si>
    <t>킬러를 보내..!?</t>
  </si>
  <si>
    <t>350년전 그림을 위조해 나치에게 팔아넘긴 뒤 국민 영웅이 된 20세기 가장 위대한 사기꾼 [영화리뷰/결말포함]</t>
  </si>
  <si>
    <t>장당 80억!? 창고에 수십장 더 있어..</t>
  </si>
  <si>
    <t>400km 걸어온 뒤 다시 바다를 건너려는 한 소년? 끝까지 보고 나면 그 깊은 울림이 당신의 마음을 움직입니다 [영화리뷰/결말포함]</t>
  </si>
  <si>
    <t>축구선수 되려고 수영 배우러 왔어요!</t>
  </si>
  <si>
    <t>감히 상상도 못할 전개로 당신을 정신없이 웃겨드릴 레전드 병맛 영화 [영화리뷰/결말포함]</t>
  </si>
  <si>
    <t>너.. 사탄 들렸어?</t>
  </si>
  <si>
    <t>은퇴한 전직 특수요원이 아무리 나이가 많아도 절대 건드리면 안되는 이유 [영화리뷰/결말포함]</t>
  </si>
  <si>
    <t>다신 노인을 무시하지마라!</t>
  </si>
  <si>
    <t>[전설의 갓띵작] 아기곰을 함부로 납치하면 벌어지는 일! [영화리뷰/결말포함]</t>
  </si>
  <si>
    <t>내새끼 데려와!</t>
  </si>
  <si>
    <t>천조국 최고의 투캅스를 잘못 건드린 범죄 조직의 최후 [영화리뷰/결말포함]</t>
  </si>
  <si>
    <t>감히 경찰서를 털어!?</t>
  </si>
  <si>
    <t>10,000년전 지구를 덮친 빙하기가 지금 다시 찾아오면 벌어지는 일 [영화리뷰/결말포함]</t>
  </si>
  <si>
    <t>지구 최후의 경고!!</t>
  </si>
  <si>
    <t>태국의 축구부 소년들이 지하 3,000m 수중 동굴에 고립되었다? 전 세계를 놀라게 한 미쳐버린 실화! [영화리뷰/결말포함]</t>
  </si>
  <si>
    <t>반드시 살려야 해! 21세기 최고의 구조실화</t>
  </si>
  <si>
    <t>미쳐버린 실력의 자전거 배달원을 잘못 건드린 비리 경찰의 최후 [영화리뷰/결말포함]</t>
  </si>
  <si>
    <t>배달 나간 애들 다 불러!</t>
  </si>
  <si>
    <t>진화한 외계의 바퀴벌레가 지구로 오면 벌어지는 일 [영화리뷰/결말포함]</t>
  </si>
  <si>
    <t>멈춰! 바퀴벌레!!</t>
  </si>
  <si>
    <t>바이러스가 퍼진 인류! 신약개발을 위해 50명의 아이들을 미로에 가두면 벌어지는 일 [영화리뷰/결말포함]</t>
  </si>
  <si>
    <t>모든건 통제되고 있었다 (탈출 가능성 0%)</t>
  </si>
  <si>
    <t>3살부터 특수훈련을 받은 인간병기의 남편을 잘못 건드린 한 국가 조직의 최후 [영화리뷰/결말포함]</t>
  </si>
  <si>
    <t>• (CIA 특수요원) 금이빨까지 다 뽑아줄께</t>
  </si>
  <si>
    <t>딸을 잃어버린 스나이퍼를 잘못 건드리면 벌어지는 일 [영화리뷰/결말포함]</t>
  </si>
  <si>
    <t>짐승들이 나타났다!!</t>
  </si>
  <si>
    <t>갑자기 막 도전하고 싶게 만드는 현대인에게 꼭 필요한 스포츠 감동 실화 [영화리뷰/결말포함]</t>
  </si>
  <si>
    <t>넌 절대 운동 못해! 올림픽 나갈거에요</t>
  </si>
  <si>
    <t>평범한 직장인이 시간을 멈출 수 있게 되면 벌어지는 일 [영화리뷰/결말포함]</t>
  </si>
  <si>
    <t>#1 사장 뺨때리기</t>
  </si>
  <si>
    <t>전세계 1억명을 뒤흔든 초대박 추리소설에 신급 연기력이 더해진 갓띵작 [영화리뷰/결말포함]</t>
  </si>
  <si>
    <t>연쇄살인범을 잡아달라고?</t>
  </si>
  <si>
    <t>천재 박사들의 멱살을 잡고 NASA의 우주탐사를 캐리한 한 전산 보조원의 미쳐버린 실화 [영화리뷰/결말포함]</t>
  </si>
  <si>
    <t>청소부 아니였어? 이걸 풀었다고?</t>
  </si>
  <si>
    <t>평범한 가장으로 살아가던 전직 특수요원의 가족을 잘못 건드린 러시아 마피아의 최후 [영화리뷰/결말포함]</t>
  </si>
  <si>
    <t>총 치워라.. 3초 준다!</t>
  </si>
  <si>
    <t>소시오패스에게 복수하기 위해 싸이코패스가 되기로한 한 천재이야기 [영화리뷰/결말포함]</t>
  </si>
  <si>
    <t>7일차 초짜 천재 10년차 고인물 디자이너들</t>
  </si>
  <si>
    <t>우영우의 심장박동 소리에 드디어 응답한 이준호! [이상한 변호사 우영우 9화]</t>
  </si>
  <si>
    <t>우영우 9화 지금 뭐라고 하신겁니까?</t>
  </si>
  <si>
    <t>지구의 95%가 거대 쓰나미에 잠겨버리면 벌어지는일 [영화리뷰/결말포함]</t>
  </si>
  <si>
    <t>(에베레스트) 인류의 선택은!?</t>
  </si>
  <si>
    <t>단 100명의 게릴라 부대로 100만 페르시아 대군을 무릎 꿇게 한 스키타이족 최강의 여전사! [영화리뷰/결말포함]</t>
  </si>
  <si>
    <t>전쟁의 여신!!</t>
  </si>
  <si>
    <t>돈 없다고 무시당하던 정비사가 운전실력 하나로 세계 최고가 되는 엄청난 감동실화 [영화리뷰/결말포함]</t>
  </si>
  <si>
    <t>역대급 전율!</t>
  </si>
  <si>
    <t>마트 직원이 된 전직 특수요원을 잘못 건드린 범죄 조직의 최후 [영화리뷰/결말포함]</t>
  </si>
  <si>
    <t>화내기 전에 총 치워라..</t>
  </si>
  <si>
    <t>유럽 귀족가문이 수백년간 찾아헤맨 보물을 한 초짜 탐험가가 발견하면 벌어지는 일 [영화리뷰/결말포함]</t>
  </si>
  <si>
    <t>전설의 황금보물섬!</t>
  </si>
  <si>
    <t>미쳐버린 카레이싱으로 15분을 순삭시키며 당신의 심장을 질주할 개꿀잼 영화 [영화리뷰/결말포함]</t>
  </si>
  <si>
    <t>분노의 질주를 만난 라라랜드!</t>
  </si>
  <si>
    <t>시간이 100만배 빨리 흐르는 동굴을 발견한 뒤 밖을 나가면 벌어지는 일 [영화리뷰/결말포함]</t>
  </si>
  <si>
    <t>더 이상 지구에 살수없다!</t>
  </si>
  <si>
    <t>150년전 인류 최초로 1만미터 상공에 올라가 세상을 발칵 뒤집은 한 과학자의 감동실화 [영화리뷰/결말포함]</t>
  </si>
  <si>
    <t>상공 10,969m !!</t>
  </si>
  <si>
    <t>레슬링을 배운 해병대가 격투기 대회에 출전하면 벌어지는일 [영화리뷰/결말포함]</t>
  </si>
  <si>
    <t>상대는 UFC 선수야!</t>
  </si>
  <si>
    <t>훈장대신 병사들의 경례를 선택한 한 초짜 지휘관의 기적같은 전쟁실화 [영화리뷰/결말포함]</t>
  </si>
  <si>
    <t>단 한명의 죽음도 허락할 수 없다!</t>
  </si>
  <si>
    <t>100만분의1! 희귀한 백사자를 집에서 키우면 벌어지는 일 [영화리뷰/결말포함]</t>
  </si>
  <si>
    <t>백사자는 처음이지!?</t>
  </si>
  <si>
    <t>시베리아에서 11,491km 를 걸어 집으로 돌아온 한 남자의 엄청난 생존실화 [영화리뷰/결말포함]</t>
  </si>
  <si>
    <t>미친 생존력! 바다표범</t>
  </si>
  <si>
    <t>지금의 내가 타임머신으로 30년 전의 나를 만나면 벌어지는 일 [영화리뷰/결말포함]</t>
  </si>
  <si>
    <t>뭐야 너.. 너라니까!</t>
  </si>
  <si>
    <t>엄청난 폭우에 온 동네가 물에 잠기자 벌어지는 몰입도 개쩌는 숨겨진 꿀잼영화 [영화리뷰/결말포함]</t>
  </si>
  <si>
    <t>지하실에 악어가..!?</t>
  </si>
  <si>
    <t>죽은줄 알고 장례까지 치른 한 남자가 남태평양 무인도에서 살아 돌아오면 벌어지는일 [영화리뷰/결말포함]</t>
  </si>
  <si>
    <t>회는 이제 질려…</t>
  </si>
  <si>
    <t>지구에 접근하는 소행성에 핵폭탄 수백개를 쏘게 되면 벌어지는 일 [영화리뷰/결말포함]</t>
  </si>
  <si>
    <t>소리내지마!</t>
  </si>
  <si>
    <t>1988년 전 세계를 울린 한 고래가족의 감동적인 이야기 [영화리뷰/결말포함]</t>
  </si>
  <si>
    <t>기적같은 실화!!</t>
  </si>
  <si>
    <t>미쳐버린 CG의 변신 로봇들로 관객들을 지리게한 역대급 눈호강 영화 [영화리뷰/결말포함]</t>
  </si>
  <si>
    <t>1만년전 외계유물</t>
  </si>
  <si>
    <t>지구를 향해 돌진하는 어마어마한 크기의 소행성, 인류가 선택한 마지막 작전은? [영화리뷰/결말포함]</t>
  </si>
  <si>
    <t>지구종말 16분 전…</t>
  </si>
  <si>
    <t>좀비 영화중 가장 웃기다는 레전드 병맛 영화ㅋㅋㅋㅋㅋ [영화리뷰/결말포함]</t>
  </si>
  <si>
    <t>놀이공원 좀비떼!</t>
  </si>
  <si>
    <t>아내를 빼앗긴 흑인 노예가 천재적인 총잡이라면 벌어지는 일 [영화리뷰/결말포함]</t>
  </si>
  <si>
    <t>반드시 갚아주마!</t>
  </si>
  <si>
    <t>까다로운 평론가들마저 극찬한 클라스가 다른 명품 막장 스릴러 [영화리뷰/결말포함]</t>
  </si>
  <si>
    <t>니가 바람을 펴?</t>
  </si>
  <si>
    <t>택시 기사가 된 전직 특수요원을 잘못 건드린 범죄조직의 최후 [영화리뷰/결말포함]</t>
  </si>
  <si>
    <t>매일한끼를 먹기위해 6km를 걸어다닌 빈민촌 소녀가 체스를 배운뒤 벌어진 기적같은 실화 [영화리뷰/결말포함]</t>
  </si>
  <si>
    <t>역대급 실화!!</t>
  </si>
  <si>
    <t>스파이더맨 노웨이홈 전까지 최고로 손꼽혔던 스파이더맨 영화 [영화리뷰/결말포함]</t>
  </si>
  <si>
    <t>스파이더맨 맏형!</t>
  </si>
  <si>
    <t>드웨인 존슨을 앞세워 1조원을 벌어들인 초대박 블록버스터! [영화리뷰/결말포함]</t>
  </si>
  <si>
    <t>새로운 도전을 망설이는 당신이 꼭 봐야할 감동실화 [영화리뷰/결말포함]</t>
  </si>
  <si>
    <t>그냥 해봐요!</t>
  </si>
  <si>
    <t>매일 아침 어제로 타임슬립하게 되면 벌어지는 일 [영화리뷰/결말포함]</t>
  </si>
  <si>
    <t>언제 배웠어? 어제!</t>
  </si>
  <si>
    <t>가까운 미래 로봇이 진화하면 벌어지는 일 [영화리뷰/결말포함]</t>
  </si>
  <si>
    <t>인간을 집에 가둬라!</t>
  </si>
  <si>
    <t>상어에게 한 팔을 잃고도 세계 최고의 서퍼가 된다? 전 세계를 놀라게 한 미쳐버린 실화! [영화리뷰/결말포함]</t>
  </si>
  <si>
    <t>역대급 실화</t>
  </si>
  <si>
    <t>매번 2등팀에 머물러야 했던 댄스크루에 타고난 춤꾼이 신입생으로 들어오면 벌어지는일 [영화리뷰/결말포함]</t>
  </si>
  <si>
    <t>스텝 쩌는데!!?</t>
  </si>
  <si>
    <t>범죄자로 손가락질 받던 한 남자가 2021년 위인으로 결정되어 지폐에 새겨진 이유는? [감동실화][영화리뷰/결말포함]</t>
  </si>
  <si>
    <t>인류를 구한 암호마법사!</t>
  </si>
  <si>
    <t>우리가 당장 겪게될지도 모르는 소름끼치는 미래사회를 그려낸 리얼한 SF 영화 [영화리뷰/결말포함]</t>
  </si>
  <si>
    <t>출퇴근 DNA 검사..!?</t>
  </si>
  <si>
    <t>전세계가 분노한 여배우 살인사건의 범인에게 영화감독이 복수하는 방법 [영화리뷰/결말포함]</t>
  </si>
  <si>
    <t>역대급 엔딩!!</t>
  </si>
  <si>
    <t>신의 운명을 타고난 양아치가 각성하면 벌어지는 일 [영화리뷰/결말포함]</t>
  </si>
  <si>
    <t>넌 고래 난 술고래!!</t>
  </si>
  <si>
    <t>백수의 왕 사자를 집에서 키우면 벌어지는일 [감동실화] [영화리뷰/결말포함]</t>
  </si>
  <si>
    <t>엄마 나 쉬..</t>
  </si>
  <si>
    <t>돈 없는 메이저리그 팀이 선수 대신 직원을 뽑은 뒤 벌어진 놀라운 실화 [영화리뷰/결말포함]</t>
  </si>
  <si>
    <t>돈없어도 쌉가능!</t>
  </si>
  <si>
    <t>여름나라 자메이카에서 동계올림픽에 선수를 내보내면 벌어지는 일 [감동실화] [영화리뷰/결말포함]</t>
  </si>
  <si>
    <t>탈룰라...ee</t>
  </si>
  <si>
    <t>전세계 1억명을 뒤흔든 초대박 추리소설에 빼어난 영상미까지 더해진 갓띵작 [영화리뷰/결말포함]</t>
  </si>
  <si>
    <t>40년전 미제사건요?</t>
  </si>
  <si>
    <t>전설의 탈옥범을 절대 혼자 샤워 하게두면 안되는 이유 [영화리뷰/결말포함]</t>
  </si>
  <si>
    <t>슬슬 나가볼까?</t>
  </si>
  <si>
    <t>넷플릭스에서 볼수있는 본격 개 키우고 싶어지는 영화 [영화리뷰/결말포함]</t>
  </si>
  <si>
    <t>코난급 수사력!</t>
  </si>
  <si>
    <t>단기 기억 상실증에 걸린 여자친구와 결혼하는 방법 [영화리뷰/결말포함]</t>
  </si>
  <si>
    <t>근데... 누구시죠!?</t>
  </si>
  <si>
    <t>대기업이 푼돈을 아끼려다 천문학적인 배상금을 물게 된 실화 [영화리뷰/결말포함]</t>
  </si>
  <si>
    <t>안전검사? 니돈이냐?</t>
  </si>
  <si>
    <t>버려진 우주 탐사차량 안에서 발견한 소름끼치는 생명체의 정체는? [영화리뷰/결말포함]</t>
  </si>
  <si>
    <t>ㅎㅎ 믿을수 없는 진실!!</t>
  </si>
  <si>
    <t>하필이면 미국 최정예 네이비씰을 출동시킨 소말리아 해적단 [실화][영화리뷰/결말포함]</t>
  </si>
  <si>
    <t>네이비씰? 한판붙자!</t>
  </si>
  <si>
    <t>인생을 수학으로만 바라보던 한 자폐 천재소년의 감동실화  [영화리뷰/결말포함]</t>
  </si>
  <si>
    <t>LOVE= (1-e-(m+n)/y</t>
  </si>
  <si>
    <t>납치범을 부모로 믿고 25년간 살아온 남자가 구출되면 벌어지는 일 [영화리뷰/결말포함]</t>
  </si>
  <si>
    <t>콜라? 그게 뭐죠!?</t>
  </si>
  <si>
    <t>최강의 킬러로 성장한 한 남자의 첫사랑을 건드리면 벌어지는 일 [영화리뷰/결말포함]</t>
  </si>
  <si>
    <t>킬러가 되고 싶어요!</t>
  </si>
  <si>
    <t>현실과 상상을 절묘하게 비틀고 빠른 액션으로 눈을 뗄수없게 만드는 영화 [영화리뷰/결말포함]</t>
  </si>
  <si>
    <t>슈웅~쾅!</t>
  </si>
  <si>
    <t>중세시대 신분을 위장한 한 남자의 인생 대역전 스토리 [영화리뷰/결말포함]</t>
  </si>
  <si>
    <t>신분은 가짜지만 실력은 진짜다!</t>
  </si>
  <si>
    <t>세계 최초 샴쌍둥이 분리에 성공한 어느 천재 의사의 감동 실화 [영화리뷰/결말포함]</t>
  </si>
  <si>
    <t>병원만 30번째..</t>
  </si>
  <si>
    <t>고등학교로 잠입한 두 경찰이 당신을 정신없이 웃겨드립니다 [영화리뷰/결말포함]</t>
  </si>
  <si>
    <t>고등학교에 가라구요!?</t>
  </si>
  <si>
    <t>가족에게 사랑한다는 말을 하기 쑥스러운 당신이 꼭 봐야하는 영화 [영화리뷰/결말포함]</t>
  </si>
  <si>
    <t>역대급 연기!!</t>
  </si>
  <si>
    <t>은둔한 전쟁영웅을 잘못 건드렸다가 식민지를 잃게 된 영국 [영화리뷰/결말포함]</t>
  </si>
  <si>
    <t>건드리지 말랬지!</t>
  </si>
  <si>
    <t>증거 없이 심문만으로 재판을 뒤집는 법정영화의 끝판왕! [영화리뷰/결말포함]</t>
  </si>
  <si>
    <t>이 재판 졌어 아니! 이제 시작이야!</t>
  </si>
  <si>
    <t>정의로운 변호사가 범인을 변호하게 되면 벌어지는일 [영화리뷰 결말포함]</t>
  </si>
  <si>
    <t>도저히 못참겠다..</t>
  </si>
  <si>
    <t>에베레스트보다 험악한 K2를 한 겨울에 오르게 되면 벌어지는 일 [영화리뷰/결말포함]</t>
  </si>
  <si>
    <t>아.. 조땐네</t>
  </si>
  <si>
    <t>집에서만 자란 치타를 야생에 돌려보내면 벌어지는 일 [영화리뷰/결말포함]</t>
  </si>
  <si>
    <t>이불밖은 위험해..</t>
  </si>
  <si>
    <t>대기업에 속아 삶을 빼앗긴 634명에게 역대 최대 보상금을 받게해준 한 여자의 감동 실화 [영화리뷰/결말포함]</t>
  </si>
  <si>
    <t>당신 척추는 얼만데!?</t>
  </si>
  <si>
    <t>살인범으로 몰린 오빠를 구하기 위해 변호사가 된 여동생의 감동 실화 [영화리뷰/결말포함]</t>
  </si>
  <si>
    <t>내가 범인.. 이라구요?</t>
  </si>
  <si>
    <t>전직 특수요원이었던 맹인 노인의 집을 털면 벌어지는 일 [영화리뷰/결말포함]</t>
  </si>
  <si>
    <t>뭐야.. 장님 이라며..!?</t>
  </si>
  <si>
    <t>실종된 딸! 컴퓨터 쌉고수인 아버지를 절대 무시하면 안되는 이유 [영화리뷰/결말포함]</t>
  </si>
  <si>
    <t>제작비의 100배를 번 영화</t>
  </si>
  <si>
    <t>실화라는 사실이 믿기지 않는 한남자의 판타스틱한 이야기 [감동실화][영화리뷰/결말포함]</t>
  </si>
  <si>
    <t>저거 실화냐..!? 응! 실화야</t>
  </si>
  <si>
    <t>사랑이 마음처럼 안될 때 꼭 봐야하는 영화 [영화리뷰/결말포함]</t>
  </si>
  <si>
    <t>연애의 알고리즘!</t>
  </si>
  <si>
    <t>바다에서 혼자 서핑하는 미녀를 건드린 식인상어의 최후 [영화리뷰/결말포함]</t>
  </si>
  <si>
    <t>저게 상어냐 공룡이냐..ㄷㄷ</t>
  </si>
  <si>
    <t>빵셔틀이었던 주성치가 절세무공을 배우게 되면 벌어지는 일 [영화리뷰/결말포함]</t>
  </si>
  <si>
    <t>뒤에 봐바</t>
  </si>
  <si>
    <t>회사가 불치병 환자를 부당하게 짜르면 벌어지는 일 [영화리뷰/결말포함]</t>
  </si>
  <si>
    <t>아픈게 죄냐?</t>
  </si>
  <si>
    <t>화성에서 발견된 생명체를 함부로 가져오면 벌어지는 일 [영화리뷰/결말포함]</t>
  </si>
  <si>
    <t>무섭도록 놀라운 성장!</t>
  </si>
  <si>
    <t>나치에게 모든 걸 빼앗긴 소녀를 위해 거짓말을 하게 되면 벌어지는 일 [영화리뷰/결말포함]</t>
  </si>
  <si>
    <t>독일군은 곧 물러갑니다!</t>
  </si>
  <si>
    <t>드웨인존슨과 사무엘잭슨이 10분만에 죽는 희대의 영화! [영화리뷰/결말포함]</t>
  </si>
  <si>
    <t>함께 있을때 우린 무적이다</t>
  </si>
  <si>
    <t>*타임루프* 시간여행으로 첫사랑이랑 라면 먹는것을 목표하면 생긴일 [영화리뷰]</t>
  </si>
  <si>
    <t>가만히 있어! 이러면 안돼요 진희씨!!!!</t>
  </si>
  <si>
    <t>중국의 비밀 맹인 마사지사의 고단한 인생을 다룬 영화 [영화리뷰]</t>
  </si>
  <si>
    <t>대륙에 비밀 맹인 마사지 진실!!!</t>
  </si>
  <si>
    <t>안되는 걸 알면서도 본능에 충실한 잘생긴 사위 이야기 [영화리뷰] 문소리 서강준</t>
  </si>
  <si>
    <t>장모님 그날밤 좋았잖아요 (뭔소리?)</t>
  </si>
  <si>
    <t>"바람" 잘피우는 방법을 제대로 알려주는 파격적인 영화 [영화리뷰]</t>
  </si>
  <si>
    <t>남편 경찰인데 괜찮죠?</t>
  </si>
  <si>
    <t>시골 허름한 민박집에서 몰래 행복을 주는 여자이야기 [영화리뷰]</t>
  </si>
  <si>
    <t>시골 3만원 장사</t>
  </si>
  <si>
    <t>그것에 빠져버린 사람의 극악적인 인생을 엿보기 [영화리뷰]</t>
  </si>
  <si>
    <t>매일 XX스로 힘들어하는 여자</t>
  </si>
  <si>
    <t>시한부 받은 친구의 딱지를 위해 친누나에게 부탁하는 의리남 [영화리뷰]</t>
  </si>
  <si>
    <t>내 친구랑 섹뜨 한번만!</t>
  </si>
  <si>
    <t>시한부를 유일하게 이길수 있는 방법 술집에 가서 아이 가지기라면!  [영화리뷰 결말포함]</t>
  </si>
  <si>
    <t>(룸빵여) 내 씨를 부탁해!</t>
  </si>
  <si>
    <t>역대급 수위로 자취하는 여자의 말못한 속사정은[영화리뷰 결말포함]</t>
  </si>
  <si>
    <t>... (자취) (실제대사) 줘더목먹어?</t>
  </si>
  <si>
    <t>일본의 성문화를 적나라하게 보여주는 개막장 추천영화 넷플릭스 [영화리뷰 결말포함]</t>
  </si>
  <si>
    <t>원나잇 처음 데스까?</t>
  </si>
  <si>
    <t>완성한 호기심에 금지의 선을 넘어버린 남자의 시련은[영화리뷰 결말포함]</t>
  </si>
  <si>
    <t>(친구엄마) 너 해 본적 없지?</t>
  </si>
  <si>
    <t>승진이란 이유 하나로 매일 힘들어 하는 여자 [영화리뷰 결말포함]</t>
  </si>
  <si>
    <t>(40대 상사) (김진선) 오늘도 남편 늦게 들어와요!</t>
  </si>
  <si>
    <t>자신 욕망만 챙기는 요즘 학생들 무서운 이유 [영화리뷰 결말포함]</t>
  </si>
  <si>
    <t>- 저 커요! (반장) 요즘 학생들 무서운 이유</t>
  </si>
  <si>
    <t>아들뻘 연하남 킬러 여자의 정체는 대체...(영화리뷰/결말포함)</t>
  </si>
  <si>
    <t>이 여자는 왜 (아들뻘 연하남) 만 유혹할까? (김혜선)</t>
  </si>
  <si>
    <t>와..대박 존잼 생존영화! 생존률 0.01% 설산에서 인간의 끈질긴 생명력을 보여주는 영화! [영화리뷰 결말포함]</t>
  </si>
  <si>
    <t>15분동안 몰입감 지려버리는 영화 멋대로 행동하던 여고생의 최후.. [영화리뷰 결말포함]</t>
  </si>
  <si>
    <t>1편에 이어 2편도꼭 봐야 할 영화!  가족을 잃은 여고생을 잘못 건드린 조직의 최후 ㄷㄷㄷㄷㄷ [영화리뷰 결말포함]</t>
  </si>
  <si>
    <t>넷플릭스에서 잠들기전 킬링타임용으로 보기 좋은 나의 거기가 시키는대로 했을 뿐인데..인생역전..?ㄷㄷㄷ [영화리뷰 결말포함]</t>
  </si>
  <si>
    <t>미쳤다 이건 꼭 봐야 해 !!유명 인플루언서의 인생을 부러워 하던 여자가 인생을 빼앗는 방법...충격..그잡채!!! (최근에 어디서 본 느낌?) [영화리뷰 결말포함]</t>
  </si>
  <si>
    <t>넷플릭스 킬링타임용으로 꼭 봐야 해! [ 밤새 마신 술로 꽐라된 채 사고친 여대생들이 수습하는 방법 ] [몰아보기 결말포함]</t>
  </si>
  <si>
    <t>앞이 보이지 않는 여자가 납치되어 도망칠 수 있는 방법은? [영화리뷰 결말포함]</t>
  </si>
  <si>
    <t>급소가 어디죠?</t>
  </si>
  <si>
    <t>넷플릭스에서 이건 꼭!! 봐야 함 개봉 하자마자 전세계 "1위" 당당하게 찍어버린 넷플릭스 액션 드라마 [결말포함] [드라마] [몰아보기]</t>
  </si>
  <si>
    <t>아빠도? 팔도? 특수요원!</t>
  </si>
  <si>
    <t>넷플릭스 필수 추천! 식량 약탈까지 모자라 남의 부인까지 약탈하는 나치군들의 최후 [영화리뷰 결말포함]</t>
  </si>
  <si>
    <t>네 남편이라 생각해!</t>
  </si>
  <si>
    <t>넷플릭스에서 꼭 봐야 할 '존윅' 뺨치는 실력의 특수요원 출신 엄마를 건드리면 생기는 일  (개존잼 액션 보장) [영화리뷰 결말포함]</t>
  </si>
  <si>
    <t>감히 내 아들을?</t>
  </si>
  <si>
    <t>연휴 전날 혼자 늦게까지 회사에 남아 야근하면 생기는..!  [영화리뷰 결말포함]</t>
  </si>
  <si>
    <t>퇴근 시켜줘..</t>
  </si>
  <si>
    <t>넷플릭스에서 꼭 봐야 함! 정신나간 간호사가 응급실에 있으면 안되는 이유....[결말포함][몰아보기]</t>
  </si>
  <si>
    <t>집착하는 간호사 심정지 환자</t>
  </si>
  <si>
    <t>망해가던 팀과 망해가던 감독이 팀을 시즌 챔피언으로 끌어올린 방법은..? [영화리뷰 결말포함]</t>
  </si>
  <si>
    <t>북한이 미국 본토를 직접 쳐들어가 도심을 점령하고 사상교육을 시켜버리면 생기는 일 [영화리뷰 결말포함]</t>
  </si>
  <si>
    <t>초토화된 미국의 도시</t>
  </si>
  <si>
    <t>넷플릭스 시간 순삭 추천 영화 '미쳐버린 조합의 경찰 둘이 파트너가 되면..? ' [영화리뷰 결말포함]</t>
  </si>
  <si>
    <t>사실 채우는 경찰..?</t>
  </si>
  <si>
    <t>넷플릭스에서 꼭 봐야 할! 레전드 "힘숨찐"친구들의 코믹 액션 영화 [영화리뷰 결말포함]</t>
  </si>
  <si>
    <t>나랑 놀고싶어?</t>
  </si>
  <si>
    <t>저격수 매니아라면 꼭 봐야 할 '레전드 저격수' 실화 영화  [영화리뷰 결말포함]</t>
  </si>
  <si>
    <t>세계 최고의 '저격수'</t>
  </si>
  <si>
    <t>넷플릭스에서 꼭 봐야 할 레전드 여자 "경호원"의 미친 액션 영화 [영화리뷰 결말포함]</t>
  </si>
  <si>
    <t>세계 최고의 경호원!</t>
  </si>
  <si>
    <t>특이한 조합으로 비밀리에 만들어진 러시아 비밀기지를 털어버리는 군인들 [영화리뷰 결말포함]</t>
  </si>
  <si>
    <t>반군 영국 파일럿 미국 미군</t>
  </si>
  <si>
    <t>상대방 부탁 거절을 못하는 여자가 친절한 사이코패스를 만나서 집까지 끌려간 그녀의 운명.. ㄷㄷ [영화리뷰 결말포함]</t>
  </si>
  <si>
    <t>왜 이렇게 말이 많아?</t>
  </si>
  <si>
    <t>1편 대박 터뜨리고 2편도 대박 터뜨렸던, 광기의 살인마가 등장하는 시간 순삭 영화!! [영화리뷰 결말포함]</t>
  </si>
  <si>
    <t>우리 가족 괴롭히지마</t>
  </si>
  <si>
    <t>더 글로리[1,2]에서 봐도봐도 개 꿀잼인 장면 간단 모음영상ㅋㅋㅋㅋ</t>
  </si>
  <si>
    <t>|| 더 글로리(파트1,2) || 에서 전 세계 시청자 눈문 흘리게 만든 '강현남(이모님)' '명연기' '명대사' '명장면' 총 집합 [더글로리2 강현남 몰아보기]</t>
  </si>
  <si>
    <t>아줌마도 벌받아야지</t>
  </si>
  <si>
    <t>어느날 갑자기 남자가 되어버린 친구에게 호기심이 잔뜩 생겨버린 친구들의 반응 ㅋㅋㅋ [영화리뷰 결말포함]</t>
  </si>
  <si>
    <t>아! 순위안에 든다.</t>
  </si>
  <si>
    <t>수만년간 냉동상태로 얼어있던 원시인을 깨우자 생겨버린일 ㅋㅋㅋㅋㅋ[영화리뷰 결말포함]</t>
  </si>
  <si>
    <t>잘생겼던데?</t>
  </si>
  <si>
    <t>자신과 친구에게 몹쓸짓 해버린 놈들을 찾아가 매운맛을 보여주는 여자 [영화리뷰 결말포함]</t>
  </si>
  <si>
    <t>나 XX 한 놈.. 찾는다..</t>
  </si>
  <si>
    <t>하필이면 "전직 경찰서장"의 딸을 건드려버린 조직의 최후 ㅎㄷㄷㄷ [영화리뷰 결말포함]</t>
  </si>
  <si>
    <t>내 딸을 건드려? (전직 경찰서장)</t>
  </si>
  <si>
    <t>여자에게 관심 없던 남자가 단 하룻밤만에 연상녀에게 푹 빠져버린 이유가..[영화리뷰 결말포함]</t>
  </si>
  <si>
    <t>힘이 좋아보이네!</t>
  </si>
  <si>
    <t>자신을 '배신'하고 돈까지 빼앗아간 '조직'에게 지릴정도로 완전 박살내는 형님 [영화리뷰 결말포함]</t>
  </si>
  <si>
    <t>누가 보냈지?</t>
  </si>
  <si>
    <t>가족의 복수를 위해 산에들어가 힘을 잔뜩 키운 여자 ㄷㄷ[영화리뷰 결말포함]</t>
  </si>
  <si>
    <t>네스승님 하산 하거라</t>
  </si>
  <si>
    <t>넷플릭스가 설 연휴 고속도로 정체를 잊게 만들려고 만든 미쳐버린 액션의 SF영화 정이 몰아보기 [영화리뷰 결말포함]</t>
  </si>
  <si>
    <t>정이</t>
  </si>
  <si>
    <t>11년째 비가 내리지 않는 세상에서 세계 최강 돌+아이 가 물을 얻는 방법  [영화리뷰 결말포함]</t>
  </si>
  <si>
    <t>절대 지지 않는 파워</t>
  </si>
  <si>
    <t>잊을만 하면 나타나는 어마무시하게 지릴 것 같은 K좀비의 위엄.. [영화리뷰 결말포함]</t>
  </si>
  <si>
    <t>다시나타난 K-좀비</t>
  </si>
  <si>
    <t>길에서 데려온 남자를 탐구하기 시작하는 수녀들..ㅎㄷㄷㄷ [영화리뷰 결말포함]</t>
  </si>
  <si>
    <t>하늘에서 남자를 보내주셨어</t>
  </si>
  <si>
    <t>베테랑 형사 출신 선생님인줄 모르고 까불었다가 지려버린 일진들 ㅋㅋㅋ[영화리뷰 결말포함]</t>
  </si>
  <si>
    <t>일찐'술신전생 '형사'출신 선생</t>
  </si>
  <si>
    <t>군 비밀조직에서 실수로 잘 만든 특수부대원 때문에 생기는 일 ㅎㄷㄷ 미쳤다[영화리뷰 결말포함]</t>
  </si>
  <si>
    <t>네이비씰 대원들의 표적이 되면 절대로 살아남을 수 없는 이유..ㄷㄷ [영화리뷰 결말포함]</t>
  </si>
  <si>
    <t>지옥을 보여줄게</t>
  </si>
  <si>
    <t>최초로 여군장교가 잠수함에 수십명의 남군들과 탑승하면 생기는...! [영화리뷰 결말포함]</t>
  </si>
  <si>
    <t>잠수함 최초</t>
  </si>
  <si>
    <t>존예 미녀가 자신에게 몹쓸짓 해버린 남자들을 참교육하러 다닌다..? ㅎㄷㄷ  [영화리뷰 결말포함]</t>
  </si>
  <si>
    <t>두고봐</t>
  </si>
  <si>
    <t>전직 해병 특수부대 영웅의 아내와 딸을 건드린 조직의 최후..ㄷㄷ [영화리뷰 결말포함]</t>
  </si>
  <si>
    <t>내가족을..?</t>
  </si>
  <si>
    <t>비행기 잘못 탔다가 아무도 없는 인도양 외딴 섬에 떨어진 이별한 커플 . . ㅎㄷㄷ 【킬링타임!】 [영화리뷰 결말포함]</t>
  </si>
  <si>
    <t>섬에 떨어진 이별한 커플,</t>
  </si>
  <si>
    <t>40년째 모쏠인 독신남이 존예 미녀 가정부를 들였다가 뜨밤에 눈을 떠버렸는데.. [영화리뷰 결말포함]</t>
  </si>
  <si>
    <t>주인님..?!</t>
  </si>
  <si>
    <t>돌연변이 초능력자들을 한 교도소에 몰아 넣으면 대체 무슨일이..? ㅎㄷㄷ [영화리뷰 결말포함]</t>
  </si>
  <si>
    <t>충전완료!!</t>
  </si>
  <si>
    <t>마동석 같은 통쾌한 액션으로 개봉 하자마자 재미있다고 난리 난 영화 [영화리뷰 결말포함]</t>
  </si>
  <si>
    <t>딱 대!</t>
  </si>
  <si>
    <t>시골 마을에 착하게 생긴 여자가 친절을 베풀때 무조건 조심해야 하는 이유 ㄷㄷ.. [영화리뷰 결말포함]</t>
  </si>
  <si>
    <t>넌 이제 내꺼야! 거..거기는..</t>
  </si>
  <si>
    <t>비행기 추락후 살기위해 치열하게 생존 싸움을 벌이는 여자 [영화리뷰 결말포함]</t>
  </si>
  <si>
    <t>생존자</t>
  </si>
  <si>
    <t>클럽에서 만난 남자와 열기구 탔다가 인생 까지 날아가게 생긴 두 여자 [영화리뷰 결말포함]</t>
  </si>
  <si>
    <t>살려줘...</t>
  </si>
  <si>
    <t>낯선 남자들에게 잡혀 섬에 끌려가도 정신만 차리면 참교육 가능? [영화리뷰 결말포함]</t>
  </si>
  <si>
    <t>사람 봐가면서 건드려야지 살려주세요..</t>
  </si>
  <si>
    <t>칼에 머리가 뚫려도 멀쩡하게 움직이는 킬러를 아무도 이길 수 없는 이유 ㅎㄷㄷ.. [영화리뷰 결말포함]</t>
  </si>
  <si>
    <t>난 아무렇지 않아..</t>
  </si>
  <si>
    <t>자신을 건드린 남자들을 하나 둘씩 복수 하면서 소름돋게 웃는 여자 [영화리뷰 결말포함]</t>
  </si>
  <si>
    <t>사람 봐가변서 건드려야지살려주세요</t>
  </si>
  <si>
    <t>결혼전까진 죽어도 뜨밤은 없다는 남친때문에 돌아버린 여자가 하는 일들..ㅋㅋㅋㅋㅋㅋ [영화리뷰 결말포함]</t>
  </si>
  <si>
    <t>치마 내려! 뭐 어때!?</t>
  </si>
  <si>
    <t>전직 특수부대원 출신 가족을 절대로 건들면 안되는 이유를 아주 제대로 보여주는 액션영화 ㅎㄷㄷ... [영화리뷰 결말포함]</t>
  </si>
  <si>
    <t>(곧 것 납치법) -남편 오라해 -오면 너 ㅈ뎀</t>
  </si>
  <si>
    <t>부잣집 사모님과 첫 뜨밤을 보냈는데..하필이면 친구의..응?? [영화리뷰 결말포함]</t>
  </si>
  <si>
    <t>??? 지금 뭐</t>
  </si>
  <si>
    <t>넷플릭스에 개봉한 시간순삭 좀비 액션 영화 [영화리뷰 결말포함]</t>
  </si>
  <si>
    <t>운전병, 좀비</t>
  </si>
  <si>
    <t>남자들을 1초만에 유혹하고 절대적으로 혼전순결 만큼은 지켜내는 여자...? [영화리뷰 결말포함]</t>
  </si>
  <si>
    <t>그만 흘리세요</t>
  </si>
  <si>
    <t>뜨밤에 눈뜬 부잣집 도련님이 조절 실패로 하녀 수십명을 모두... [영화리뷰 결말포함]</t>
  </si>
  <si>
    <t>도련님..!</t>
  </si>
  <si>
    <t>전 세계 "유일무이" 말로만 먹고사는 킬러 《17분 순삭》 [영화리뷰 결말포함]</t>
  </si>
  <si>
    <t>말 한마디면 끝나</t>
  </si>
  <si>
    <t>베테랑 경찰인 줄 모르고 까불던 젊은 경찰의 최후 ㄷㄷ [영화리뷰 결말포함]</t>
  </si>
  <si>
    <t>엎드려!!</t>
  </si>
  <si>
    <t>슈퍼바이크 레이싱 선수가 배달 뛰면 얼마나 빨리 도착할까...? 미친속도 주의 ㅎㄷㄷ [영화리뷰 결말포함]</t>
  </si>
  <si>
    <t>오늘은 몇건 뛸까?</t>
  </si>
  <si>
    <t>전직 미 해병대 대위의 와이프를 납치해버린 테러조직을 쓸어버리는 남자 [영화리뷰 결말포함]</t>
  </si>
  <si>
    <t>원샷 원킬</t>
  </si>
  <si>
    <t>바다 한가운데 표류하게된 사람들을 코스요리처럼 즐기는 상어 [영화리뷰 결말포함]</t>
  </si>
  <si>
    <t>냠! 내 다리!</t>
  </si>
  <si>
    <t>잘생겼다고 매일 밤 "호텔"로 불러내는 엄마의 친구 [영화리뷰 결말포함]</t>
  </si>
  <si>
    <t>아줌마 왜이래요</t>
  </si>
  <si>
    <t>돈 많고 광기 넘치는 남자의 아들을 죽인 경찰들을 참교육 시키는 전직 군인 [영화리뷰 결말포함]</t>
  </si>
  <si>
    <t>내가 돈도 많고 시간도 많거든?</t>
  </si>
  <si>
    <t>수십미터 깊이 구멍속에 빠져 홀로 목숨 건 생존을 하게 된 여자 [영화리뷰 결말포함]</t>
  </si>
  <si>
    <t>생존 4일째..</t>
  </si>
  <si>
    <t>소시오패스가 작정하고 범죄를 일으키면 생기는 일 [영화리뷰 결말포함]</t>
  </si>
  <si>
    <t>소시오패스에게 쫓기는 중..</t>
  </si>
  <si>
    <t>여친과 인생 첫 뜨밤을 앞둔 남자가 두려워 하는 이유...?[영화리뷰 결말포함]</t>
  </si>
  <si>
    <t>준비 됐습니다!</t>
  </si>
  <si>
    <t>"넷플릭스"에서 발견한 발리우드 영화 중 19분을 순삭 시킬 "초능력" 액션 영화 [영화리뷰 결말포함]</t>
  </si>
  <si>
    <t>10억 볼트 번개</t>
  </si>
  <si>
    <t>욕구불만 마피아 보스와 결혼을 하게 된 아내에게 벌어진 일들..[영화리뷰 결말포함]</t>
  </si>
  <si>
    <t>선물 받으세요"</t>
  </si>
  <si>
    <t>충격주의 천상계 미모로 오디션 보자마자 선배들 질투와 분노를 산 모델의 최후..[영화리뷰 결말포함]</t>
  </si>
  <si>
    <t>괴물 신입 모델</t>
  </si>
  <si>
    <t>넷플릭스 추천 어느날 갑자기 찐따에게 찾아온 도둑덕에 못해 본 경험 하는 찐따 [영화리뷰 결말포함]</t>
  </si>
  <si>
    <t>WOW.. No 팬티</t>
  </si>
  <si>
    <t>베트남전 당시 숨겨놓은 금괴를 다시 되찾으러 돌아간 참전 용사들 [영화리뷰 결말포함]</t>
  </si>
  <si>
    <t>금금금금</t>
  </si>
  <si>
    <t>처음 만난지 1시간 만에 원나잇 하자는 여자의 정체 . . . [영화리뷰 결말포함]</t>
  </si>
  <si>
    <t>처음 만난 남녀</t>
  </si>
  <si>
    <t>조폭보다 더 무섭다는 "훌리건"들이 눈 돌아가면 생기는 일 [영화리뷰 결말포함]</t>
  </si>
  <si>
    <t>X밥들 접수 완료</t>
  </si>
  <si>
    <t>넷플릭스에서 꼭 봐야 할 스릴 넘치는 "시간 순삭"  레전드 추격 액션 영화 [영화리뷰 결말포함]</t>
  </si>
  <si>
    <t>하루만에 동전으로 120억 만들어낸 천재 고등학생들 [영화리뷰 결말포함]</t>
  </si>
  <si>
    <t>120억 쉽지?</t>
  </si>
  <si>
    <t>넷플릭스 영화 중 '13분' 순삭으로 제격인 액션 영화 [영화리뷰 결말포함]</t>
  </si>
  <si>
    <t>방탄유리냐?</t>
  </si>
  <si>
    <t>넷플릭스에서 발견한 시간 순삭 'UFC'선수 영화  [영화리뷰 결말포함]</t>
  </si>
  <si>
    <t>알코올 중독 UFC선수</t>
  </si>
  <si>
    <t>넷플릭스에서 생각지도 못한 반전으로 시간 순삭하게 만드는 영화 [영화리뷰 결말포함]</t>
  </si>
  <si>
    <t>생각지도 못한 반전</t>
  </si>
  <si>
    <t>넷플릭스에서 개봉한 영화 중 역대급 반전으로 난리 난 미친 영화 [영화리뷰 결말포함]</t>
  </si>
  <si>
    <t>도둑 억만장자 부부</t>
  </si>
  <si>
    <t>사람으로 특수부위 만들어 판매하던 의사 참교육 하는 미친 영화 [영화리뷰 결말포함]</t>
  </si>
  <si>
    <t>사람꼬기..</t>
  </si>
  <si>
    <t>넷플릭스에서 찾아낸 숨은 보석같은 미군 작전 영화 [영화리뷰 결말포함]</t>
  </si>
  <si>
    <t>집에 가고 싶다.</t>
  </si>
  <si>
    <t>주말만 되면 전 세계 넷플릭스 순위 "1위"하는 시간 순삭 영화 [영화리뷰 결말포함]</t>
  </si>
  <si>
    <t>죽은 친구 폰 잠금 해제.</t>
  </si>
  <si>
    <t>충동조절장애를 가진 킬러의 남친을 죽인 조직의 최후 ㅎㄷㄷ.. [영화리뷰 결말포함]</t>
  </si>
  <si>
    <t>(안개 ㄷㄷ)네 불X 구워줄게</t>
  </si>
  <si>
    <t>닿는 순간 죽음을 맛보게 하는 안개 "미스트" 몰아보기 [넷플릭스 킬링타임 드라마]  (추천 미드)</t>
  </si>
  <si>
    <t>하..X때따..</t>
  </si>
  <si>
    <t>양팔이 마비된 킬러여도 아무도 이길 수 없는 이유 ㅎㄷㄷ [영화리뷰 결말포함]</t>
  </si>
  <si>
    <t>양팔이 마비된 킬러?!</t>
  </si>
  <si>
    <t>"넷플릭스"에서 개봉 하자마자 "랭킹"에 오른 역대급 반전의 미친 드라마 (시즌1)</t>
  </si>
  <si>
    <t>폰이 두개? 정체가 뭐니?</t>
  </si>
  <si>
    <t>[영화리뷰 결말포함] 지금도 어딘가에서 일어나고 있을 충격적인 현실 영화ㄷㄷㄷ.</t>
  </si>
  <si>
    <t>엘레강스하게 모십니다</t>
  </si>
  <si>
    <t>사람가지고 장사하는 밀매 조직에게 잡혀간 의사가 펼치는 참교육 [영화리뷰 결말포함]</t>
  </si>
  <si>
    <t>이게 다 얼마야~?</t>
  </si>
  <si>
    <t>"슈퍼모델" 연예인을 납치해 수십가지 방법으로 고문하는 싸이코 [영화리뷰 결말포함]</t>
  </si>
  <si>
    <t>모래 차오르는 중</t>
  </si>
  <si>
    <t>시간 따위 잊게 만드는 "미친액션"을 자랑하는 "특수부대 강도팀" 영화  [영화리뷰 결말포함]</t>
  </si>
  <si>
    <t>특수부대 출신 강도들</t>
  </si>
  <si>
    <t>미쳐버린 무개념 차주 참교육하는 "힘숨찐" 엄마 ㄷㄷ [영화리뷰 결말포함]</t>
  </si>
  <si>
    <t>주차 똑바로 안해?</t>
  </si>
  <si>
    <t>자신을 겁탈하려던 남자의 소중이를 박살내는 최강 와이프 [영화리뷰 결말포함]</t>
  </si>
  <si>
    <t>넣으면 못 뺀다</t>
  </si>
  <si>
    <t>병맛 "특수요원"을 빡치게 만든 핵 무기 강탈범들의 최후 ㅋㅋ [영화리뷰 결말포함]</t>
  </si>
  <si>
    <t>배고픈 학생들을 데려다가 X매매 시키는 쓰레기 어른들...ㄷㄷ [영화리뷰 결말포함]</t>
  </si>
  <si>
    <t>죽은 남친을 복제해서 자신이 낳은 아들과 해버린 엄마 [영화리뷰 결말포함]</t>
  </si>
  <si>
    <t>아들 엄마</t>
  </si>
  <si>
    <t>레전드 여자 "특수부대원"을 잘못 건드린 갱들의 미친 최후 [영화리뷰 결말포함]</t>
  </si>
  <si>
    <t>지구 끝까지 찾아간다</t>
  </si>
  <si>
    <t>뜨밤을 너무 못해서 차인 여자가 뜨밤을 배우러 간 곳 ㅋㅋㅋ [영화리뷰 결말포함]</t>
  </si>
  <si>
    <t>잘~배우고 가요</t>
  </si>
  <si>
    <t>찐따들도 돈만 있으면 초능력을 구매해 일진이 되는 세상 [영화리뷰 결말포함]</t>
  </si>
  <si>
    <t>초능력을 구매한다고?</t>
  </si>
  <si>
    <t>원시시대 보스의 여친을 건드리면 생기는 일 [영화리뷰 결말포함]</t>
  </si>
  <si>
    <t>보스의 여친을 건드린다고?</t>
  </si>
  <si>
    <t>하필이면 자신을 인간 이하 취급하던 돈 많은 사모님과 무인도에 갇힌 남자 [영화리뷰 결말포함]</t>
  </si>
  <si>
    <t>"쓰다듬어 주세요"</t>
  </si>
  <si>
    <t>매일 아침 새로운 남자들을 맞이하는 AI로봇의 충격적인 하루 일과 [영화리뷰 결말포함]</t>
  </si>
  <si>
    <t>매일 아침 새로운 손님을 맞이한다</t>
  </si>
  <si>
    <t>넷플릭스에서 꼭 봐야 할! 자신의 아들을 데려간 정부와 맞짱뜨는 "노인" [영화리뷰 결말포함]</t>
  </si>
  <si>
    <t>무패 용병</t>
  </si>
  <si>
    <t>자신에게 숨겨진 힘이 있다는 것을 알게 된 "힘숨찐" 여직원 [영화리뷰 결말포함]</t>
  </si>
  <si>
    <t>직원 사장</t>
  </si>
  <si>
    <t>심각하게 현실 반영해버린 "리얼 부부"들의 영화 [영화리뷰 결말포함]</t>
  </si>
  <si>
    <t>누가 30분씩이나 X을싸!!!</t>
  </si>
  <si>
    <t>"오토바이" 기동대 출신 군인에게 깝친 민간인 오토바이 선수들의 최후 [영화리뷰 결말포함]</t>
  </si>
  <si>
    <t>모터사이클 부대 출신</t>
  </si>
  <si>
    <t>"돌연변이"를 만들어 "서커스단"을 만들어버린 과학자 ㄷㄷ  [영화리뷰 결말포함]</t>
  </si>
  <si>
    <t>미녀 싸이코패스 과학자?</t>
  </si>
  <si>
    <t>아빠 찾으러간 마을에 이상한 아저씨들만 넘쳐나면 생기는 일 [영화리뷰 결말포함]</t>
  </si>
  <si>
    <t>최고의 아나운서가 코리아타운 마사지샵에 들어가게된 사연 [영화리뷰 결말포함]</t>
  </si>
  <si>
    <t>신입 입니다</t>
  </si>
  <si>
    <t>하필이면 인생 첫 뜨밤 상대가 팔이 6개달린 괴물이라고 ? ? ? 못말리는 시리즈 #4 [영화리뷰 결말포함]</t>
  </si>
  <si>
    <t>괴물이랑 한 썰 푼다 들이대봐</t>
  </si>
  <si>
    <t>기억을 잃은 싸X지 백만장자 여자를 한 남자가 집으로 데려가서 시키는 일들  [영화리뷰 결말포함]</t>
  </si>
  <si>
    <t>사람 무시가 취미인 백만장자</t>
  </si>
  <si>
    <t>여사친의 언니와 해버렸다..! 그런데 구멍이 송송.. 남자의 최후는? ㅋㅋ [영화리뷰 결말포함]</t>
  </si>
  <si>
    <t>....?</t>
  </si>
  <si>
    <t>천상계 미모를 지닌 인어가 배나온 아저씨를 사랑하게된 사연 ! [영화리뷰 결말포함]</t>
  </si>
  <si>
    <t>넘을수 없는 미모의 인어</t>
  </si>
  <si>
    <t>최고의 섹시스타에서 아줌마로 전락한 배우를 사랑한 어린남자의 최후.. [영화리뷰 결말포함]</t>
  </si>
  <si>
    <t>32살 차이</t>
  </si>
  <si>
    <t>사막 한 가운데서 사람 머리를 놓고 여자들을 납치하는 사람들 ㄷㄷ [영화리뷰 결말포함]</t>
  </si>
  <si>
    <t>사람..? 커플</t>
  </si>
  <si>
    <t>잘생긴 얼굴로 여자들에게 접근해 온갖 만행을 저지르는 정신X자의 최후 [영화리뷰 결말포함]</t>
  </si>
  <si>
    <t>하..ㅆ 태워줘서 고마워요</t>
  </si>
  <si>
    <t>새로 이사간 집에서 색귀가 자꾸 나타나면 벌어지는 일 [영화리뷰 결말포함]</t>
  </si>
  <si>
    <t>저리가 색귀야!</t>
  </si>
  <si>
    <t>부자들의 장난으로 순간 부자가된 노숙자가 벌이는 일들 [영화리뷰 결말포함]</t>
  </si>
  <si>
    <t>가방이 무겁네..?</t>
  </si>
  <si>
    <t>선을 넘어버린 선생님과 학생의 최후 [영화리뷰 결말포함]</t>
  </si>
  <si>
    <t>제자 선생</t>
  </si>
  <si>
    <t>뜨밤 로봇을 만들어 부자가 된 찐따였던 남자의 최후 [영화리뷰 결말포함]</t>
  </si>
  <si>
    <t>뜨밤로봇 7종세트</t>
  </si>
  <si>
    <t>하필이면 여자 부족들이 살고있는 정글에 들어가면 생기는 일 [영화리뷰 결말포함]</t>
  </si>
  <si>
    <t>남자는 진입 불가</t>
  </si>
  <si>
    <t>얇은 팔뚝으로 팔씨름 역사를 새로 쓴 여자 [영화리뷰 결말포함]</t>
  </si>
  <si>
    <t>남자도 이기는 무적의 팔</t>
  </si>
  <si>
    <t>어리고 말빨 좋은 남자가 돈 많은 아줌마들 상대하는 방법 [영화리뷰 결말포함]</t>
  </si>
  <si>
    <t>학비 낼 돈이 없거든요 한번더 하면 누나가 줄게</t>
  </si>
  <si>
    <t>아무것도 모르던 순진한 남자들이 찐으로 여자를 만나면 생기는 일 [영화리뷰 결말포함]</t>
  </si>
  <si>
    <t>ㅓㅜㅑ</t>
  </si>
  <si>
    <t>여성들을 출산의 도구로 전락 시켜버린 디스토피아 국가 [영화리뷰 결말포함]</t>
  </si>
  <si>
    <t>사령관님이 찾습니다</t>
  </si>
  <si>
    <t>잘려나간 친구의 소중이를 병원까지 배달해야 하는 친구들 ㅋㅋㅋ [영화리뷰 / 결말포함]</t>
  </si>
  <si>
    <t>꼬X가 사라졌..</t>
  </si>
  <si>
    <t>초능력을 얻은 아줌마가 힘을 주체 못하면 벌어지는 일 [결말포함]</t>
  </si>
  <si>
    <t>던지지마.. 초능력을 얻은 아줌마</t>
  </si>
  <si>
    <t>애니메이션 감독이 제작한 대박 실사 영화! 이게 바로 찐 몬스터! [결말포함]</t>
  </si>
  <si>
    <t>몬스터 트럭</t>
  </si>
  <si>
    <t>연애를 한번도 못해본 형제가 아버지의 유언으로 손주를 급하게 만들어야 할때 ㅋㅋ [영화리뷰 결말포함]</t>
  </si>
  <si>
    <t>지금 당장 콜?</t>
  </si>
  <si>
    <t>모쏠 동생이 처음으로 데려온 여자친구의 상태가...? [영화리뷰 결말포함]</t>
  </si>
  <si>
    <t>27년 모쏠 인터넷 주문 여친 자기야 인사해</t>
  </si>
  <si>
    <t>잠 안자고 방송하기 세계 신기록 도전한 남자에게 생기는 일 [영화리뷰 결말포함]</t>
  </si>
  <si>
    <t>노방종 10일째</t>
  </si>
  <si>
    <t>현직 검사의 동생을 납치한 청부업자에게 생긴 일들 [영화리뷰 결말포함]</t>
  </si>
  <si>
    <t>너는 안돼</t>
  </si>
  <si>
    <t>허당미 넘치는 미녀 배우가 군에 입대하면 생기는 일  [영화리뷰 결말포함]</t>
  </si>
  <si>
    <t>쉬~하는중 이러면 물고기가 잡혀?</t>
  </si>
  <si>
    <t>우주에서 날아온 유성맞고 수십가지 초능력이 생긴 남자 [결말포함]</t>
  </si>
  <si>
    <t>수십가지 초능력을 한방에!</t>
  </si>
  <si>
    <t>쓰레기같은 남편을 만나 다른 남자들에게 자신을 팔아야 했던 배우 [영화리뷰 결말포함]</t>
  </si>
  <si>
    <t>이정도는..</t>
  </si>
  <si>
    <t>고통을 즐기는 성향을 가진 여자가 같은 성향을 만났을때 [결말포함]</t>
  </si>
  <si>
    <t>오늘은 달려보자</t>
  </si>
  <si>
    <t>세상과 단절 시켜버린 아버지가 회사에서 여직원을 데려온 이유 [결말포함]</t>
  </si>
  <si>
    <t>빨리 끝내라</t>
  </si>
  <si>
    <t>지구 정복 하러 왔다가 원정치료 받는 초능력 외계인 ㅋㅋ [영화리뷰 / 결말포함]</t>
  </si>
  <si>
    <t>원점치료 받는 외계인콜라냥</t>
  </si>
  <si>
    <t>수십억 보험금이 걸린 남편을 죽이기 위해 하는 일 [영화리뷰/결말포함]</t>
  </si>
  <si>
    <t>속옷을 입지 않았어요</t>
  </si>
  <si>
    <t>시한부 선고를 받은 남자가 죽기전 마지막으로 꼭 해보고싶은 것은..? [영화리뷰 / 결말포함]</t>
  </si>
  <si>
    <t>여자만 뱀파이어가 되는 저주에 걸린 레X비언 뱀파이어 마을 [결말포함]</t>
  </si>
  <si>
    <t>…...!</t>
  </si>
  <si>
    <t>영혼이 바뀌어버린 남자와 여자! 남자가 향한 곳은!!!! (결말포함)</t>
  </si>
  <si>
    <t>영혼이 바뀐 남.녀</t>
  </si>
  <si>
    <t>지구를 멸망 시켜버릴 힘을 가진 외계인이 지구에 왔다! (결말포함)</t>
  </si>
  <si>
    <t>귀여운 외계인</t>
  </si>
  <si>
    <t>머리로만 생각하던 병맛 판타지 소설을 실제로 만들면 이렇게 된다 [영화리뷰 결말포함]</t>
  </si>
  <si>
    <t>똥꼬 미사일 발사!</t>
  </si>
  <si>
    <t>여장하고 여대 기숙사에 들어가 사심 채우는 남대생들 [영화리뷰/결말포함]</t>
  </si>
  <si>
    <t>...</t>
  </si>
  <si>
    <t>사랑하는 여자를 영원히 소유하기 위해 싸.패 남자가 벌인 일 [영화리뷰 결말포함]</t>
  </si>
  <si>
    <t>.....!!</t>
  </si>
  <si>
    <t>무슨 짓이든 절대 복종해야 하는 저주에 걸린 존예 미녀 [결말포함]</t>
  </si>
  <si>
    <t>절대복종 이런, 안 돼 - 좋아</t>
  </si>
  <si>
    <t>그 누구도 따라할 수 없는 세계 랭킹1위 배구선수의 훈련 방법  [영화리뷰 결말포함]</t>
  </si>
  <si>
    <t>물속..?!</t>
  </si>
  <si>
    <t>소원을 들어주는 지니를 얻은 남자가 미녀들을 혼자 독차지한다?! [결말포함]</t>
  </si>
  <si>
    <t>?</t>
  </si>
  <si>
    <t>딱 한숨만 자고 나면 거액의 돈을 받는 알바의 실체 [결말포함]</t>
  </si>
  <si>
    <t>엄마의 남친을 매일 밤 낮으로 불러내는 여자... (결말포함)</t>
  </si>
  <si>
    <t>아저씨 오늘 엄마 안온다?</t>
  </si>
  <si>
    <t>신의 계시를 받은 친구들이 모델 아카데미를 오픈 한다면..? (결말포함)</t>
  </si>
  <si>
    <t>공부 시키라고 불렀는데 다른 공부 시키는 과외 선생 (결말포함)</t>
  </si>
  <si>
    <t>정자 활동이 멈춰버린 남자가 선택한 방법 ㅋㅋㅋ(결말포함)</t>
  </si>
  <si>
    <t>여보 고마워</t>
  </si>
  <si>
    <t>세계 최고 뜨밤 마스터가 일반인에게 강습을 한다면..! (결말포함)</t>
  </si>
  <si>
    <t>빼!!!!</t>
  </si>
  <si>
    <t>무정자 남편을 둔 와이프가 임신을 했다면..범인은..(결말포함)</t>
  </si>
  <si>
    <t>남편 남편친구</t>
  </si>
  <si>
    <t>뜨밤 영상의 세계로 공간이동한 남자들의 운명 (결말포함)</t>
  </si>
  <si>
    <t>천국이구나</t>
  </si>
  <si>
    <t>금욕의 수녀들이 가득한 곳에 젊은 남자 한명이 왔다!! (결말포함)</t>
  </si>
  <si>
    <t>!!!!!</t>
  </si>
  <si>
    <t>일부다처제를 꿈꾸던 남자의 최후 ㅋㅋㅋ (결말포함)</t>
  </si>
  <si>
    <t>오직 전화기와 목소리만으로 돈을 끌어모으는 그녀들만의 비법 [영화리뷰 결말포함]</t>
  </si>
  <si>
    <t>전화데이트를 위한 특훈</t>
  </si>
  <si>
    <t>못해서 여친한테 차인 남자 다른데 가서 스킬 배우는 중 (결말포함)</t>
  </si>
  <si>
    <t>너무 못해서 차여버린 남자</t>
  </si>
  <si>
    <t>강도들에게 붙잡혀 강제로 은행털게 된 피자배달원(영화리뷰/결말포함)</t>
  </si>
  <si>
    <t>(폭탄조끼)</t>
  </si>
  <si>
    <t>브루스 윌리스 애기 시절 ㄷㄷㄷ 술먹고 정신이 오락가락한 여자 이야기 (영화리뷰/결말포함)</t>
  </si>
  <si>
    <t>부산행이 아닌 강남행 좀비!!!!!!!!(영화리뷰/결말포함)(매불쇼)(강남좀비)</t>
  </si>
  <si>
    <t>제2 부산행???!!!</t>
  </si>
  <si>
    <t>소년원에서 미식축구를 시작했는데 감독이 "드웨인존슨" (영화리뷰/결말포함)</t>
  </si>
  <si>
    <t>뒤질래?</t>
  </si>
  <si>
    <t>여행 도중, 갑작스런 급류에 휘말리면서 소인국에 표류하게 되는데..(영화리뷰/결말포함)</t>
  </si>
  <si>
    <t>미지의 세계 소인국</t>
  </si>
  <si>
    <t>다른 사람의 눈에는 어떨지 몰라도 나에게는 너무나 완벽한 그녀(영화리뷰/결말포함)</t>
  </si>
  <si>
    <t>《나니아 연대기》 그때 그 시절 잼민이들 가슴에 불을 지핀사상 최고를 넘어설 판타지 어드벤처 블록버스터(영화리뷰/결말포함)</t>
  </si>
  <si>
    <t>나니아연대기 전편 몰아보기</t>
  </si>
  <si>
    <t>지리는 초 명작 ㄷㄷㄷ 죽기전에 꼭 봐야 할 영화(영화리뷰/결말포함)</t>
  </si>
  <si>
    <t>(네이버 평점 9.1) 97년도 지리는 명작!!!!</t>
  </si>
  <si>
    <t>어느 날 갑자기 LA중심에 땅이 폭발하며 용암이 흐르기 시작한다(영화리뷰/결말포함)</t>
  </si>
  <si>
    <t>도심에 터진 화산</t>
  </si>
  <si>
    <t>존예 종업원을 꼬시는 운전 잘하는 미친 도둑 ㄷㄷ(영화리뷰/결말포함)</t>
  </si>
  <si>
    <t>(S급 강도들) 존X 재미있다ㄷㄷㄷ</t>
  </si>
  <si>
    <t>부동산 업계  1위 ㄷㄷㄷ(영화리뷰/결말포함)</t>
  </si>
  <si>
    <t>(복덕방 여실장) 집 계약하면 서비스</t>
  </si>
  <si>
    <t>《인생 명작》 바다에 벵갈 호랑이와 표류하게 된 남자의 이야기(영화리뷰/결말포함)</t>
  </si>
  <si>
    <t>역대급 파격적인 29금 영화... 한국에서는 상상조차 할 수 없는 세 남녀의 기이한 동거(영화리뷰/결말포함)</t>
  </si>
  <si>
    <t>(친누나) 벽 보고 혼자 해봐</t>
  </si>
  <si>
    <t>MIT 교수에게 되려 문제를 지적하는 수학천재 7살 소녀(영화리뷰/결말포함)</t>
  </si>
  <si>
    <t>(초딩) 교수님 여기 틀렸어요</t>
  </si>
  <si>
    <t>지금봐도 존잼인 액션 로맨틱 코미디  ㄷㄷㄷ  (영화리뷰/결말포함)</t>
  </si>
  <si>
    <t>명작 ㄷㄷㄷ</t>
  </si>
  <si>
    <t>지구에 날아오는 소행성을 막기 위해 우주로 날아간 인류(영화리뷰/결말포함)</t>
  </si>
  <si>
    <t>운석 충돌 3초전</t>
  </si>
  <si>
    <t>외계인 침공으로 전역을 못하게 된 하사(영화리뷰/결말포함)</t>
  </si>
  <si>
    <t>(전역 하루전) ㅈ됐다.</t>
  </si>
  <si>
    <t>마지막 도둑질 ㄷ ㄷ ㄷ (영화리뷰/결말포함)</t>
  </si>
  <si>
    <t>강도</t>
  </si>
  <si>
    <t>힘들고 지칠때 꼭 봐야하는 영화(영화리뷰/결말포함)</t>
  </si>
  <si>
    <t>(자존감 쓰레기) 살뺄수 있을까???</t>
  </si>
  <si>
    <t>인생이 지치고 힘들때 봐야하는 영화(영화리뷰/결말포함)</t>
  </si>
  <si>
    <t>(섹시한 이혼녀) 리즈 시절 줄리아 로버츠</t>
  </si>
  <si>
    <t>병맛 좀비영화 ㄷㄷㄷㄷ(영화리뷰/결말포함)</t>
  </si>
  <si>
    <t>좀비 소탕</t>
  </si>
  <si>
    <t>평생 20살로 살수있는 세상 (영화리뷰/결말포함)</t>
  </si>
  <si>
    <t>평생 늙지 않는 세상</t>
  </si>
  <si>
    <t>애절하고 마음 아픈 사랑(영화리뷰/결말포함)</t>
  </si>
  <si>
    <t>라면' 먹자</t>
  </si>
  <si>
    <t>역대급 재능으로 너목보에 출연한 악어ㄷㄷㄷ (영화리뷰/결말포함)</t>
  </si>
  <si>
    <t>노래하는 라코스테</t>
  </si>
  <si>
    <t>낮에는 간호사 밤에는 전화 알바를 할 수 밖에 없는 여자의 사정(영화리뷰/결말포함)</t>
  </si>
  <si>
    <t>(간호사) - 여기 병원이에요</t>
  </si>
  <si>
    <t>충격적이고 슬픈 일본기생이야기  (영화리뷰/결말포함)</t>
  </si>
  <si>
    <t>슬픔 현실</t>
  </si>
  <si>
    <t>그녀와 필사적으로 라면을 먹기 위한 발악(영화리뷰/결말포함)</t>
  </si>
  <si>
    <t>(몸매 지린다 ㄷㄷ) 라면먹고갈래?</t>
  </si>
  <si>
    <t>호크아이와 닉 퓨리 출연의 레전드 경찰특공대 영화  (영화리뷰/결말포함)</t>
  </si>
  <si>
    <t>SWAT 경찰특공대의 이야기</t>
  </si>
  <si>
    <t>이 영화 때문에  2012년에 진짜 지구 종말 하는 줄 알았음... 역대급 스케일의 재난 블록버스터(영화리뷰/결말포함)</t>
  </si>
  <si>
    <t>종말을 앞둔 지구</t>
  </si>
  <si>
    <t>20년 동안의 역대 스파이더맨을 한 번에《스파이더맨 전 시리즈 몰아보기》 (영화리뷰/결말포함)</t>
  </si>
  <si>
    <t>마블 최강 히어로</t>
  </si>
  <si>
    <t>액션 영화의 정석! "키아누 리브스"와 "산드라 블록"의 인생작 《스피드1, 2》 몰아보기(영화리뷰/결말포함)</t>
  </si>
  <si>
    <t>존윅 스피드 돌아보기</t>
  </si>
  <si>
    <t>마블로 돌아온 다정한 이웃 "톰 홀랜드"의 스파이더맨 한방에 몰아보기(영화리뷰/결말포함)</t>
  </si>
  <si>
    <t>철부지 히어로 톰스파 한방에 돌아보기</t>
  </si>
  <si>
    <t>《더:이퀄라이저 몰아보기》 전직 특수부대 출신의 남자를 건든 양아치들의 최후 (영화리뷰/결말포함)</t>
  </si>
  <si>
    <t>덴젤 워싱턴의 레전드 영화</t>
  </si>
  <si>
    <t>어릴 적 향수 물씬 나는 스파이더맨의 근본 (영화리뷰/결말포함)</t>
  </si>
  <si>
    <t>토비 맥과이어 《스파이더맨》몰아보기</t>
  </si>
  <si>
    <t>미친 악마같은 토크쇼 진행자(영화리뷰/결말포함)</t>
  </si>
  <si>
    <t>(악마) 어이 너 해고야 나가~</t>
  </si>
  <si>
    <t>1999년 "매트릭스"에 밀려 조명 받지 못한 비운의 영화 《13층》 (영화리뷰/결말포함)</t>
  </si>
  <si>
    <t>내가 사는 세계의 비밀</t>
  </si>
  <si>
    <t>찝찝한 현실에서 외면받은 여고생(영화리뷰/결말포함)</t>
  </si>
  <si>
    <t>(그알에서 다룬 실화) 순진한 실습생이 짓밟히는...</t>
  </si>
  <si>
    <t>전 세계 베스트셀러!! 눈물 콧물 지리는 힐링 영화(영화리뷰/결말포함)(오토라는 남자)</t>
  </si>
  <si>
    <t>(오토라는 남자) 미치도록 따뜻한 영화</t>
  </si>
  <si>
    <t>아무것도 안 해도 사람들이 죽는 불운의 킬러(영화리뷰/결말포함)</t>
  </si>
  <si>
    <t>존잼</t>
  </si>
  <si>
    <t>스파이더맨 역대급 라이벌 !!!  마블 대표 안티 히어로 《《베놈》》몰아보기(영화리뷰/결말포함)</t>
  </si>
  <si>
    <t>베놈 몰아보기</t>
  </si>
  <si>
    <t>강도 3명이 들어왔을때 살아남는 방법(영화리뷰/결말포함)</t>
  </si>
  <si>
    <t>모녀를 덮친 강도를</t>
  </si>
  <si>
    <t>《어메이징 스파이더맨 : 몰아보기》 수익 1조 3000억 원의 시리즈 역대 꿀잼과 감동을 선사한 영화 (영화리뷰/결말포함)</t>
  </si>
  <si>
    <t>이중생활을 한 새아빠의 충격적인 비밀(영화리뷰/결말포함)</t>
  </si>
  <si>
    <t>이중생활을 즐기는 새아빠</t>
  </si>
  <si>
    <t>백악기 공룡시대 지구에 불시착한 우주인 (영화리뷰/결말포함)</t>
  </si>
  <si>
    <t>(파솔라수쿠스) 6500만년 전 지구</t>
  </si>
  <si>
    <t>역대급 배우들이 나오는 미친 영화 ㄷㄷㄷ(영화리뷰결말포함)</t>
  </si>
  <si>
    <t>(역대급 초호화 캐스팅) 니가 왜 거기서 나와???</t>
  </si>
  <si>
    <t>임사체험 후 기이한 일들이 생기기 시작했다(영화리뷰/결말포함)</t>
  </si>
  <si>
    <t>죽음의 임사 체험ㄷㄷ</t>
  </si>
  <si>
    <t>외계 물질에 감염 되어 외계인으로 변하기 시작한 남자(영화리뷰/결말포함)</t>
  </si>
  <si>
    <t>난 인간이야.. (변이중..)</t>
  </si>
  <si>
    <t>오랜만에 부부가 뜨밤을 보내다 영상을 찍게 된다면..(영화리뷰/결말포함)</t>
  </si>
  <si>
    <t>애들 내일 와 -여보 옷 좀 벗겨줄래?</t>
  </si>
  <si>
    <t>"존윅" 키아누 리브스와 산드라 블록이 촬영하면서 찐으로 서로 좋아했다는 그 영화(영화리뷰/결말포함)</t>
  </si>
  <si>
    <t>산드라 블록 키아누 리브스</t>
  </si>
  <si>
    <t>주어진 시간은 1분, 그안에 성공하면 특별한 능력을 얻는다(영화리뷰/결말포함)</t>
  </si>
  <si>
    <t>플랫라이너 목숨거는 사후세계 실험ㄷㄷ</t>
  </si>
  <si>
    <t>결혼기념일에 바람을 들켜버린 여자의 충격반전 (영화리뷰/결말포함)</t>
  </si>
  <si>
    <t>결말포함/반전주의 남편이 보는앞에서 흑형과 XX한 여자</t>
  </si>
  <si>
    <t>[오징어게임]  오일남 역대급 연기에 극찬한 영화 ㄷㄷㄷㄷ(영화리뷰)(결말포함)</t>
  </si>
  <si>
    <t>욕망 스님 참으셔야 합니다</t>
  </si>
  <si>
    <t>구글 출신 감독이 영화를 만들면 이런 명작이 탄생합니다(영화리뷰/결말포함)</t>
  </si>
  <si>
    <t>구글 출신 감독 제작 &lt;서치 &gt; 몰아보기</t>
  </si>
  <si>
    <t>톰 크루즈의 리즈 시절, 역대급 흥행작으로 꼽히는 영화 (영화리뷰/결말포함)</t>
  </si>
  <si>
    <t>보험 사기를 위해 위장 결혼했다가 첫날밤까지 치르게 된 여자(영화리뷰/결말포함)</t>
  </si>
  <si>
    <t>(군인) (가수) 초면에 위장 부부가 된 남녀</t>
  </si>
  <si>
    <t>3편 제작 확정! 찐따에서 여왕이 되기까지 │ 《프린세스 다이어리1,2》 몰아보기</t>
  </si>
  <si>
    <t>1시간 순삭 프린세스 다이어리</t>
  </si>
  <si>
    <t>국딩 세대라면 추억에 젖을 그 영화, 보드게임에서 비디오 게임으로 재탄생한 《쥬만지》시리즈 몰아보기(영화리뷰/결말포함)</t>
  </si>
  <si>
    <t>(드웨인 존슨) 쥬만지 한방에 몰아보기</t>
  </si>
  <si>
    <t>여사친이 ㅅㅅ스킬 알려주는 영화 (영화리뷰/결말포함)</t>
  </si>
  <si>
    <t>(여사친) 엄지로 아래를 이렇게....</t>
  </si>
  <si>
    <t>내 침대에서 나온 남사친의 빤쮸... 그래서 나 누구랑 잔건데  (영화리뷰/결말포함)</t>
  </si>
  <si>
    <t>친구 빤쮸가 여기 왜...</t>
  </si>
  <si>
    <t>촉법소년이 선생님에게 저지른 끔찍한 만행 (영화리뷰/결말포함)</t>
  </si>
  <si>
    <t>바람피려다 공중전화에 갇히게 된 막장 인생의 남자...(영화리뷰/결말포함)</t>
  </si>
  <si>
    <t>쏴봐 X발!!!</t>
  </si>
  <si>
    <t>레전드 작품 떴다 ㄷㄷ 넷플릭스에서 작정하고 만든 느와르물 야쿠자 조직 주제의 역대급 영화《헬독스》 (영화리뷰/결말포함)</t>
  </si>
  <si>
    <t>업소를 그만둔 '존예' 그녀가 남자 손님을 대하는 방법... 《치히로 상》 (영화리뷰/결말포함)</t>
  </si>
  <si>
    <t>치히로 상 나는 업소 여성입니다</t>
  </si>
  <si>
    <t>미스터리 ‘오대양 사건 《나는 신이다 몰아보기》 (영화리뷰/결말포함)</t>
  </si>
  <si>
    <t>나는 신이다 오대양 박순자 오대양 유병언</t>
  </si>
  <si>
    <t>누군가 나를 지켜보며 장난전화를 한다..(영화리뷰/결말포함)</t>
  </si>
  <si>
    <t>? - 속옷 무슨색이야..? .</t>
  </si>
  <si>
    <t>여자들의 순진한 척은 전부 연기다남자들은 모르는 세상을 적나라하게 보여주는 영화 (영화리뷰)(결말포함)</t>
  </si>
  <si>
    <t>무려 50년전에 개봉한 매운맛 영화 (영화리뷰/결말포함)</t>
  </si>
  <si>
    <t>도련님</t>
  </si>
  <si>
    <t>프랑스 여대생들을 취재해 보자 (영화리뷰/결말포함)</t>
  </si>
  <si>
    <t>(대학생) 충격적인 프랑스 문화</t>
  </si>
  <si>
    <t>남편보다 좋은  테니스 강사 선생님 (영화리뷰/결말포함)</t>
  </si>
  <si>
    <t>한 번 볼래요? 선생님 단단한게 자꾸 닿아요</t>
  </si>
  <si>
    <t>충격적인 넷플릭스 신작 ㄷㄷ갑자기 기억이 사라졌다!!!!(영화리뷰/결말포함)</t>
  </si>
  <si>
    <t>여자둘이네!?? 훔쳐보자!!!!</t>
  </si>
  <si>
    <t>기억상실증에 걸린 여자 충격적인 넷플릭스 반전영화 ㄷㄷㄷ(영화리뷰/결말포함)</t>
  </si>
  <si>
    <t>(유부녀) 매일 훔쳐보는 여자</t>
  </si>
  <si>
    <t>천재 싸이코패스 아내가 남편이 바람 피자 벌인 기상천외한 일 ㄷㄷ (영화리뷰/결말포함)</t>
  </si>
  <si>
    <t>저 남자가 날 강X했어요</t>
  </si>
  <si>
    <t>아무도 못 말리는 그들의 폭발적인 이야기(영화리뷰/결말포함)(나쁜녀석들/몰아보기)</t>
  </si>
  <si>
    <t>나쁜녀석들 1편~3편 몰아보기</t>
  </si>
  <si>
    <t>아내의 불륜으로 이혼 한 베스트 셀러 작가의 이야기(영화리뷰/결말포함)</t>
  </si>
  <si>
    <t>머리카락이 이쁘네</t>
  </si>
  <si>
    <t>유부녀 셋과 끈적하고 짜릿한 이야기(영화리뷰/결말포함)</t>
  </si>
  <si>
    <t>옆집 유부녀와 XX (성인물)</t>
  </si>
  <si>
    <t>20년 전에 나온 영화지만 지금도 재미있는 대반전 영화(영화리뷰/결말포함)</t>
  </si>
  <si>
    <t>이건 내가 주는 선물.. 잘못 걸린 매X부</t>
  </si>
  <si>
    <t>웃다가 배꼽 빠져도 책임 못 지는 코미디계 레전드 대환장 영화ㅋㅋㅋㅋㅋ(영화리뷰/결말포함)</t>
  </si>
  <si>
    <t>여장한 FBI 존나재밌음 뭐? 엄마 배틀 뜨자고?ㅋ</t>
  </si>
  <si>
    <t>천재 에이스 변호사의 엄마가 범인으로 잡혀갔다?! 신혜선의 감탄밖에 안 나오는 연기(영화리뷰/결말포함)</t>
  </si>
  <si>
    <t>(용의자 딸) 나 독종 변호사야</t>
  </si>
  <si>
    <t>존예 B급 배우들끼리 하는 자존심 싸움 (영화리뷰/결말포함)</t>
  </si>
  <si>
    <t>(배우지망생) 적당하해 미친X 아</t>
  </si>
  <si>
    <t>이 영화를 아직도 안 보셨다구요?? 당신의 인생 로맨스 영화를 바꿔드리겠습니다(영화리뷰/결말포함)</t>
  </si>
  <si>
    <t>사귀자 - 놉 ㅅㅅ는 하지만 친구사이</t>
  </si>
  <si>
    <t>여신급 퀸카와 히키코모리 찐따가 무인도에서 할게 뭐가 있지?(영화리뷰/결말포함)</t>
  </si>
  <si>
    <t>무인도에 존예 여신과 단둘이있다면?</t>
  </si>
  <si>
    <t>ㅅ교육없이 무인도에서 자란 두 남녀가 사춘기를 겪을 때 생기는 일... (영화리뷰/결말포함)</t>
  </si>
  <si>
    <t>왜 아래가 흥건해지지?</t>
  </si>
  <si>
    <t>2022년 마블 역대급 안티 히어로 ㄷㄷㄷ(영화리뷰/결말포함)</t>
  </si>
  <si>
    <t>히어로</t>
  </si>
  <si>
    <t>결혼식을 앞둔 개 막장 가족(영화리뷰/결말포함)(영화리뷰/결말포함)</t>
  </si>
  <si>
    <t>예비신부 개 막장가족들</t>
  </si>
  <si>
    <t>레전드 미모 갱신한 "김유정"의 첫사랑 향수를 불러일으키는 "넷플릭스" 하이틴 로맨스 영화(영화리뷰/결말포함)</t>
  </si>
  <si>
    <t>머리부터 발끝까지 명품으로 출근해야 인정받는 회사(영화리뷰/결말포함)</t>
  </si>
  <si>
    <t>(연기도잘함 ㄷㄷ) 아직도 존나이쁜 40대</t>
  </si>
  <si>
    <t>사촌 오빠와 어릴 때 무인도에 들어가 단둘이 성장하게 되면 생기는 일... (영화리뷰/결말포함)</t>
  </si>
  <si>
    <t>(원조여신) -오빠… 나 아래가 이상해</t>
  </si>
  <si>
    <t>우울하고 쓸쓸할때 봐야하는 개 띵작 (영화리뷰/결말포함)</t>
  </si>
  <si>
    <t>글래머 속옷 입고 나온 건가???</t>
  </si>
  <si>
    <t>천재 사x코패스를 건드린 재벌 소시오패스의 최후(영화리뷰/결말포함)</t>
  </si>
  <si>
    <t>(사이코패스 ㄷㄷ) 썅X아 이렇게 입는거야</t>
  </si>
  <si>
    <t>하늘에서 나타난 물체가 갑자기 인간들을 학살하는 이유..(영화리뷰/결말포함)</t>
  </si>
  <si>
    <t>&lt;시간순삭&gt; 원래 우리의 것이다..</t>
  </si>
  <si>
    <t>사랑이 끝나가는 잔혹한 현실을 보여주는 영화 ㄷㄷㄷ(영화리뷰/결말포함)</t>
  </si>
  <si>
    <t>유부녀 우리 남편 쓰레기아</t>
  </si>
  <si>
    <t>분노조절 장애를 가진 여자의 남친을 죽이면 벌어지는 일(영화리뷰/결말포함)</t>
  </si>
  <si>
    <t>“느려” 분노를 못참는 여자</t>
  </si>
  <si>
    <t>내일이 되면 기억을 잃어버리는 여자에게 첫 눈에 반한 남자(영화리뷰/결말포함)</t>
  </si>
  <si>
    <t>누구세요? 네 남자친구요</t>
  </si>
  <si>
    <t>변태 과학자가 투명인간이 되면 벌어지는 일(영화리뷰/결말포함)</t>
  </si>
  <si>
    <t>할로우 맨 (몰아보기)</t>
  </si>
  <si>
    <t>미친듯이 재미있는 넷플릭스 느와르 영화   (영화리뷰/결말포함)(영화리뷰/결말포함)</t>
  </si>
  <si>
    <t>(미친연기 ㄷㄷ) 넷플릭스 1위 (낙원의밤)</t>
  </si>
  <si>
    <t>지금까지 볼 수 없었던 "빨간맛" 하이틴 영화로 입소문타고 1위했던 "넷플릭스" 로맨스 영화(영화리뷰/결말포함)</t>
  </si>
  <si>
    <t>(스페인 영화 수위 ㄷㄷ) 혼자서 몰래 봐야하는 영화</t>
  </si>
  <si>
    <t xml:space="preserve"> 실화 '인 게 믿기지 않는 명작 영화(영화리뷰/결말포함)</t>
  </si>
  <si>
    <t>《레전드 영화》 람보와 록키의 주인공 실베스터 스탤론의 극한까지 끌어올린 액션 (영화리뷰/결말포함)</t>
  </si>
  <si>
    <t>역대급 반전 - 어이틀딱 그러다 죽어</t>
  </si>
  <si>
    <t>마지막 5분의 장면 때문에 평점이 뒤바뀐 《레전드 반전 영화》 (영화리뷰/결말포함)</t>
  </si>
  <si>
    <t>가족을 위해 친구를 죽였다</t>
  </si>
  <si>
    <t>넷플릭스에서 소녀시대가 찍은 29금영화 (영화리뷰/결말포함)</t>
  </si>
  <si>
    <t>(소녀시대 서현) 주인님이라고 해봐요</t>
  </si>
  <si>
    <t>회사 부도로 부사장에서 마트직원으로 떨어진 짐캐리...  (영화리뷰/결말포함)</t>
  </si>
  <si>
    <t>나 오늘 승진했어 한판하자</t>
  </si>
  <si>
    <t>데이팅 앱 상대 보러 대륙까지 건너갔더니 다른 남자가 서있다...?! "넷플릭스" 개꿀잼 로맨틱코미디 영화 (영화리뷰/결말포함)</t>
  </si>
  <si>
    <t>틴더로 아무나 야스</t>
  </si>
  <si>
    <t>《디카프리오 복귀영화》 공개하자마자 "전세계 박스오피스 1위" 달성 (영화리뷰/결말포함)</t>
  </si>
  <si>
    <t>지구멸망 하루전 - 사실 섹X가 하고 싶어요</t>
  </si>
  <si>
    <t>명작 존예녀인  신데렐라(영화리뷰/결말포함)</t>
  </si>
  <si>
    <t>발칙한 신데렐라</t>
  </si>
  <si>
    <t>동석이 형 범죄도시 찍기 전 발칙한 동거 생활(영화리뷰/결말포함)</t>
  </si>
  <si>
    <t>(우즈벡 구잘) 마동석 오빠 힘들어?</t>
  </si>
  <si>
    <t>상공 11,000m 높이의 열기구 위에 고립된 여자의 극한 생존 영화(영화리뷰/결말포함)</t>
  </si>
  <si>
    <t>상공 11000km</t>
  </si>
  <si>
    <t>남편이 보는 앞에서 매일 새로운 남자를 만나는 아내(영화리뷰/결말포함)</t>
  </si>
  <si>
    <t>(바람난 아내) 개가 더 잘하던데?</t>
  </si>
  <si>
    <t>일본 야쿠자들이 " 북한 존예 요원 "을 건드리면 생기는일  넷플릭스 개 띵 작 (영화리뷰/결말포함)</t>
  </si>
  <si>
    <t>(존예 북한 요원) 넷플릭스 1위&lt;야차&gt;</t>
  </si>
  <si>
    <t>미친 제 2 겟아웃????이 될 뻔 한 영화 ..... (영화리뷰/결말포함)</t>
  </si>
  <si>
    <t>베이비 시터</t>
  </si>
  <si>
    <t>89년 동안 우주선에 갇혀버린 자(영화리뷰/결말포함)</t>
  </si>
  <si>
    <t>시X 90년을 혼자 살아야해? G컵 생존자</t>
  </si>
  <si>
    <t>성실한 주부가 타락해 가는 과정(결말포함/영화리뷰)</t>
  </si>
  <si>
    <t>유부녀 이러면 안되는데...</t>
  </si>
  <si>
    <t>《 몰입감 최고 》색깔별로 각기 다른 능력을 가진 아이들(영화리뷰/결말포함)</t>
  </si>
  <si>
    <t>&lt;시간순삭&gt; 전기능력</t>
  </si>
  <si>
    <t>미친 생존 영화의 원조!!! (영화리뷰/결말포함)</t>
  </si>
  <si>
    <t>명작</t>
  </si>
  <si>
    <t>바람을 피면 생기는 일(결말포함/영화리뷰)(언페이스풀)</t>
  </si>
  <si>
    <t>【 시간순삭 】 크리스마스에 도둑들 쥐어 패는 영화 (영화리뷰/결말포함)(나홀로집에 몰아보기)메리~크리스마스</t>
  </si>
  <si>
    <t>X됏네... 또 사고쳤다…</t>
  </si>
  <si>
    <t>너무나 충격적인 실화를 모티브 한 작품(영화리뷰/결말포함)</t>
  </si>
  <si>
    <t>충격실화 2번 강X 당해도 무죄</t>
  </si>
  <si>
    <t>밤새 와우 하는데 우리 집에 찾아온 미녀(영화리뷰/결말포함)</t>
  </si>
  <si>
    <t>하룻밤만..</t>
  </si>
  <si>
    <t>한국 ㅇㄹ영화가 이렇게 발전하다니 ㄷㄷㄷ 충격적인 리메이크(영화리뷰/결말포함)</t>
  </si>
  <si>
    <t>(3초 조여정 ㄷㄷ) 충격적인 기생충 리메이크</t>
  </si>
  <si>
    <t>" 미친 억만장자 "충격적인 이야기 ㄷㄷㄷ (영화리뷰/결말포함)</t>
  </si>
  <si>
    <t>봉준호 감독이 뽑은 미친 영화</t>
  </si>
  <si>
    <t>아는 언니가 소개시켜준 일이 텐XX 근데 좀 잘 맞는 거 같기도...(영화리뷰/결말포함)</t>
  </si>
  <si>
    <t>(여배우) 텐프로에 빠지면 안되는 이유</t>
  </si>
  <si>
    <t>어느 날 갑자기 온도가 내려가고 지구가 얼어붙는다면?(영화리뷰/결말포함)</t>
  </si>
  <si>
    <t>&lt;재난영화&gt; 얼어붙은 지구</t>
  </si>
  <si>
    <t>김수현 이상형이 출연하는 개 띵 작  [메이즈 러너] 통합본 리뷰 (영화리뷰/결말포함)</t>
  </si>
  <si>
    <t>메이즈러너몰아보기 탈출 or 죽음</t>
  </si>
  <si>
    <t>역대급으로 돈 많이 쓴 개꿀 영화 (영화리뷰/결말포함)</t>
  </si>
  <si>
    <t>충격 영화 맞음??</t>
  </si>
  <si>
    <t>좀도둑인줄만 알았던 남편 때문에 인생 ㅈ된 여자 (영화리뷰/결말포함)</t>
  </si>
  <si>
    <t>레이첼 브로스나한의 레전드 영화</t>
  </si>
  <si>
    <t>치킨 배달 온 동창생에게... (영화리뷰/결말포함)</t>
  </si>
  <si>
    <t>자는철 만져줘!</t>
  </si>
  <si>
    <t>여자들만 있는 정신병원에 남자 의사가 들어오면 생기는 일(영화리뷰/결말포함)</t>
  </si>
  <si>
    <t>노예</t>
  </si>
  <si>
    <t>모쏠 찐따가 채수빈을 꼬시는 방법? "넷플릭스" 공개 당시 1위 찍은 로코 영화(영화리뷰/결말포함)</t>
  </si>
  <si>
    <t>지금 뭐하는 거예요?</t>
  </si>
  <si>
    <t>역대급 전세계 사람들을 젠틀하게 만든 영화 (영화리뷰/결말포함)(킹스맨합본)(몰아보기)</t>
  </si>
  <si>
    <t>매너</t>
  </si>
  <si>
    <t>반복되는 일상이 지겹다고 느낄 때, 오늘과 내일의 소중함을 느끼게 해주는 영화(영화리뷰/결말포함)</t>
  </si>
  <si>
    <t>타임루프 친구끼리 한번 할까??</t>
  </si>
  <si>
    <t>" 22분 "삭제!!! 수준급 느와르 영화  (영화리뷰/결말포함)</t>
  </si>
  <si>
    <t>몇 번 해주면 빚 없애줄 거에요? 텐프로</t>
  </si>
  <si>
    <t>휴잭맨 주연, "라라랜드" 음악팀이 참여한 죽기 전에 꼭 봐야할 인생 영화(영화리뷰/결말포함)</t>
  </si>
  <si>
    <t>이 영화 안본눈 삽니다.</t>
  </si>
  <si>
    <t>떠올리기 싫은 끔찍한 그 날의 기억 (영화리뷰/결말포함)</t>
  </si>
  <si>
    <t>집단겁탈</t>
  </si>
  <si>
    <t>역대급 배우들이 나오는 뮤지컬 영화(영화리뷰/결말포함)물랑루즈</t>
  </si>
  <si>
    <t>진짜 명작</t>
  </si>
  <si>
    <t>"전종서"의 미친 살인마 연기에 감탄밖에 안나오는 "넷플릭스" 역대급 한국 영화</t>
  </si>
  <si>
    <t>야, 이 x년아 미친 싸이코패스</t>
  </si>
  <si>
    <t>"눈을 뜨면 죽는다" 밖을 볼 수 없는 세상이 온, 넷플릭스에서 "대박났던" 영화(영화리뷰/결말포함)</t>
  </si>
  <si>
    <t>종말이 다가와도 ㅅㅅ는해야지</t>
  </si>
  <si>
    <t>아프리카 BJ의 이중생활 (영화리뷰/결말포함)</t>
  </si>
  <si>
    <t>벗방</t>
  </si>
  <si>
    <t>스튜어디스를  노리는 (영화리뷰/결말포함)</t>
  </si>
  <si>
    <t>유니폼쌔끈한데? 승무원을 노리는</t>
  </si>
  <si>
    <t>친구 와이프와 사고 치기...(영화리뷰/결말포함)</t>
  </si>
  <si>
    <t>나를 꼬시러 온 친구 부인 친구는 모를꺼야~</t>
  </si>
  <si>
    <t>(40분 개 순 삭) !!!! 전세계 역대 흥행 순위 1위  (영화리뷰)(결말포함)(아바타)</t>
  </si>
  <si>
    <t>미친 사이코패스가 방탈출 게임을 만든다면???(영화리뷰/결말포함)(이스케이프룸합본/몰아보기)</t>
  </si>
  <si>
    <t>미친 방탈출</t>
  </si>
  <si>
    <t>"역대급" 넷플릭스에서 대박난 영화 한 방에 몰아보기(영화리뷰/결말포함)</t>
  </si>
  <si>
    <t>365 전편 몰아보기</t>
  </si>
  <si>
    <t>눈 먼 노인의 집을 털다 벌어지는 일(영화리뷰/결말포함)(맨인더다크1,2)</t>
  </si>
  <si>
    <t>(충격적인 임신공장) 맨 인 더 다크 합본</t>
  </si>
  <si>
    <t>예비신부가 결혼식 앞두고 간 여행에서 가이드가 "주지훈"이면 벌어지는 일 (영화리뷰/결말포함)</t>
  </si>
  <si>
    <t>결혼 전 다른 남자와 자버렸다 (이연희)</t>
  </si>
  <si>
    <t>넷플에서 "무조건" 봐야할 어린 시절 첫사랑을 떠올리게 하는 하이틴 로맨스 영화(영화리뷰/결말포함)</t>
  </si>
  <si>
    <t>★평점 9.11 넷플에서 꼭 봐야할 하이틴 로맨스 영화</t>
  </si>
  <si>
    <t>일상에 지친분들을 위한 동기부여 감동실화 (영화리뷰)(결말포함)</t>
  </si>
  <si>
    <t>나랑 서핑할래?</t>
  </si>
  <si>
    <t>모든 남자들이 노리는 섹시한 간호사(영화리뷰/결말포함)</t>
  </si>
  <si>
    <t>(ㅅㅅ한 간호사) 가슴으로 치료하는..</t>
  </si>
  <si>
    <t>길바닥에 누워있는 이쁜 여자 (영화리뷰/결말포함)</t>
  </si>
  <si>
    <t>(길바닥에서 발견) 잘 곳이 없는 여자</t>
  </si>
  <si>
    <t>비참하고 끔찍한 뮤지컬 영화 (어둠속의댄서)(영화리뷰)(결말포함)</t>
  </si>
  <si>
    <t>끔찍하고 비참한 영화</t>
  </si>
  <si>
    <t>편의점 털다 여자 알바생에게 강제로...(영화리뷰/결말포함)</t>
  </si>
  <si>
    <t>비아그라 잘먹네</t>
  </si>
  <si>
    <t>맥도날들에서 일어난 끔찍한 ....(영화리뷰)(결말포함)</t>
  </si>
  <si>
    <t>더 벗으라고요? 이제 옷 없어요..</t>
  </si>
  <si>
    <t>방세를 못 내서 아들과 화장실에서 노숙하다 억대 자산가가 된 감동실화(영화리뷰/결말포함)</t>
  </si>
  <si>
    <t>번아웃이 온 당신에게 어울리는 인생 영화 "꿈을 포기하지 마세요"</t>
  </si>
  <si>
    <t>아파트 계단에서 짜릿한 경험(영화리뷰)(결말포함)</t>
  </si>
  <si>
    <t>부모님 없으니까.. 너랑 하고싶어..!</t>
  </si>
  <si>
    <t>모든걸 지켜보고 있는 변X 아저씨(영화리뷰/결말포함)</t>
  </si>
  <si>
    <t>(유부녀) 씻어야지!!</t>
  </si>
  <si>
    <t>인질의 아내행세를 하며 돈을 뜯어내는 강도(영화리뷰/결말포함)</t>
  </si>
  <si>
    <t>(강도) 같이 목욕할까?</t>
  </si>
  <si>
    <t>한편 찍고 은퇴한 존예녀 (영화리뷰/결말포함)</t>
  </si>
  <si>
    <t>은퇴작이 최고의 명작</t>
  </si>
  <si>
    <t>새로운 여자를 만날수 있는 곳!! 동창회(영화리뷰/결말포함)</t>
  </si>
  <si>
    <t>존예 유부녀 음란한 동창회</t>
  </si>
  <si>
    <t>《감동주의》 100%실화!! 껌팔이,구두닦이 출신의 전설의 파이터!! 실제 목숨이 다할 때까지 싸워 대한민국을 울린 한 복서의 실제이야기 [영화리뷰 결말포함]</t>
  </si>
  <si>
    <t>자신과의 싸움 뼈가 부러지고 아파죽어도 절대 얼굴에 표시내면 안돼 (실제대사)</t>
  </si>
  <si>
    <t>인간의 3대 욕구 중 가장 강력하다는...자신의 욕구를 채우기 위해 거대 촉수 생물체에 중독된 여인들... [영화리뷰 결말포함]</t>
  </si>
  <si>
    <t>촉수 중독</t>
  </si>
  <si>
    <t>한 방에 남녀 커플이 50일 동안 버티면 상금 70억!! 과연 어떤 일들이 일어나게 될까? [영화리뷰 결말 포함] 이매큘러트룸</t>
  </si>
  <si>
    <t>일어나 어서!! 70억 벌어야지</t>
  </si>
  <si>
    <t>100%미친실화!! 이게 실제로 있었던 일이랍니다...(빡침주의) 영화리뷰/결말포함</t>
  </si>
  <si>
    <t>현직 경찰 3명 에게 강ㄱ 당하고</t>
  </si>
  <si>
    <t>웬만한 남자들도 버티기 힘들다는 해병대 수색대에 최초로 여성이 들어가게 되면 벌어지는 일!!! 해병대 최고의 짐승남들 속에 유일한 여군... [영화리뷰]</t>
  </si>
  <si>
    <t>최초의 여군 해병대</t>
  </si>
  <si>
    <t>100%실화!! 미쳤다...악명 높기로 소문난 세계 최악의 태국 교도소에 수감된 현직 복서의 리얼스토리!! [영화리뷰/결말포함] subtitles</t>
  </si>
  <si>
    <t>싸움좀해? 눈안깔어? 실제 태국 교도소</t>
  </si>
  <si>
    <t>실화!! 미쳤다...10만 군인들의 욕구해결 이라는 명목으로 마련된 한 외딴섬의 군부대에서 벌어지는 일들....[영화리뷰 결말포함]</t>
  </si>
  <si>
    <t>신병 위안부 실화</t>
  </si>
  <si>
    <t>까칠한 아가씨와 능글맞은 아저씨가 무인도에 갇혔을 때 생긴 일!!! (영화리뷰/결말포함)</t>
  </si>
  <si>
    <t>가만있어요!! 꺼내게.. 거긴…</t>
  </si>
  <si>
    <t>《18분 순삭》 사람들이 잘 모르는 비운의 걸작!! 동네의 건달 우상, 감옥에서 막 출소한 반건달, 폭풍처럼 살고 싶었던 남자들의 이야기..한국영화 수작!! subtitles</t>
  </si>
  <si>
    <t>최민수 라고 쓰고 레전드 라고 읽는다</t>
  </si>
  <si>
    <t>《넷플릭스 역대 최고수위미친영화》 현 챔피온이 상대 선수의 딸을 건드리면 벌어지는 일... (영화리뷰/결말포함) subtitles</t>
  </si>
  <si>
    <t>소리내지마! 밤에 사람들있어</t>
  </si>
  <si>
    <t>《이 이야기는 실화임》 야생 늑대가 인간을 돌보면 생기는 일... 7살에 일꾼으로 팔려가 깊은 산속 늑대들과 평생을 살아가게 된 한 남자의 감동실화!! (영화리뷰/결말포함)</t>
  </si>
  <si>
    <t>배고파 ㅇㅋ 잡아올게</t>
  </si>
  <si>
    <t>100%실화!! 미쳤다...일반인 수학교사가 1티어 저격수가 되면 벌어지는 일!! 우크라이나군의 살아있는 전설이야기... (영화리뷰/결말포함) subtitles</t>
  </si>
  <si>
    <t>전설의 스나이퍼가 된 수학교사 "바람속도 측정끝'</t>
  </si>
  <si>
    <t>《이 영화는 진짜 미쳤음》 회피능력 만랩의 싸움천재들!! 알고보니 전설적인 실전무술 살인병기!! 미친 몰입감 순삭되는 타격액션!! (영화리뷰/결말포함)</t>
  </si>
  <si>
    <t>좀 맞자! 양아치 악!내코! 악!내팔!</t>
  </si>
  <si>
    <t>《60분 순삭》 사람들이 잘 모르는 한국영화 띵작!! 주먹하나 믿고 깡패가 된 남자!! 세상 폼나게 살고 싶었던 한 남자의 가슴아픈 이야기...</t>
  </si>
  <si>
    <t>전국의 깡패 조폭들이 지옥훈련을 받게되는곳</t>
  </si>
  <si>
    <t>매운맛!! 생존 서바이벌 - 인간이 굶으면 벌어지는 일!!! 각자의 욕구를 해결하기 위해 벌어지는 충격적인 일들...(영화리뷰/결말포함) [ENGCC]</t>
  </si>
  <si>
    <t>오늘은 너다!!</t>
  </si>
  <si>
    <t>여자들만 사는 마을과 수녀원에 남자들이 오게 되면 벌어지는 일!!! [영화리뷰/결말포함] (ENGCC)</t>
  </si>
  <si>
    <t>아~해봐</t>
  </si>
  <si>
    <t>조폭 양아치들을 맨주먹으로 조진 전설의 카리스마!! 경찰관이 조폭 몇놈 조지면 벌어지는 일..한국 레전드 원조 액션 느와르!!</t>
  </si>
  <si>
    <t>요즘 경찰은 칼도 쓰네?</t>
  </si>
  <si>
    <t>100%실화!! 미쳤다...커플여행중 흑인 원주민에게 홀딱 빠져 백인남친 버리고 흑인 마사이족과 결혼한 백인 여자!! (영화리뷰/결말포함) subtitles</t>
  </si>
  <si>
    <t>역시..</t>
  </si>
  <si>
    <t>《이 영화는 그냥 미쳤음》 무공을 숨긴 절대고수 들이 사는곳!! 어른도 그냥 조져버리는 무술신동이 있는 이곳의 정체는...(영화리뷰/결말포함) [ENGCC]</t>
  </si>
  <si>
    <t>꺼지 세요 뒤치기 싫으면</t>
  </si>
  <si>
    <t>《감동주의》 7살 소녀가 진짜 야생 늑대들과 산속에서 생존하게 되면 벌어지는 일!! (영화리뷰/결말포함)</t>
  </si>
  <si>
    <t>나 먹이 아닌데..</t>
  </si>
  <si>
    <t>100%실화!! 분노주의 아드님 죽으면 뼈라도 보내드릴게~ 한국인만 노리는 한인 납치단의 실체!!</t>
  </si>
  <si>
    <t>한인납치사건 충격실화 '혹시 한국분이세요?</t>
  </si>
  <si>
    <t>《36분 순삭》 너무 재밌어서 지금 개봉하면 진짜 난리 날 레전드 코믹영화!! 동네 날건달들이 주유소 직원이 되면 벌어지는 일!!</t>
  </si>
  <si>
    <t>맞을래?벗을래?</t>
  </si>
  <si>
    <t>멕시코의 충격적인 막장 성문화!! 놀러온 아내 친구와 같이 살게 되자 벌어지는일.. [영화리뷰] (ENGCC)</t>
  </si>
  <si>
    <t>친구남편 아내친구</t>
  </si>
  <si>
    <t>사이비 종교 단체를 진압하러간 특수부대원들!! 눈앞에서 벌어진 진짜 충격적인 광경 (영화리뷰/결말포함)</t>
  </si>
  <si>
    <t>(인간들) 미쳤다</t>
  </si>
  <si>
    <t>로봇으로 인간의 모든 욕구를 해결하게 된다면...존예 A.I 로봇을 아내로 맞이하면 생기는 일!!! (영화리뷰/결말포함) [ENGCC]</t>
  </si>
  <si>
    <t>인간과 똑같은 존예 A.I "아내로봇</t>
  </si>
  <si>
    <t>모태솔로 수녀들의 일탈 사건!!! 남자경험이 전혀없는 수녀들이 살고있는 수녀원에 젊고 잘생긴 정원사가 왔을때 벌어지는일...[영화리뷰/결말포함]</t>
  </si>
  <si>
    <t>저 한번도 못해봤..</t>
  </si>
  <si>
    <t>학창시절 폭력써클 일진이 전국구 조폭이 되어 고향으로 돌아오면 벌어지는일!!! 고교시절 주먹 좀 쓰며 돌아다니던 친구들은 이제 아재가 되었다...(ENGCC)</t>
  </si>
  <si>
    <t>일진출신 현직조폭</t>
  </si>
  <si>
    <t>식인종에게 잡혀가면 벌어지는일!!!! [영화리뷰/결말포함]</t>
  </si>
  <si>
    <t>예비군 훈련장에 퍼진 좀비 바이러스!!! 생존확률 0% 정체불명의 바이러스로 인해 예비군들이 좀비로 변해버린 아비규환의 상황... [영화리뷰/결말포함]</t>
  </si>
  <si>
    <t>예비군 훈련장에 좀비 출현</t>
  </si>
  <si>
    <t>홀로 무인도에서 생존 중인 여신급 존예녀!!! 하필 그곳에 1인캠핑을 하러온 찌질남과 남겨진다면... [영화리뷰/결말포함] 공포영화 놀람주의 (ENG CC)</t>
  </si>
  <si>
    <t>무인도 생존!! 바베큐는 질려..</t>
  </si>
  <si>
    <t>지금까지 이런 감옥영화는 없었다!!! 분노조절이 되지 않는 남자가 교도소에 갇히면 겪게되는일... 분노를 씹어삼키고 끝까지 버텨라!!! [영화리뷰 /결말포함] (ENG CC)</t>
  </si>
  <si>
    <t>분노조절장애 고위험군 죄수가 교도소에 갇히면 겪게되는일</t>
  </si>
  <si>
    <t>외계인이 인간을 지배하면 벌어지는일!!! 그들은 우리를 멸종시키러 왔고 인간 사육장을 만들고 대뇌를 통제해 우리를 노예로 만든다 [영화리뷰/결말포함] (ENG CC)</t>
  </si>
  <si>
    <t>인간을 사육하는 외계인!!</t>
  </si>
  <si>
    <t>극한으로 단련된 최강의 싸움꾼!!! 복싱계의 핵주먹 타이슨에게 복싱을 배우고 킥복싱의 전설 반담에게 킥복싱을 전수 받은 남자!! [영화리뷰/결말포함] (ENG CC)</t>
  </si>
  <si>
    <t>넌이미.. 고자다</t>
  </si>
  <si>
    <t>412명의 종신형 죄수들과 사형수들이 북극 무인도에 유기된채 실험을 당하고 제한된 생존조건 속에서 오직 살기위한 생존 서바이벌이 시작된다!! [영화리뷰/결말포함] (ENG CC)</t>
  </si>
  <si>
    <t>북극의 무인도 206명의 무기수 VS 신입 사형수 206명</t>
  </si>
  <si>
    <t>범죄조직에서 함께 교육을 받으며 자란 두 남자!! 살아가는 법과 복수하는 법을 배운다..가장 냉혹하기로 소문난 시베리아 범죄조직 [영화리뷰 결말포함] (ENG CC)</t>
  </si>
  <si>
    <t>살아가는법과 복수하는법을 배운다</t>
  </si>
  <si>
    <t>눈떠보니 누르면 뭐가 나올지 모르는 ㄲㅊ버튼 수백개가 있는 방에 갇힌다면?? 미친상상력!! 절대예상불가!! [영화리뷰/결말포함] (ENG CC)</t>
  </si>
  <si>
    <t>출구없는방!! 살아남는법!!</t>
  </si>
  <si>
    <t>인간과 싱크로율 100% 인조인간 로봇이 함께 사는 도시!! 과연 어떤 결과를 초래하게 될까? [영화리뷰 결말포함] (ENG CC)</t>
  </si>
  <si>
    <t>부자들만 살수있는 로봇</t>
  </si>
  <si>
    <t>레전드 SF영화 ! 초대형 마시멜로맨에게서 뉴욕을 구해라!!! 원조 유령 사냥꾼들!!  [결말포함/영화리뷰]</t>
  </si>
  <si>
    <t>뀨?</t>
  </si>
  <si>
    <t>짐캐리가 캐리했다고 평가받는 레전드 코미디 영화! [결말포함/영화리뷰]</t>
  </si>
  <si>
    <t>동물탐정</t>
  </si>
  <si>
    <t>원조 멀티버스 액션!! 다른 지구를 돌아다니며 나 자신과 싸운다!! [결말포함/영화리뷰]</t>
  </si>
  <si>
    <t>이연걸vs 이연걸</t>
  </si>
  <si>
    <t>제작비 1,800억! 살아돌아온 레전드 요원이 이번에도 주먹으로 매너를 알려준다 [결말포함/영화리뷰]</t>
  </si>
  <si>
    <t>아직도 매너가 없네?</t>
  </si>
  <si>
    <t>원조 병맛 코미디 영화를 원한다면 즉시 클릭!!  [결말포함/영화리뷰]</t>
  </si>
  <si>
    <t>오우야…</t>
  </si>
  <si>
    <t>최악의 리부트???!! 다시 한번 시작되는 유령 사냥!!  [결말포함/영화리뷰]</t>
  </si>
  <si>
    <t>공룡이 살고있는 별에 불시착한 우주 비행사 이야기! 첨단 무기 vs 공룡 [결말포함/영화리뷰]</t>
  </si>
  <si>
    <t>ㅅㅂ…</t>
  </si>
  <si>
    <t>한국 만화를 원작으로한 헐리우드 실사화 영화!! 뱀파이어 군단과 싸우는 검은 사제 이야기 [결말포함/영화리뷰]</t>
  </si>
  <si>
    <t>벤파이어 사냥꾼</t>
  </si>
  <si>
    <t>동네 깡패들에게 주먹으로 매너를 알려주는 중년의 신사 "매너가 사람을 만든다" 최고의 명대사를 남긴 레전드 영화!!  [결말포함/영화리뷰]</t>
  </si>
  <si>
    <t>매너가 없네?</t>
  </si>
  <si>
    <t>네이버 평점 9.3점!! 애니메이션을 뛰어넘었다는 평가를 받은 흑인 스파이더맨 이야기! 《스파이더맨 뉴 유니버스》 [결말포함/영화리뷰]</t>
  </si>
  <si>
    <t>준비 됐지? 넵!</t>
  </si>
  <si>
    <t>죽고 싶지만 죽을 수 없는 개그 히어로《데드풀2》[결말포함/영화리뷰]</t>
  </si>
  <si>
    <t>기름통 폭발 1초전</t>
  </si>
  <si>
    <t>싸움 고수 장님? 앞을 못 보는 변호사가 밤마다 거리에서 벌이는 일《결말포함》</t>
  </si>
  <si>
    <t>2시간 순삭! 검은 양복을 입고 지구를 지키는 비밀요원 맨인블랙 시리즈 전부 다 한번에 몰아보기!《맨인블랙 시리즈 전편》몰아보기 (1편~3편+인터내셔널)</t>
  </si>
  <si>
    <t>맨인블랙 모든 시리즈 &lt;전편&gt;돌아보기</t>
  </si>
  <si>
    <t>어느 날 갑자기 신이 되어버린 남자! 네이버 평점 9! 짐캐리의 "신"들린 연기[결말포함/영화리뷰]</t>
  </si>
  <si>
    <t>네이버 평점 나는 전지전능 하다</t>
  </si>
  <si>
    <t>4시간 23분 시간 순삭! 지금까지 나온 스파이더맨  시리즈 전부 다 한번에 몰아보기!《스파이더맨 시리즈 전편》몰아보기(샘스파,어스파,톰스파) [결말포함]</t>
  </si>
  <si>
    <t>스파이더맨 모든 시리즈 전편 몰아보기</t>
  </si>
  <si>
    <t>마블의 최대 악동!! 닥치는 대로 부수고 죽인다! 악당?? 히어로? 그냥 데드풀《데드풀》[결말포함/영화리뷰]</t>
  </si>
  <si>
    <t>우리 알지?</t>
  </si>
  <si>
    <t>토르 주인공들이 다시 뭉쳤다!  어린 시절 외계인을 본 소녀가 비밀 요원을 꿈꾸면 벌어지는 일![결말포함/영화리뷰]</t>
  </si>
  <si>
    <t>토르 안가...?</t>
  </si>
  <si>
    <t>제작비 3,000억! 외계인으로 부터 지구를 지키기 위해 시간 여행을 하는 비밀 요원 이야기 [결말포함/영화리뷰]</t>
  </si>
  <si>
    <t>시간여행 중...</t>
  </si>
  <si>
    <t>제작비 1,800억! 검은 양복을 입고 지구를 지키기 위해 외계인과 싸우는 비밀 요원 이야기  [결말포함/영화리뷰]</t>
  </si>
  <si>
    <t>제작비 1,200억! 사람의 머리를 열었더니 외계인이 타고 있다??? 윌스미스를 대스타로 만들어준 레전드 SF영화 [결말포함/영화리뷰]</t>
  </si>
  <si>
    <t>외계인 왕자</t>
  </si>
  <si>
    <t>제작비 6 800억?!!  마블에 다시 등장한 새로운 스파이더맨 몰아보기! 《톰홀랜드 스파이더맨》몰아보기 [결말포함]</t>
  </si>
  <si>
    <t>톰 홀랜드 스파이더맨 &lt;전편&gt; 몰아보기</t>
  </si>
  <si>
    <t>시간을 멈추는 리모컨??? 아담 샌들러 주연의 최고의 가족 영화!  네이버 평점 9.14!!  [결말포함/영화리뷰]</t>
  </si>
  <si>
    <t>좋았어? 네이버 평점 9.14 너는 좋았겠지</t>
  </si>
  <si>
    <t>톰홀랜드가 연기하는 세번째 스파이더맨 빌런연합 vs 스파이더맨 《스파이더맨 노웨이홈》 [결말포함/영화리뷰]</t>
  </si>
  <si>
    <t>톰홀랜드가 연기하는 두번째 스파이더맨  미스테리오 vs 스파이더맨 《스파이더맨 파프롬홈》 [결말포함/영화리뷰]</t>
  </si>
  <si>
    <t>아이언맨의 후계자</t>
  </si>
  <si>
    <t>톰홀랜드가 연기하는 첫번째 스파이더맨  벌처 vs 스파이더맨 《스파이더맨 홈커밍》 [결말포함/영화리뷰]</t>
  </si>
  <si>
    <t>MZ 스파이더맨</t>
  </si>
  <si>
    <t>더 이상 착한 히어로는 없다! 스파이더맨 라이벌로 뽑히는 마블의 대표 안티 히어로 《베놈》몰아보기 [결말포함]</t>
  </si>
  <si>
    <t>베놈 &lt;1편, 2편&gt;몰아보기</t>
  </si>
  <si>
    <t>제작비 1,100억! 외계에서 온 비디오 게임 캐릭터가 인간들을 공격한다?  팩맨 실사화 [결말포함/영화리뷰]</t>
  </si>
  <si>
    <t>잡아먹어주마</t>
  </si>
  <si>
    <t>경찰서를 털어야 하는 도둑이 있다?? 네이버 평점 9!! 레전드 코미디 영화 [결말포함/영화리뷰]</t>
  </si>
  <si>
    <t>경찰 도둑 네이버 평점 9.06 경찰</t>
  </si>
  <si>
    <t>세대를 거듭할수록 강해지는 외계 기생 생물! 마블 최고의 안티 히어로《베놈2》[결말포함/영화리뷰]</t>
  </si>
  <si>
    <t>베놈 아들?</t>
  </si>
  <si>
    <t>스파이더맨의 숙적이라고 불리는 마블 최고의 안티 히어로《베놈1》[결말포함/영화리뷰]</t>
  </si>
  <si>
    <t>우주 기생충</t>
  </si>
  <si>
    <t>1시간 28분 순삭!! 토비 맥과이어의 오리지널 스파이더맨을 한번에!! 《스파이더맨》몰아보기 [결말포함]</t>
  </si>
  <si>
    <t>샘 레이미 스파이더맨 &lt;전편&gt;몰아보기</t>
  </si>
  <si>
    <t>사람들을 구할 때마다 도시가 박살난다??!! 결국 교도소까지 가는 못 말리는 꼴통 히어로 [결말포함/영화리뷰]</t>
  </si>
  <si>
    <t>히이로인데 교감..</t>
  </si>
  <si>
    <t>지옥의 악마가 사람의 손에서 자라면 생기는 일! 기예르모 델 토로 감독의 판타지 영화!  《헬보이》 [결말포함/영화리뷰]</t>
  </si>
  <si>
    <t>지옥의 악마</t>
  </si>
  <si>
    <t>전성기 시절 주성치가 보여주는 원조 홍콩 코미디! 요리왕 비룡 실사판 영화?? 《식신》[결말포함/영화리뷰]</t>
  </si>
  <si>
    <t>식 신</t>
  </si>
  <si>
    <t>베놈 vs 스파이더맨! 토비 맥과이어가 연기한 오리지널 스파이더맨! 세번째 이야기 《스파이더맨3》 [결말포함/영화리뷰]</t>
  </si>
  <si>
    <t>그린고블린 vs 스파이더맨! 토비 맥과이어가 연기한 오리지널 스파이더맨! 첫번째 이야기《스파이더맨1》[결말포함/영화리뷰]</t>
  </si>
  <si>
    <t>오리지널</t>
  </si>
  <si>
    <t>토비 맥과이어가 연기한 오리지널 스파이더맨! 두번째 이야기 닥터 옥토퍼스 vs 스파이더맨 《스파이더맨2》 [결말포함/영화리뷰]</t>
  </si>
  <si>
    <t>싸움에 재능 없는 찐따가 과거로 돌아가 일진이 되는 과정!! 크로우즈를 뛰어넘는 역대급 실사화! 《도쿄리벤저스》 [결말포함/영화리뷰]</t>
  </si>
  <si>
    <t>미래에서 온 찐따 일진</t>
  </si>
  <si>
    <t>서유기 월광보합이 다시 돌아왔다? 아직 끝나지 않은 손오공의 가슴 아픈 사랑이야기! 《서유기3:월광보합 리턴즈》[결말포함/영화리뷰]</t>
  </si>
  <si>
    <t>중국판 ET? 가난한 집에 외계 강아지가 들어오면 생기는 일! 주성치가 만든 명랑 가족 영화! [결말포함/영화리뷰]</t>
  </si>
  <si>
    <t>전성기 시절 이연걸이 보여주는 화려한 홍콩 액션! 태극권을 만들어 낸 장삼풍 이야기 《태극권》[결말포함/영화리뷰]</t>
  </si>
  <si>
    <t>스파이더맨이 어울리는 남자 앤드류 가필드의 스파이더맨!! 《어메이징 스파이더맨》전편 몰아보기 [결말포함]</t>
  </si>
  <si>
    <t>어메이징 스파이더맨 &lt;전편&gt;몰아보기</t>
  </si>
  <si>
    <t>드디어 밝혀지는 서바이벌 세계의 비밀!!《아리스 인 보더랜드 시즌2》몰아보기 Netflix드라마</t>
  </si>
  <si>
    <t>아리스 인 보더랜드 시즌2 몰아보기</t>
  </si>
  <si>
    <t>일본판 오징어게임?! 생존 서바이벌  넷플릭스 드라마!《아리스 인 보더랜드 시즌1》몰아보기 Netflix드라마</t>
  </si>
  <si>
    <t>아리스 인 보더랜드 &lt;시즌1&gt;몰아보기</t>
  </si>
  <si>
    <t>주성치가 1편을 감독하고 2편을 제작한 서유기 레전드 영화!! 《서유기1:서유항마》《서유기2:서유복요》몰아보기 [결말포함]</t>
  </si>
  <si>
    <t>서유기 《서유항마》,《서유복요》몰아보기</t>
  </si>
  <si>
    <t>왕조현을 여신으로 만들어 준 레전드 홍콩 영화! 귀신과의 사랑 《천녀유혼1》[결말포함/영화리뷰]</t>
  </si>
  <si>
    <t>천녀유혼</t>
  </si>
  <si>
    <t>스파이더맨 시리즈 중 가장 슬프다고 평가 받는 앤드류 가필드의 스파이더맨! 《어메이징 스파이더맨2》 [결말포함/영화리뷰]</t>
  </si>
  <si>
    <t>가장 높은 싱크로율로 극찬 받았던 앤드류 가필드의 스파이더맨! 《어메이징 스파이더맨1》 [결말포함/영화리뷰]</t>
  </si>
  <si>
    <t>거미인간?</t>
  </si>
  <si>
    <t>주성치가 출연한 마지막 명작이라고 평가받는 영화!! 《쿵푸허슬》 [결말포함/영화리뷰]</t>
  </si>
  <si>
    <t>두꺼비 아니다</t>
  </si>
  <si>
    <t>오징어 게임 보신분 무조껀 보세요!! 일본 서바이벌 레전드 넷플릭스 드라마《아리스 인 보더랜드 시즌2》2부 Netflix드라마</t>
  </si>
  <si>
    <t>잡히면 죽는다</t>
  </si>
  <si>
    <t>오징어 게임 보신분 무조껀 보세요!! 일본 서바이벌 레전드 넷플릭스 드라마《아리스 인 보더랜드 시즌2》1부 Netflix드라마</t>
  </si>
  <si>
    <t>살인게임</t>
  </si>
  <si>
    <t>당신의 40분을 삭제시켜 줄 주성치의 레전드 영화!! 《서유쌍기》몰아보기 [결말포함/영화리뷰]</t>
  </si>
  <si>
    <t>서유쌍기 《월광보합》,《선리기면》몰아보기</t>
  </si>
  <si>
    <t>한때 일본을 강타한 사람을 잡아먹는 푸른 귀신《아오오니》몰아보기</t>
  </si>
  <si>
    <t>아오오니 &lt;1편&gt;,&lt;2편&gt;몰아보기</t>
  </si>
  <si>
    <t>웃기지만 슬픈 주성치의 레전드 영화!! 《서유기:선리기연》[결말포함/영화리뷰]</t>
  </si>
  <si>
    <t>서유기 영화 중에 최고로 뽑히는 레전드 명작! 《서유기:월광보합》[결말포함/영화리뷰]</t>
  </si>
  <si>
    <t>손오공.</t>
  </si>
  <si>
    <t>중국을 최초로 통일한 진시황의 숨겨진 이야기《킹덤》실사화 영화 [결말포함/영화리뷰]</t>
  </si>
  <si>
    <t>천하대장군</t>
  </si>
  <si>
    <t>수백억의 제작비를 CG비용으로 갈아 넣은 손오공 영화!! 《서유기2:서유복요》[결말포함/영화리뷰]</t>
  </si>
  <si>
    <t>돌원숭이</t>
  </si>
  <si>
    <t>서유기를 역대급으로 재해석 했다고 평가 받는 주성치 감독 영화!!! 《서유기1:모험의시작》[결말포함/영화리뷰]</t>
  </si>
  <si>
    <t>지구 여래신장</t>
  </si>
  <si>
    <t>세상을 멸망으로 이끈 좀비 바이러스의 시작! 《레지던트이블1》[결말포함/영화리뷰]</t>
  </si>
  <si>
    <t>근본좀비</t>
  </si>
  <si>
    <t>아무도 실사화 할 줄 몰랐던 레전드 병맛 탈옥 코미디!! (재업)《감옥학원》[결말포함/영화리뷰]</t>
  </si>
  <si>
    <t>감옥학원 19</t>
  </si>
  <si>
    <t>폐가에 갇힌 학생들을 잡아먹는 푸른귀신!! 공포주의 (재업)《아오오니》[결말포함/영화리뷰]</t>
  </si>
  <si>
    <t>아오오니 하..</t>
  </si>
  <si>
    <t>초능력을 가진 고등학생의 병맛 학교생활 이야기《사이키 쿠스오의 재난》[결말포함/영화리뷰]</t>
  </si>
  <si>
    <t>지구멸망 5분전</t>
  </si>
  <si>
    <t>괴생명체에게 암살을 배우는 중학생들 이야기《암살교실 몰아보기》[결말포함/영화리뷰]</t>
  </si>
  <si>
    <t>암살교실 1,2편 한번에 몰아보기 ㄱ?</t>
  </si>
  <si>
    <t>게임으로 만든 괴물이 현실이 되어 사람들을 잡아먹는다《아오오니2》[결말포함/영화리뷰]</t>
  </si>
  <si>
    <t>자일리톨 아니다</t>
  </si>
  <si>
    <t>일본 스파이더맨??? 다시 돌아온 병맛 히어로! 《변태가면2》[결말포함/영화리뷰]</t>
  </si>
  <si>
    <t>병X 같지만... 멋있어</t>
  </si>
  <si>
    <t>팬티를 쓰면 강해지는 병맛 히어로!! 《변태가면》[결말포함/영화리뷰]</t>
  </si>
  <si>
    <t>변태가면</t>
  </si>
  <si>
    <t>괴생명체 선생님을 죽여야 졸업이 가능하다고?《암살교실2:졸업편》[결말포함/영화리뷰]</t>
  </si>
  <si>
    <t>선생님은 죽지 않는단다</t>
  </si>
  <si>
    <t>전업주부가 된 전설의 야쿠자 이야기 《극주부도》[결말포함/영화리뷰]</t>
  </si>
  <si>
    <t>극도주부</t>
  </si>
  <si>
    <t>괴생명체에게 암살을 배우는 중학생들《암살교실》[결말포함/영화리뷰]</t>
  </si>
  <si>
    <t>날 죽이면 100점을 주지</t>
  </si>
  <si>
    <t>어릴적 OCN에서 틀어주면 90분 멍하니 봤던 개띵작 영화  [영화리뷰/결말포함]</t>
  </si>
  <si>
    <t>시작부터 끝까지 숨쉴틈을 안주는 영화 개꿀잼</t>
  </si>
  <si>
    <t>2개의 중력이 존재하는 쌍둥이 행성의 사회  [영화리뷰/결말포함]</t>
  </si>
  <si>
    <t>4차원 바닷속에서 벌어지는 일 [영화리뷰/결말포함]</t>
  </si>
  <si>
    <t>바닷속에 생긴 웜홀</t>
  </si>
  <si>
    <t>역사에 기록된 대학살 당하는 민간인 포로들의 끔찍한 최후 [영화리뷰]</t>
  </si>
  <si>
    <t>- 오늘은 너희들이 6번째 버스에 탑승한다</t>
  </si>
  <si>
    <t>하늘로 올라가는 두 여자의 최후  [결말포함]</t>
  </si>
  <si>
    <t>2000피트 상공</t>
  </si>
  <si>
    <t>새벽 2시에 운행하는 지옥의 식육열차  [결말포함]</t>
  </si>
  <si>
    <t>인류를 멸종시키는건 다름아닌 '귀신'이었다 [결말포함]</t>
  </si>
  <si>
    <t>신 인류 접촉 사망률 100%</t>
  </si>
  <si>
    <t>인류 종말을 피해 냉동수면을 택한 인류의 최후 [결말포함]</t>
  </si>
  <si>
    <t>도대체 몇년이 흐른거야?</t>
  </si>
  <si>
    <t>핵탄두를 피해 극초음속으로 달리는 남자 [결말포함]</t>
  </si>
  <si>
    <t>마하 10의 극초음속 존나 빠르다..</t>
  </si>
  <si>
    <t>사신 vs 킬러 vs 킬러 vs 킬러 vs 킬러 vs 킬러 vs 킬러 [영화리뷰/결말포함]</t>
  </si>
  <si>
    <t>독 vs 총 vs 칼 vs 검객 vs 행운 vs 불행 (서양킬러) (동양킬러) 영감, 그냥 가던 길 가지? 그리 못하겠소만</t>
  </si>
  <si>
    <t>방송하는 고등학생이 초능력이 생기면 벌어지는일 [결말포함]</t>
  </si>
  <si>
    <t>나이스 캐치! 비행기 오는중...</t>
  </si>
  <si>
    <t>신이 존재해선 안되는 세계 [결말포함]</t>
  </si>
  <si>
    <t>미래를 보는 초능력자가 개사기인 이유 [결말포함]</t>
  </si>
  <si>
    <t>ㅋㅋㅋ 도대체 왜 안쳐맞는거야!?</t>
  </si>
  <si>
    <t>86년동안 자손을 낳아 이주하는 2세대 인류의 충격적인 삶 [결말포함]</t>
  </si>
  <si>
    <t>새로운 지구로 떠나는 2세대 인류 역시</t>
  </si>
  <si>
    <t>이세계를 창조하여 신이된 인간 [영화리뷰/결말포함]</t>
  </si>
  <si>
    <t>내가 창조했으니 내가 파괴한다</t>
  </si>
  <si>
    <t>이세계에서 열리는 천하제일무도대회 [영화리뷰/결말포함]</t>
  </si>
  <si>
    <t>저승으로 간 엽문</t>
  </si>
  <si>
    <t>지구멸망 1000년후, 기계생물에게 잡아먹히는 인류의 사회 [영화리뷰/결말포함]</t>
  </si>
  <si>
    <t>생존율0% 외계행성 “XT-59"</t>
  </si>
  <si>
    <t>우주만물의 진리를 깨달아 신이 된 인간 [결말포함]</t>
  </si>
  <si>
    <t>한국의 신약으로 창조된 신 [영화리뷰]</t>
  </si>
  <si>
    <t>여자BJ  혼자서 야방 하면 안되는 이유 [영화리뷰]</t>
  </si>
  <si>
    <t>야, 내가 먼저 할게</t>
  </si>
  <si>
    <t>우주비행중 핵 전쟁으로 멸망해버린 지구 [결말포함]</t>
  </si>
  <si>
    <t>북한이 핵탄두를 발사했다</t>
  </si>
  <si>
    <t>당신은 살기위해 인육을 먹을 수 있나요? [영화리뷰/결말포함]</t>
  </si>
  <si>
    <t>※실화영화</t>
  </si>
  <si>
    <t>거울 속의 내가 입을 찢어버린다면 벌어지는 일  [영화리뷰/결말포함]</t>
  </si>
  <si>
    <t>45,000개의 지뢰를 제거하는 방법  [영화리뷰/결말포함]</t>
  </si>
  <si>
    <t>그냥 ㅈㄴ.. 걷는거야..</t>
  </si>
  <si>
    <t>지구 80억 인구중에 단 1명만이 정상인 세계 [영화리뷰/결말포함]</t>
  </si>
  <si>
    <t>국민 여러분 저도눈이 멀었습니다</t>
  </si>
  <si>
    <t>외계 괴물이 지구에서 번식하는 방법 [영화리뷰/결말포함]</t>
  </si>
  <si>
    <t>내 새끼들을 낳아줘...</t>
  </si>
  <si>
    <t>화성에서 발굴된 외계 생명체를 깨운 인류의 최후 [영화리뷰/결말포함]</t>
  </si>
  <si>
    <t>- 저리가!</t>
  </si>
  <si>
    <t>귀신들을 천국으로 보내주는 아이언 맨 [결말포함]</t>
  </si>
  <si>
    <t>저승 버스 - 너 이리와! - 제발 5분만 시간을 줘요! (귀신)</t>
  </si>
  <si>
    <t>세상의 끝에 도착한 남자 [결말포함]</t>
  </si>
  <si>
    <t>이럴리가 없어... 내가 살고있던 세계가..</t>
  </si>
  <si>
    <t>영생을 얻은 미래인류의 최후 [영화리뷰/결말포함]</t>
  </si>
  <si>
    <t>이제 그만 죽고싶어..</t>
  </si>
  <si>
    <t>천사들이 난입하는 야구영화ㅋㅋ [영화리뷰/결말포함]</t>
  </si>
  <si>
    <t>천사소환</t>
  </si>
  <si>
    <t>초능력자가 재산 100,000,000,000원 모으는 방법 [영화리뷰/결말포함]</t>
  </si>
  <si>
    <t>이세계를 넘나드는 남자</t>
  </si>
  <si>
    <t>99.6% 인류가 멸망한 미래세상의 법 [영화리뷰/결말포함]</t>
  </si>
  <si>
    <t>당신은 임신 대상자입니다</t>
  </si>
  <si>
    <t>좀비 바이러스 vs 경찰 + 조폭  [영화리뷰/결말포함]</t>
  </si>
  <si>
    <t>경찰 + 조폭 vs 좀비</t>
  </si>
  <si>
    <t>지구 75%의 생명체가 멸종하는 영화 [영화리뷰/결말포함]</t>
  </si>
  <si>
    <t>충격파 도착까지 1분20초 남았습니다. I</t>
  </si>
  <si>
    <t>꼬리로 숨을 쉬는 괴물이 존재하는 행성 [영화리뷰/결말포함]</t>
  </si>
  <si>
    <t>코(숨구멍)</t>
  </si>
  <si>
    <t>11000m 바다 밑바닥에 존재하는 고대생명체 [영화리뷰/결말포함]</t>
  </si>
  <si>
    <t>이거 혹시 새끼 아닐까?</t>
  </si>
  <si>
    <t>어둡지만 찬란한 영화... [영화리뷰/결말포함]</t>
  </si>
  <si>
    <t>희망은 좋은거예요. 레드 그렇지않아 앤디</t>
  </si>
  <si>
    <t>지옥에서 걸린 바이러스 [영화리뷰/결말포함]</t>
  </si>
  <si>
    <t>등이…</t>
  </si>
  <si>
    <t>중력과 세계가 뒤죽박죽인 지옥에 갇힌 남자 [결말포함]</t>
  </si>
  <si>
    <t>중력만 60개</t>
  </si>
  <si>
    <t>건축가가 이세계에 들어가면 벌어지는 일 [결말포함]</t>
  </si>
  <si>
    <t>“만물창조" - 아름답도다.</t>
  </si>
  <si>
    <t>미래의 순간이동 전쟁 [영화리뷰/결말포함]</t>
  </si>
  <si>
    <t>죽은 사람들이 돌아오는 장소 [영화리뷰/결말포함]</t>
  </si>
  <si>
    <t>여기가 천국인가요?</t>
  </si>
  <si>
    <t>버려진 지구에서 홀로 살아가는 여자 [영화리뷰/결말포함]</t>
  </si>
  <si>
    <t>목성 이주한 지구인들</t>
  </si>
  <si>
    <t>6억 3500만년후 지구에 도착한 남자 [영화리뷰/결말포함]</t>
  </si>
  <si>
    <t>6억 3542만 7810년의 시간여행</t>
  </si>
  <si>
    <t>시리즈 사상 역대 최고 흥행과 호평을 기록한 스파이 액션 명작!  007 한방에 몰아보기!! [영화리뷰/결말포함]</t>
  </si>
  <si>
    <t>007 레전드 시리즈 21-25편 한방에 몰아보기</t>
  </si>
  <si>
    <t>"흥행 1위" 재미와 감동 둘다 잡은 죽기전에 꼭 봐야 할 레전드 액션 대작!! [영화리뷰/결말포함]</t>
  </si>
  <si>
    <t>제리 브룩하이머 제작! 블록버스터!!</t>
  </si>
  <si>
    <t>"개봉당시 전세계 흥행 1위찍은" 시리즈 마지막 미션! 완벽학 피날레 액션 명작!! [영화리뷰/결말포함]</t>
  </si>
  <si>
    <t>"2억5천만달러 역대급 제작비" 액션 블록버스터!!</t>
  </si>
  <si>
    <t>"평점 8.82" 믿고 보는 머머리 형님의 유쾌한 액션 띵작!  [영화리뷰/결말포함]</t>
  </si>
  <si>
    <t>존잼” 스파이 액션!</t>
  </si>
  <si>
    <t>몰아치는 화끈한 액션으로 흥행 레전드 갱신중인 "넷플릭스 미친 신작" [영화리뷰/결말포함]</t>
  </si>
  <si>
    <t>"전세계 1위" 역대급 액션 신작!!</t>
  </si>
  <si>
    <t>개봉당시 전세계 박스오피스 1위 달성에 빛나는 가장 완벽한 스파이 액션!! [영화리뷰/결말포함]</t>
  </si>
  <si>
    <t>시선을 압도하는 최강액션!!</t>
  </si>
  <si>
    <t>"건들면 안되는 원조 액션 히어로 형님"  악당들을 화끈하게 쓸어 버리는 액션 띵작!  [영화리뷰/결말포함]</t>
  </si>
  <si>
    <t>평점 8.38% 액션 대폭발!!</t>
  </si>
  <si>
    <t>"진짜 재밌어요" 말이 필요없는 SF액션의 한 획을 그은 레전드 명작! [영화리뷰/결말포함]</t>
  </si>
  <si>
    <t>평점 9.21 미친 띵작 !!!</t>
  </si>
  <si>
    <t>"10억달러 돌파" 역대 최고 흥행 기록!! 작품성, 평점 모두 사로잡은 레전드 액션 띵작!! [영화리뷰/결말포함]</t>
  </si>
  <si>
    <t>꼭봐야할 액션 블록버스터!!!</t>
  </si>
  <si>
    <t>"제작비 2960억" 시리즈 사상 최고 초대형 블록버스터! 최초로 명령을 거부한 스파이!! [영화리뷰/결말포함]</t>
  </si>
  <si>
    <t>"독보적" 액션!</t>
  </si>
  <si>
    <t>"평점 9.25" 제리 브룩하이머 사단이 만든 죽기 전에 꼭 봐야 할 레전드 명작 !! [영화리뷰/결말포함]</t>
  </si>
  <si>
    <t>꼭보세요!!!</t>
  </si>
  <si>
    <t>비행기에서 만난 훈남이 CIA 특수요원이면 벌어지는일 액션 띵작 !!  [영화리뷰/결말포함]</t>
  </si>
  <si>
    <t>“킬링타임용 존잼 액션!</t>
  </si>
  <si>
    <t>" 감히 시리즈 최고라 평가받는 레전드의 시작편 "  스파이 액션의 바이블이된 갓 띵작!! [영화리뷰/결말포함]</t>
  </si>
  <si>
    <t>극한의 액션 블록버스터!</t>
  </si>
  <si>
    <t>미국 최대도시 뉴욕에 비상계엄령이 선포되면 벌어지는 일   [영화리뷰/결말포함]</t>
  </si>
  <si>
    <t>천조국 클라스</t>
  </si>
  <si>
    <t>곧 현실이 될지도 모르는 AI 로봇의 대반란! 레전드 액션 명작!!  [영화리뷰/결말포함]</t>
  </si>
  <si>
    <t>액션폼 미쳤다!!</t>
  </si>
  <si>
    <t>넷플릭스에서 꼭 봐야 하는 몰입감 쩌는 킬링타임용 SF액션 !! [영화리뷰/결말포함]</t>
  </si>
  <si>
    <t>상상초월!!</t>
  </si>
  <si>
    <t>은퇴 하려는 최강 킬러를 잘못 건드려 버린 야쿠자들의 최후!  [영화리뷰/결말포함]</t>
  </si>
  <si>
    <t>넷플릭스1위 킬링액션</t>
  </si>
  <si>
    <t>IS 발라 버리는 이라크 특수부대의 실화 바탕 레전드 전쟁영화!!  [영화리뷰/결함포함]</t>
  </si>
  <si>
    <t>리얼리티 미쳤다!!</t>
  </si>
  <si>
    <t>"제작비 2300억" 한순간도 재미 없을 수 없는 유쾌한 범죄 코미디 액션!! [영화리뷰/결말포함]</t>
  </si>
  <si>
    <t>넷플 전세계 연간 흥행 1위 기록!</t>
  </si>
  <si>
    <t>개봉당시 전세계적으로 "11배 수익" 흥행 대박을 기록한 액션 띵작!! [영화리뷰/결말포함]</t>
  </si>
  <si>
    <t>평점 9.12 “스릴 액션의 진수”</t>
  </si>
  <si>
    <t>재미와 감동을 다 갖춘 명작!! 죽기전에 꼭 봐야 할 레전드 액션영화!! [영화리뷰/결말포함]</t>
  </si>
  <si>
    <t>평점 9.10 비교불가! 액션명작!!</t>
  </si>
  <si>
    <t>아드레날린 솟구치는 최고의 오락 액션 영화!! 그시절 추억 소환은 덤인 띵작!! [영화리뷰/결말포함]</t>
  </si>
  <si>
    <t>전설의 특공대!</t>
  </si>
  <si>
    <t>"시간순삭" 영문도 모른채 거대한 사건에 휘말려 쫒기는 그들! 그 음모의 정체는?!!  [영화리뷰/결말포함]</t>
  </si>
  <si>
    <t>초특급 액션 스릴러!!</t>
  </si>
  <si>
    <t>최정예 비밀 요원들이 펼치는 지상 최대의 작전! 액션 블록버스터!! [영화리뷰/결말포함]</t>
  </si>
  <si>
    <t>제작비 2000억 순도 100% 액션!!</t>
  </si>
  <si>
    <t>조직의 비밀을 알게된 CIA 암살 전문 요원과 그를 쫓는 암살자들의 몰입도 쩌는 액션!! [영화리뷰/결말포함]</t>
  </si>
  <si>
    <t>흥행1위 액션블록버스터!!</t>
  </si>
  <si>
    <t>"실화바탕" 적진 한가운데 추락한 미해병대 소속 파일럿의 구출 작전 액션띵작 !! [영화리뷰/결말포함]</t>
  </si>
  <si>
    <t>긴장감 넘치는 추격액션!!</t>
  </si>
  <si>
    <t>살인 누명을 쓰고 감옥에 들어간 젠슨 그의 통쾌하고 화끈한 복수가 시작된다!!  [영화리뷰/결말포함]</t>
  </si>
  <si>
    <t>평점 8.59% 존잼 액션!</t>
  </si>
  <si>
    <t>미국을 담보로 한 핵탄두 게임!! 액션 마스터 작품!!  [영화리뷰/결말포함]</t>
  </si>
  <si>
    <t>액션터졌다!!</t>
  </si>
  <si>
    <t>"보고 또 봐도 또 재밌는" 말이 필요없는 통쾌한 액션 명작! [영화리뷰/결말포함]</t>
  </si>
  <si>
    <t>매버릭 발사 레전드 명장면!</t>
  </si>
  <si>
    <t>" 테러리스트가 되어버린 외교관 " 긴장감 넘치는 액션 띵작!! [영화리뷰/결말포함]</t>
  </si>
  <si>
    <t>뉴욕에 핵폭탄이!!</t>
  </si>
  <si>
    <t>" 평점 9.35 " 액션 영화의 바이블이된 레전드 명작!! [영화리뷰/결말포함]</t>
  </si>
  <si>
    <t>작전취소!!</t>
  </si>
  <si>
    <t>"통제불능에 빠진 도시를 구하기 위해" 최정예 팀! 그들이 움직인다!!  [영화리뷰/결말포함]</t>
  </si>
  <si>
    <t>1억달러 저격 가즈아!</t>
  </si>
  <si>
    <t>준비성 철저한 킬러의 완벽한 설계와 몰입도 쩌는 액션!!  [영화리뷰/결말포함]</t>
  </si>
  <si>
    <t>완벽했다!</t>
  </si>
  <si>
    <t>" 실화 " 바탕으로 레전드 영화가 돼버린 갓 띵작 !!  [영화리뷰/결말포함]</t>
  </si>
  <si>
    <t>미친 현실감!</t>
  </si>
  <si>
    <t>더이상 볼 수 없는 레전드 경찰 존 맥클레인의 마지막 개고생!! [영화리뷰/결말포함]</t>
  </si>
  <si>
    <t>이제 평온하시길 고난의 끝!</t>
  </si>
  <si>
    <t>12년만에 돌아와 북미흥행 1위 찍은 띵작! 디지털시대의 아날로그 레전드 형사 존 맥클레인! [영화리뷰/결말포함]</t>
  </si>
  <si>
    <t>평점 8.91 4편 안 볼 수 없죠!고난 Ver.4.0</t>
  </si>
  <si>
    <t>역대 시리즈 레전드 흥행 찍은 또하나의 액션 띵작!   [영화리뷰/결말포함]</t>
  </si>
  <si>
    <t>평점 9.07 최고흥행 고난의 절정</t>
  </si>
  <si>
    <t>과연 저게 가능한가? 라는 최고의 명장면을 만들어낸 수작 !! [영화리뷰/결말포함]</t>
  </si>
  <si>
    <t>존 맥클레인 고난의 연속</t>
  </si>
  <si>
    <t>꼭!! 보세요!  미 의회도서관에 영구 보존된 "죽기전에 꼭 봐야 할 액션명작" [영화리뷰/결말포함]</t>
  </si>
  <si>
    <t>고난의 시작 평점 9.31 액션명작!</t>
  </si>
  <si>
    <t>최정예 특수부대도 발라 버리는 넘사벽 불멸의 용병들!! 그러나.... [영화리뷰/결말포함]</t>
  </si>
  <si>
    <t>4655년째 세상 구하는중</t>
  </si>
  <si>
    <t>" 존잼 "만렙 경찰과 전직 특수요원이 한팀이 되면 벌어지는 일 [영화리뷰/결말포함]</t>
  </si>
  <si>
    <t>화끈한 두형님!</t>
  </si>
  <si>
    <t>홀로 거대 범죄 조직 발라 버리는 만렙 용병의 몰입도 쩌는 액션!!  [영화리뷰][결말포함]</t>
  </si>
  <si>
    <t>전직 특수부대 덤벼봐!</t>
  </si>
  <si>
    <t>전직 특수 특전단 요원들의 인생역전 작전!! 하지만... [영화리뷰/결말포함]</t>
  </si>
  <si>
    <t>이번작전 진퇴양난!</t>
  </si>
  <si>
    <t>"띵작" 인간의 감정을 통제한 독제자를 향한 만렙 요원의 화끈한 복수!!  [영화리뷰/결말포함]</t>
  </si>
  <si>
    <t>지렸다!</t>
  </si>
  <si>
    <t>원수인 재벌2세와 술먹고 사고를 쳐버려 아이를 가져버린 계약직 여사원 ㄷㄷ 역대급 로코드라마 몰아보기!!</t>
  </si>
  <si>
    <t>《자기 전 클릭 금지!!》 재벌 회장 내연녀가 양다리 걸치다가 걸리면 벌어지는 일 ㄷㄷ 개꿀잼 한국 드라마 몰아보기!!</t>
  </si>
  <si>
    <t>《1시간 순삭》 영화 배우 감금해서 밥주고 키우는 돌+I 영화 감독 ㄷㄷ 개꿀잼 한국 드라마 몰아보기!!</t>
  </si>
  <si>
    <t>(스토커) 너도 나 좋아하잖아..</t>
  </si>
  <si>
    <t>최고 시청률 28.3%를 기록하고 너무 재밌어서 후속작까지 나오고 해외에서까지 리메이크한 레전드 드라마 몰아보기!!</t>
  </si>
  <si>
    <t>(송지효) 0(주지훈) 이제 할까?</t>
  </si>
  <si>
    <t>《1시간 순삭!!》 유명 웹소설을 원작으로 하는 역대급 미모의 남녀배우들만 출연한 개꿀잼 한국 사극 드라마 몰아보기!!</t>
  </si>
  <si>
    <t>《잠자기 전 클릭 금지!!》 당신의 주말을 삭제 시켜드립니다!! 역대급 배우 출연진들의 개꿀잼 한국 드라마 몰아보기!!</t>
  </si>
  <si>
    <t>너가 뭐든 치료해 준다면서? 0.001% 엘리트 의사의 감빵생활</t>
  </si>
  <si>
    <t>《1시간 순삭!!》 역대급 연기력과 연출력으로  MBC 연기우수상을 받은 범죄 미스터리 SF 드라마 처음부터 결말까지 한 방에 몰아보기!!</t>
  </si>
  <si>
    <t>여성들을 뽑는비키니 심사 ㄷㄷ 한국 로맨틱 코미디 드라마 처음부터 결말까지 한 방에 몰아보기!!</t>
  </si>
  <si>
    <t>두 형제와 사랑에 빠진 톱스타 여배우 ㅎㄷㄷ.. 한예슬 주연의 로맨틱 코미디 한국드라마 몰아보기!!</t>
  </si>
  <si>
    <t>둘..다?</t>
  </si>
  <si>
    <t>《1시간 순삭!! 》 궁 감독의 레전드 무협 코믹 사극 드라마 몰아보기 !!</t>
  </si>
  <si>
    <t>미스코리아 수영복 심사를 위한 극한의 몸매 관리 ㅎㄷㄷ 개꿀잼 한국 코미디 로맨스 드라마 몰아보기!!</t>
  </si>
  <si>
    <t>계약직들한테만 몹쓸 짓하는 변태 의사 "진선규" ㄷㄷ 개꿀잼 한국 드라마 몰아보기!!</t>
  </si>
  <si>
    <t>(계약직 간호사) 정규직 해줄 테니까 한번..?</t>
  </si>
  <si>
    <t>"넷플릭스"에서는 볼 수 없는 개꿀잼 웰메이드  한국 추리 범죄 수사 드라마 몰아보기!!</t>
  </si>
  <si>
    <t>전설의 명장면드라마 ㅋㅋ 역대급 배우들과 고구려 시대 광개토대왕을 배경으로 하는 레전드 한국 사극 드라마 처음부터 결말까지 몰아보기!!</t>
  </si>
  <si>
    <t>남편의 회사 진급을 위한 와이프의 내조 ㄷㄷ.. 지상파 시청률 "30.6%" 찍고 대박 난 한국 로맨틱 코미디 드라마 몰아보기!!</t>
  </si>
  <si>
    <t>제작비 550억 역대급 제작비로 지상파 시청률 35.7% 찍은 레전드 사극 드라마 몰아보기!!</t>
  </si>
  <si>
    <t>제작비 130억 6.25 전쟁 전투신을 실감 나게 구현한 레전드 한국 전쟁 드라마 처음부터 결말까지 한 방에 몰아보기!!</t>
  </si>
  <si>
    <t>대만에서 역대급 흥행순위를 기록해 한국에서 리메이크된 개꿀잼 설레는 청춘 로코 드라마 몰아보기!!</t>
  </si>
  <si>
    <t>재벌 회장들 유혹해서 암살하는 반전 몸매 미녀 킬러 ㄷㄷ 레전드 웹툰을 원작으로 하는 제작비 100억 드라마 몰아보기!!</t>
  </si>
  <si>
    <t>ㅋ..</t>
  </si>
  <si>
    <t>≪1시간 순삭≫  잔인하게 살해당하는 사람들의 미래를 보는 남자 ㄷㄷ 개꿀잼 한국 범죄 수사물 드라마 한 방에 몰아보기!!</t>
  </si>
  <si>
    <t>≪태극기 휘날리며≫ 드라마 버전이라는 제작비 130억6.25전쟁을 실제처럼 연출한 소지섭,윤계상 주연의 한국 남북전쟁 드라마 몰아보기!!</t>
  </si>
  <si>
    <t>20대인 전종서가 교복을 입고 자신을 팔아야만 했던 충격적인 이유...</t>
  </si>
  <si>
    <t>팔수밖에 없었어요..</t>
  </si>
  <si>
    <t>극한직업' 후속작 아이유x박서준주연의 개꿀잼 영화 드디어 떴다 ㄷㄷ</t>
  </si>
  <si>
    <t>엿이나 드세요</t>
  </si>
  <si>
    <t>와...ㄷㄷ한국에 이런 수위의 드라마가 공개 됐다고!?</t>
  </si>
  <si>
    <t>X-와이프에게 자기 친구 소개팅해 주는 이상한 취향 전남편 ㅎㄷㄷ.. ENA가 만든 개꿀잼 한국 드라마 《남이 될 수 있을까》 1화-4화까지 몰아보기!!</t>
  </si>
  <si>
    <t>우린.. 결혼하지 말았어야 했다..</t>
  </si>
  <si>
    <t>D.P.로 초대박친 정해인이 디즈니랑 손잡고 제작한 미친 수위의 꿀잼 한국 드라마</t>
  </si>
  <si>
    <t>압도적인 몰입감으로 48분을 4분 8초로 만들어버리는 진짜 겁나 재밌는 핵꿀잼 한국 드라마.. 죄송합니다 시간을 삭제시켜서...</t>
  </si>
  <si>
    <t>도시 사람은 모르는 시골에서 벌어지는 충격적인 일[너무 재밌어서 한 번 보는 순간 2시간 순삭 시켜버리는 핵꿀잼 한국 드라마 처음부터 끝까지 몰아보기!!]</t>
  </si>
  <si>
    <t>속이 뻥 뚫리는 액션으로 꽉 채운, 가볍게 보기 좋은 킬링타임 영화[영화리뷰/결말포함]</t>
  </si>
  <si>
    <t>드루와드루와</t>
  </si>
  <si>
    <t>피도 눈물도 없이 나쁜 놈들 처단하는, 통쾌한 킬링타임 영화[영화리뷰/결말포함]</t>
  </si>
  <si>
    <t>어디부터 찢어줄까</t>
  </si>
  <si>
    <t>가슴 아픈 실화를 바탕으로 만든, 너무 안타깝지만.. 감동적인 영화[영화리뷰/결말포함]</t>
  </si>
  <si>
    <t>눈물 없이 볼 수 없는 감동실화..</t>
  </si>
  <si>
    <t>진짜 멋있는 실화를 바탕으로 만든, 묵직한 메시지가 있는 영화[영화리뷰/결말포함]</t>
  </si>
  <si>
    <t>언론은 통치자가 아닌 국민을 섬겨야 한다</t>
  </si>
  <si>
    <t>웃음과 액션에 낭만까지, 레전드 배우들의 역대급 만남 《레드 시리즈》 한방에 몰아보기[영화리뷰/결말포함]</t>
  </si>
  <si>
    <t>레드(RED) 한방에 몰아보기</t>
  </si>
  <si>
    <t>짜릿한 속도감을 즐길 수 있는 ㄹㅇ꿀잼 영화[영화리뷰/결말포함]</t>
  </si>
  <si>
    <t>네갓것들이 감히 날 잡겠다고?</t>
  </si>
  <si>
    <t>가볍게 즐기기 좋은 추리 영화 《머더 미스터리》 1, 2편 한방에 몰아보기[영화리뷰/결말포함]</t>
  </si>
  <si>
    <t>머더 미스터리 한방에 돌아보기</t>
  </si>
  <si>
    <t>소소한 유쾌함으로 가볍게 즐기기 좋은 킬링타임용 영화[영화리뷰/결말포함]</t>
  </si>
  <si>
    <t>어쭈 요것봐라?</t>
  </si>
  <si>
    <t>B급 유머가 난무하는 넷플릭스 킬링타임 영화[영화리뷰/결말포함]</t>
  </si>
  <si>
    <t>(..3초전)</t>
  </si>
  <si>
    <t>인간관계가 고민될 때 보면 좋은 잔잔한 영화[영화리뷰/결말포함]</t>
  </si>
  <si>
    <t>와.. ㄹㅇ 50분 순삭!! 그냥 말이 필요 없는 레전드 영화 《킬 빌》 한방에 몰아보기[영화리뷰/결말포함]</t>
  </si>
  <si>
    <t>KILL BILL 한방에 몰아보기</t>
  </si>
  <si>
    <t>진짜 쉴 새 없이 떠드는 귀여운 존윅을 볼 수 있는 영화(로코)[영화리뷰/결말포함]</t>
  </si>
  <si>
    <t>와..... 진짜 신박하고 매력적인 킬링타임 영화[영화리뷰/결말포함]</t>
  </si>
  <si>
    <t>(반사회적 인격장애)</t>
  </si>
  <si>
    <t>시한부 선고를 받은 억만장자가 죽지 않고 영원히 사는 방법[영화리뷰/결말포함]</t>
  </si>
  <si>
    <t>이게.. 나라고?</t>
  </si>
  <si>
    <t>말이 필요 없는 연기력으로 묵직한 감동을 선사하는 영화[영화리뷰/결말포함]</t>
  </si>
  <si>
    <t>엄마는 너포기안해</t>
  </si>
  <si>
    <t>영화보다 더 영화 같은 실화를 바탕으로 만든 몰입도 좋은 영화[영화리뷰/결말포함]</t>
  </si>
  <si>
    <t>(ㄹㅇ 파란만장 인생)</t>
  </si>
  <si>
    <t>친자식을 범죄자로 키운 무정한 부모의 마지막 선택[영화리뷰/결말포함]</t>
  </si>
  <si>
    <t>진짜 이상한테 희한하게 좋은 영화</t>
  </si>
  <si>
    <t>쉴 새 없이 터트리고 때려부수는 킬링타임 영화[영화리뷰/결말포함]</t>
  </si>
  <si>
    <t>저격 준비 완료</t>
  </si>
  <si>
    <t>초호화 캐스팅에 최고의 몰입감까지 선사하는 ㄹㅇ 띵작[영화리뷰/결말포함]</t>
  </si>
  <si>
    <t>네가... 죽였구나?</t>
  </si>
  <si>
    <t>사랑은 예고 없이 찾아온다는 것을 보여주는 독특한 영화[영화리뷰/결말포함]</t>
  </si>
  <si>
    <t>누나만 7명 분노조절장애</t>
  </si>
  <si>
    <t>인류를 구한 멋있는 실화를 바탕으로 만든 몰입도 좋은 영화[영화리뷰/결말포함/실화]</t>
  </si>
  <si>
    <t>(일반인 사업가) -내가 스파이라니..</t>
  </si>
  <si>
    <t>전성기 성룡의 리얼 코믹 액션! 추억 돋는 영화《용형호제》《썬더볼트》 한방에 몰아보기[영화리뷰/결말포함]</t>
  </si>
  <si>
    <t>용형호제 1-2편 성룡의 썬더볼트 한방에 몰아보기</t>
  </si>
  <si>
    <t>가슴 아픈 실화를 바탕으로 만든, 강렬한 울림이 있는 영화[영화리뷰/결말포함]</t>
  </si>
  <si>
    <t>아빠 쫓겨나?</t>
  </si>
  <si>
    <t>많은 사람들이 인생 영화로 꼽는 감동적이고 따뜻한 영화[영화리뷰/결말포함]</t>
  </si>
  <si>
    <t>전재산 팔아 유럽여행중</t>
  </si>
  <si>
    <t>크리스마스에 보기 좋은, 기분 좋아지는 가족 영화[영화리뷰/결말포함]</t>
  </si>
  <si>
    <t>산타 딸</t>
  </si>
  <si>
    <t>크리스마스에 절대 빠질 수 없는 레전드 영화 《나 홀로 집에》 1-3편 한방에 보기[영화리뷰/결말포함]</t>
  </si>
  <si>
    <t>&lt;나 홀로 집에&gt; 1-3편 한방에 보기</t>
  </si>
  <si>
    <t>눈물 없이 볼 수 없는 아름답고 감동적인 영화[영화리뷰/결말포함]</t>
  </si>
  <si>
    <t>팔자나 운명을 믿는다면 볼만한 영화[영화리뷰/결말포함]</t>
  </si>
  <si>
    <t>정말 감동적인 실화를 바탕으로 만든 힐링 영화 [영화리뷰/결말포함]</t>
  </si>
  <si>
    <t>충격적인 실화를 바탕으로 만든 몰입감 좋은 영화[영화리뷰/결말포함]</t>
  </si>
  <si>
    <t>한 시대를 풍미했던 첩보 영화의 교과서 《본 시리즈》 한방에 보기[영화리뷰/결말포함]</t>
  </si>
  <si>
    <t>맷 데이먼의 (본 시리즈) 한방에 보기</t>
  </si>
  <si>
    <t>눈이 가장 예쁜 배우를 시각장애인으로 캐스팅한 영화[영화리뷰/결말포함]</t>
  </si>
  <si>
    <t>진짜 압도적인 연기 대결이 뭔지 보여주는 날카로운 영화[영화리뷰/결말포함]</t>
  </si>
  <si>
    <t>피는 역시 물보다 진함을 보여주는 몰입감 좋은 영화[영화리뷰/결말포함]</t>
  </si>
  <si>
    <t>남의 눈에 눈물 나게 만들면 어떻게 되는지 보여주는 킬링타임 영화[영화리뷰/결말포함]</t>
  </si>
  <si>
    <t>때로는 진짜 가짜가 중요하지 않은 순간도 있음을 보여주는 잔잔한 영화[영화리뷰/결말포함]</t>
  </si>
  <si>
    <t>진짜 마음이 정화되는 것 같은 귀엽고 감동적인 힐링 영화[영화리뷰/결말포함]</t>
  </si>
  <si>
    <t>누가 누가 더 미쳤는지 대결하는 몰입도 좋은 영화[영화리뷰/결말포함]</t>
  </si>
  <si>
    <t>모든 변화에는 용기가 필요함을 보여주는 뭉클한 힐링 영화[영화리뷰/결말포함]</t>
  </si>
  <si>
    <t>평소에 하고 싶었던 일들을 더는 미루지 않게끔 만드는, 잔잔하고 담백한 영화[영화리뷰/결말포함]</t>
  </si>
  <si>
    <t>사랑이 꼭 완벽하지만은 않음을 보여주는 순수한 느낌의 영화[영화리뷰/결말포함]</t>
  </si>
  <si>
    <t>충격적인 반전으로, 무엇이 옳고 그른 건지 질문을 던지는 묵직한 영화[영화리뷰/결말포함]</t>
  </si>
  <si>
    <t>만만치 않은 현실의 벽을 담담하게 그려낸 가슴 먹먹한 영화[영화리뷰/결말포함]</t>
  </si>
  <si>
    <t>가장 사랑하는 아내의 죽음을 가장 소중한 딸들에게 알리는 방법[영화리뷰/결말포함]</t>
  </si>
  <si>
    <t>결국 사람은 혼자 살 수 없음을 보여주는 영화[영화리뷰/결말포함]</t>
  </si>
  <si>
    <t>가장 소중한 것은 멀리 있지 않음을 보여주는 영화[영화리뷰/결말포함]</t>
  </si>
  <si>
    <t>진짜 멋있는 실화를 바탕으로 만든 감동적인 영화[영화리뷰/결말포함]</t>
  </si>
  <si>
    <t>부모의 인생을 아들이 영화로 만든, 눈물 없이 볼 수 없는 감동적인 영화[영화리뷰/결말포함]</t>
  </si>
  <si>
    <t>가장 최고의 회고록으로 평가받는 베스트셀러를 바탕으로 만든, 깊은 울림이 있는 영화[영화리뷰/결말포함]</t>
  </si>
  <si>
    <t>진정한 부부가 무엇인지 보여주는, 정말 보석 같은 힐링 영화[영화리뷰/결말포함]</t>
  </si>
  <si>
    <t>시민들을 지키는 로봇 경찰에게 인간의 마음이 생긴다면..[영화리뷰/결말포함]</t>
  </si>
  <si>
    <t>강렬하면서도 묵직한 메시지가 있는, 진짜 멋있는 영화[영화리뷰/결말포함]</t>
  </si>
  <si>
    <t>살면서 진짜 "죽을 각오"가 필요할 때 보면 좋은 영화[영화리뷰/결말포함]</t>
  </si>
  <si>
    <t>미국식 드립의 향연으로 정말 미춰버리게 만드는 불금 같은(?) 영화[영화리뷰/결말포함]</t>
  </si>
  <si>
    <t>분수대 안에 있는 동전을 함부로 주우면 안 되는 이유[영화리뷰/결말포함]</t>
  </si>
  <si>
    <t>날 사랑한다고요?</t>
  </si>
  <si>
    <t>묵직함이 느껴지는 몰입도 좋은 전쟁 영화[영화리뷰/결말포함]</t>
  </si>
  <si>
    <t>아무 생각 없이 보기에 딱 좋은 신나는 킬링타임 영화[영화리뷰/결말포함]</t>
  </si>
  <si>
    <t>아니 님 얼굴을 좀 보세요..</t>
  </si>
  <si>
    <t>쉴 새 없이 조잘대고 까불거리는 맛에 보는 유쾌한 구강액션 영화[영화리뷰/결말포함]</t>
  </si>
  <si>
    <t>기가 막힌 캐스팅에 꿀잼까지 더해진 숨은 띵작[영화리뷰/결말포함]</t>
  </si>
  <si>
    <t>사랑은 곧 함께한 추억임을 보여주는 가슴 먹먹한 영화[영화리뷰/결말포함]</t>
  </si>
  <si>
    <t>찢어지게 가난한 형제가 유산으로 받은 땅만큼은 반드시 지키려는 이유[영화리뷰/결말포함]</t>
  </si>
  <si>
    <t>내 자식은 안돼요</t>
  </si>
  <si>
    <t>가족보다 돈이 중요했던 실제 재벌에게 생긴 일[영화리뷰/결말포함]</t>
  </si>
  <si>
    <t>봄 햇살처럼 따스하고 포근한 가족 영화[영화리뷰/결말포함]</t>
  </si>
  <si>
    <t>너무 아파도 꾹 참고 봐야 되는 우리 모두의 이야기[영화리뷰/결말포함]</t>
  </si>
  <si>
    <t>사는게 이렇게 힘들 줄 몰랐어</t>
  </si>
  <si>
    <t>죽은 남편들의 빚을 갚기 위해 범죄를 계획하는 아내들[영화리뷰/결말포함]</t>
  </si>
  <si>
    <t>레전드 장면 하나로 수많은 패러디를 낳은 바로 그 영화! [영화리뷰/결말포함]</t>
  </si>
  <si>
    <t>꼭 피가 아니라 마음이 섞여야 진짜 가족임을 보여주는 따뜻한 영화[영화리뷰/결말포함]</t>
  </si>
  <si>
    <t>새로운 도전이 망설여질 때 보면 좋은 영화[영화리뷰/결말포함]</t>
  </si>
  <si>
    <t>왜 사랑은 타이밍이라고 하는지 제대로 보여주는 영화[영화리뷰/결말포함]</t>
  </si>
  <si>
    <t>소소한 웃음과 유쾌함으로 기분 좋게 볼 수 있는 킬링타임 영화[영화리뷰/결말포함]</t>
  </si>
  <si>
    <t>굉장히 독특하고 낯설지만 보다 보면 빠져드는 10대 누아르 영화[영화리뷰/결말포함]</t>
  </si>
  <si>
    <t>황당한 오해로 마피아한테 끌려가 청부살인 의뢰까지 받은 남자[영화리뷰/결말포함]</t>
  </si>
  <si>
    <t>마음의 상처로 인한 슬픔과 우울을 극복하는 몇 가지 방법[영화리뷰/결말포함]</t>
  </si>
  <si>
    <t>존경받는 판사조차도.. 살면서 늘 완벽한 선택은 쉽지 않음을 보여주는 영화[영화리뷰/결말포함]</t>
  </si>
  <si>
    <t>잊고 살던 첫 경험 상대를 우연히 다시 만나면 생기는 일[영화리뷰/결말포함]</t>
  </si>
  <si>
    <t>일단 하러가자!</t>
  </si>
  <si>
    <t>딱히 이유도 없는 우울감이 밀려올 때 보면 좋은 영화[영화리뷰/결말포함]</t>
  </si>
  <si>
    <t>거부할 수 없는 치명적인 매력의 그녀가 남자들을 홀리는 방법[영화리뷰/결말포함]</t>
  </si>
  <si>
    <t>좀 도와주실래요?</t>
  </si>
  <si>
    <t>아무리 죽고 못 살아도, 왜 결혼은 현실이라고 하는지 보여주는 영화[영화리뷰/결말포함]</t>
  </si>
  <si>
    <t>그냥~14살 연하야</t>
  </si>
  <si>
    <t>기다리다 지쳐 먼저 프로포즈 하려는 여자에게 생긴 일[영화리뷰/결말포함]</t>
  </si>
  <si>
    <t>역대급 초호화 캐스팅으로 진짜 정신없이 몰아치는 킬링타임 영화[영화리뷰/결말포함]</t>
  </si>
  <si>
    <t>지금 봐도 압도적인 몰입감에 박진감 넘치는 영화[영화리뷰/결말포함]</t>
  </si>
  <si>
    <t>인간의 이기심과 추악함을 있는 그대로 보여주는 영화[영화리뷰/결말포함]</t>
  </si>
  <si>
    <t>당신은 어떨까</t>
  </si>
  <si>
    <t>무게만 2톤이 넘는 다이아몬드를 흔적도 없이 훔치는 방법[영화리뷰/결말포함]</t>
  </si>
  <si>
    <t>내가 훔쳤어요</t>
  </si>
  <si>
    <t>지나고 나서야 알게 되는 소중한 것들을 보여주는 영화[영화리뷰/결말포함]</t>
  </si>
  <si>
    <t>새해 새출발을 응원하는 소소하고 훈훈한 힐링영화[영화리뷰/결말포함]</t>
  </si>
  <si>
    <t>소재가 신선해서 한 번은 볼만한 킬링타임 영화[영화리뷰/결말포함]</t>
  </si>
  <si>
    <t>행성 탐사중에 혼자만 살아남았던 남자, 20년 후에 구조대가 도착했다 | 결말 포함</t>
  </si>
  <si>
    <t>외계 행성 단독 생존 20년차</t>
  </si>
  <si>
    <t>경찰을 못 믿은 시민들이 직접 나선 대환장 파티 (병맛) | 결말 포함</t>
  </si>
  <si>
    <t>[오합지졸] 도시를 지킬시민들</t>
  </si>
  <si>
    <t>절대로 문을 열어줘선 안돼 (존 카펜터 감독) | 결말 포함</t>
  </si>
  <si>
    <t>피 한방울 없이도무서운영화</t>
  </si>
  <si>
    <t>처참한 미래를 본 남자의 선택, 호박 대회 (미스터리 단편 2개) | 결말 포함</t>
  </si>
  <si>
    <t>(2시간 뒤 대참사 미래를 바꿔야 하는 남자</t>
  </si>
  <si>
    <t>기괴한 호러 거장 스티븐 킹 원작 영화 몰아보기 2탄 (8편) | 결말 포함</t>
  </si>
  <si>
    <t>8편 스티븐 킹 몰아보기 2탄</t>
  </si>
  <si>
    <t>레전드 병맛의 제왕 주성치 영화 몰아보기 2탄 | 결말 포함</t>
  </si>
  <si>
    <t>5편 주성치 병맛명작 모음집2</t>
  </si>
  <si>
    <t>레전드 병맛의 제왕 주성치 영화 몰아보기 1탄 | 결말 포함</t>
  </si>
  <si>
    <t>5편 주성치 병맛명작 모음집1</t>
  </si>
  <si>
    <t>감동과 인류애가 가득, 따뜻한 영화 몰아보기 (폭풍 눈물 주의) | 결말 포함</t>
  </si>
  <si>
    <t>9편 눈물주의 감동영화 모음집</t>
  </si>
  <si>
    <t>치유 초능력을 가지게 된 사형수, 온몸이 자석이 된 남자(꿀잼 단편 두개) | 결말 포함</t>
  </si>
  <si>
    <t>치유초능력 사형수</t>
  </si>
  <si>
    <t>1941년 태평양전쟁 시점으로 타임슬립한 역대급 화력의 항공모함 | 결말 포함</t>
  </si>
  <si>
    <t>과거로 타임슬립한 항공모함</t>
  </si>
  <si>
    <t>목표를 소름끼치게 추적해내는 천재 암살자 | 결말 포함</t>
  </si>
  <si>
    <t>특수부대 출신, 천재 암살자</t>
  </si>
  <si>
    <t>사법체계를 불신한 남자가 저지른 125명 범죄자 참교육(마블 히어로) | 결말 포함</t>
  </si>
  <si>
    <t>(125명 직접 처단] 법 따윈 안 믿는다</t>
  </si>
  <si>
    <t>UFO가 떨어진 마을에 일어난 충격적인 사건 | 결말 포함</t>
  </si>
  <si>
    <t>추락한 UFO의 충격적인 비밀</t>
  </si>
  <si>
    <t>지옥의 군인 장난감들과 펼치는 혈전, 진짜 재밌음! (스티븐킹 원작) | 결말 포함</t>
  </si>
  <si>
    <t>스티븐 킹 원작 가지고 놀면 죽는 장난감</t>
  </si>
  <si>
    <t>거리 말고 인간쓰레기도 청소하는 환경미화원 촬리 신 | 결말 포함</t>
  </si>
  <si>
    <t>직업: 청소부 취미 : 저격 못말리는 청소부</t>
  </si>
  <si>
    <t>절대 탈옥 불가능한 곳에 수감된 탈옥 전문가 | 결말 포함</t>
  </si>
  <si>
    <t>절대탈옥불가능</t>
  </si>
  <si>
    <t>8기통 머슬카 타고 약탈하는 폭주족을 쓸어버리는 분노의 경찰 | 결말 포함</t>
  </si>
  <si>
    <t>폭주족 전담 머슬카타는 특수경찰</t>
  </si>
  <si>
    <t>공중에서 증발해버린 수백명의 승객들 (스티븐 킹 원작) | 결말 포함</t>
  </si>
  <si>
    <t>스티븐 킹 원작 비행 도중 실종된 294명의 승객들</t>
  </si>
  <si>
    <t>처참하고 절망적인 좀비영화들 몰아보기(12편) | 결말 포함</t>
  </si>
  <si>
    <t>12편 다양한 좀비영화 모음집</t>
  </si>
  <si>
    <t>기괴한 호러 거장 스티븐 킹 원작 영화 몰아보기 (9편) | 결말 포함</t>
  </si>
  <si>
    <t>9편 스티븐 킹 몰아보기 1탄</t>
  </si>
  <si>
    <t>이소룡을 수없이 복제한 지옥같은 영화 (병맛 주의) | 결말 포함</t>
  </si>
  <si>
    <t>(클론2) (클론1) (클론4) (클론) 이소룡 복제인간 대결전</t>
  </si>
  <si>
    <t>악마가 제시한 절대권능의 소원, 그리고 충격적인 선택 (환상특급) | 결말 포함</t>
  </si>
  <si>
    <t>역시 코인이.. [악마] 과거? 미래? 골라봐요</t>
  </si>
  <si>
    <t>초거대 인간의 뼈에 숨겨진 충격적인 비밀 (반전) | 결말 포함</t>
  </si>
  <si>
    <t>(인류) 발굴된 거대 인간의 뼈</t>
  </si>
  <si>
    <t>절대 로봇과 AI를 속이면 안되는 이유 (눈물 주의) | 결말 포함</t>
  </si>
  <si>
    <t>로봇 자가복제 중</t>
  </si>
  <si>
    <t>4차원을 드나드는 충격적인 실험을 해버린 형제 | 결말 포함</t>
  </si>
  <si>
    <t>강철을 뚫음 절대 성공하면 안될 비밀실험</t>
  </si>
  <si>
    <t>핵이 폭발한 시점, 때마침 방공호에 들어가 있던 남자 | 결말 포함</t>
  </si>
  <si>
    <t>이왜진?! [방공호] 핵.. 터진거야??</t>
  </si>
  <si>
    <t>절대 피해야할 사람을 인질로 잡은 악당들 | 액션, 결말 포함</t>
  </si>
  <si>
    <t>(테러범) -아버지가 누구라고? - 마피아 보슨데요</t>
  </si>
  <si>
    <t>제작비 100배의 수익을 올린 좀비 영화의 근본, 이 영화 진짜 재밌음 | 결말 포함</t>
  </si>
  <si>
    <t>!?!!</t>
  </si>
  <si>
    <t>젊어지는 화장품을 개발한 회사의 충격적인 비밀 (스릴러, 곤충 주의) | 결말 포함</t>
  </si>
  <si>
    <t>완판보장 기적의 화장품</t>
  </si>
  <si>
    <t>절대 무공을 익혀버린 거지 (주성치) | 결말 포함</t>
  </si>
  <si>
    <t>자면서도 싸우는 절대무공</t>
  </si>
  <si>
    <t>범인 잡을 생각이 없는데 자꾸 사건이 해결되는 형사 (코미디) | 결말 포함</t>
  </si>
  <si>
    <t>??? 잘못했습니다ㅠ 왜자꾸검거되는건데!</t>
  </si>
  <si>
    <t>심해 속 침몰된 배에서 나오면 안될 생명체가 나와버렸다 (공포) | 결말 포함</t>
  </si>
  <si>
    <t>공포의 심해어인</t>
  </si>
  <si>
    <t>대부분 모르는 원조 사기스펙 히어로 영화 | 결말 포함</t>
  </si>
  <si>
    <t>은신 + 그림자 + 최면 + 재력 레전드 히어로</t>
  </si>
  <si>
    <t>실험으로 '신'을 만들어버리고 말았다 (스티븐 킹 원작) | 결말 포함</t>
  </si>
  <si>
    <t>무조건 사살해!</t>
  </si>
  <si>
    <t>남의 눈을 돈으로 산 악녀... 결과는? | 결말 포함</t>
  </si>
  <si>
    <t>돈으로 시력을산여자</t>
  </si>
  <si>
    <t>언제부턴가 거실에 걸려있는 소름돋는 그림 | 결말 포함</t>
  </si>
  <si>
    <t>귀신들린 그림</t>
  </si>
  <si>
    <t>두뇌 신체 모두 너무 완벽한 소년의 충격적인 정체 | 결말 포함</t>
  </si>
  <si>
    <t>아이큐 측정불가 천재소년의 정체</t>
  </si>
  <si>
    <t>쓰러진 썸녀를 태우고 간 구급차, 그리고...실종(스릴러, 반전) | 결말 포함</t>
  </si>
  <si>
    <t>병원가는거 맞아요?!</t>
  </si>
  <si>
    <t>첨단 스파이 장비를 체험하고 충격받은 고등학생 | 결말 포함</t>
  </si>
  <si>
    <t>투시안경 당장 하겠습니다, 스파이</t>
  </si>
  <si>
    <t>사람의 심장만을 노리는 괴물과의 사투, 이건 인간일까? | 결말 포함</t>
  </si>
  <si>
    <t>충격적인 범인의 정체</t>
  </si>
  <si>
    <t>인간 지배를 노린 인공지능과 거대 로봇의 대결 | 결말 포함</t>
  </si>
  <si>
    <t>각잡고 만든 거대로봇 영화</t>
  </si>
  <si>
    <t>갓 전역한 남자를 건드리면 안되는 이유(소름주의, 공포) | 결말 포함</t>
  </si>
  <si>
    <t>[어제 전역함] 올해 본 영화 중 소름 원탑</t>
  </si>
  <si>
    <t>이해할 수 없는 투명인간의 행동.. 나였다면... 진짜(존 카펜터 감독) | 결말 포함</t>
  </si>
  <si>
    <t>아니 뭐해??</t>
  </si>
  <si>
    <t>공장 지하 괴생명체에게 속수무책으로 당하는 사람들(스티븐킹 원작) | 결말 포함</t>
  </si>
  <si>
    <t>더러운 공장 밑 거대 괴생명체 - 리뷰 리마스터-</t>
  </si>
  <si>
    <t>사람을 쳐야 이기는, 세상 미친 자동차 경주 | 결말 포함</t>
  </si>
  <si>
    <t>[남자, 성직자+50점) 점수걸어간다!</t>
  </si>
  <si>
    <t>수사를 위해 기꺼이 점을 찍은 병맛 경찰, 주성치 | 결말 포함</t>
  </si>
  <si>
    <t>(아내를 유독 중) 점찍고 딴사람 된주성치ㅋㅋ</t>
  </si>
  <si>
    <t>못믿으시겠지만 이 남자가 나라를 구합니다 (액션영화) | 결말 포함</t>
  </si>
  <si>
    <t>아이스맨 충격 연기 변신</t>
  </si>
  <si>
    <t>신임 변호사가 맡은 역대급 기괴한 사건, 범인이 바로! (단편) | 결말 포함</t>
  </si>
  <si>
    <t>모발 충격적인 변호사 살인마의 정체</t>
  </si>
  <si>
    <t>사연 있는 유령들이 자꾸 말을 걸어옴 (감동주의) | 결말 포함</t>
  </si>
  <si>
    <t>자꾸 귀신들이 보이는 남자</t>
  </si>
  <si>
    <t>사람보다 똑똑한 원숭이를 경계해야 하는 이유 (공포, 소름주의)| 결말 포함</t>
  </si>
  <si>
    <t>(IQ200) 사이코패스 천재 원숭이</t>
  </si>
  <si>
    <t>미궁에 빠진 사건을 해결하는 병맛 특수 수사반! | 결말 포함</t>
  </si>
  <si>
    <t>사건수첩 2화 (눈치 없음) 대환장 형사 트리오</t>
  </si>
  <si>
    <t>인형을 중고로 사면 안되는 이유 (단편 소름주의) | 결말 포함</t>
  </si>
  <si>
    <t>특수효과 전문가를 건드린 악당들의 최후 | 결말 포함</t>
  </si>
  <si>
    <t>[영화 특수효과 장인]</t>
  </si>
  <si>
    <t>지구에 잠입한 외계인들이 벌인 끔찍한 짓 | 결말 포함</t>
  </si>
  <si>
    <t>외계인의 끔찍한 실험</t>
  </si>
  <si>
    <t>자율주행 자동차가 이런 짓을 할 줄이야 (충격 반전) (스티븐 킹) | 결말 포함</t>
  </si>
  <si>
    <t>운전자 없음</t>
  </si>
  <si>
    <t>특이한 소재로 엮어낸 극한의 공포 영화 | 결말 포함</t>
  </si>
  <si>
    <t>역대급으로 기괴 끔찍한 영화 (충격주의)</t>
  </si>
  <si>
    <t>극비 수사 전문형사의  병맛 사건 수첩! EP01 (최초공개) | 결말 포함</t>
  </si>
  <si>
    <t>사건수첩 1화 당신이 그랬잖아!</t>
  </si>
  <si>
    <t>실수로 좀비가 만들어지는 기계를 발명해버렸다 | 결말 포함</t>
  </si>
  <si>
    <t>0.00001% 재벌 집단의 발명품 영생 기계</t>
  </si>
  <si>
    <t>손기술 최강 도박사와 초능력자 주성치의 정면대결(병맛) | 결말 포함</t>
  </si>
  <si>
    <t>도 협</t>
  </si>
  <si>
    <t>과자에 장난질하는 범죄조직을 소탕하는 병맛 영화 | 결말 포함</t>
  </si>
  <si>
    <t>최첨단 도난방지시스템</t>
  </si>
  <si>
    <t>인간 뇌를 넣은 로봇의 소름끼치는 부작용 (공포) | 결말 포함</t>
  </si>
  <si>
    <t>싫다니까! 인간의 뇌</t>
  </si>
  <si>
    <t>영물 고양이를 함부로 대하면 안되는 이유(스티븐킹 원작) | 결말 포함</t>
  </si>
  <si>
    <t>(숙적) 감히 날 쫓아내?</t>
  </si>
  <si>
    <t>우연히 발견한 비행기 날개의 괴생명체 (소름 주의) | 결말 포함</t>
  </si>
  <si>
    <t>다 죽일 셈이야?</t>
  </si>
  <si>
    <t>미래에서 가져온 물건들로 엄청난 일을 벌이는 남자 | 결말 포함</t>
  </si>
  <si>
    <t>오늘 신문 [주식 풀매수) 70년 후 신문</t>
  </si>
  <si>
    <t>진심 전개를 예측할 수 없는 스릴러 (충격 주의) | 결말 포함</t>
  </si>
  <si>
    <t>신께서 시키셨어요</t>
  </si>
  <si>
    <t>바다에서 꺼낸 정체불명의 알을 갈라버리고 벌어진 일 (코쿤 속편) | 결말 포함</t>
  </si>
  <si>
    <t>바다에서 꺼낸 알 수영장 알 사건 5년 후</t>
  </si>
  <si>
    <t>악마에 빙의된 소녀를 구하는데 신부님이 이 아저씨?! (+엑소시스트 뒷이야기)| 결말 포함</t>
  </si>
  <si>
    <t>홀리 지져스 총알란 구마사제</t>
  </si>
  <si>
    <t>이웃집 노인의 추악한 정체를 알아낸 소년 (스티븐 킹 원작) | 결말 포함</t>
  </si>
  <si>
    <t>- 맞잖아요 - 썩 꺼지지 못해!</t>
  </si>
  <si>
    <t>국방부를 해킹해버린 소년이 부른 절체절명의 상황 | 결말 포함</t>
  </si>
  <si>
    <t>기계 주제에ㅋ 천재 해커 VS 최초의 알파고</t>
  </si>
  <si>
    <t>당장에 억만장자가 될 수 있는 우물을 찾아냄 ㄷㄷ (소름 주의) | 결말 포함</t>
  </si>
  <si>
    <t>물건 대신 황금이 올라오는 우물</t>
  </si>
  <si>
    <t>착용하면 정체를 알 수 있는 최첨단 미세한 선글라스 | 결말 포함</t>
  </si>
  <si>
    <t>지구정복을 막을 마지막 희망 이 선글라스는 뭐야?</t>
  </si>
  <si>
    <t>사이코패스가 타임머신을 탈취하면 벌어지는 대참사 | 결말 포함</t>
  </si>
  <si>
    <t>[타임머신] 무한살인이라고 들어봤나?</t>
  </si>
  <si>
    <t>만화에 빠져 조직에 들어간 주성치 (누아르 주의) | 결말 포함</t>
  </si>
  <si>
    <t>쏴봐도 돼요? (베레타)</t>
  </si>
  <si>
    <t>물로 도망쳐도 애초에 인간은 좀비를 이길 수 없었다 | 결말 포함</t>
  </si>
  <si>
    <t>물속까지 추격해온 미친 좀비</t>
  </si>
  <si>
    <t>절대 착하게 살아야하는 이유 (감동 주의) | 결말 포함</t>
  </si>
  <si>
    <t>영혼 -심폐소생술 중 시체</t>
  </si>
  <si>
    <t>연쇄살인마의 기억을 읽어버린 초능력자(소름 주의) | 결말 포함</t>
  </si>
  <si>
    <t>?! (연쇄살인마)</t>
  </si>
  <si>
    <t>너무 잔인해서 청불 받아버린 일본만화 실사판 영화 | 결말 포함</t>
  </si>
  <si>
    <t>아이들 11명과 목숨 걸고 싸워야하는 남자(스티븐킹 원작) | 결말 포함</t>
  </si>
  <si>
    <t>무기는 반칙이잖아</t>
  </si>
  <si>
    <t>은퇴한 에이스 첩보원을 건드린 악당의 최후 (병맛 주의) | 결말 포함</t>
  </si>
  <si>
    <t>최첨단 신무기입니다</t>
  </si>
  <si>
    <t>지하 동굴에서 차례로 마주한 죽음의 함정들 | 결말 포함</t>
  </si>
  <si>
    <t>(해골 오르간) 틀리면 다 죽는 거야</t>
  </si>
  <si>
    <t>신의 영역에 도전한 과학자의 끔찍한 최후 (원작) | 결말 포함</t>
  </si>
  <si>
    <t>제발..죽여..줘</t>
  </si>
  <si>
    <t>범죄자에게 폭탄 목걸이를 채우는 교도소 (즉사 주의) | 결말 포함</t>
  </si>
  <si>
    <t>흉악범들에겐 딱이지</t>
  </si>
  <si>
    <t>실험으로 탄생해버린 거대하고 위험한 아이 | 결말 포함</t>
  </si>
  <si>
    <t>6살 구경났어? 안 꺼져?</t>
  </si>
  <si>
    <t>지옥에서 온 고양이가 원한을 품은 슬픈 사연 (스티븐 킹 원작) | 결말 포함</t>
  </si>
  <si>
    <t>(스티븐 킹 원작) 현상금 2억 살인 고양이</t>
  </si>
  <si>
    <t>레전드 도박의 신 주성치를 건드린 사기꾼의 최후 | 결말 포함</t>
  </si>
  <si>
    <t>(패 섞는 중)</t>
  </si>
  <si>
    <t>잡았는데 죽지 않아서 처벌이 불가능한 끔찍한 범인 | 결말 포함</t>
  </si>
  <si>
    <t>절대 죽지않는 연쇄살인마 너흰 나 못 죽인다니까</t>
  </si>
  <si>
    <t>매일 수영장에 늘어나는 정체불명의 거대한 알 (충격 눈물 주의)| 결말 포함</t>
  </si>
  <si>
    <t>매일 증식함</t>
  </si>
  <si>
    <t>물에서 발견하면 무조건 도망쳐야 되는 괴생물체 (스티븐 킹) | 결말 포함</t>
  </si>
  <si>
    <t>빨리 나와!</t>
  </si>
  <si>
    <t>스티븐 킹 꿀잼 단편영화 모음집 | 결말 포함</t>
  </si>
  <si>
    <t>저주 복수 운석 스티븐 킹 기괴한 단편들</t>
  </si>
  <si>
    <t>시속 300km! 경찰도 손쓸 수 없는 다양한 슈퍼카들의 미친 미국 횡단 경주 | 결말 포함</t>
  </si>
  <si>
    <t>람보르기니 쿤타치 LP400S 세우라니까!</t>
  </si>
  <si>
    <t>소년과 똑똑한 멍뭉이의 눈물나는 우정 | 결말 포함</t>
  </si>
  <si>
    <t>내가 있잖아 울지 말개</t>
  </si>
  <si>
    <t>이런식으로 인류가 멸망할 줄은 몰랐습니다 (심신미약 쫄보 시청 주의) | 결말 포함</t>
  </si>
  <si>
    <t>공포의살인 겨드랑이 저도 모르게 자꾸..</t>
  </si>
  <si>
    <t>할머니가 손자와 단 둘이 있으면 안되는 이유, 소름 주의 (스티븐킹 원작) | 결말 포함</t>
  </si>
  <si>
    <t>부르지 마세요 할머니...</t>
  </si>
  <si>
    <t>헌병대에 잡혀간 이등병이 마주한 영창의 끔찍한 현실 (PTSD 주의) | 결말 포함</t>
  </si>
  <si>
    <t>상관 협박 철도 폭행 성범죄 살인 이등병 미군 영창의 현실</t>
  </si>
  <si>
    <t>멸망한 세상에서 혼자 살아남아 3년째 시체를 처리하는 남자 | 결말 포함</t>
  </si>
  <si>
    <t>멸망한 지구 단독 생존 3년차</t>
  </si>
  <si>
    <t>천상의 요리를 맛볼 수 있는 병맛요리 대회! 주성치 식신 리뷰 (하편) | 결말 포함</t>
  </si>
  <si>
    <t>식 신 하편 천상의 맛이야!</t>
  </si>
  <si>
    <t>세상 기발한 병맛요리를 만들어낸 천재 주성치, 식신 리뷰 (상편)</t>
  </si>
  <si>
    <t>식 신 상편 이걸 요리라고 만들었어?</t>
  </si>
  <si>
    <t>레이싱 도중 무서운 미래로 타임워프 하게 된 남자 | 결말 포함</t>
  </si>
  <si>
    <t>타임 워프 0.1초 전</t>
  </si>
  <si>
    <t>사진에 부으면 진짜가 되는 엄청난 약물 | 결말 포함</t>
  </si>
  <si>
    <t>다리는.. 어딨어요?</t>
  </si>
  <si>
    <t>지옥에서 온 신개념 좀비 영화 (민초단 주의) | 결말 포함</t>
  </si>
  <si>
    <t>인류 멸망 각</t>
  </si>
  <si>
    <t>전쟁 사망자를 25년동안 보존한 충격적인 이유 | 결말 포함</t>
  </si>
  <si>
    <t>(25년된 시체들)</t>
  </si>
  <si>
    <t>경찰이 악당보다 더 폭력적이면 일어나는 일 | 결말 포함</t>
  </si>
  <si>
    <t>경찰이다! 나도!</t>
  </si>
  <si>
    <t>사람을 외모로 판단하면 큰일나는 이유 (+한니발 시리즈 총정리) | 결말 포함</t>
  </si>
  <si>
    <t>내 얼굴이 어떻다고?</t>
  </si>
  <si>
    <t>TV화면이 실체화되는 리모콘을 얻게 된 남자 | 결말 포함</t>
  </si>
  <si>
    <t>마법 리모콘 TV에서 나온 예쁜 눈나</t>
  </si>
  <si>
    <t>지친 일상에 힐링되는 시골마을 의사 이야기 | 결말 포함</t>
  </si>
  <si>
    <t>안돼에 에에에!</t>
  </si>
  <si>
    <t>소시오패스 한 명이 마을을 초토화 시키는 영화 (스티븐 킹 원작) | 결말 포함</t>
  </si>
  <si>
    <t>목사 신부 먼저 가시오 천국!</t>
  </si>
  <si>
    <t>생방송 중 돌발행동을 한 뉴스 앵커 (공포) | 결말 포함</t>
  </si>
  <si>
    <t>여자 앵커의 충격적인 정체</t>
  </si>
  <si>
    <t>유령 출몰 현상을 돈 내고 경험하는 저택 (팀 버튼 감독) | 결말 포함</t>
  </si>
  <si>
    <t>세계 최초 실제 유령체험 저택</t>
  </si>
  <si>
    <t>사이코패스 전학생에게 친한 척 한 모범생의 최후(이 영화 진짜 재밌음ㅋㅋ) | 결말 포함</t>
  </si>
  <si>
    <t>사이코패스 고딩 일진</t>
  </si>
  <si>
    <t>부패권력과 싸우는 주성치 변호사 (구품지마관 아님 주의) | 결말 포함</t>
  </si>
  <si>
    <t>(한니발 아니고 주성치임) 나 범인아니야...</t>
  </si>
  <si>
    <t>2차대전 중 폭격기 포탑에 갇혀버린 남자 | 결말 포함</t>
  </si>
  <si>
    <t>동체착륙만은 제발... 위기의 볼 터렛 사수</t>
  </si>
  <si>
    <t>최고의 킬러 6명이 한꺼번에 노리는 평범한 남자의 비밀 | 결말 포함</t>
  </si>
  <si>
    <t>30년 전의 윈터 솔져?!</t>
  </si>
  <si>
    <t>좀비 영화의 시작, 이 영화 진짜 재밌음 | 결말 포함</t>
  </si>
  <si>
    <t>!?</t>
  </si>
  <si>
    <t>퇴마사들이 모두 포기한 공포의 저택 그리고 꼬마 유령 (귀여움 주의)| 결말 포함</t>
  </si>
  <si>
    <t>당신 목이... 이집 유령은 못 이겨요</t>
  </si>
  <si>
    <t>도장깨기 하다가 이소룡 제자를 잘못 건드린 폭력조직의 최후(클레멘타인 주의) | 결말 포함</t>
  </si>
  <si>
    <t>-사부님한테 이를거야!</t>
  </si>
  <si>
    <t>무작위로 초능력 주사를 맞는 실험에 참가한 대학생들, 그리고 처참한 결과 | 결말 포함</t>
  </si>
  <si>
    <t>5명은 맹물, 5명은 초능력 주사를 놓을 겁니다(랜덤)</t>
  </si>
  <si>
    <t>일본 만화의 상상력을 헐리웃이 실사화 해버린 영화 | 결말 포함</t>
  </si>
  <si>
    <t>궁극의 생체병기</t>
  </si>
  <si>
    <t>시간 정지 능력을 얻은 여자가 목격한 충격적 상황 | 결말 포함</t>
  </si>
  <si>
    <t>멈춰 !</t>
  </si>
  <si>
    <t>만우절 장난이 선을 넘으면 벌어지는 대참사 (역대급 반전) | 결말 포함</t>
  </si>
  <si>
    <t>니가 그러고도 사람이야?</t>
  </si>
  <si>
    <t>사랑하는 반려견이 흡혈귀에게 물렸다! (귀여움주의) | 결말 포함</t>
  </si>
  <si>
    <t>뱀파이어가 우리개를 물었다 크르르르르</t>
  </si>
  <si>
    <t>예측을 모조리 빗나가는 주성치 원탑 병맛영화! 그리고...오맹달 | 결말 포함</t>
  </si>
  <si>
    <t>갸아악</t>
  </si>
  <si>
    <t>미국에서 캠프를 가면 왜 매번 이런 참사가... (커플 조심) | 결말 포함</t>
  </si>
  <si>
    <t>이들 중 절반만 살아남는 영화</t>
  </si>
  <si>
    <t>방이 따뜻해지면 죽게 되는 남자의 비밀 (반전) | 결말 포함</t>
  </si>
  <si>
    <t>윗집남자의 충격적 실험</t>
  </si>
  <si>
    <t>외계인들이 인간 삥뜯는 영화 (유사품 주의) | 결말 포함</t>
  </si>
  <si>
    <t>무슨 문제라도?</t>
  </si>
  <si>
    <t>아들을 죽인 양아치들에게 복수하는 충격적인 방법(공포) | 결말 포함</t>
  </si>
  <si>
    <t>지옥을 보여주마 아들아</t>
  </si>
  <si>
    <t>와...미쳤다..주말 웃음 보장합니다 신인 시절 "허성태" 배우의 역대급 연기력을 보여준 레전드 꿀잼 코미디 작품 "1위" ≪인턴형사 오견식≫ 32분 몰아보기!!!</t>
  </si>
  <si>
    <t>인턴형사 오견식 #배꼽빠짐주의 #32분 순삭 #꿀잼 드라마 진짜 존나 웃김 ㅋㅋ</t>
  </si>
  <si>
    <t>와... 미쳤습니다.. 하필이면 리틀 마동석을 건드린  전국구 조폭 조직의  씁쓸한 최후를 보여준 네이버 평점 10.00 영화 ≪투빅맨≫ 34분 몰아보기!!!</t>
  </si>
  <si>
    <t>&lt;네이버 평점&gt; 10.00 #34분 순삭 (리를 마동석) !? !? #참교육 주의 #역대급 평점 자신 있으면 들어와 봐ㅋ</t>
  </si>
  <si>
    <t>와...네이버 평점 9.24로 웃음과 감동을 한 번에 느낄 수 있는 역대급 드라마 장르 영화 "1위" ≪구르는 수레바퀴≫ 33분 몰아보기!!!</t>
  </si>
  <si>
    <t>&lt;네이버 평점〉 9.24점 #33분 순삭 #눈물샘 주의 #역대급 평점 중이 만만해 보였나..?</t>
  </si>
  <si>
    <t>와..미친 이런 영화가 있었다고? 조선족 조폭들이 판을 치는 대림동의 현실을 200%반영한  "SSS급" 누아르 영화 ≪차이나 블루≫ 26분 몰아보기 ㅎㄷㄷ</t>
  </si>
  <si>
    <t>(한국 조폭) #27분 순삭 차이나 블루 (조선족 조폭) #제2의 범죄도시 #SSS급 누아르 &lt;실제 사건 현장&gt;</t>
  </si>
  <si>
    <t>≪카지노≫보다 200배 더 화끈한 액션신과 미친 몰입감을 보여주는 "SSS급" 누아르 영화 ≪우리들의 천국≫ 23분 몰아보기..!</t>
  </si>
  <si>
    <t>#23분 순삭 우리들의천국 #제2의 카지노 #SSS급누아르 드가자 부산 먹으러...</t>
  </si>
  <si>
    <t>와..미친..이게 진짜 한국 영화라고..!? 단언컨데 40분을 4분으로 만드는 몰입감 100% SSS급 누아르 영화 《악인은 너무 많다》 1,2편 몰아보기</t>
  </si>
  <si>
    <t>역대급 누아르 &lt;악인은 너무 많다&gt; #1~2편 몰아보기 잠자기 전 클릭 금지!</t>
  </si>
  <si>
    <t>≪당신의 시간을 삭제 시켜드립니다≫ 네이버 평점 9.11 모든 관객들을 눈물 바다로 만든 SSS급 "감동 실화" 드라마 ≪크게 될 놈≫ 33분 몰아보기..! ㄷㄷ</t>
  </si>
  <si>
    <t>크게될놈 #32분 몰아보기 별점 10점 #감동 실화 #역대급 평점 엄니, 꼭 성공해서 올게</t>
  </si>
  <si>
    <t>≪잠자기 전 클릭 금지!≫ 40년간 참아온 5.18사건 피해자들의 역대급 "참교육"을 담은 스릴러 명작 28분 몰아보기..ㅎㄷㄷㄷ</t>
  </si>
  <si>
    <t>실 화 40년간 참아왔습니다..</t>
  </si>
  <si>
    <t>개봉하자마자 전 세계 1위를 찍은 《카지노》와 《타짜》의 뒤를 이을 만한 미친 몰입감의 범죄 느와르 영화 《히든: 목숨을 건 배팅》 26분 몰아보기...!</t>
  </si>
  <si>
    <t>#26분 순삭 목숨을 건 죽음의 베팅 히든 #제2의 카지노 #제2의 타짜 한 끗에 60억을 태운다고?</t>
  </si>
  <si>
    <t>와..미친..이 영화가 개봉 했었다고..? 배우들의 엄청난 연기력으로 몰입감 200% 재미와 감동까지 느낄 수 있는 숨겨진 한국 영화 명작..ㄷㄷ</t>
  </si>
  <si>
    <t>와 미친... 한국에 이런 영화가 있었다고? 배우들의 소름 돋는 연기력과 미친 몰입감으로 시간 가는줄 모르고 봤던 역대급 반전 스릴러 명작..! ㅎㄷㄷㄷ</t>
  </si>
  <si>
    <t>전직 현역 건달 탐정 날 감당할 수 있겠냐?</t>
  </si>
  <si>
    <t>와..미친..한국에서 이런 영화가 가능해..? 라고 생각이 드는 흔히 볼  수 없는 하드한 누아르 명작 중 명작..ㅎㄷㄷㄷㄷ</t>
  </si>
  <si>
    <t>(SSS급 탐정) 혼자 왔니..? 담배 꺼라... 전직 건달 출신 탐정을 건드린 조선족 양아치들...</t>
  </si>
  <si>
    <t>《20분 순삭》은퇴한 전국구 ACE 조폭을 건드려버린 동네 양아치와 교도소장의 끔찍한 최후</t>
  </si>
  <si>
    <t>(LV.99 양아치) (LV.?? 전국구) - 신참새꺄 밖에서 뭐하다 왔냐?ㅋ - 건달</t>
  </si>
  <si>
    <t>≪제작비 1700억..!! 넉놓고 보게되는 전투장면+반전과 재미가 가득한 역대급 영화≫</t>
  </si>
  <si>
    <t>≪빌런의 노후를 그린 히어로영화≫</t>
  </si>
  <si>
    <t>건드리면 ㅈ되는 '할배'</t>
  </si>
  <si>
    <t>≪아마존 프라임 1위≫ 미국판 마동석이 범죄도시를 참교육하는 방법..!!</t>
  </si>
  <si>
    <t>미국 마.동.석</t>
  </si>
  <si>
    <t>≪성직자가 뱀파이어가 되면 벌어지는 일≫</t>
  </si>
  <si>
    <t>감염된 성직자</t>
  </si>
  <si>
    <t>≪인기 애니를 실사화한 판타지 액션영화입니다≫ 2023년 5월 31일 최신 개봉작..!!</t>
  </si>
  <si>
    <t>≪미군 특수부대의 위엄을 보여주는 영화: 잘짜여진 스토리와 멋진 액션이 일품..!!≫</t>
  </si>
  <si>
    <t>러시아군 초토화</t>
  </si>
  <si>
    <t>시간가는줄 모르고 보게되는 어드벤처 영화..!!</t>
  </si>
  <si>
    <t>≪재난영화 끝판왕≫ 명작 오브 명작입니DA</t>
  </si>
  <si>
    <t>화산 대폭발</t>
  </si>
  <si>
    <t>≪"신"급 능력의 외계인이 지구를 침공했다..≫ 화려함과 몰입감이 일품인 블록버스터 "제 5침공"</t>
  </si>
  <si>
    <t>죽어라 인간!!</t>
  </si>
  <si>
    <t>≪뱀파이어들이 제일 싫어하는 남자...실존 인물 ≫</t>
  </si>
  <si>
    <t>간지럽군 ㅋㅋ 뱀파이어 사냥꾼</t>
  </si>
  <si>
    <t>외계 침략 영화중 단연코 최고라고 자부할수 있는 SF전쟁 영화..!!</t>
  </si>
  <si>
    <t>[실화] '교황청'에서도 감추고 싶었던 역사상 최악의 "악마"</t>
  </si>
  <si>
    <t>≪악마를 숭배하는 법사≫ VS ≪신을 숭배하는 전사≫</t>
  </si>
  <si>
    <t>죽어라!! 신의 능력을 가진 악마</t>
  </si>
  <si>
    <t>우주선 고장으로 평생 혼자살아야하는 남자 [결말포함]</t>
  </si>
  <si>
    <t>기내식만 1년째...</t>
  </si>
  <si>
    <t>≪화려한 액션과 반전이 기막힌 미래 SF영화≫</t>
  </si>
  <si>
    <t>(3초후 대참사) 끓어 노동자 쉐꺄 ㅋㅋㅋ</t>
  </si>
  <si>
    <t>전국구 건달의 딸을 매춘부로 만들면 벌어지는 일...ㅎㄷㄷ</t>
  </si>
  <si>
    <t>(킬러) 내 딸을 '매음굴'에 팔았겠다...</t>
  </si>
  <si>
    <t>≪지능만렙 뱀파이어≫ VS ≪힘만렙 뱀파이어≫</t>
  </si>
  <si>
    <t>늙은 맹인을 건드린 강도들의 최후 넷플릭스에서 꼭 봐야하는 졸잼 미친 스릴러!!</t>
  </si>
  <si>
    <t>임신해</t>
  </si>
  <si>
    <t>≪막장 드라마의 끝판왕≫ㅣ넷플릭스'예감' 한방에 몰아보기</t>
  </si>
  <si>
    <t>≪신을 탐하는  '인간'≫ VS ≪인간을 탐하는 '신'≫</t>
  </si>
  <si>
    <t>신을 죽이러 왔다</t>
  </si>
  <si>
    <t>《지구를 버린 부자들》 VS 《지구에 버려진 서민들》</t>
  </si>
  <si>
    <t>(400살) 생명을 연장하시겠습니까?</t>
  </si>
  <si>
    <t>[홍콩영화] 미래의 지구에 우주괴물이 침공하면 벌어지는 일 ㅣ결말포함 '미래전투' 넷플릭스 SF영화</t>
  </si>
  <si>
    <t>우주괴물 VS 첨단로봇</t>
  </si>
  <si>
    <t>공개하자마자 넷플릭스 1위찍은 범죄스릴러 ㅣ 영드의 부활을 알린 BBC의 기대작 '루터 태양의 몰락'</t>
  </si>
  <si>
    <t>《싸이코패스 참교육 영상》</t>
  </si>
  <si>
    <t>(러브젤) 커지면 자른다 동해물과백두산이....</t>
  </si>
  <si>
    <t>일본판 신세계 '헬독스' ㅈㄴ재밌음ㅣ누와르영화 결말포함</t>
  </si>
  <si>
    <t>(여자야쿠자) (야쿠자) 너도 언더커버야?</t>
  </si>
  <si>
    <t>실화매음굴에 잠입한 여기자의 충격적인 결말</t>
  </si>
  <si>
    <t>&lt;실화&gt; 나이지리아 매춘부</t>
  </si>
  <si>
    <t>화제의 드라마 '배가본드 완결까지 몰아보기'</t>
  </si>
  <si>
    <t>감옥'에 숨어도 소용없어</t>
  </si>
  <si>
    <t>무기개발자를 화나게 하면...ㅣ결말포함</t>
  </si>
  <si>
    <t>얼굴을 쫓아오는 '수류탄'</t>
  </si>
  <si>
    <t>아나콘다의 레전드 오브 레전드</t>
  </si>
  <si>
    <t>(똑똑한 아나콘다) 인간을 사냥해볼까?</t>
  </si>
  <si>
    <t>명작중에도 명작이라 불리는 주성치의 홍콩영화 ㅣ결말포함</t>
  </si>
  <si>
    <t>주성치 나왔' 홍콩영화는 멸종했다 쿵푸허슬을 마지막으로...</t>
  </si>
  <si>
    <t>(졸잼) 사탄이 두려워한 인간 ㅎㄷㄷ</t>
  </si>
  <si>
    <t>지옥에 처들어간 인간</t>
  </si>
  <si>
    <t>연기부터 스토리까지 극찬받은 넷플1위 미국드라마 메시아 몰아보기</t>
  </si>
  <si>
    <t>결말포함 신이 탑승한 비행기 '격추완료'</t>
  </si>
  <si>
    <t>원테이크로 찍어낸 몰입감쩌는 한국액션영화 '카터'</t>
  </si>
  <si>
    <t>1 2 3 4 5 다 죽여요? 결말포함</t>
  </si>
  <si>
    <t>아나콘다'는 '2'가 레전드입니다.</t>
  </si>
  <si>
    <t>초대형 아나콘다 출현</t>
  </si>
  <si>
    <t>명작입니다 ㅣ결말포함</t>
  </si>
  <si>
    <t>빙하에서 깨어난 괴물</t>
  </si>
  <si>
    <t>죽기전 꼭 봐야하는 재난 영화 '2012'</t>
  </si>
  <si>
    <t>(에베레스트) - 쓰나미 ㅎㄷㄷ</t>
  </si>
  <si>
    <t>제작비 1000억 '넷플릭스' 액션 블록버스터 ㅣ결말포함</t>
  </si>
  <si>
    <t>• 방탄 피부...?</t>
  </si>
  <si>
    <t>7번방의 선물 여자편...</t>
  </si>
  <si>
    <t>(30분순삭) 제작비 2000억의 블록버스터 초초명작!! ㅣ결말포함</t>
  </si>
  <si>
    <t>취임식 당일 ㅠㅠ 미국 대통령 암살</t>
  </si>
  <si>
    <t>하이틴 로맨스를 표방한 "동물의 왕국"ㅣ결말포함</t>
  </si>
  <si>
    <t>(실화)섬에 여자혼자 여행가면 벌어지는 일 ㅣ결말포함</t>
  </si>
  <si>
    <t>(솔로여행중) 시방 어촌계 몰러?</t>
  </si>
  <si>
    <t>(소름주의)찌질이가 로또 1등이 된다면...? ㅣ영화추천</t>
  </si>
  <si>
    <t>40년간 참으면 벌어지는 일 ㅣ결말포함</t>
  </si>
  <si>
    <t>장애인 남편을 배신한 여자의 최후 ㅣ결말포함</t>
  </si>
  <si>
    <t>(30분순삭) "넷플릭스"에서 꼭 봐야할 무협액션영화 ㅣ쿵푸허슬 결말포함ㅣ주성치</t>
  </si>
  <si>
    <t>사자후'</t>
  </si>
  <si>
    <t>최고의 쓰레기들 ㅣ결말포함</t>
  </si>
  <si>
    <t>무서운 여자</t>
  </si>
  <si>
    <t>아내의 외도를 알아버린 남자ㅣ결말포함</t>
  </si>
  <si>
    <t>또라이 vs  망나니  ㅣ 느와르 영화추천</t>
  </si>
  <si>
    <t>재벌에게 아내를 잃은 건달</t>
  </si>
  <si>
    <t>외로움을 이겨낸 여인들 이야기 ㅣ 실화 ㅣ결말포함</t>
  </si>
  <si>
    <t>실화 ㅣ 외로움을 해결하는 여인들</t>
  </si>
  <si>
    <t>무인도에서 불만가득한 주인을 다루는 방법ㅣ 결말포함</t>
  </si>
  <si>
    <t>(하인) 더 큰거로 잡아와</t>
  </si>
  <si>
    <t>실화! 섬에 혼자들어간 여자의 최후[결말포함]</t>
  </si>
  <si>
    <t>벌려보소~ 선생님 [실화]</t>
  </si>
  <si>
    <t>착한사람이 폭발하면 벌어지는 일 ㅣ 결말포함</t>
  </si>
  <si>
    <t>깝치면뒤진다. "네"</t>
  </si>
  <si>
    <t>악인이 악인을 죽이는 졸잼영화</t>
  </si>
  <si>
    <t>너날씨된거야 (건달)</t>
  </si>
  <si>
    <t>은퇴한 건달을 건드린 악인들의 최후ㅣ결말포함</t>
  </si>
  <si>
    <t>드루와!! 10명!?</t>
  </si>
  <si>
    <t>가난에 열등감을 느끼던 여자가 벌인 엄청난 일 ㅣ결말포함X</t>
  </si>
  <si>
    <t>"만원" 얼마 벌어요?</t>
  </si>
  <si>
    <t>캠핑장에서 신부감을 찾는 남자의 정체!! (결말포함)</t>
  </si>
  <si>
    <t>내아를 낳아도.</t>
  </si>
  <si>
    <t>기억상실증에 걸린 여자를 이용하려는 노인(결말포함)</t>
  </si>
  <si>
    <t>여자를 주웠어</t>
  </si>
  <si>
    <t>금술 좋은 부부를 괴롭힌 해커의 최후(결말포함)</t>
  </si>
  <si>
    <t>미안해 여보 내 영상이 유출됐어</t>
  </si>
  <si>
    <t>고ㅈ남편은 들어줄수 없는 아내의 마지막 소원(결말포함)</t>
  </si>
  <si>
    <t>백악관이 함락되면 벌어지는 일 ㅎㄷㄷ(결말포함)</t>
  </si>
  <si>
    <t>백악관 함락!!!</t>
  </si>
  <si>
    <t>그것의 탄생기</t>
  </si>
  <si>
    <t>최초의 기구</t>
  </si>
  <si>
    <t>마피아조직을 단번에 붕괴시켜버리는 노인의 정체(결말포함)</t>
  </si>
  <si>
    <t>-느려!</t>
  </si>
  <si>
    <t>도둑질하다가 싸이코맹인을 만나면 벌어지는일 ㅎㄷㄷ;;(결말포함)</t>
  </si>
  <si>
    <t>충격! 섬으로 팔려간 여자이야기(결말포함)</t>
  </si>
  <si>
    <t>태워줘</t>
  </si>
  <si>
    <t>시골건달 vs 도시건달(결말포함)</t>
  </si>
  <si>
    <t>"서울 VS 경상도" - 촌놈새끼들 서울을 넘봐?</t>
  </si>
  <si>
    <t>착한척하는 사람들이 위험한 이유 [결말포함]</t>
  </si>
  <si>
    <t>운없는 여자(영화소개)</t>
  </si>
  <si>
    <t>그저 그런 남자이야기</t>
  </si>
  <si>
    <t>나좀 살자</t>
  </si>
  <si>
    <t>꼴통학교에 건달을 투입하면 벌어지는 일 [결말포함/학원물]</t>
  </si>
  <si>
    <t>- 대참사 2초전!! "선생님, 맞을래요?" - 담배꺼</t>
  </si>
  <si>
    <t>정체를 숨기고 조용히 살아가던 《양복점 사장》을 잘못 건드려버린 범죄 조직의 최후! [영화리뷰/결말포함]</t>
  </si>
  <si>
    <t>-3초 준다</t>
  </si>
  <si>
    <t>와...미쳤다...제작비 500억, 아무 생각 없이 봤다가 숨 막히는 몰입감으로 18분이 삭제 된 초대형 최악의 재난 액션 영화! [영화리뷰/결말포함]</t>
  </si>
  <si>
    <t>진심 미쳤습니다..</t>
  </si>
  <si>
    <t>하필이면 범죄자들이 모여 사는 《최악의 슬럼가》에 갇혀버린 최정예 특수부대원들의 최후! [영화리뷰/결말포함]</t>
  </si>
  <si>
    <t>진짜 지렸습니다..</t>
  </si>
  <si>
    <t>《타고난 암살 재능》을 가지고 태어난 여자아이의 가족을 건드려버린 조직의 최후! [영화리뷰/결말포함]</t>
  </si>
  <si>
    <t>!! 내가 건들지 말랬지??</t>
  </si>
  <si>
    <t>개봉과 동시에 하루만에 《넷플릭스》에서 전세계 1위를 달성한 《최강 킬러》의 딸을 건드린 조직의 최후! [영화리뷰/결말포함]</t>
  </si>
  <si>
    <t>(최강 킬러) 내 딸을 납치해?!</t>
  </si>
  <si>
    <t>절대 건들면 안되는 《저격 특수부대》의 자녀들을 납치한 소말리아 테러범들을 박멸하는 충격적인 실화! [영화리뷰/결말포함]</t>
  </si>
  <si>
    <t>(최정예 특수부대) 아빠가 조져줄게...</t>
  </si>
  <si>
    <t>제작비 1,500억, 《넷플릭스》에서 역대 시청순위 7위에 랭크된 《전직 특수부대》의 레전드 범죄 액션영화! [영화리뷰/결말포함]</t>
  </si>
  <si>
    <t>개봉과 동시에 93개국에서 1위를 달성한 《넷플릭스》에서 꼭 봐야하는 최강 액션 영화! [영화리뷰/결말포함]</t>
  </si>
  <si>
    <t>DART (최강 특수부대원) 진짜 미쳤습니다...</t>
  </si>
  <si>
    <t>은퇴 후 조용히 살아가던 《전직 경호원 대장》의 하나뿐인 딸을 건드려버린 조직의 최후! [영화리뷰/결말포함]</t>
  </si>
  <si>
    <t>아빠가 조지고 올게</t>
  </si>
  <si>
    <t>《넷플릭스》에서 꼭 봐야하는 하필 《최강 킬러》의 동생을 건드려버린 레전드 복수 액션 영화! [영화리뷰 / 결말포함]</t>
  </si>
  <si>
    <t>(만렙 킬러) 내 동생을 건드려?!</t>
  </si>
  <si>
    <t>개봉과 동시에 하루만에 전세계 5위를 달성한 《넷플릭스》에서 꼭 봐야하는 최강 액션 영화! [영화리뷰/결말포함]</t>
  </si>
  <si>
    <t>모두 조져줄게</t>
  </si>
  <si>
    <t>《넷플릭스》에서 꼭 봐야하는 제작비 2,400억으로 하루만에 전세계 1위를 달성한 초대형 최강 액션 영화! [영화리뷰/결말포함]</t>
  </si>
  <si>
    <t>(최강 특수요원) 지렸습니다...</t>
  </si>
  <si>
    <t>조용히 교도소에서 수감생활을 하던 《피지컬 킬러》의 형을 건드린 양아치들을 개박살 내버리는  최강 액션영화! [영화리뷰/결말포함]</t>
  </si>
  <si>
    <t>(킬러 NO.1) 나가서 다 조져줄게</t>
  </si>
  <si>
    <t>하필이면 엄마가 《최정예 특수부대원》인 아들을 납치해버려 전쟁터에서 돌아와 동네 양아치들을 조져버리는 추천 액션영화 [영화리뷰/결말포함]</t>
  </si>
  <si>
    <t>(현직 특수부대원) 내 아들을 납치해?!</t>
  </si>
  <si>
    <t>힘을 숨긴 《건물 경비원》을 건드려버린 범죄 조직을 조져버리는 스콧 형님의 최강 액션 추천영화! [영화리뷰/결말포함]</t>
  </si>
  <si>
    <t>(전직 특수요원) 나는 경비원이다</t>
  </si>
  <si>
    <t>진짜 하필이면 《전설의 정비공》을 또 건드려버린 부패한 경찰들을 다시한번 참교육 시전해주는 화끈한 《넷플릭스》 추천 액션영화! [영화리뷰/결말포함]</t>
  </si>
  <si>
    <t>(만렙 정비공) 감히 날 건드려?!</t>
  </si>
  <si>
    <t>하필 모든 인류가 사라져버린 세상에서 유일하게 살아남은 커플의 진심 지릴뻔한 추천 영화! [영화리뷰/결말포함]</t>
  </si>
  <si>
    <t>??! 우리..ㅈ된거 맞지???</t>
  </si>
  <si>
    <t>또 하필이면 힘을 숨기고 있던 《역사 선생님》을 건드려 학교 일진들을 통채로 날려버린 넷플릭스 추천 액션영화! [영화리뷰/결말포함]</t>
  </si>
  <si>
    <t>(전직 특수요원) 선생님 그러다 뒈져요</t>
  </si>
  <si>
    <t>하필이면 최악의 범죄자들이 있는 교도소에 수감이 된 《전직 형사》의 최강 액션 영화! [영화리뷰/결말포함]</t>
  </si>
  <si>
    <t>힘을 숨기며 조용히 살아가던 《노숙자 할아버지》를 건드려 동네 양아치들을 개작살 내버리는 넷플릭스 추천 액션영화! [영화리뷰/결말포함]</t>
  </si>
  <si>
    <t>(전직 복싱 챔피언) 할애비가 조저주마</t>
  </si>
  <si>
    <t>《넷플릭스》에서 무조건 봐야하는 레전드 스릴러 1위 생존영화! [영화리뷰/결말포함]</t>
  </si>
  <si>
    <t>하필이면 《전직 해결사》 출신인 아빠에게 1:1교육을 받은 딸을 건드린 조직의 최후! [영화리뷰/결말포함]</t>
  </si>
  <si>
    <t>(전직 마피아) 이렇게 찔러 알겠지?</t>
  </si>
  <si>
    <t>하필 건드리고 보니 《최강 킬러》였던 여자에게 단 9초만에 마피아 조직이 개박살 나버리는 화끈한 액션영화 [영화리뷰/결말포함]</t>
  </si>
  <si>
    <t>(만렙 달러) 하.. 참나 - 저 X년이!!!!</t>
  </si>
  <si>
    <t>하필 힘을 숨긴 채 조용히 살아가던 《전직 UFC챔피언》을 몰라보고 겁도 없이 도발하는 지역 범죄조직을 조져버리는 넷플릭스 액션영화! [영화리뷰/결말포함]</t>
  </si>
  <si>
    <t>너 그러다 뒤져..</t>
  </si>
  <si>
    <t>힘을 숨긴 채 시골에서 조용히 살아가는 《목수 아저씨》를 건드려 마피아들을 개박살 내버리는 넷플릭스 액션영화 추천작! [영화리뷰/결말포함]</t>
  </si>
  <si>
    <t>내가 착해보여?</t>
  </si>
  <si>
    <t>하필이면 출근 첫날부터 갱단들을 조지러 가는 《섹시한 뱀파이어어》들의 운전 기사가 되어 버린 넷플릭스 액션영화 추천작!  [영화리뷰/결말포함]</t>
  </si>
  <si>
    <t>이제 조지러 가볼까?</t>
  </si>
  <si>
    <t>힘을 숨긴 남자의 여동생을 건드리자 체인 하나로 범죄 조직을 개박살 내버리는 《넷플릭스》 추천 화끈한 액션 영화! [영화리뷰/결말포함]</t>
  </si>
  <si>
    <t>내동생 건들지 말라고!!</t>
  </si>
  <si>
    <t>하필이면 《최강 특수용병》이 직접 경호하는 대기업의 외동딸을 건드려 범죄 조직을 날려버리는 강력한 액션 반전영화! [영화리뷰/결말포함]</t>
  </si>
  <si>
    <t>하필이면 《전직 특수부대 대장》의 아들을 잘못 데려간 정부를 상대로 참교육을 시전하는 통쾌한 넷플릭스 액션 영화 추천작! [영화리뷰/결말포함]</t>
  </si>
  <si>
    <t>아빠가 조져줄게</t>
  </si>
  <si>
    <t>하필이면 힘을 숨기고 있던 《사이코패스》 여자의 남친을 건드려 조직들을 모조리 박살내버리는 화끈한 반전 액션영화! [영화리뷰/결말포함]</t>
  </si>
  <si>
    <t>-뒈진다 진짜!!</t>
  </si>
  <si>
    <t>하필이면 정비소에서 힘을 숨긴 채 살아가는 《전설의 정비공》을 건드려버린 부패한 경찰들을 참교육 시전하는 화끈 액션영화! [영화리뷰/결말포함]</t>
  </si>
  <si>
    <t>나 건드리지 마라</t>
  </si>
  <si>
    <t>일본 최악의 교도소에서 힘을 숨겨 온 《화장실 청소부》 백인이 순식간에 야쿠자 보스가 되어 버린 넷플릭스 액션 영화! [영화리뷰/결말포함]</t>
  </si>
  <si>
    <t>내가 청소부로 보여?</t>
  </si>
  <si>
    <t>하필이면 역대 최고의 실력을 가진 《최정예 특수부대원》을 건드려버린 겁없는 거대기업을 화끈한 액션으로 발라버리는 넷플릭스 추천작! [영화리뷰/결말포함]</t>
  </si>
  <si>
    <t>모조리 죽여줄게</t>
  </si>
  <si>
    <t>하필 《현직 특수부대원》의 하나뿐인 여동생을 건드려 거대 기업의 가문을 순식간에 몰살시켜 버리는 화끈한 넷플릭스 액션 영화! [영화리뷰/결말포함]</t>
  </si>
  <si>
    <t>내 동생을 건드려??</t>
  </si>
  <si>
    <t>하필 조용히 살아가고 있는 《힘을 숨긴 가족》을 건드려 거대 기업을 화려한 액션으로 18분을 순삭 시키는 추천영화 [영화리뷰/결말포함]</t>
  </si>
  <si>
    <t>하필이면 조직에서 은퇴 후 마음잡고 평화롭게 살아 가려던 《조직의 보스》 딸을 납치한 베트남 범죄 조직이 개박살 나버리는 통쾌한 액션영화! [영화리뷰/결말포함]</t>
  </si>
  <si>
    <t>엄마가 조져줄게</t>
  </si>
  <si>
    <t>조직에서 은퇴 후 가정주부로 조용히 살아가려던 《랭킹 1위 킬러》의 가족을 잘못 건드려 범죄조직이 개박살 나버리는 통쾌한 액션영화 [영화리뷰/결말포함]</t>
  </si>
  <si>
    <t>(전설의 길러) 모두 죽여버릴꺼야!!!</t>
  </si>
  <si>
    <t>교도소 출소 후 조용히 살아가려던 전직 마피아 보스가 한 남자에게 고통을 받은 소녀를 위해 참교육을 해주는 통쾌한 영화 [영화리뷰/결말포함]</t>
  </si>
  <si>
    <t>아저씨가 조져줄게</t>
  </si>
  <si>
    <t>조용히 살아가려던 세계 최강 청부 살인업자를 건드려 스페인 대표 범죄조직이 개박살 나버리는 통쾌한 액션영화! [영화리뷰/결말포함]</t>
  </si>
  <si>
    <t>(은퇴한 길러) 아저씨가 조져줄게</t>
  </si>
  <si>
    <t>미국에서 성실히 살아가던 노동자의 동생을 건드린 갱단 보스를 자비없이 사냥감으로 취급해버리는 남자..ㄷㄷ[영화리뷰/결말포함]</t>
  </si>
  <si>
    <t>더 빨리 뛰어봐! (느~려!)</t>
  </si>
  <si>
    <t>하필이면 은퇴 준비중었던 《랭커 암살자》를 건드려 일본 야쿠자들이 미쳐버린 액션으로 모두 찢겨 나가는 넷플릭스 추천 영화! [영회리뷰/결말포함]</t>
  </si>
  <si>
    <t>모두 죽여줄게</t>
  </si>
  <si>
    <t>은퇴 후 조용히 살아가고 있는 세계 최고의 킬러의 심기를 건드려 조직을 화려한 액션으로 개박살 내버리는 넷플릭스 추천 영화! [영화리뷰/결말포함]</t>
  </si>
  <si>
    <t>아저씨가 구해줄게</t>
  </si>
  <si>
    <t>알바생이 노숙자에게 유통기한 지난 치킨과 맞교환으로 얻은 어마무시한 능력 [영화리뷰/결말포함]</t>
  </si>
  <si>
    <t>!!! -적당히 하라고 했지??</t>
  </si>
  <si>
    <t>건들지 말아야 할 특수요원의 가족을 몰살한 캄보디아 인신매매범들의 최후! [영화리뷰/결말포함]</t>
  </si>
  <si>
    <t>(느낌) -가족은 건드리면 안되지!</t>
  </si>
  <si>
    <t>사채 수금요원으로 취업한 지 1일차인 보이카 형님이 갱단들도 하루만에 털어 버리는 최강 액션! [영화리뷰/결말포함]</t>
  </si>
  <si>
    <t>(전직 파이터) 돈받아 달라는 거지?</t>
  </si>
  <si>
    <t>하필 악명 높은 교도소에서 "역대 최강의 파이터"로 불려지는 남자를 건드려버린 러시아 불법 격투장 주인 [영화리뷰/결말포함]</t>
  </si>
  <si>
    <t>(교도소 최강생물)</t>
  </si>
  <si>
    <t>하필이면 전직 특수부대 베테랑 군인의 막내딸을 납치한 갱단들의 처참한 최후! [영화리뷰 / 결말포함]</t>
  </si>
  <si>
    <t>(특수부대 30년차) - 내 딸 어딨어?</t>
  </si>
  <si>
    <t>암살 타겟이 된 소녀를 지키기 위해 갱단들을 박살내 버리는 최강의 킬러 [영화리뷰/결말포함]</t>
  </si>
  <si>
    <t>(칼러를 표적) -아저씨 도와주세요..</t>
  </si>
  <si>
    <t>최저시급을 받으며 야간 경비원으로 근무하는 전직 해병대 대위 출신을 건드린 갱단들의 최후! [영화리뷰/결말포함]</t>
  </si>
  <si>
    <t>(해병대 대위출신) -이걸 그냥.. -내가 대장인데? ㅋㅋ</t>
  </si>
  <si>
    <t>하필이면 은퇴 후 조용히 여행 중이던 세계 최강의 암살자를 건드려 제대로 개박살이 나버리는 갱단 조직들의 최후 [영화리뷰/결말포함]</t>
  </si>
  <si>
    <t>(랭커 1위 킬러) 하.. 참나</t>
  </si>
  <si>
    <t>※주의※ 실제로 앱스토어에 존재하는 자신의 수명을 알려주는 어플 (전 2년 남았습니다ㅠ)  [영화리뷰/결말포함]</t>
  </si>
  <si>
    <t>?!! -당신은 1분 뒤 죽습니다</t>
  </si>
  <si>
    <t>하필이면 졸다가 우주선을 잘못 타서 무조건 1명은 우주선 밖으로 쫒아내야 하는 충격적이고 극단적인 상황! [영화리뷰/결말포함]</t>
  </si>
  <si>
    <t>교도소에 수감되자마자 갱단을 박살내버리고 두목이 되어버린 평범한 증권회사 직장인 [영화리뷰/결말포함]</t>
  </si>
  <si>
    <t>(키는 ㅈ만한데..) 신입주제에 뒤질래??</t>
  </si>
  <si>
    <t>내 모든 사생활이 24시간동안 생방송으로 내보내는 미친 회사가 있다면? [영화리뷰/결말포함]</t>
  </si>
  <si>
    <t>-여긴 화장실인테.. 24시간 라이브 방송중</t>
  </si>
  <si>
    <t>미국의 불법 지하 격투장에서 프로파이터들을 혼자서 전부 쓸어버리는 최강의 유기견보호소 직원 여성 [영화리뷰/결말포함]</t>
  </si>
  <si>
    <t>1초만에 뻗어버림 (기절한 척..)</t>
  </si>
  <si>
    <t>뛰어다니는 좀비떼들을 순식간에 학살해버리는 최강 암살로봇 (feat.돌프형님) [영화리뷰/결말포함]</t>
  </si>
  <si>
    <t>딱 8시간동안 회사에서 일어나는 어떠한 범죄를 저질러도 모두 허용해주는 직장인들의 로망이 일어난다면??  (부장놈 뒤졌다..) [영화리뷰/결말포함]</t>
  </si>
  <si>
    <t>나 건들지 말랬지???</t>
  </si>
  <si>
    <t>하필이면 엘리트 특수부대 여성을 건드려버린 겁을 상실한 촌동네 범죄조직의 최후 [영화리뷰/결말포함]</t>
  </si>
  <si>
    <t>(엘리트 특수부대원) 촌동네 감패새끼들이!!</t>
  </si>
  <si>
    <t>전직 특수부대 군인의 누나를 겁도없이 건드린 자를 개조져버리는 참교육 영화 [영화리뷰/결말포함]</t>
  </si>
  <si>
    <t>교도소에 수감된 UFC 챔피언 출신한테 겁도 없이 덤비는 갱단들의 최후 (feat.타격감 지림) [영화리뷰/결말포함]</t>
  </si>
  <si>
    <t>진짜 나랑 싸울려고?? -이새ㄲ가!</t>
  </si>
  <si>
    <t>존잘남에 빠져 뱀파이어가 되고 싶어하는 레전드 영화 트와일라잇 (feat.패러디)  [영화리뷰/결말포함]</t>
  </si>
  <si>
    <t>트와일라잇..?</t>
  </si>
  <si>
    <t>수영 금메달리스트도 낙하산따윈 절대 용납하지 않는 이 곳! [영화리뷰/결말포함]</t>
  </si>
  <si>
    <t>-3대 800가능?.. ㅋ 약골은 꺼져라! -ㅈ밥쉘키야!!</t>
  </si>
  <si>
    <t>이 남자의 정체도 모르고 깝죽대다가 털리는 교도소 갱단 [영화리뷰/결말포함]</t>
  </si>
  <si>
    <t>존예소녀를 괴롭히다가 악마를 깨워버려 일진들을 참교육하기 시작하는데 ㄷㄷ..[영화리뷰/결말포함]</t>
  </si>
  <si>
    <t>아까처럼 얘기해봐</t>
  </si>
  <si>
    <t>3평 크기의 낡은 우주선을 타고 미지의 행성에 광석을 캐러 갔는데 팔려갈뻔..?? [영화리뷰/결말포함]</t>
  </si>
  <si>
    <t>0.1% 상류층 부자집에 무단침입한 존예 노숙자의 최후[영화리뷰/결말포함]</t>
  </si>
  <si>
    <t>-제발 샤워좀ㅠ 노숙한지 3년째..</t>
  </si>
  <si>
    <t>실제로 영하 40도의 극한 추위에서 8일을 버틴 생존기[영화리뷰/결말포함]</t>
  </si>
  <si>
    <t>하.. ㅈ같네..</t>
  </si>
  <si>
    <t>20년동안 혼자 우주선에서 살아온 존예에게 초반부터 찾아온 충격적인 반전 [영화리뷰/결말포함]</t>
  </si>
  <si>
    <t>오늘로써 7409일째...</t>
  </si>
  <si>
    <t>지구 멸망 이후 직업을 강제적으로 정해주는 충격적인 미래사회 [영화리뷰/결말포함]</t>
  </si>
  <si>
    <t>노숙생활하다가 간신히 중국집 알바를 하는 남자를 건든 불량배들..그런데 이 남자의 정체는?? [영화리뷰/결말포함]</t>
  </si>
  <si>
    <t>은퇴한 전직 특수요원 딸을 잘못 건드렸다가 제대로 털려버리는 동네 깡패들  [영화리뷰/결말포함]</t>
  </si>
  <si>
    <t>-아빠 팔이 부러지겠어;; 니가 내 딸을 건드려???</t>
  </si>
  <si>
    <t>[영화리뷰/결말포함]소녀들을 재벌들에게 인기상품 팔아버리는 충격적인 학교 (충격적 반전영화)</t>
  </si>
  <si>
    <t>- 어이가 없네.. 나에게 이런걸 먹였다고?!</t>
  </si>
  <si>
    <t>[영화리뷰/결말포함]바이러스로 전세계  모든 여성이 사망했는데 유일하게 내 딸만 살아남게 된 영화</t>
  </si>
  <si>
    <t>-여자인걸 들키면 절대 안돼!! 모든 여성이 사망했다 내 딸만 빼고..</t>
  </si>
  <si>
    <t>[영화리뷰/결말포함]가까이 다가오면 모든 생물체가 죽어버리는 최고의 반전영화</t>
  </si>
  <si>
    <t>-왜 나만 안죽지..? 설마 냄새 나나..? 도대체 왜 다 죽어버리냐고!!</t>
  </si>
  <si>
    <t>[영화리뷰/결말포함]땅 속에서 4명이 400일동안 갇혀 지내다가 밖으로 나오니 충격적인 반전영화</t>
  </si>
  <si>
    <t>-400일동안 어떻게 버텨 ㅅㅂ.. ㅋㅋㅋ 짤리기 싫으면 얼른 들어가야지?</t>
  </si>
  <si>
    <t>[영화리뷰/결말포함]그냥 장난으로 부자들에게 악플을 달았을 뿐인데?!</t>
  </si>
  <si>
    <t>(만렙 악플러) - 내 입에 이건 뭐..뭐지?</t>
  </si>
  <si>
    <t>남편이 미모의 아내에게 ‘불륜’을 허락하자 생긴 대참사...ㅎㄷㄷ....  (결말포함/영화리뷰)</t>
  </si>
  <si>
    <t>〈존윅〉 감독이 전세계 킬러들을 한 자리에 모으면 벌어지는 대재앙... (결말포함)</t>
  </si>
  <si>
    <t>권력을 이용해 몹쓸 짓을 벌이던 남자...기대 안 하고 봤다가 뒤통수 맞게 되는 〈띵작〉 스릴러.. (결말포함/영화리뷰)</t>
  </si>
  <si>
    <t>날 가져요.. 기분이 어때?</t>
  </si>
  <si>
    <t>기대 안하고 봤다가 뒤통수 한대 맞게 되는 '순삭' 미스터리 스릴러… (결말포함/영화리뷰)</t>
  </si>
  <si>
    <t>!! 납치된 그녀</t>
  </si>
  <si>
    <t>경찰관의 아내를 범하고도 빠져나가려던 범죄무리가 맞이한 끔찍한 지옥..  (결말포함/영화리뷰)</t>
  </si>
  <si>
    <t>"너희들 잘못 건드렸다.."</t>
  </si>
  <si>
    <t>하필이면 폭력을 피해 조용히 살고 싶었던 양복점 사장을 건드린 범죄 조직의 끔찍한 결말.. (결말포함/영화리뷰)</t>
  </si>
  <si>
    <t>지난 10년 영화 역사상 가장 충격적인 결말이라고 소문난 띵작 미스터리 스릴러.. (결말포함/영화리뷰)</t>
  </si>
  <si>
    <t>매일 새벽시간만 되면 남녀의 몸을 탐하는 소름끼치는 그녀의 정체.. (결말포함/영화리뷰)</t>
  </si>
  <si>
    <t>개봉하자마자 '띵작'이라고 극찬이 쏟아진 미친 SF 액션 스릴러!! (결말포함/영화리뷰)</t>
  </si>
  <si>
    <t>사냥을 시작한다'</t>
  </si>
  <si>
    <t>[국내 미개봉] 하필이면 러시아 특수부대 출신 할아버지의 손녀 딸을 건드린 양아치들.. (결말포함/영화리뷰)</t>
  </si>
  <si>
    <t>양아치(1) 양아치 (2) 양아치(3) - 이놈들이? 국내미개봉</t>
  </si>
  <si>
    <t>25분' 순삭해버리는 꿀잼 미스터리 로맨스 스릴러 (결말포함/영화리뷰)</t>
  </si>
  <si>
    <t>한 치 앞을 알 수 없는 전개로 미친 재미를 선사하는 범죄 스릴러! (결말포함)</t>
  </si>
  <si>
    <t>전직 특수부대 출신 '할배'를 건드렸다가 박살 나버린 인간 사냥꾼...  (결말포함/영화리뷰)</t>
  </si>
  <si>
    <t>평범한 농부로 살다가 불굴의 킬러가 되어 돌아온 아버지의 분노.. (결말포함/영화리뷰)</t>
  </si>
  <si>
    <t>아버지의 "분노"를 깨워버린..</t>
  </si>
  <si>
    <t>하필이면 조용히 살아가던 하반신 마비 '천재 엔지니어'를 건드려버린 범죄 조직.. 숨은 띵작! (결말포함/영화리뷰)</t>
  </si>
  <si>
    <t>시골에서 혼자 다니는 여성들만 찾아다니는 충격적인 중년 남성의 정체… 미친 스릴! (결말포함/영화리뷰)</t>
  </si>
  <si>
    <t>시골길에서 마주친 싸이코패스...</t>
  </si>
  <si>
    <t>하필 특수부대 출신 깡패 형사를 건드려버린 거대범죄조직의 최후.. (결말포함/영화리뷰)</t>
  </si>
  <si>
    <t>!! 정말 재밌습니다..</t>
  </si>
  <si>
    <t>떠나간 아내를 대신하기 위해 여자들을 납치해 탐욕을 채운 남성의 끔찍한 실화.. (결말포함/영화리뷰)</t>
  </si>
  <si>
    <t>충격실화</t>
  </si>
  <si>
    <t>은퇴 후 조용히 봉사만하며 살아가던 전직 특수대원을 건드린 숨겨진 거대세력의 최후.. (결말포함/영화리뷰)</t>
  </si>
  <si>
    <t>과거를 청산하고 평범한 농부로 살아가던 ‘전설의 총잡이’를 건드린 조직의 최후.. 미친 띵작.. (결말포함/영화리뷰)</t>
  </si>
  <si>
    <t>명. 작.</t>
  </si>
  <si>
    <t>하필이면 이제 막 출소한 악질 '전직 군인'을 건드려버린 핀란드 조직의 최후… (결말포함/영화리뷰)</t>
  </si>
  <si>
    <t>인류멸망 직전 숲에서 조용히 살아가던 ‘전설의 나무꾼’을 건드린 특수부대의 최후..[결말포함/영화리뷰]</t>
  </si>
  <si>
    <t>(1) 직업 : 목수 취미: 나무때기 + 쇠질 ; ; (2)</t>
  </si>
  <si>
    <t>여자들을 납치해 자신의 '노리개'로 삼은 남자의 실화에 모두가 경악한 영화.. (결말포함/영화리뷰)</t>
  </si>
  <si>
    <t>옷 벗어' 충격실화</t>
  </si>
  <si>
    <t>하필이면 12년간 단 한 번도 임무를 실패 한적 없는 전문 암살자를 노린 거대 야쿠자 조직의 최후.. (결말포함/영화리뷰)</t>
  </si>
  <si>
    <t>현직 킬러 은퇴를 앞둔 그녀를 건드려 버린..</t>
  </si>
  <si>
    <t>강x범과 살인자들만 입원시키는 동네병원의 상상초월 목적.. (결말포함/영화리뷰)</t>
  </si>
  <si>
    <t>쉬이이잇.. (간X범) 살려..주...</t>
  </si>
  <si>
    <t>주변 가까이 있는 모두를 '죽음'으로 보내버리는 9살 소녀의 소름 돋는 정체... (결말포함/영화리뷰)</t>
  </si>
  <si>
    <t>IQ +200 ;;</t>
  </si>
  <si>
    <t>보안 회사에 위장 취업한 '조직 보스'를 건드리면 펼쳐지는 지옥문;; [결말포함/영화리뷰]</t>
  </si>
  <si>
    <t>희귀 기억상실증으로 인해 여사장님의 욕구를 매일 채워줘야 했던 청년 [결말포함/영화리뷰]</t>
  </si>
  <si>
    <t>청년' '아가씨'</t>
  </si>
  <si>
    <t>형부와의 사랑을 위해 모든 것을 바친 20대 처제의 최후.. [결말포함/영화리뷰]</t>
  </si>
  <si>
    <t>20대 처제 소련 군인들</t>
  </si>
  <si>
    <t>선생을 농락한 학생들의 최.. 후… [결말포함/영화리뷰]</t>
  </si>
  <si>
    <t>(여교사) (벗어요..)</t>
  </si>
  <si>
    <t>몸에서 따뜻한 물이 분수처럼 터져 나오는 여자의 욕구를 풀어주는 방법 (feat.황금 종려상 받을뻔한 일본 영화)</t>
  </si>
  <si>
    <t>스고이....</t>
  </si>
  <si>
    <t>한국에서 합법되면 난리 날 ㅋㅋㅋ 천조국의 꿀알바!!!</t>
  </si>
  <si>
    <t>!!!! !!! ???</t>
  </si>
  <si>
    <t>홍콩에서 제일 섹시했던 69년생 구숙정 누님의 대표작</t>
  </si>
  <si>
    <t>!!!!!!!!!!!!</t>
  </si>
  <si>
    <t>아무 생각없이 봤다가 2시간 순삭 당했던 영화 ㄷㄷ 그런데 감독의 이름을 듣고 나면 고개를 그저 끄덕</t>
  </si>
  <si>
    <t>100억 정도 더 써볼까?</t>
  </si>
  <si>
    <t>유교국에선 상상도 못 할, 천조국의 결혼식 피로연 문화 (feat. 국내 도입은 언제쯤?)</t>
  </si>
  <si>
    <t>모쏠 숫총각이 레즈비언에게 전수받은 비장의 스킬 ㅋㅋㅋ</t>
  </si>
  <si>
    <t>!!!!!!!!!!! - 비비면서 돌려</t>
  </si>
  <si>
    <t>아들을 임신해야만 하는 부자집 사모님의 선택</t>
  </si>
  <si>
    <t>!!!!!! ?????</t>
  </si>
  <si>
    <t>프랑스 최고의 금고털이범이 억울한 누명을 쓰면 벌어지는 일</t>
  </si>
  <si>
    <t>남편의 불륜녀를 잡으러 갔다가, 수궁 할 수 밖에 없었던 이유</t>
  </si>
  <si>
    <t>자연산 트리플 D</t>
  </si>
  <si>
    <t>옆집에 사는 작고 귀여운 여고딩의 대반전</t>
  </si>
  <si>
    <t>!!!!!!!!!!!!!!!</t>
  </si>
  <si>
    <t>장애인 아들을 위해 엄마가 직접 신청한 생일 선물 이벤트</t>
  </si>
  <si>
    <t>봉사활동 시작합니다!!!</t>
  </si>
  <si>
    <t>와 ㅋㅋ 대배우 하비에르 바르뎀의 깜짝 놀랄 대반전 개막장 데뷔작</t>
  </si>
  <si>
    <t>!!!!!!!!!!!!!!!!!!</t>
  </si>
  <si>
    <t>남편이 출장 간 맹인 유부녀의 집에 누군가가 있다... ㄷㄷㄷ</t>
  </si>
  <si>
    <t>????? !!!!!!!!</t>
  </si>
  <si>
    <t>와 ㅋㅋ 유교국에선 개봉도 못한 꿀잼보장 로맨틱 섹시 코미디 영화</t>
  </si>
  <si>
    <t>말로만 듣던 4개의 눈 !!!!</t>
  </si>
  <si>
    <t>갯바위로 다방 커피를 주문했더니 보통이 아닌 천우희가 배달을 왔다</t>
  </si>
  <si>
    <t>뭘 봐???</t>
  </si>
  <si>
    <t>《실화주의》 유교국에는 절대 없는 단돈 50만원 짜리 총각 파티 패키지 여행</t>
  </si>
  <si>
    <t>스페인으로 팔려가던 노예 44명에게 벌어진 충격적인 실화</t>
  </si>
  <si>
    <t>3사단 23연대 신병교육대의 모태가 되는 87명의 학도병들의 숨 막히는 실화</t>
  </si>
  <si>
    <t>5분 내에 끝내라우</t>
  </si>
  <si>
    <t>남다르게 발육해버린 첫사랑과 탈의실에 갇히면 벌어지는 일</t>
  </si>
  <si>
    <t>중국에서 아직까지도 상영 금지인, 패왕별희 감독의 숨겨진 띵화</t>
  </si>
  <si>
    <t>매형 친누나 네 누이랑 ㅅㅅ 해 ??????</t>
  </si>
  <si>
    <t>와... 1,2편 모두 대박나서 디즈니가 작정하고 시리즈로 제작 들어간 영화 ㄷㄷㄷ</t>
  </si>
  <si>
    <t>서울에서 일하던 23살짜리 존예 매춘부가 지방 여인숙에 취업하면 벌어지는 일</t>
  </si>
  <si>
    <t>여인숙 주인 - 돈 줘도 못해요</t>
  </si>
  <si>
    <t>중국의 밑바닥 현실을 너무 잘 표현해서 결국은 상영 금지 당한 띵화</t>
  </si>
  <si>
    <t>분노 조절 못하는 한국계 미국인이 대낮에 법규(凸)를 당하면 벌어지는 일 《성난 사람들 : 비프》</t>
  </si>
  <si>
    <t>와.. 이건 진짜 대한민국 로맨틱 코미디 영화의 띵화라고 자신합니다</t>
  </si>
  <si>
    <t>이러니 원빈이 안 반하나...</t>
  </si>
  <si>
    <t>흥행 수익만 1천억원!!! 계속해서 진화하는 중국 애니의 고전 SF 블록버스터 《신신방: 양전》</t>
  </si>
  <si>
    <t>와... 14살짜리랑 결혼하려고 남편이 계획한 충격적인 실화 (feat. 일부 이슬람 국가에 아직도 존재하는 사형법)</t>
  </si>
  <si>
    <t>장인 남편 아내 아내가 바람을 폈습니다</t>
  </si>
  <si>
    <t>하필 여자 기계 체조 선수들을 몰래 훔쳐보다 들키면 벌어지는 일</t>
  </si>
  <si>
    <t>ㄲ추 밟아아!!!!!</t>
  </si>
  <si>
    <t>매춘부에게 기술을 배워 황제의 사랑을 독차지했던 중국 3대 악녀의 실화</t>
  </si>
  <si>
    <t>직장 동료 VS 북유럽 출신 금발의 연하녀, 당신의 선택은?</t>
  </si>
  <si>
    <t>직장 동료 B~C VS 띠동갑 연하녀 D~E</t>
  </si>
  <si>
    <t>방위 출신 감독이 만든 디테일 개작살 나는 군대 영화 (재업)</t>
  </si>
  <si>
    <t>물대위 경례 똑바로 안하나? 원사 진</t>
  </si>
  <si>
    <t>아무 생각없이 틀었다가 주말에 3번 정주행 해버린 《퍼스트 러브, 하츠코이》 일본 넷플릭스 1위였던 오리지널 시리즈</t>
  </si>
  <si>
    <t>퍼스트 러브, 하츠코이 (1~4화 몰아보기&gt;</t>
  </si>
  <si>
    <t>불과 20세기 초에 만연했던 영국 최상위층의 상상을 초월하는 만행을 다룬 《채털리 부인의 연인》</t>
  </si>
  <si>
    <t>????? a.k.a 고자 나가서 임신해 와</t>
  </si>
  <si>
    <t>소시오패스가 사이코패스의 차를 얻어타면 벌어지는 일</t>
  </si>
  <si>
    <t>쉬었다 갑시다</t>
  </si>
  <si>
    <t>평균보다 큰 남자를 만난 평균보다 좁은 여자가 40년 동안 말하지 못했던 실화</t>
  </si>
  <si>
    <t>狭い (좁다) 大きい (크다)</t>
  </si>
  <si>
    <t>독일의 수치라며 2차 대전이후 약 50년간 감춰뒀던 충격 실화</t>
  </si>
  <si>
    <t>소련군 독일 엄마 - 침대에 누워 그녀의 딸</t>
  </si>
  <si>
    <t>《더 글로리》 10가지 TMI로 예솔이의 삼전, 카카오부터 앤딩 구름까지 총 정리</t>
  </si>
  <si>
    <t>예솔아, 삼전이랑 카카오 **% 올랐어!!</t>
  </si>
  <si>
    <t>가스라이팅으로 20대 여신도만 공략한 70대 사이비 교주의 실화 《나는 신이다》 이재록 편</t>
  </si>
  <si>
    <t>하나님 앞에는 떳떳해요</t>
  </si>
  <si>
    <t>발정난 수캐가 스스로 신이 되고자 했던 충격적인 실화 《나는 신이다》 정명석(JMS)편</t>
  </si>
  <si>
    <t>물 나왔어?</t>
  </si>
  <si>
    <t>개봉 3일만에 상영금지 당한 충격적이고 안타까운 실화</t>
  </si>
  <si>
    <t>둘째 부인 큰딸이 13살 딸만 셋 셋째 부인 (14살) 임신함</t>
  </si>
  <si>
    <t>《더 글로리》 복수의 거울이 될 학창시절 모든 사건을 시간순으로 파트1 마지막 총 정리</t>
  </si>
  <si>
    <t>딸기우유 그만 마셔라</t>
  </si>
  <si>
    <t>《더 글로리》 중간고사 만점자가 알려주는 정답 풀이 ㅋㅋㅋ</t>
  </si>
  <si>
    <t>문제를 풀고 답을 봐야지, 혜정아!</t>
  </si>
  <si>
    <t>《실화 주의》 중국에서 검열로 개봉도 못 할뻔 했으나, 개봉 직후 5천억원 이상의 수익을 올린 띵화</t>
  </si>
  <si>
    <t>군대에서 혹한기, 유격, RCT, 5대기보다 두렵다는 "그 분"에 대한 실화</t>
  </si>
  <si>
    <t>병장 말년 병장 상병 병장 전입 신병 군번도 풀린 새ㄲ ㅣ 가</t>
  </si>
  <si>
    <t>한 달에 딱 1번 있는 아내와의 의무 방어전이 제일 두려운 40대 남자 ㅋㅋㅋ</t>
  </si>
  <si>
    <t>!!!!!!!!</t>
  </si>
  <si>
    <t>복상사를 걱정해야 하는 남자가 로또 맞으면 벌어지는 일</t>
  </si>
  <si>
    <t>몸매가 로또 로또 당첨자</t>
  </si>
  <si>
    <t>하필 야밤에 치어리더 복장으로 편의점에 온 여자의 정체</t>
  </si>
  <si>
    <t>초봉 5억을 거절한 IQ200의 천재 공대생이 '호기심'에 선택한 계약직.. ㄷㄷ</t>
  </si>
  <si>
    <t>아프리카 추장의 아들, 딸들이 농구 천재이면 벌어지는 일 | 결말 포함</t>
  </si>
  <si>
    <t>추장 딸 (가드) 어이쿠, 곰이 아니네 -.-</t>
  </si>
  <si>
    <t>《더 글로리》 박연진의 생부가 000의 00일 확률이 생겼다 | 결말 스포 포함</t>
  </si>
  <si>
    <t>(XY) or (XY) 적록 색약 보인자 (XX) (XX) or (XX) 적록색약 (XX)</t>
  </si>
  <si>
    <t>야바위 하던 외노자에서 시가 총액 267조원짜리 기업의 창업주가 된 동양인의 실화 | 결말 포함</t>
  </si>
  <si>
    <t>손녀 아들 집 손녀 축가</t>
  </si>
  <si>
    <t>내 여자친구는 손톱깎이를 먹고 삽니다 | 결말 포함</t>
  </si>
  <si>
    <t>사막에서 기름 파내던 만수르급 재벌이 지하수를 발견하면 벌이지는 일 | 결말 포함</t>
  </si>
  <si>
    <t>????? !!!!! 어류학자 왕자 낚시하려고 댐을 지어 봤습니다</t>
  </si>
  <si>
    <t>시베리아 북동쪽 끝에서 15,587km를 걸어서 집으로 돌아간 독일군의 미친 생존 실화 | 결말 포함</t>
  </si>
  <si>
    <t>툰드라의 유목민을 만났다....</t>
  </si>
  <si>
    <t>주관 뚜렷한 감독님의 사심 가득한 캐스팅은 정말이지 땡큐 | 결말 포함</t>
  </si>
  <si>
    <t>문 닫은 백화점에 4500살 누나랑 단 둘이 남으면 벌어지는 일 | 결말 포함</t>
  </si>
  <si>
    <t>????? 4500살 너~ 라고 불러 봐</t>
  </si>
  <si>
    <t>금남의 여자 기숙사에 남학생들이 몰래 들어가면 벌어지는 일 | 결말 포함</t>
  </si>
  <si>
    <t>어릴 때부터 돈만 밝히던 여자가 하필 은행에 취업하면 벌어지는 일</t>
  </si>
  <si>
    <t>!!!!!!!!!</t>
  </si>
  <si>
    <t>북한의 흔한 미남 류승범이 서울에 오면 벌어지는 일 | 결말 포함</t>
  </si>
  <si>
    <t>류승범 (37세) 탈북자</t>
  </si>
  <si>
    <t>진주희 주연, 허영만 원작의 리마스터링 시급한 영화 | 결말 포함</t>
  </si>
  <si>
    <t>자식이 저지른 끔찍한 범죄를 감추기 위해 한국 영화를 모방한 아빠  | 결말 포함</t>
  </si>
  <si>
    <t>유방암 말기 시한부가 임신을 하면 벌어지는 일 | 결말 포함</t>
  </si>
  <si>
    <t>몸매 개쩌는 러시아 미녀에게 스파이 교육을 시키면 벌어지는 일 | 결말 포함</t>
  </si>
  <si>
    <t>FIFA 월드컵 역사상 유일하게 월드컵 결승전에서 골을 넣은 17살 | 결말 포함, 재업</t>
  </si>
  <si>
    <t>방위(공익) 출신 감독이 만든 디테일 개작살 나는 군대 영화 | 결말 포함</t>
  </si>
  <si>
    <t>내 월급만 빼고 모든 것이 다 올라버린 미친 세상에서 "이것"을 포기한 여자 | 결말 포함</t>
  </si>
  <si>
    <t>중국에서 3340억 대박 터트리자, 넷플릭스가 전세계 독점 계약한 수작 | 결말 포함</t>
  </si>
  <si>
    <t>- 퉤 ?????</t>
  </si>
  <si>
    <t>천재 휴대폰 수리기사가 망가진 휴대폰을 대량으로 사들인 이유 | 결말 포함</t>
  </si>
  <si>
    <t>망가진 2천만원에 살래? 휴대폰</t>
  </si>
  <si>
    <t>익숙하고 편안하고 기 쎈 아내와는 정반대의 여자를 만나게 되면 벌어지는 일 | 결말 포함</t>
  </si>
  <si>
    <t>수녀원의 유일무이한 남자가 말을 하지 못하면 벌어지는 일 | 결말 포함</t>
  </si>
  <si>
    <t>?????</t>
  </si>
  <si>
    <t>비공(非攻)의 신념 하나로 10만 대군을 상대한 초짜에게 벌어진 일 | 결말 포함</t>
  </si>
  <si>
    <t>장기나 한 판 두세</t>
  </si>
  <si>
    <t>엑스트라 15만명으로 재현한 19세기 최악의 내전 | 결말 포함</t>
  </si>
  <si>
    <t>&lt;포로 4천명&gt; - 다 죽여</t>
  </si>
  <si>
    <t>지금봐도 개막장인, 무려 100년 전에 원작자가 가명으로 발표한 29금 소설 원작 영화 | 결말 포함</t>
  </si>
  <si>
    <t>친누나 - 나 임신했어 친동생</t>
  </si>
  <si>
    <t>말 못하는 존잘남이 수녀원에 취업하면 벌어지는 일 | 결말 포함</t>
  </si>
  <si>
    <t>????? 벗을까?</t>
  </si>
  <si>
    <t>팬티를 조용히 다시 올리게 된다는 29금 로코의 레전드 | 결말 포함</t>
  </si>
  <si>
    <t>10초에 천원?!!</t>
  </si>
  <si>
    <t>유교국에는 개봉도 못 한 천조국의 미친 29금 병맛 코미디 영화 | 결말 포함</t>
  </si>
  <si>
    <t>ㅗ ㅘ</t>
  </si>
  <si>
    <t>공개 되자마자 한국, 일본, 대만 등에서 1등 먹은 넷플릭스 애니 | 결말 포함</t>
  </si>
  <si>
    <t>《수리남》 본 사람들을 위한 명대사 BEST 10, 그리고 숨겨진 의미들 | 결말 스포 포함</t>
  </si>
  <si>
    <t>"강프로, 식사는 잡쉈어?" 속 숨겨진 의미!!!</t>
  </si>
  <si>
    <t>형제 자매 남매 쌍둥이만 참가 가능한 리얼리티 데이트 쇼가 있다면? | 결말 포함</t>
  </si>
  <si>
    <t>이탈리아 출신 명품 베이글녀가 연기하는 클레오파트라 | 결말 포함</t>
  </si>
  <si>
    <t>19살짜리 천조국 원조 책받침녀가 36살 아재와 썸타면 벌어지는 일 | 결말 포함</t>
  </si>
  <si>
    <t>탑건 여주인공이 30년 전에 찍은 원조 ㅇㅇㅇㅁ 영화 | 결말 포함</t>
  </si>
  <si>
    <t>호불호 엄청 갈리는 제작비만 200억의 한국 영화 | 결말 포함</t>
  </si>
  <si>
    <t>스페인의 콩키스타도르들이 야만인(히바로)을 만나면 벌어지는 일 | 결말 포함</t>
  </si>
  <si>
    <t>원수의 딸을 보고 첫눈에 반한 이유 | 결말 포함</t>
  </si>
  <si>
    <t>줄리엣 (14세) 원수의 딸</t>
  </si>
  <si>
    <t>남친에게 속아 1만 6천원에 매춘부로 팔려간 인도 여성  | 결말 포함</t>
  </si>
  <si>
    <t>1462개의 코너를 전부 외운 천재 랠리 드라이버에게 벌어진 일 | 결말 포함</t>
  </si>
  <si>
    <t>중국에 불시착한 외계인을 미국 요원이 찾아 나서면 벌어지는 일 | 결말 포함</t>
  </si>
  <si>
    <t>미국 요원 ????? - 외계인 내놔</t>
  </si>
  <si>
    <t>누나만 5명 있는 집안의 막내 아들로 살아가는 방법 | 결말 포함</t>
  </si>
  <si>
    <t>다섯째 둘째 넷째 여친 사귄다고? 마침내?</t>
  </si>
  <si>
    <t>한국 영화를 리메이크해서 수익만 1400억원, 원작보다 대박난 영화  | 결말 포함</t>
  </si>
  <si>
    <t>일진들이 괴롭힌다며 용기내어 선생님께 도움을 요청하면 벌어지는 일 | 결말 포함</t>
  </si>
  <si>
    <t>!!!!!!! 일진짱여친 전교왕따</t>
  </si>
  <si>
    <t>호랑이 기운이 솟아나는 넷플릭스 전세계 1위 영화 | 결말 포함</t>
  </si>
  <si>
    <t>무려 2500억원을 벌어들인 29금 로맨틱 코미디의 레전드 | 결말 포함</t>
  </si>
  <si>
    <t>!!!!!!! 홍콩 모드?</t>
  </si>
  <si>
    <t>《브로커》에서는 왜 주인공들의 "성"을 안 부를까요? | 결말 스포있는 해석리뷰</t>
  </si>
  <si>
    <t>동수 우성 해진 소영 상현</t>
  </si>
  <si>
    <t>신에게 시간 정지 능력을 선물받은 남자에게 벌어진 일 | 결말 포함</t>
  </si>
  <si>
    <t>??? 일시정지</t>
  </si>
  <si>
    <t>어릴 때 공터에서 다방구 좀 해보신 분들을 위한 영화 | 결말 포함</t>
  </si>
  <si>
    <t>!!!!!!!!!!!</t>
  </si>
  <si>
    <t>20대가 보면 멋지고 재미있는데, 40대 이상이 보면 눈물나는 영화 | 결말 포함</t>
  </si>
  <si>
    <t>저녁에 장어 해줄게</t>
  </si>
  <si>
    <t>답답해서 감독이 직접 연기했다는 전설의 충청 느와르 | 결말 포함</t>
  </si>
  <si>
    <t>ㅈ이나 까 잡숴</t>
  </si>
  <si>
    <t>뻥 안치고 30번 이상 봤지만, 볼 때마다 신비로운 영화 | 결말 포함</t>
  </si>
  <si>
    <t>존잼이라고 소문나서 최근 넷플릭스에서 역주행 중인 영화 | 결말 포함</t>
  </si>
  <si>
    <t>시골로 전학 온 훈남 고딩을 일진녀가 비닐하우스로 부른 이유 | 결말 포함</t>
  </si>
  <si>
    <t>??????? "벗 어"</t>
  </si>
  <si>
    <t>세상 모든 엄마와 딸들을 위한 영화지만, 남자가 봐도 좋습니다 | 결말 포함</t>
  </si>
  <si>
    <t>엄마의 리즈 시절을 만나다</t>
  </si>
  <si>
    <t>짝퉁은 잊어라! 넷플릭스의 명품 《투핫》이 시즌3로 돌아왔다 ㅋㅋㅋ | 결말 포함</t>
  </si>
  <si>
    <t>키스 한 것 안 걸리게 해주세요</t>
  </si>
  <si>
    <t>제목 들으면 대부분 아는데, 의외로 결말은 잘 모르는 영화 | 결말 포함</t>
  </si>
  <si>
    <t>요즘 열일하는 넷플릭스가 만든 2차대전 속 잊혀진 실화  | 결말 포함</t>
  </si>
  <si>
    <t>몸매만큼은 역대급 핵마라맛, 미국 브라질 찍고 이번엔 투핫 라틴 아메리카  | 결말 포함</t>
  </si>
  <si>
    <t>상금이 1억인데, 하룻밤에 2천만원을 날려?</t>
  </si>
  <si>
    <t>1편 대박나자 넷플릭스에서 2편 배급 확정된 《백사2: 청사의 시련》 | 결말 포함, 4K</t>
  </si>
  <si>
    <t>둘은 1천년 전에 나 본 적 있지?</t>
  </si>
  <si>
    <t>《오징어 게임》 속 무릎을 탁~ 치게 만들었던 띵대사 BEST 10 | 결말 포함 해석</t>
  </si>
  <si>
    <t>넌 ㅈ도 졸라 작아</t>
  </si>
  <si>
    <t>실제 참전 군인들이 보고선 PTSD 와버렸다는 현실감 장난 아닌 아프간 전쟁 영화 | 결말 포함</t>
  </si>
  <si>
    <t>기 능 고 장!!!</t>
  </si>
  <si>
    <t>목숨을 건 동심 파괴 게임들이 벌어지고 있는 일본의 고등학교 | 결말 포함</t>
  </si>
  <si>
    <t>무궁화 꽃이 피었습니다</t>
  </si>
  <si>
    <t>디피《D.P》는 조석봉 일병 시점으로 봐야지 말입니다</t>
  </si>
  <si>
    <t>오타쿠, 후임 관리 안하냐?</t>
  </si>
  <si>
    <t>역대급 마라맛 브라질리언들의 투핫! 끝까지 쉴 틈이 없다 | 5-8화 완결</t>
  </si>
  <si>
    <t>1번도 아니고, 몇 번을 했다고???</t>
  </si>
  <si>
    <t>브라질리언들의 마라맛 투핫! 넷플릭스가 미쳤다 ㅋㅋㅋ</t>
  </si>
  <si>
    <t>어서와. 브라질은 처음이지?</t>
  </si>
  <si>
    <t>이걸 본 대부분의 한국인들이 '상금 1억은 내꺼다' 라고 외쳤던 29금 리얼리티쇼</t>
  </si>
  <si>
    <t>이번에도 동양인 없어???</t>
  </si>
  <si>
    <t>외계인이 임신하겠다면서 원나잇 상대를 찾아 나서면 벌어지는 일 | 결말 포함</t>
  </si>
  <si>
    <t>오늘 밤 임신해야 해요</t>
  </si>
  <si>
    <t>투 핫 시즌2!! 섬에서 3주간 합숙시키고 금욕하면 10만불을 주는 리얼 예능이 돌아왔다!</t>
  </si>
  <si>
    <t>이번에도 키스 1번에 300만원이야?</t>
  </si>
  <si>
    <t>월드컵 결승전 승부차기를 실축한 말총머리를 판타지스타 라고 부르는 이유</t>
  </si>
  <si>
    <t>뻥안치고 10번 이상 본, 비교적 덜 알려진 대만 로맨스의 보석 | 결말 포함</t>
  </si>
  <si>
    <t>학창시절, 첫사랑을 해본 적 있는 모든 분들께 추천하는 영화</t>
  </si>
  <si>
    <t>판 여자랑 말을 섞어?</t>
  </si>
  <si>
    <t>오는 4월 22일에 재개봉 확정된, 14억명을 울린 영화</t>
  </si>
  <si>
    <t>대륙에서 일본 소설을 실사화하고 역대급 CG를 작업하면 벌어지는 일 [4K]</t>
  </si>
  <si>
    <t>누구에게 시신령을 받았느냐?!</t>
  </si>
  <si>
    <t>한국에서 만들어 123개국에 수출한 디즈니에 대적할 K-애니</t>
  </si>
  <si>
    <t>1 2 빨간구두 신은 공주 3 4 5 6 7</t>
  </si>
  <si>
    <t>몸매가 장난아닌 싸이코패스가 간호가사 되면 벌어지는 일</t>
  </si>
  <si>
    <t>바람폈어? 주사 한 대 맞자</t>
  </si>
  <si>
    <t>500년 된 냉동 원숭이를 동자승이 부활시키면 벌어지는 일</t>
  </si>
  <si>
    <t>- 손오공 어디있어?! - 가오나시 닮은게 어디서!</t>
  </si>
  <si>
    <t>솔직히 안 본 남자는 있어도... 한 번만 본?!!! 남자는 없다는 레알 띵작.... ㅇ ㅘ....... (영화추천)</t>
  </si>
  <si>
    <t>이 전설의 띵작을 아십니까?</t>
  </si>
  <si>
    <t>만약 당신이 남자라면 결코... 안 지릴 수가 없는 영화..... (결말포함)</t>
  </si>
  <si>
    <t>자신 있으면 보세요 ㄷㄷ..</t>
  </si>
  <si>
    <t>와....... 개미쳤다 ㄷㄷㄷ... 전세계 이민자들을 충격에 빠뜨렸던 두 번 다시 일어나서는 안될 사건 ㄷㄷ.. (결말포함)</t>
  </si>
  <si>
    <t>이게 어떻게 가능하지? ㄷㄷ..</t>
  </si>
  <si>
    <t>남자들이 보면 200% 싸버리게 되는 레전드 of 레전드 ㄷㄷㄷㄷㄷ.....  (결말포함)</t>
  </si>
  <si>
    <t>레알 지림주의 ㄷㄷㄷ...</t>
  </si>
  <si>
    <t>사막 한복판에서 개거품을 물고 쓰러져 있는 여성을 구해준다면?!!!!! 생기는 일!!! (결말포함)</t>
  </si>
  <si>
    <t>구해준다? YES or NO SAVE HER?</t>
  </si>
  <si>
    <t>한국에 아직 개봉되지 않은 존윅 번외편 ㅎㄷㄷㄷ.... 진심 존잼임... (결말포함)</t>
  </si>
  <si>
    <t>한국인들만 몰랐던… 현재 전세계 1위! 싹쓸이 중인 넷플릭스 최신작 ㄷㄷㄷ… (결말포함)</t>
  </si>
  <si>
    <t>이건 꼭 보세요.</t>
  </si>
  <si>
    <t>결말이 진심 돌았습니다 ㄷㄷㄷ... 보고 입.틀.막. 했던 레전드급 명작. (충격실화!/결말포함)</t>
  </si>
  <si>
    <t>반전에 반전에 반전에 또 반전 ㄷㄷㄷㄷ.... 진짜로 안 지릴수가 없는 영화 (영화추천)</t>
  </si>
  <si>
    <t>이건 꼭! 보세요.</t>
  </si>
  <si>
    <t>아직 안 봤으면 무조건 보세요... 2시간 초토화시켜 드림. (결말포함)</t>
  </si>
  <si>
    <t>2시간 삭제 보장!</t>
  </si>
  <si>
    <t>진짜..... 아무 생각 없이 봤다가 7일 동안... 변기에 앉아서 지렸던 영화 ㄷㄷ.. (결말포함)</t>
  </si>
  <si>
    <t>너무....... 잘 만들어져서 평론가들마저 극찬을 아끼지 않았던 영화 (결말포함)</t>
  </si>
  <si>
    <t>존.잼.보.장.</t>
  </si>
  <si>
    <t>와... 미쳤습니다......... 남사친과 같이 동굴에 들어가면 절대로! 안되는 결정적인 이유 (결말포함)</t>
  </si>
  <si>
    <t>“전 세계 박스오피스 1위” 매 순간마다 감탄을 자아내며 관객들의 극찬을 받았던 초대작. (영화리뷰/결말포함)</t>
  </si>
  <si>
    <t>그냥 좀na 잼밌음.</t>
  </si>
  <si>
    <t>여러분... 보다가 진짜로 쌌습니다... 이번 건 정말로 기저귀 차고 보세요 ㄷㄷㄷㄷ.... (결말포함)</t>
  </si>
  <si>
    <t>개.지.림. 주의</t>
  </si>
  <si>
    <t>정말로.... 아무것도 모르고 봤다가 2시간 동안 지리면서 관람했던 영화 ㄷㄷㄷ... (결말포함)</t>
  </si>
  <si>
    <t>레알 지렸습니다 ㄷㄷ..</t>
  </si>
  <si>
    <t>치명적인 소재와 결말로….. 당신의 2시간을 씹어삼켜버릴 존맛탱 명작!!! (결말포함)</t>
  </si>
  <si>
    <t>레알... 존맛탱 보장함.</t>
  </si>
  <si>
    <t>단언컨대..... 보면 개지립니다 ㄷㄷㄷ... 감독이 작정하고 만든 영화. (결말포함)</t>
  </si>
  <si>
    <t>기저귀 필수 영상 ㄷㄷ.</t>
  </si>
  <si>
    <t>진심... 100번을 봐도 개꿀잼인 영화!!! 당신의 2시간을 기억에서 삭제 시켜드리겠습니다. (결말포함)</t>
  </si>
  <si>
    <t>2시간 삭제 주의!</t>
  </si>
  <si>
    <t>길게 말 안하겠습니다...... 결말이 진짜 미쳤습니다... (결말포함)</t>
  </si>
  <si>
    <t>!!!!!!!!!!</t>
  </si>
  <si>
    <t>레알…. 지금 당신의 14분을 씹어먹어버릴 초대형 SF 대작 ㄷㄷㄷ… (결말포함)</t>
  </si>
  <si>
    <t>감독이 너무 천재일 경우…. 나올 수 있는 영화의 수준 ㄷㄷㄷ… (결말포함)</t>
  </si>
  <si>
    <t>레알... 이건 꼭 보세요.</t>
  </si>
  <si>
    <t>오우야......... 아직 안 봤으면 꼭!!! 보세요. 정말로... 개꿀잼 입니다!!! (결말포함)</t>
  </si>
  <si>
    <t>ㄹㅇ 개꿀잼 보장.</t>
  </si>
  <si>
    <t>레알........... 결말이 정신나감 ㄷㄷ.. 모두의 예측을 씹어 먹는 영화 ㄷㄷ.. (결말포함)</t>
  </si>
  <si>
    <t>할.말.잃.음. ㄷㄷㄷ...</t>
  </si>
  <si>
    <t>레알..... 반전 개미쳤음 ㄷㄷㄷ... 당신의 2시간을 초토화 시켜버릴 SF+시공간+반전영화의 끝판왕 of 끝판왕!!! (결말포함)</t>
  </si>
  <si>
    <t>2시간 없애드림.</t>
  </si>
  <si>
    <t>레알............. 당신의 17분을 씹어먹어 버릴 올해 최고의 역작 ㄷㄷ.. (결말포함)</t>
  </si>
  <si>
    <t>절대로!!! 1번 만 볼 수 없는 넷플릭스 화제작. 진심으로!!! 존Nㅏ잼있습니다. (결말포함)</t>
  </si>
  <si>
    <t>진짜.. 말이 안나옴ㄷㄷ..</t>
  </si>
  <si>
    <t>반전에 반전에 반전에 반전에 반전 ㄷㄷㄷㄷㄷ...... 결국 쌌습니다... (결말포함)</t>
  </si>
  <si>
    <t>진심.. 기저귀 준비하세요.</t>
  </si>
  <si>
    <t>와…………………………… 진심… 감탄 밖에 안 나오는 레전드급 명작 (결말포함)</t>
  </si>
  <si>
    <t>오ㅏ............</t>
  </si>
  <si>
    <t>와..... 이거 진짜 개잼있음! 안 보면 평생!!!! 후회 하는 핵존잼 명작. (결말포함)</t>
  </si>
  <si>
    <t>진심 "핵존잼" 입니다.</t>
  </si>
  <si>
    <t>진짜로...... 아직 안 봤으면 반드시!!! 꼭! 보세요. 진심 개존잼! 입니다. (결말포함)</t>
  </si>
  <si>
    <t>진심....... 당신의 2시간을 초토화 시켜버릴!!! 레전드급 존잼띵작!!! (결말포함)</t>
  </si>
  <si>
    <t>진심 이건 꼭! 보세요.</t>
  </si>
  <si>
    <t>정말..... 아무 생각 없이 봤다가 2시간 동안 "입.틀.막." 하고 본 영화 ㄷㄷㄷ... (결말포함)</t>
  </si>
  <si>
    <t>후.방.주.의.</t>
  </si>
  <si>
    <t>진짜로..... 안 지릴 수가 없는 올해 최고의 반전영화 ㄷㄷㄷㄷ.... [결말포함]</t>
  </si>
  <si>
    <t>기저귀 차고 보세요 ㄷㄷ..</t>
  </si>
  <si>
    <t>태어나서 처음 경험하는 소재의 영화 ㄷㄷ.. 아직 안 봤으면 무조건 보세요. (결말포함)</t>
  </si>
  <si>
    <t>소.름.주.의. ㄷㄷ..</t>
  </si>
  <si>
    <t>하............ ㄹㅇ 결국 쌌습니다 ㄷㄷㄷㄷ.... (영화추천/결말포함)</t>
  </si>
  <si>
    <t>기저귀 준비 하세요 ㄷㄷ</t>
  </si>
  <si>
    <t>긴말 필요 없고 남자면 그냥 무조건 보세요!!!! (충격실화!/결말포함)</t>
  </si>
  <si>
    <t>ㄹㅇ 미친 명작...</t>
  </si>
  <si>
    <t>단언컨대 ㄹㅇ 존나 잼있습니다........ 안봤으면 무조건 보세요!!!! (결말포함)</t>
  </si>
  <si>
    <t>보고 할말 잃음...</t>
  </si>
  <si>
    <t>하.... ㄹㅇ 반전결말이 미쳤습니다... 안지릴 자신 있으면 보세요 ㄷㄷ.. (결말포함)</t>
  </si>
  <si>
    <t>보고 지렸습니ㄷㄷㄷ...</t>
  </si>
  <si>
    <t>미쳐버린 몰입도로 전세계 관객들이 팝콘통에까지 오줌을 지려가면서 관람했다는 "역대급 띵작" (결말포함)</t>
  </si>
  <si>
    <t>보고 레알 지림 ㄷㄷ..</t>
  </si>
  <si>
    <t>개지렸다 진짜.... ㄹㅇ 아무도 모르는 레전드급 영화 ㅎㄷㄷ... (결말포함)</t>
  </si>
  <si>
    <t>ㄹㅇ 보고 할말 잃음 ㄷㄷ..</t>
  </si>
  <si>
    <t>2억만년전에 멸종된 우주 괴생명체를 건드린 인류... ㄷㄷㄷㄷ.... (결말포함)</t>
  </si>
  <si>
    <t>jot됐다...</t>
  </si>
  <si>
    <t>미쳐버린 몰입감으로 2시간 동안 단 1초의 틈도 주지 않는 절대적 영화... (결말포함)</t>
  </si>
  <si>
    <t>보고 개지렸습니다......</t>
  </si>
  <si>
    <t>하........ 진심 소재가 "레전드" 입니다....... 무조건 보세요... (영화추천 결말포함)</t>
  </si>
  <si>
    <t>기저귀 차고 보세요..</t>
  </si>
  <si>
    <t>반전영화 역사상 그 누구도 예상한 적이 없다는 "미친결말" ㄷㄷㄷㄷ.... (결말포함)</t>
  </si>
  <si>
    <t>보고 할말 잃음 ㄷㄷㄷ...</t>
  </si>
  <si>
    <t>와… 반전 ㄹㅇ 개미쳤다… 당신의 2시간을 제거시켜버릴 SF 영화의 끝판왕 ㄷㄷㄷ... (결말포함)</t>
  </si>
  <si>
    <t>레알 찢었다 ㄷㄷㄷ...</t>
  </si>
  <si>
    <t>진심..... 2시간 동안 숨쉬는거 까먹고 본 레전드급 "시간여행 영화의 끝판왕" ㅎㄷㄷ... (결말포함)</t>
  </si>
  <si>
    <t>하.. "명작" 입니다.</t>
  </si>
  <si>
    <t>개미쳤다 와......... 진짜 안지릴 자신 있으면 보세요 ㅎㄷㄷㄷㄷ..... (지림주의!/결말포함)</t>
  </si>
  <si>
    <t>와... 진심 이건 무조건 보세요... 23년 올해 최고의 "미쳐버린 반전영화" ㅎㄷㄷㄷ.... (결말포함)</t>
  </si>
  <si>
    <t>진짜 무조건 보세요 ㄷㄷㄷ...</t>
  </si>
  <si>
    <t>보고 진심으로 개지렸습니다 ㄷㄷㄷㄷㄷ..... (충격실화!/결말포함)</t>
  </si>
  <si>
    <t>와... 이건 미쳤다 레알 ㄷㄷㄷ... 3번 본 사람은 있어도 1번만 본 사람은 없다는??!! 넷플릭스 신작 (결말포함)</t>
  </si>
  <si>
    <t>와….. 단언컨대 소재가 진심 미쳤습니다 ㄷㄷㄷㄷㄷ….. (결말포함)</t>
  </si>
  <si>
    <t>레알 “수작" 입니다.</t>
  </si>
  <si>
    <t>하..... 레알 전세계 조폭들이 폭풍오열을 하며 관람했다는 "해외판 수리남" ㅎㄷㄷㄷ.... (결말포함)</t>
  </si>
  <si>
    <t>진심 지렸습니닫ㄷㄷ....</t>
  </si>
  <si>
    <t>와... 진심 개후달림 ㅎㄷㄷ... 지금껏 단 한번도!!! 경험하지 못했던 압도적인 몰입도 ㄷㄷ.. (결말포함)</t>
  </si>
  <si>
    <t>ㅎ ㅏ... 긴 말 필요 없는 영화 ㄷㄷ..</t>
  </si>
  <si>
    <t>결말이 진심... 미쳤습니다... 지금껏 단 한번도!!! 접해보지 못한 "역대급 클래스의 반전영화" ㄷㄷㄷㄷ... (결말포함)</t>
  </si>
  <si>
    <t>와... 할말을 잃었음ㄷㄷ..</t>
  </si>
  <si>
    <t>개미쳤다 진짜 ㄷㄷㄷㄷㄷ..... 레알 이거 보고 안지리면 사람 아님 ㄷㄷㄷ... (결말포함)</t>
  </si>
  <si>
    <t>이건 무조건! 꼭! 보세요</t>
  </si>
  <si>
    <t>하...... 진심 보면서 2시간 동안 숨 쉬는 거 까먹고 있었습니다 ㅎㄷㄷㄷ.... (충격실화!)</t>
  </si>
  <si>
    <t>아무 생각 없이 봤다가 7일 동안 화장실에 갇혀 지렸었던?!!! 레전드급 우주영화 ㅎㄷㄷ... (결말포함)</t>
  </si>
  <si>
    <t>할말을 잃었음 ㄷㄷㄷ...</t>
  </si>
  <si>
    <t>와........ 이건 무조건! 꼭!!! 보세요 ㄷㄷㄷ... 지금까지 영화들과는 차원이 다릅니다. (결말포함)</t>
  </si>
  <si>
    <t>진심 "찐 수작" 입니다.</t>
  </si>
  <si>
    <t>와..... 한국인 99%가 아직 보지 못했다는 몰입감 미쳐버린 레전드급 반전영화 ㄷㄷㄷㄷ.... (결말포함)</t>
  </si>
  <si>
    <t>진심 찢었다 ㄷㄷ..</t>
  </si>
  <si>
    <t>진심 수작 중의 "수작" 입니다. 넷플릭스에서 작정하고 만든 영화 ㅎㄷㄷ... (충격실화!)</t>
  </si>
  <si>
    <t>이건 무조건 보세요</t>
  </si>
  <si>
    <t>미쳐버린 여배우의 매력 때문에 전세계 남자들이 2시간 동안 뺨따구를 맞아가며 관람했다는 희대의걸작 ㅎㄷㄷ... (후방주의!)</t>
  </si>
  <si>
    <t>ㅗㅜㅑ... ㄷㄷㄷ...</t>
  </si>
  <si>
    <t>한국에 개봉당시 사람들이 너무 지리는 바람에 물 부족국가에서 해방되었다는 레전드급 걸작 ㅎㄷㄷㄷㄷ….. (결말포함)</t>
  </si>
  <si>
    <t>진심 "걸작" 입니다.</t>
  </si>
  <si>
    <t>하........... 관람도중 관객들이 너무 지려서 탈수증세까지 보였다는 레전드급 걸작 ㅎㄷㄷㄷ.... (결말포함)</t>
  </si>
  <si>
    <t>와......... 정초부터 진심 개미쳤습니다 ㄷㄷㄷ... (충격실화!/결말포함)</t>
  </si>
  <si>
    <t>레알 쌉지림 ㄷㄷㄷ...</t>
  </si>
  <si>
    <t>제 명예를 걸고 이 영화의 결말은 아무도... 예상할 수 없습니다 ㄷㄷㄷㄷㄷ.....</t>
  </si>
  <si>
    <t>탈출구멍 ㄷㄷ..</t>
  </si>
  <si>
    <t>와.......... 넷플릭스에서 아직 안봤으면 무조건 봐야하는 수작중의 "수작"!!</t>
  </si>
  <si>
    <t>하... 레알 찢었습니다... 기대 1도 안하고 봤다가 너무 잼있어서 2시간 삭제되버린 영화 (결말포함)</t>
  </si>
  <si>
    <t>미쳤다.. 이게 실화라고ㄷㄷ!?</t>
  </si>
  <si>
    <t>이거 보면 당분간 캐나다에는 절대 못감 ㄷㄷㄷㄷㄷ...... (충격실화!/결말포함)</t>
  </si>
  <si>
    <t>허ㄹ... 이게 실화라고?!</t>
  </si>
  <si>
    <t>이건 진심 그냥 개잼있음 ㄷㄷㄷ... 최소 3번 이상 지릴 각오 하고 봐야 하는 영화 (결말포함)</t>
  </si>
  <si>
    <t>ㅗ.ㅜ.ㅑ. ㄷㄷㄷ...</t>
  </si>
  <si>
    <t>와… 결말 개지렸다… 모두가 역대급 반전이라고 말했던 레전드급 수작 ㅎㄷㄷ… (결말포함)</t>
  </si>
  <si>
    <t>보고 개지렸습니다 ㄷㄷㄷ...</t>
  </si>
  <si>
    <t>진심 이런거 처음 봄 ㄷㄷㄷ... 레알 감당하실 수 있으면 보세요 ㄷㄷㄷㄷㄷ..... (결말포함)</t>
  </si>
  <si>
    <t>보고할말 잃음 ㄷㄷㄷ...</t>
  </si>
  <si>
    <t>개미쳤다 레알 ㄷㄷㄷㄷ...... 보면 최소 한 달 이상을 지린다는 sf영화의 끝판왕 (결말포함)</t>
  </si>
  <si>
    <t>보고 할말 잃음 ㄷㄷ...</t>
  </si>
  <si>
    <t>와.. 개후달림.. 일단 시작되면 2시간 동안 절대로!! 멈출 수 없는 역대급 소재의 영화 ㅎㄷㄷ… (결말포함)</t>
  </si>
  <si>
    <t>와... 레알 소오름...</t>
  </si>
  <si>
    <t>하... 개찢었다 진짜... 솔직히 이거 보고 안지리면 사람 아님 진짜 ㄷㄷㄷㄷ…. (결말포함)</t>
  </si>
  <si>
    <t>진심 "수작" 입니다 ㄷㄷ..</t>
  </si>
  <si>
    <t>와.... 아무기대없이 봤다가 진심 2시간 동안 정줄 놓고 본 레전드급 영화 ㅎㄷㄷㄷ.... (결말포함)</t>
  </si>
  <si>
    <t>레알 지렸 ㄷㄷㄷ...</t>
  </si>
  <si>
    <t>진심 x나 잼있습니다 ㄷㄷㄷ... 절대 후회없는 레전드급 명작 (결말포함)</t>
  </si>
  <si>
    <t>레알 개지림 ㄷㄷㄷ...</t>
  </si>
  <si>
    <t>와... 진심 찢었다 ㄷㄷㄷ... 너무 잘 만들어져서 두 번 다시 나오기 힘들다는 역대급 수작 (결말포함)</t>
  </si>
  <si>
    <t>이건 무조건 보세요!</t>
  </si>
  <si>
    <t>한 번 보면 최소 한달 이상을 지려버린다는 넷플릭스 sf영화의 끝판왕 ㅎㄷㄷ... (결말포함)</t>
  </si>
  <si>
    <t>와...이건 진짜 ㄷㄷㄷ..</t>
  </si>
  <si>
    <t>단언컨대 이 영화는 진심 대작 중에서도 "수작" 입니다 ㄷㄷㄷㄷ..... (소름주의!/결말포함)</t>
  </si>
  <si>
    <t>보고 안지리면 사람 아님</t>
  </si>
  <si>
    <t>와........ 진심 아무 기대 없이 봤다가 2시간 동안 정신줄 놓고 본 띵작 ㅎㄷㄷ... (결말포함)</t>
  </si>
  <si>
    <t>진심 "띵작"입니다.</t>
  </si>
  <si>
    <t>개미쳤다 진짜 ㄷㄷㄷ... 남자분들 이거 보고 안지릴 자신 있으면 보세요 ㄷㄷ.. (결말포함)</t>
  </si>
  <si>
    <t>와... 한 번 보면 최소 7일 이상을 지린다는 넷플릭스 신작 ㅎㄷㄷㄷ... (결말포함)</t>
  </si>
  <si>
    <t>단언컨대 보면 개지립니다 ㄷㄷㄷㄷ.... (결말포함)</t>
  </si>
  <si>
    <t>와 ㄷㄷㄷ... 너무 잘 만들어서 전세계 관객들이 팝콘통에 오줌을 지리면서 관람했다는 역대급 명작 (충격실화!/결말포함)</t>
  </si>
  <si>
    <t>진심 지렸 ㄷㄷㄷ...</t>
  </si>
  <si>
    <t>하... 이 영화는 진심 미쳤습니다... 후회없는 레전드급 수작 (충격실화!/결말포함)</t>
  </si>
  <si>
    <t>하.. 찢었다.. 너무 잘 만들어져서 두 번 다시 나오기 힘들다는 역대급 명작 (결말포함)</t>
  </si>
  <si>
    <t>진심 “명작 입니다</t>
  </si>
  <si>
    <t>와.. 개미쳤다 진짜.. 이거 보고 안지리면 사람 아님 ㄷㄷㄷ... (결말포함)</t>
  </si>
  <si>
    <t>여자분들 이거 보고 안지릴 자신 있으면 보세요 ㄷㄷㄷㄷ…. (결말포함)</t>
  </si>
  <si>
    <t>ㅗㅜㅑ.. ㄷㄷㄷ...</t>
  </si>
  <si>
    <t>개봉당시 관객들이 지림과 동시에 영화관에서 잠수 체험까지 겪었다는 전쟁영화의 끝판왕 ㄷㄷㄷ… (결말포함)</t>
  </si>
  <si>
    <t>개미쳤다 진짜.. 전세계 남자들이 지리다 못해 극장에 쓰나미까지 터져버린 레전드 영화 ㅎㄷㄷ… (결말포함)</t>
  </si>
  <si>
    <t>보고 지렸.. ㄷㄷㄷ...</t>
  </si>
  <si>
    <t>감독이 진심 미쳤나 ㄷㄷ.. 너무 잘 만들어서 관객들이 지리다 못해 홍수까지 났다는 역대급 수작 (결말포함)</t>
  </si>
  <si>
    <t>진심 수작임 ㄷㄷ..</t>
  </si>
  <si>
    <t>관람도중 전 세계 커플들이 팝콘통에 오줌을 지리면서 봤다는 레전드 영화 ㄷㄷㄷㄷ.. (결말포함)</t>
  </si>
  <si>
    <t>넷플릭스가 미쳤나 진짜.. 이게 실화라고?! ㄷㄷㄷㄷ.... (충격실화! 결말포함)</t>
  </si>
  <si>
    <t>진심 이게 실화라고?!</t>
  </si>
  <si>
    <t>와.. 진짜 아무 기대 없이 봤다가 2시간 동안 정신줄 놓고 본 명작 ㄷㄷㄷ… (영화추천 / 결말포함)</t>
  </si>
  <si>
    <t>하.. 오늘은 참아보려고 했는데 젠장.. 또 지려버렸습니다 ㅎㄷㄷ... (순삭리뷰/결말포함!)</t>
  </si>
  <si>
    <t>소름주미</t>
  </si>
  <si>
    <t>하.. 찢었다.. 너무 잘 만들어져서 두 번 다시 나오기 힘들다는 역대급 수작 (결말포함!)</t>
  </si>
  <si>
    <t>레알 “띵작" 입니다.</t>
  </si>
  <si>
    <t>단언컨대 명작중에서도 "레전드" 입니다. 진짜 미쳤어요 ㄷㄷㄷ... (결말포함!)</t>
  </si>
  <si>
    <t>와..할말을 잃었음.</t>
  </si>
  <si>
    <t>헐 ㄷㄷㄷㄷ…. 일단 시작되면 절대로 2시간 동안 멈출 수 없는 역대급 소재의 영화 (결말포함!)</t>
  </si>
  <si>
    <t>하.. 미쳤다.. 너무 잘 만들어져서 두 번 다시 나오기 힘들다는 역대급 레전드 영화 (결말포함!)</t>
  </si>
  <si>
    <t>진심 "수작" 입니다.</t>
  </si>
  <si>
    <t>결말이 진심 돌았습니다 ㄷㄷㄷㄷ.... 보고 입.틀.막. 했던 레전드 영화 (결말포함!)</t>
  </si>
  <si>
    <t>와 진짜 이건 ㄷㄷ..</t>
  </si>
  <si>
    <t>하... 이 영화... 진심 인생영화 "원탑" 입니다 ㅎㄷㄷ... (결말포함!)</t>
  </si>
  <si>
    <t>진심 레.전.드 입니다.</t>
  </si>
  <si>
    <t>단언컨대 명작중에서도 "대작" 입니다 ㄷㄷㄷ… (결말포함!)</t>
  </si>
  <si>
    <t>보고 할말잃음 ㄷㄷ..</t>
  </si>
  <si>
    <t>결말이 진짜 미쳤습니다 ㄷㄷ.. 아무나 감당할 수 없는 역대급 영화 (결말포함!)</t>
  </si>
  <si>
    <t>와.. 할말을 잃었음..</t>
  </si>
  <si>
    <t>너무 잘 만들어서 두 번 본 사람은 있어도 한 번 본 사람은 없다는 명작 (결말포함!)</t>
  </si>
  <si>
    <t>진심 “명작" 입니다.</t>
  </si>
  <si>
    <t>와.. 개후달림.. 지금껏 경험하지 못했던 압도적인 몰입도 ㄷㄷㄷ... (영화추천/결말포함)</t>
  </si>
  <si>
    <t>와.. 진짜 ㄷㄷㄷ...</t>
  </si>
  <si>
    <t>와... 진심 긴 말이 필요 없는 영화 ㅎㄷㄷㄷ.... (순삭리뷰! 결말포함!)</t>
  </si>
  <si>
    <t>그만 지리고 싶습니다...</t>
  </si>
  <si>
    <t>엄마만 독박육아? 지금 당장 봐야하는 아빠의 독박육아 영화 《넷플릭스》 [영화리뷰 영화추천]</t>
  </si>
  <si>
    <t>엄마는 언제올까..</t>
  </si>
  <si>
    <t>솔직히 이 영화는 못 참지 ㄷㄷㄷ... (결말포함!)</t>
  </si>
  <si>
    <t>하.. 찢었다.. 너무 잘 만들어져서 두 번 다시 나오기 힘들다는 SF 영화의 끝판왕 (결말포함)</t>
  </si>
  <si>
    <t>와.. 개소름 진짜.. 정신 차리고 나면 2시간이 삭제되어 있는 영화 ㄷㄷㄷ... (순삭주의! 결말포함)</t>
  </si>
  <si>
    <t>보다가 지렸습니다 ㄷㄷ..</t>
  </si>
  <si>
    <t>[충격실화 영화리뷰] 사망자만 1500만명. 이거 보고 안지리면 사람도 아닙니다 ㄷㄷㄷㄷ...</t>
  </si>
  <si>
    <t>일단 보기 시작하면 절대로 2시간 동안 멈출 수 없는 역대급 레전드 영화 ㅎㄷㄷ... (감동주의!/결말포함)</t>
  </si>
  <si>
    <t>와 진짜..ㄷㄷ..</t>
  </si>
  <si>
    <t>와.. 진짜.. 아무생각없이 봤다가 정신차리고 보니 2시간이 증발되버린 역대급 영화 ㅎㄷㄷ… (충격실화! 결말포함)</t>
  </si>
  <si>
    <t>하.. 할말잃음..</t>
  </si>
  <si>
    <t>하.. 미쳤다 진짜.. 너무 잘 만들어져서 두 번 다시 나오기 힘들다는 레전드 영화 (충격실화! 결말포함)</t>
  </si>
  <si>
    <t>소름돋는 반전에 정신차리고 나면 2시간이 썰려져 나가있는 레전드 영화 ㅎㄷㄷ... (영화리뷰/결말포함)</t>
  </si>
  <si>
    <t>개소름 주의!</t>
  </si>
  <si>
    <t>진심 아무 기대 없이 봤다가 정신차리고 나면 2시간이 삭제되어 있는 영화 ㄷㄷ.. (영화리뷰/결말포함)</t>
  </si>
  <si>
    <t>와 진짜.. ㄷㄷㄷ...</t>
  </si>
  <si>
    <t>모두가 역대급 충격반전 이라고 말했던 그 영화 ㄷㄷㄷㄷ.... (소름주의!/결말포함)</t>
  </si>
  <si>
    <t>진심 보고 지랐습니다.</t>
  </si>
  <si>
    <t>진짜 아무생각없이 봤다가 정신차리고 보면 2시간이 증발되어져 있는 우주영화의 끝판왕 ㄷㄷㄷ... (영화추천/결말포함)</t>
  </si>
  <si>
    <t>아무 생각 없이 봤다가 정신 차리고 나면 2시간이 제거되어 있는 레전드 영화 ㄷㄷ.. (오열주의!/결말포함)</t>
  </si>
  <si>
    <t>오열주의!</t>
  </si>
  <si>
    <t>일단 시작되면 절대로 멈출 수 없는 역대급 레전드 반전영화 ㄷㄷㄷㄷ…. (개소름주의! / 결말포함)</t>
  </si>
  <si>
    <t>보고 지렸습니다. AUD ASIA xm IM</t>
  </si>
  <si>
    <t>클릭하면 끝까지 보게되는 미친 "몰입감 100%!" 심장쫄깃 영화 ㅎㄷㄷ... [영화리뷰 영화추천]</t>
  </si>
  <si>
    <t>와... 소름끼쳐.. 이렇게까지 미쳐버린 반전영화가 있었나? 《넷플릭스 추천영화》</t>
  </si>
  <si>
    <t>지렸습니다.</t>
  </si>
  <si>
    <t>한 번 보면 절대로 중간에 멈출 수 없는 몰입감 미쳐버린 영화! (영화리뷰/결말포함)</t>
  </si>
  <si>
    <t>바쁠때 절대 클릭금지!</t>
  </si>
  <si>
    <t>아무 생각없이 봤다가 2시간 삭제당해 버린 몰입도 끝판왕 영화 ㄷㄷ.. (개소름주의!/결말포함)</t>
  </si>
  <si>
    <t>진짜 보고 지렸습니다. SIA</t>
  </si>
  <si>
    <t>100% 실화라는 말에 2시간동안 숨도 못 쉬고 끝까지 본 영화 ㄷㄷㄷ... [충격실화, 영화리뷰]</t>
  </si>
  <si>
    <t>와.. 미쳤다.. 2시간 순삭! 무조건 끝까지 보게되는 소름끼치는 반전 스릴러 [영화리뷰, 영화추천]</t>
  </si>
  <si>
    <t>레전드 카사노바가 충청도 통합 짱을 손가락 단 네 개로 이겨버리는 방법ㅋㅋ</t>
  </si>
  <si>
    <t>(카사노바) (싸움 못함) (충청도 짱) 진짜? - 나와, MIX아!!!</t>
  </si>
  <si>
    <t>힘을 숨긴 강원도 산골 노인의 손녀를 건드린 서울 밀렵꾼들의 최후</t>
  </si>
  <si>
    <t>M590 8연발 사건 HED 이 할비가 지켜줄게</t>
  </si>
  <si>
    <t>조용히 순경으로 살던 무림 초고수를 잘못 건든 동네 건달들의 최후</t>
  </si>
  <si>
    <t>(동네 건달) ㅋㅋ - 경찰 귀엽네 ㅋㅋ (무림 초고수)</t>
  </si>
  <si>
    <t>하필 전국구 통의 여동생을 건드려버린 동네 양아치의 비참한 최후ㅠ</t>
  </si>
  <si>
    <t>(동네일진) - (전국 통 여동생) - 나랑 사귀자니까</t>
  </si>
  <si>
    <t>힘을 숨긴 파이터 여고생의 모범생 베프를 극단적으로 괴롭힌 일진의 비참한 최후ㅠ</t>
  </si>
  <si>
    <t>(MMA 수련) ?! (일진) (모범생) - 껌 좀 붙였다? -괘, 괜찮아..</t>
  </si>
  <si>
    <t>하필 전국구 조폭 가문에게 술값 덤탱이 씌운 동네 반달의 최후ㅠ</t>
  </si>
  <si>
    <t>(동네 반달) - 술값 376만원이다 (전국구 건달 사위) - 저, 전화 한 통만..</t>
  </si>
  <si>
    <t>선생도 패는 최악의 불량 학교에 무림 초고수 학주가 오면 생기는 일</t>
  </si>
  <si>
    <t>? ?!! (전투력 999 교사) ? 선생님이 사람 만들어 주마</t>
  </si>
  <si>
    <t>아내와 놀러 간 외딴 섬에서 싸이코패스 마동석과 고립되면 생기는 일</t>
  </si>
  <si>
    <t>- 시동이 안 걸려? ...?!!!</t>
  </si>
  <si>
    <t>비열한 건달의 세계를 있는 그대로 표현한 배신의 느와르</t>
  </si>
  <si>
    <t>하필 '조폭 마동석'에게 시비를 건 불쌍한 범죄자의 최후</t>
  </si>
  <si>
    <t>(살인마) -덤벼 - 뭐야, 개그맨이야?</t>
  </si>
  <si>
    <t>하필 두 주먹으로 교도소를 평정한 남자를 건드려버린 전국구 조폭 두목</t>
  </si>
  <si>
    <t>(교도소 패왕) - (전국구 두목) ?!! - 여긴 내 세상이야 ㅅㄲ야!!!</t>
  </si>
  <si>
    <t>아들을 잃은 동네 건달이 부산 최대 조직을 씹어먹는 뼛속까지 느와르</t>
  </si>
  <si>
    <t>(동네건달) (부산 최대 조폭) - 니 머하노? - 좋아하실 줄 알았는데?</t>
  </si>
  <si>
    <t>대한민국 북파공작원이 북 최고 존엄까지 독대하고 도청한 미쳐버린 실화</t>
  </si>
  <si>
    <t>(북파공작원 흑금성) - 쏴 (보위부 요원)</t>
  </si>
  <si>
    <t>한국 조폭들을 쓸어버린 야쿠자 보스가 결국 레전드 조폭 마동석을 만나면 생기는 일</t>
  </si>
  <si>
    <t>(아닌가..?) 야쿠자 보스 - 고노야로!!! - (일본어) 양파는 빼 주세요</t>
  </si>
  <si>
    <t>천민이라고 멸시 받던 백정이 개틀링 기관총을 손에 얻으면 생기는 일</t>
  </si>
  <si>
    <t>(조선 쇠백정) - 개틀링 포</t>
  </si>
  <si>
    <t>천사같았던 학교 통이 엄마가 없다고 자신의 뒷담하는 걸 들으면 생기는 리얼리즘</t>
  </si>
  <si>
    <t>(학교 통) - 뭐라 그랬냐? -그게 아니라...</t>
  </si>
  <si>
    <t>매일 동네 노인들을 괴롭히다 하필 《마동석》을 만난 쓰레기의 최후^^</t>
  </si>
  <si>
    <t>(문신멸치) (국대 출신) ?!! ^^ - 그냥 가던 길..</t>
  </si>
  <si>
    <t>지역구 일진들에게 맞고 살던 모범생 축구부가 연장을 챙겨버리면 생기는 일</t>
  </si>
  <si>
    <t>(양아치 일진) ㅋㅋㅋ - 뭐 어쩌게? (축구부) - 지금부터 벌을 줄게</t>
  </si>
  <si>
    <t>하필 조용히 있던 지역구 통을 건드려버린 동네 일진들의 최후《현실감 200% 느와르》</t>
  </si>
  <si>
    <t>(지역구 통) (학교 일진) - 하..놔 - 뒤질래?</t>
  </si>
  <si>
    <t>정체를 숨기고 조용히 살던 전국 통 출신 복학생을 '굳이' 건드려버린 양아치 대장</t>
  </si>
  <si>
    <t>(양아치대장) (전국구 통) - 덤벼, xxx야 - 감당할 수 있겠냐?</t>
  </si>
  <si>
    <t>최상위 양반 가문의 형제가 젊은 여성을 차로 치고 벌어진 개막장 코미디 영화ㅋㅋ</t>
  </si>
  <si>
    <t>서울 조폭들을 개무시한 부산 고딩 일진들의 비참한 최후</t>
  </si>
  <si>
    <t>??! (서울 건달) (부산 고딩 통) - 뭐 우짜라고!</t>
  </si>
  <si>
    <t>재미 교포 마동석의 여동생을 괴롭힌 사채업자들의 불쌍한 최후ㅠ</t>
  </si>
  <si>
    <t>채무가 누구야? - 채무 때문에 왔다 (사채업자) ??</t>
  </si>
  <si>
    <t>미친 연기력으로 시청자 혈압을 끝까지 올리는 싸이코패스 살인마 그 자체</t>
  </si>
  <si>
    <t>"내가 슬퍼라도 해 줘?"</t>
  </si>
  <si>
    <t>정통 낭만 조폭이 소시오패스 살인청부단에게 물들어 가는 느와르 그 자체</t>
  </si>
  <si>
    <t>(낭만파) (강경파)</t>
  </si>
  <si>
    <t>상위 1%만 선별해 조폭 훈련을 시키는 전국구 보스가 살인 혐의를 받으면 생기는 일</t>
  </si>
  <si>
    <t>-실전 깡패입니다! - 니들은 뭐라고?</t>
  </si>
  <si>
    <t>《올드보이》 이후로 역주행하며 해외에서 극찬 받은 박찬욱 감독의 처절한 복수극</t>
  </si>
  <si>
    <t>소 여물 주던 시골 소녀가 기억을 잃은 특S급 킬러이면 생기는 일</t>
  </si>
  <si>
    <t>(시골 소녀) (전문 킬러) - 느리네? 여전히 ?!!!</t>
  </si>
  <si>
    <t>시민들을 괴롭히다 레전드 교통 경찰을 만나버린 조폭들의 최후</t>
  </si>
  <si>
    <t>(양아치 조폭) (복싱 메달리스트) - 아까 뭐라고? - 죄, 죄송합니다..</t>
  </si>
  <si>
    <t>치매걸린 전직 킬러의 딸을 건드려버린 연쇄살인마의 최후</t>
  </si>
  <si>
    <t>(연쇄살인마) (전직 킬러) 따님과 결혼하겠습니다 -음.. 그러</t>
  </si>
  <si>
    <t>《수리남》 전요환이 어떻게 대한민국 주부들의 인생을 망쳤는지 보여주는 미친 실화</t>
  </si>
  <si>
    <t>(수리남 브로커) - 노다지에요 (가정주부) - 수리남..이요?</t>
  </si>
  <si>
    <t>한국 아이를 잘못 건드렸다가 전멸당하는 아시아 최악질 카르텔</t>
  </si>
  <si>
    <t>수류탄 (한국계 킬러) ?! - 여기 보스가 누구냐</t>
  </si>
  <si>
    <t>사랑에 실패하는 우리에게 진짜 사랑을 가르치는 전 세계인의 인생 영화</t>
  </si>
  <si>
    <t>복싱 챔피언 출신 교사의 제자를 건드렸다가 전멸당하는 동네 조폭</t>
  </si>
  <si>
    <t>(동네 건달) (전 WBC 챔피언) - 어디 선생 주제에.. - 놔</t>
  </si>
  <si>
    <t>생활연기 달인 《조정석》이 작정하고 웃겨 시사회부터 초토화시킨 레전드 코미디 영화</t>
  </si>
  <si>
    <t>?! 이 색ㄱ... - 와아.. 되게 잘 컸네</t>
  </si>
  <si>
    <t>양아치가 시비 건 중국집 주방장이 신분을 숨긴 전국구 조폭 두목이면 생기는 일</t>
  </si>
  <si>
    <t>(중국집 주방장) • 예? 돼지요? (양아치) - 이 돼지ㅅㄲ가..</t>
  </si>
  <si>
    <t>샌드백이나 치라며 무시하는 챔피언을 초살 KO시켜버리는 신입관원</t>
  </si>
  <si>
    <t>(챔피언) ㅋㅋ - 그 주먹으로 스파링? ㅋㅋ ?! (신입 관원)</t>
  </si>
  <si>
    <t>대한민국의 사회문제를 적나라하게 표현해 《미나리》 윤여정이 연기 후 우울증까지 앓게 된 영화</t>
  </si>
  <si>
    <t>농약</t>
  </si>
  <si>
    <t>마음 잡고 살던 주먹세계의 전설 《마동석》의 가족을 건들면 생기는 일</t>
  </si>
  <si>
    <t>초토화 5초 전 - 저 ㅅㄲ 쫓아내</t>
  </si>
  <si>
    <t>마동석에게 집단 린치를 시도한 가출팸들의 비참한 최후</t>
  </si>
  <si>
    <t>(마동석) (가출청소년) - 사람 찔러 봤어?</t>
  </si>
  <si>
    <t>대한민국 1위 카르텔 보스를 개무시 한 재벌 2세의 비참한 최후</t>
  </si>
  <si>
    <t>3000°C - 살려줘 (이선생)</t>
  </si>
  <si>
    <t>가오가 육체를 지배한 일진들이 조폭을 선빵쳐버리면 생기는 일</t>
  </si>
  <si>
    <t>(찐 조폭) ??! - 하.참나 (양아치 일진) - 이 꼰대 뭔데?</t>
  </si>
  <si>
    <t>대한민국 검사가 중국 최악의 우범지대에 고립되면 생기는 일</t>
  </si>
  <si>
    <t>?! - 나 대한민국 검ㅅ.. - 끌고 와</t>
  </si>
  <si>
    <t>[결말포함] 비누 하나로 세계 최악의 교도소를 탈출해버리는 막장 범죄/코미디 영화</t>
  </si>
  <si>
    <t>((탈옥의 신) (FBI) ?! - 비누 주으라고? - 이 비누만 있으면 돼</t>
  </si>
  <si>
    <t>[결말포함] 노숙자들에게 길러진 고아가 장기밀매 조직의 보스가 되면 생기는 일</t>
  </si>
  <si>
    <t>(채무자) - 이게 미쳤나 ㅋㅋ (사채업자) - 각막 3천, 콩팥 1500</t>
  </si>
  <si>
    <t>[결말포함] 사람들한테 민폐 끼치다 레전드 찐 조폭을 만난 문신국밥충들의 최후</t>
  </si>
  <si>
    <t>(레전드 조곡) (동네 조폭) - 문신 가리고 댕기라 - 예. 죄송합니다.</t>
  </si>
  <si>
    <t>[결말포함] 조직 하나를 혼자서 쓸어버리는 김혜수를 뒷통수 친 양아치 검사의 최후</t>
  </si>
  <si>
    <t>(쓰레기 검사) (SSS급 칼레) (어항 속) - 사..살려줘 - ㅈ.. 까</t>
  </si>
  <si>
    <t>[결말포함] 하필 최정예 특수부대 출신 용병을 잘못 건드린 갱단의 최후</t>
  </si>
  <si>
    <t>?! (말단 갱) (전직 SASR) A.K.A. 토르 - 쏴봐</t>
  </si>
  <si>
    <t>[40분 순삭] 한국 택시기사가 국정원과 손잡고 국제조직을 뒤쫓는 《넷플릭스》 최고의 첩보 드라마</t>
  </si>
  <si>
    <t>(국정원 블랙요원) (모로코 현지경찰)</t>
  </si>
  <si>
    <t>[50분 순삭] 콧대 높은 영국이 약탈 당하던 시절을 철저히 고증한 《넷플릭스》 1위의 중세 영드</t>
  </si>
  <si>
    <t>[결말포함] S급 병기인 줄 모르고 소녀의 모든 걸 앗아간 전국구 조직의 비참한 최후 《넷플릭스 정통 누아르》</t>
  </si>
  <si>
    <t>(전국구 조폭) 오빠랑 놀까? (S급 살인병기)</t>
  </si>
  <si>
    <t>[1시간 순삭] 천재 스나이퍼가 범죄 집단을 쓸어버리는 《넷플릭스》 올타임 1위의 미드 (시즌2 몰아보기)</t>
  </si>
  <si>
    <t>탄속 930m/s.. 북서풍 3.4 kph...</t>
  </si>
  <si>
    <t>실화로 파헤치는 《수리남》 명장면 속 미친 디테일 12가지 (스포주의)</t>
  </si>
  <si>
    <t>당신 스파이라며?</t>
  </si>
  <si>
    <t>힘을 숨긴 조직보스의 딸을 왕따시킨 일진들의 최후 [결말포함]</t>
  </si>
  <si>
    <t>(일진) (왕따) !!!? - 이게 미쳤ㄴ..?</t>
  </si>
  <si>
    <t>레전드 스나이퍼가 범죄집단을 몰살시키는 《넷플릭스》 잠 도둑 저격수 드라마</t>
  </si>
  <si>
    <t>비공식 1억 뷰를 자랑하는 악명높은 실업계 고교 학원물 [존잼 실화 명작]</t>
  </si>
  <si>
    <t>부산 스즈란 일진회 - 예!! 행님 - 점마들이가?</t>
  </si>
  <si>
    <t>[결말포함] 온갖 수모를 당하던 취업준비생에게 조폭 남친이 생기면 벌어지는 일</t>
  </si>
  <si>
    <t>ㅋㅋㅋ (취업준비생) (면접관) - 하란다고 진짜하네</t>
  </si>
  <si>
    <t>[결말포함] 2년 간 맞고 살던 동네 바보가 신분을 숨긴 남파공작원이면 생기는 일</t>
  </si>
  <si>
    <t>(학교 일진) - 어떻게 피했.. (동네바보) - 느려</t>
  </si>
  <si>
    <t>≪더 마블스≫ 쿠키 영상 루머 총정리! 쓰읍.. 근데 이거 맞냐..?</t>
  </si>
  <si>
    <t>마블 ≪시크릿 인베이젼≫ 2화 줄거리 요약, 충격의 닉 퓨리는 끝나지 않았다ㄷㄷ</t>
  </si>
  <si>
    <t>2화 줄거리 총정리</t>
  </si>
  <si>
    <t>결국 벌어진 군대 최악의 사고, 넷플릭스 ≪D.P. 시즌2≫ 티저 예고편 리뷰 총정리</t>
  </si>
  <si>
    <t>- 시즌2 떴다..!</t>
  </si>
  <si>
    <t>≪스파이더맨: 어크로스 더 유니버스≫ 숨겨진 카메오 및 12가지 이스터에그 &amp; 쿠키 영상 떡밥 총정리</t>
  </si>
  <si>
    <t>카메오/아스터에그/미공개 쿠키영상 모든 떡밥 총정리!</t>
  </si>
  <si>
    <t>마블 ≪시크릿 인베이젼≫ 1화 줄거리 요약, 다시 돌아온 닉 퓨리와 충격적인 1화 스토리 총정리</t>
  </si>
  <si>
    <t>1화 줄거리 총정리</t>
  </si>
  <si>
    <t>과연 스파이더맨은 살 수 있을까? 마블 ≪크레이븐 더 헌터≫ 공식 예고편 리뷰</t>
  </si>
  <si>
    <t>드디어 공개된 ≪오징어 게임 시즌2≫ 배우 캐스팅 &amp; 예상 스토리 총정리</t>
  </si>
  <si>
    <t>충격과 공포의 실사화, ≪원피스≫ 공식 티저 예고편 리뷰</t>
  </si>
  <si>
    <t>귀한 분이 왜 누추한 곳에.. 블랙핑크 제니 ≪마블 합류 루머≫ 총정리</t>
  </si>
  <si>
    <t>DC ≪플래시≫ 쿠키 영상 &amp; 모든 카메오 떡밥 및 이스터에그 총정리</t>
  </si>
  <si>
    <t>당신은 누구십니까? 쿠키 영상 &amp; 카메오</t>
  </si>
  <si>
    <t>DC ≪플래시≫ 스포일러 포함 스토리 총정리 (*8분 요약)</t>
  </si>
  <si>
    <t>8분' 스토리 요약 스포일러 리뷰</t>
  </si>
  <si>
    <t>≪스파이더맨4≫ 톰 홀랜드 1년 휴식 발표ㄷㄷ 과연 스파이더버스의 미래는?</t>
  </si>
  <si>
    <t>우와.. 미쳤다.. ≪스파이더맨: 어크로스 더 유니버스≫ 노스포일러 리뷰 + 보기 전 꼭 봐야 할 내용 총정리 (1,2편 스토리/캐릭터/떡밥)</t>
  </si>
  <si>
    <t>Rotten Tomatoes 96% 96% - 찢어버렸다..!</t>
  </si>
  <si>
    <t>이 영화가 역대급인 7가지 이유, DC ≪플래시≫ 노스포일러 리뷰</t>
  </si>
  <si>
    <t>이 영화는 안보면 '손해'입니다. 노스포일러 리뷰</t>
  </si>
  <si>
    <t>≪플래시≫ 보기 전 꼭 봐야 할 DC 영화와 떡밥 총정리, 가이드 리뷰</t>
  </si>
  <si>
    <t>봐야 하는 영화/관람포인트/원작스토리 보기 전 총정리</t>
  </si>
  <si>
    <t>이건 그냥 보세요. DC ≪플래시≫ 파이널 예고편 리뷰</t>
  </si>
  <si>
    <t>- 파이널 예고편!</t>
  </si>
  <si>
    <t>아이언맨이 왜 여기 나와..? DC≪블루비틀≫ 공식 파이널 예고편 리뷰</t>
  </si>
  <si>
    <t>단 하루 만에 무너져버린 서울..! ≪콘크리트 유토피아≫ 공식 예고편 리뷰</t>
  </si>
  <si>
    <t>- 병헌이형 떴다..!</t>
  </si>
  <si>
    <t>진짜 작정하고 만든 약빤 영화ㅋㅋ ≪바비≫ 메인 예고편 리뷰</t>
  </si>
  <si>
    <t>- 약 빨았다!</t>
  </si>
  <si>
    <t>만약 로다주가 아이언맨이 아니었다면? ≪아이언맨≫ 캐스팅 비하인드 총정리</t>
  </si>
  <si>
    <t>- 아이엠.. 000!</t>
  </si>
  <si>
    <t>과연 마블 히어로는 얼마나 복붙이 가능할까? ≪시크릿 인베이젼≫ 새로운 예고편 공개!</t>
  </si>
  <si>
    <t>과연 우린 이 조합을 볼 수 있을까? ≪베놈3≫ 깜짝 캐스팅 &amp; 떡밥 총정리</t>
  </si>
  <si>
    <t>과연 마블은 ≪정복자 캉≫을 어떻게 처리할까? 조나단 메이저스 근황 총정리</t>
  </si>
  <si>
    <t>과연 다음 슈퍼맨은 누가 될까? DC ≪슈퍼맨 레거시≫ 캐스팅 근황</t>
  </si>
  <si>
    <t>- 슈퍼맨 후보 공개!</t>
  </si>
  <si>
    <t>DC ≪플래시≫ 새로운 예고편 공개! 배트맨 폼 미쳤다ㄷㄷ</t>
  </si>
  <si>
    <t>- 배트맨 폼 미쳤다;</t>
  </si>
  <si>
    <t>할리 퀸이 왜 마블에서 나와..? ≪판타스틱4≫ 캐스팅 루머 총정리</t>
  </si>
  <si>
    <t>가오갤은 과연 다시 돌아올까? ≪가오갤4≫ 제작 떡밥 및 3편 비하인드 총정리</t>
  </si>
  <si>
    <t>&lt;가오갤3&gt; 비하인드 총정리 가오갤은 돌아올까?</t>
  </si>
  <si>
    <t>와 진짜 여운 미치겠다.. 마블 ≪가오갤3≫ 15가지의 해석과 감상평 총정리</t>
  </si>
  <si>
    <t>총 15가지 해석 + 감상평 - 마블 최고의 3부작!</t>
  </si>
  <si>
    <t>≪슈퍼 마리오 브라더스≫ 영화 속 떡밥 및 이스터에그 총정리, 닌텐도의 전설이 탄생했다..ㄷㄷ</t>
  </si>
  <si>
    <t>- 마리오 폼 미쳤다!</t>
  </si>
  <si>
    <t>로봇 고릴라를 어떻게 참아ㅋㅋ ≪트랜스포머: 비스트의 서막≫ 2차 예고편 총정리 리뷰</t>
  </si>
  <si>
    <t>- 이건 못 참겠다..!</t>
  </si>
  <si>
    <t>≪가디언즈 오브 갤럭시3≫ 노스포 + 스포일러 + 쿠키 영상 떡밥 및 스토리 총정리</t>
  </si>
  <si>
    <t>노스포일러 + 쿠키영상2개 스포일러 총정리</t>
  </si>
  <si>
    <t>DC ≪플래시≫ 2차 예고편 떡밥 분석 총정리! 과연 이 영화는 역대급 영화가 될까?</t>
  </si>
  <si>
    <t>&lt;플래시&gt; 2차 예고편 - 와.. 진짜 미쳤다..</t>
  </si>
  <si>
    <t>≪가디언즈 오브 갤럭시3≫ 아담워록 VS 네뷸라 최초 공개 1분 전투씬</t>
  </si>
  <si>
    <t>≪가디언즈 오브 갤럭시3≫ 그루트 폼 미쳤다! 드디어 흑화한 그루트ㄷㄷ</t>
  </si>
  <si>
    <t>- 내가 그루트다!</t>
  </si>
  <si>
    <t>≪가디언즈 오브 갤럭시3≫ 결국 폭주해버린 아담 워록ㄷㄷ 라바저스 컴백!</t>
  </si>
  <si>
    <t>- 가오갤 데려와!</t>
  </si>
  <si>
    <t>이 형은 대체 언제 죽을까? ≪범죄도시3≫ 예고편 및 떡밥 총정리</t>
  </si>
  <si>
    <t>일본야쿠자? - 진실의 방으로..!</t>
  </si>
  <si>
    <t>≪앤트맨과 와스프: 퀀텀매니아≫ 명장면 &amp; 하이라이트 총정리</t>
  </si>
  <si>
    <t>앤트맨 와스프 퀀텀매니아 명장면 총정리</t>
  </si>
  <si>
    <t>≪가디언즈 오브 갤럭시3≫ 보기 전 총정리, 공식 레고 관람 포인트 및 떡밥 총정리</t>
  </si>
  <si>
    <t>가오갤의 마지막 시리즈 보기 전 총정리</t>
  </si>
  <si>
    <t>≪가디언즈 오브 갤럭시3≫ 새로운 예고편, 드디어 록키 성님 등판ㄷㄷ</t>
  </si>
  <si>
    <t>- 록키 성님 등판!</t>
  </si>
  <si>
    <t>≪더 마블스≫ 티저 예고편 떡밥 총정리, 박서준 마블에 드디어 떴냐..?</t>
  </si>
  <si>
    <t>- 티저 예고편 떴다!</t>
  </si>
  <si>
    <t>≪가디언즈 오브 갤럭시3≫ 파이널 예고편 떡밥 &amp; 총정리 리뷰</t>
  </si>
  <si>
    <t>파이널 예고편!</t>
  </si>
  <si>
    <t>≪가디언즈 오브 갤럭시3≫ 새로운 피쳐렛 영상, 가장 슬픈 마지막 이야기가 될까?</t>
  </si>
  <si>
    <t>스파이더맨이 무려 999명!? ≪스파이더맨: 어크로스 더 스파이더버스≫ 공식 예고편 리뷰 떡밥 총정리</t>
  </si>
  <si>
    <t>- 스파이더맨 파티!</t>
  </si>
  <si>
    <t>DC ≪블루비틀≫ 티저 예고편 리뷰, 새로워진 DC의 첫 스타트!</t>
  </si>
  <si>
    <t>- 딱정벌레 떴다!</t>
  </si>
  <si>
    <t>마블 ≪시크릿 인베이젼≫ 공식 예고편 리뷰, 마블의 찐찐막 희망 또 떴다!</t>
  </si>
  <si>
    <t>공식 예고편 리뷰!</t>
  </si>
  <si>
    <t>지금 마블엔 대체 무슨 일이? 기어코 터져버린 ≪마블 내부 폭로≫ 사건 총정리</t>
  </si>
  <si>
    <t>타노스가 죽지도 않고 또 돌아온다? 마블 ≪킹 타노스≫ 복귀 루머 총정리</t>
  </si>
  <si>
    <t>실시간 ≪정복자 캉≫ 폭행 사건 총정리, 진짜 현실을 정복해버린 배우 조나단 메이저스</t>
  </si>
  <si>
    <t>피터 파커는 과연 찐따 대학생으로 흑화할까? ≪스파이더맨4≫ 4가지 루머 총정리</t>
  </si>
  <si>
    <t>로다주의 2번째 아이언맨, ≪슈피리어 아이언맨≫ 복귀 루머 총정리</t>
  </si>
  <si>
    <t>캡틴 아메리카는 어떻게 인피니티 스톤을 돌려줬을까? 마블 신작 ≪노매드≫ 제작 루머 총정리</t>
  </si>
  <si>
    <t>퍼태식이.. 돌아왔구나? 마블의 살인 병기 ≪퍼니셔≫ MCU 복귀 소식 총정리</t>
  </si>
  <si>
    <t>&lt;퍼니셔&gt; 5년 만에 부활! - 퍼태식이 떴다!</t>
  </si>
  <si>
    <t>과연 5년 후 마블은 어떻게 될까? ≪페이즈7≫까지 '더' 커진 마블 루머 총정리</t>
  </si>
  <si>
    <t>[꿀꺽..] - 우리... ㅈ된걸까?</t>
  </si>
  <si>
    <t>≪콘스탄틴2≫ 17년 만에 등판한 존윅, 아니 콘스탄틴..! 속편 떡밥 및 스토리 총정리</t>
  </si>
  <si>
    <t>&lt;콘스탄틴2&gt; 17년 만에 컴백! - 형 다시 왔다..</t>
  </si>
  <si>
    <t>조커가 돌아왔다..! ≪조커2: 폴리아되≫ 촬영장 유출 &amp; 스토리 루머</t>
  </si>
  <si>
    <t>DC ≪플래시≫ 최종 엔딩 루머 떴다! 진짜 작정하고 만든 DC계의 노웨이홈ㄷㄷ</t>
  </si>
  <si>
    <t>DC&lt;플래시&gt; 엔딩 투머 - 진짜 다 나온다고?</t>
  </si>
  <si>
    <t>드디어 마블에 뜬 스티븐 연ㄷㄷ ≪썬더볼츠≫ 공식 캐스팅 확정!</t>
  </si>
  <si>
    <t>- 글렌 마블 떴다!</t>
  </si>
  <si>
    <t>톰 홀랜드 비밀 계약 완료! 다시 돌아오는 ≪스파이더맨≫의 대형 계약 루머ㄷㄷ</t>
  </si>
  <si>
    <t>마블이 정신 차렸다고? 케빈 파이기의 향후 마블 계획 총정리</t>
  </si>
  <si>
    <t>케빈 파이기(빡빡좌/마블CCO) - 마블.. 비상!!</t>
  </si>
  <si>
    <t>≪앤트맨과 와스프: 퀀텀매니아≫ 쿠키 영상 완벽 분석 총정리, 역대급 혼돈의 엔딩 리뷰</t>
  </si>
  <si>
    <t>역대급 혼돈의 카오스. 쿠키 영상 총정리</t>
  </si>
  <si>
    <t>≪앤트맨과 와스프: 퀀텀매니아≫ 8가지 스포일러 리뷰, 떡밥 및 스토리 총정리</t>
  </si>
  <si>
    <t>마블의 마지막 희망? 스포일러 총정리</t>
  </si>
  <si>
    <t>DC ≪플래시≫ 공식 예고편 리뷰! 다크나이트에 비빌만한 띵작이 될까?</t>
  </si>
  <si>
    <t>DC&lt;플래시&gt; 공식 예고편 리뷰 - 이 영화는 미쳤다..</t>
  </si>
  <si>
    <t>≪가디언즈 오브 갤럭시3≫ 메인 예고편 떴다! 마블의 8번째 마지막 희망ㄷㄷ</t>
  </si>
  <si>
    <t>- 메인 예고편 리뷰!</t>
  </si>
  <si>
    <t>≪앤트맨과 와스프: 퀀텀매니아≫ 영화 주요 장면 최초 공개! 앤트맨 VS 캉 첫 만남ㄷㄷ</t>
  </si>
  <si>
    <t>&lt;퀀럼매니아&gt; 주요 장면 - 2분 최초 공개!</t>
  </si>
  <si>
    <t>≪앤트맨과 와스프: 퀀텀매니아≫ 보기 전 총정리 가이드 리뷰, 관람 포인트 및 떡밥 총정리!</t>
  </si>
  <si>
    <t>1-2편 스토리/관람 포인트/떡밥 보기 전 총정리!</t>
  </si>
  <si>
    <t>≪데드풀3≫ 새로운 플롯 루머 떴다ㄷㄷ 메인 빌런 및 6가지 스토리 루머</t>
  </si>
  <si>
    <t>- 미친 케미 떴다..!</t>
  </si>
  <si>
    <t>≪앤트맨과 와스프: 퀀텀매니아≫ 미스테리 괴생명체 등장ㄷㄷ 두 번째 미공개 클립</t>
  </si>
  <si>
    <t>? 누구세요..?</t>
  </si>
  <si>
    <t>≪앤트맨과 와스프: 퀀텀매니아≫ 정복자 캉 VS 개미 패밀리 새로운 예고편 공개ㄷㄷ</t>
  </si>
  <si>
    <t>싹 다 갈아 엎었다! ≪DCU 전체 리부트≫ 신규 프로젝트 10개 작품 총정리</t>
  </si>
  <si>
    <t>- 싹 다 리부트!</t>
  </si>
  <si>
    <t>≪블랙팬서: 와칸다 포에버≫ 영화 속 15가지 명장면 &amp; 하이라이트 총정리</t>
  </si>
  <si>
    <t>명장면 총정리</t>
  </si>
  <si>
    <t>≪앤트맨과 와스프: 퀀텀매니아≫ 미공개 클립, 수 천 마리로 복사된 앤트맨</t>
  </si>
  <si>
    <t>&lt;퀀텀매니아&gt; 미공개 클립 - 개미가 복사가 돼?</t>
  </si>
  <si>
    <t>≪샤잠! 신들의 분노≫ 2차 예고편 리뷰! 과연 슈퍼맨처럼 리부트 될까?</t>
  </si>
  <si>
    <t>&lt;샤잠2&gt; 2차 예고편- DC의 구원투수?</t>
  </si>
  <si>
    <t>≪앤트맨과 와스프: 퀀텀매니아≫ 슈퍼 자이언트 앤트맨 등판ㄷㄷ 새로운 예고편 'Before' 공개</t>
  </si>
  <si>
    <t>&lt;퀀텀매니아&gt; 신규 예고편 - 사이즈 최대화!</t>
  </si>
  <si>
    <t>≪어벤져스: 시크릿워즈≫의 숨겨진 히든 빌런, 우주적 존재 '비욘더'의 모든 것..!</t>
  </si>
  <si>
    <t>- 꿇어라.. 어벤져스!</t>
  </si>
  <si>
    <t>≪앤트맨과 와스프: 퀀텀매니아≫ 정복자 캉의 폭주ㄷㄷ 새로운 피처렛 예고편 총정리</t>
  </si>
  <si>
    <t>&lt;퀀텀매니아&gt; 신규 피처렛 - 정복자 캉 폭주..!</t>
  </si>
  <si>
    <t>마블 ≪한국 히어로≫ 총출동! 태극기.. 타이거 디비전.. 저거노트..?</t>
  </si>
  <si>
    <t>마블 한국 캐릭터ㄷㄷ - 태극기 등판!</t>
  </si>
  <si>
    <t>마블 ≪스파이더맨4≫ 2023년 촬영 루머 총정리, 드디어 거미새1끼가 온다..!</t>
  </si>
  <si>
    <t>&lt;스파이더맨4&gt; -2023년 촬영 시작!</t>
  </si>
  <si>
    <t>≪앤트맨과 와스프: 퀀텀매니아≫ 새로운 예고편 &amp; 판당고 배우 인터뷰 총정리</t>
  </si>
  <si>
    <t>- 새로운 예고편!</t>
  </si>
  <si>
    <t>마블 ≪월드 워 헐크≫ 미친 폭주 헐크가 드디어 영화로! 헐크 영화화 루머 총정리</t>
  </si>
  <si>
    <t>- 헐크.. 풀렸다!</t>
  </si>
  <si>
    <t>소름 끼치는 싸이코패스 로봇 인형ㄷㄷ ≪메간≫ 공식 예고편 리뷰!</t>
  </si>
  <si>
    <t>≪어벤져스6: 시크릿워즈≫ 메인 스토리 미리보기 총정리! 과연 아이언맨은 다시 돌아올까?</t>
  </si>
  <si>
    <t>2026년 스토리 총정리 &lt;어벤져스: 시크릿 워즈&gt;</t>
  </si>
  <si>
    <t>≪앤트맨과 와스프: 퀀텀매니아≫ 공식 예고편 떴다! 예고편 떡밥 및 리뷰 총정리</t>
  </si>
  <si>
    <t>- 공식 예고편 리뷰!</t>
  </si>
  <si>
    <t>≪스파이더맨: 톰홀랜드버스≫ 모든 스파이더맨 총집합ㄷㄷ 개쩌는 형들이 만든 스파이더맨: 에브리원스홈 예고편 및 비하인드씬 (팬 메이드)</t>
  </si>
  <si>
    <t>- 스파이더맨 어셈블!</t>
  </si>
  <si>
    <t>≪마블 페이즈4≫ 1분 요약 총정리</t>
  </si>
  <si>
    <t>CINEMATIC UNIVERSE PHASE4 - 1분 요약..!</t>
  </si>
  <si>
    <t>≪어벤져스5: 캉 다이너스티≫ 디테일  루머 공개! 충격적인 스토리와 캐릭터 총출동ㄷㄷ</t>
  </si>
  <si>
    <t>&lt;어벤져스:킹 다이너스티&gt; - 꿇어라.. 어벤져스!</t>
  </si>
  <si>
    <t>20분만에 ≪카지노≫ 4-5화 몰아보기, 드디어 강해상.. 아니 손석구 등판..!</t>
  </si>
  <si>
    <t>카지노 4-5화 몰아보기 - 납치.. 또 할거야..</t>
  </si>
  <si>
    <t>영화 ≪바비≫ 티저 예고편 리뷰! 근데 이게 무슨 영화에오..?</t>
  </si>
  <si>
    <t>≪캡틴아메리카: 뉴월드오더 &amp; 썬더볼츠≫ 플롯 루머 유출! 드디어 등장한 엑스맨 떡밥 빌드업ㄷㄷ</t>
  </si>
  <si>
    <t>&lt;뉴월드오더 &amp; 썬더볼츠&gt; 플롯 루머 유출!</t>
  </si>
  <si>
    <t>이 형.. 즐기고 있잖아? ≪미션임파서블7≫ 티저 예고편 및 가이드 리뷰!</t>
  </si>
  <si>
    <t>- 형.. 그러다 죽어.. (상공 600m ㄷㄷ)</t>
  </si>
  <si>
    <t>22분 만에 ≪카지노≫ 1-3화 몰아보기, 최민식 X 손석구 주연의 레전드 범죄 느와르 디즈니+ 드라마</t>
  </si>
  <si>
    <t>카지노 1-3 몰아보기 -떼인돈받습니다..</t>
  </si>
  <si>
    <t>≪카지노≫ 1화 줄거리 총정리 리뷰, 카지노 대부로 부활해버린 최익현ㄷㄷ</t>
  </si>
  <si>
    <t>카지노 1화 리뷰 (필리핀 갓파더) - ㅈ까고 있네..</t>
  </si>
  <si>
    <t>크리스토퍼 놀란 신작 ≪오펜하이머≫ 공식 예고편 리뷰! 아니 이 형은 진짜 터뜨려..</t>
  </si>
  <si>
    <t>&lt;오펜하이머&gt; 티저 예고편 리뷰 - 이 형은 진짜 터뜨려..</t>
  </si>
  <si>
    <t>충격적인 DC 히어로의 퇴장, 헨리 카빌 ≪슈퍼맨≫ 공식 하차..!</t>
  </si>
  <si>
    <t>≪스파이더맨: 어크로스 더 스파이더버스≫ 공식 예고편 리뷰! 모든 스파이더맨 어셈블ㄷㄷ</t>
  </si>
  <si>
    <t>&lt;스파이더맨: 뉴 유니버스2&gt; - 공식 예고편 리뷰!</t>
  </si>
  <si>
    <t>봉준호 감독 컴백! ≪미키17≫ 티저 예고편 총정리 비하인드 리뷰</t>
  </si>
  <si>
    <t>&lt;기생충&gt; 차기작 - 봉준호 컴백!</t>
  </si>
  <si>
    <t>충격적인 DC 전체 리부트 소식, ≪맨오브스틸2≫ ≪원더우먼3≫ 제작 취소 유력..!</t>
  </si>
  <si>
    <t>≪인디아나 존스5: 운명의 다이얼≫ 공식 예고편 리뷰! 13년 만에 레전드 컴백ㄷㄷ</t>
  </si>
  <si>
    <t>&lt;인디아나존스5: 운명의 다이얼&gt; - 레전드 컴백!</t>
  </si>
  <si>
    <t>≪트랜스포머: 비스트의 서막≫ 공식 예고편 리뷰! 대망의 초필살기 카드 등장ㄷㄷ</t>
  </si>
  <si>
    <t>마블 ≪가오갤3≫ 공식 예고편 리뷰! 역대급으로 어두운 가오갤..ㄷㄷ</t>
  </si>
  <si>
    <t>- 공식 예고편 떴다!</t>
  </si>
  <si>
    <t>닌텐도의 미쳐버린 대작! ≪슈퍼 마리오 브라더스≫ 공식 예고편 리뷰</t>
  </si>
  <si>
    <t>- 마리오는 못참지!</t>
  </si>
  <si>
    <t>한국계 스파이더우먼, 마블 ≪실크≫ TV 시리즈 제작 최종 확정!</t>
  </si>
  <si>
    <t>한국계 미국인 히어로!! -스파이더우먼 등판!</t>
  </si>
  <si>
    <t>≪가오갤: 홀리데이 스페셜≫ 줄거리 총정리 &amp; 떡밥 분석! 가오갤은 역시 가오갤ㄷㄷ</t>
  </si>
  <si>
    <t>&lt;가오갤: 홀리데이 스페셜&gt; -가오갤홀 총정리!</t>
  </si>
  <si>
    <t>마블 ≪토르≫ 은퇴 암시, 크리스 햄스워스 알츠하이머 유전자 발견</t>
  </si>
  <si>
    <t>- 토르.. 은퇴?!</t>
  </si>
  <si>
    <t>≪데드풀3≫ 숨겨진 4가지 루머 총정리! 아니 얘가 나온다고..?</t>
  </si>
  <si>
    <t>디즈니의 판타스틱 어드벤처, ≪스트레인지 월드≫ 관전 포인트!</t>
  </si>
  <si>
    <t>≪가오갤: 홀리데이 스페셜≫ 새로운 피처렛 영상 마블의 크리스마스 선물!</t>
  </si>
  <si>
    <t>- 그루트 떴다!</t>
  </si>
  <si>
    <t>≪어벤져스6: 시크릿 워즈≫ 역대 마블 히어로 총출동 루머! 과연 이게 될까?</t>
  </si>
  <si>
    <t>&lt;어벤져스: 시크릿 워즈&gt; - 한 번 더 어셈블!</t>
  </si>
  <si>
    <t>≪스파이더맨4≫ 톰 홀랜드 계약 확정 루머! 드디어 스파이더맨4 뜨냐..?</t>
  </si>
  <si>
    <t>- 대학생 스파이더맨!</t>
  </si>
  <si>
    <t>다시 돌아온 우리형, ≪존윅4≫ 공식 예고편 떡밥 분석 총정리!</t>
  </si>
  <si>
    <t>JOHN WICK 4 공식 예고편 리뷰!</t>
  </si>
  <si>
    <t>≪블랙팬서: 와칸다 포에버≫ 숨겨진 쿠키 영상 총정리 &amp; 떡밥 분석</t>
  </si>
  <si>
    <t>쿠키영상 총정리</t>
  </si>
  <si>
    <t>≪블랙팬서: 와칸다 포에버≫ 스포일러 리뷰 떡밥 및 비하인드 총정리</t>
  </si>
  <si>
    <t>스포일러 총정리</t>
  </si>
  <si>
    <t>≪블랙팬서: 와칸다 포에버≫ 보기 전 총정리 가이드 리뷰, 떡밥 및 쿠키 영상 루머</t>
  </si>
  <si>
    <t>&lt;블랙팬서: 와칸다 포에버&gt; 보기 전 총정리!</t>
  </si>
  <si>
    <t>마블 ≪비전 퀘스트≫ 공식 제작 확정! 원작 코믹스 비교 분석 총정리</t>
  </si>
  <si>
    <t>≪데드풀3≫ 충격적인 스토리 유출 루머 총정리!</t>
  </si>
  <si>
    <t>- 데드풀3 플롯 루머!</t>
  </si>
  <si>
    <t>≪가오갤: 홀리데이 스페셜≫ 예고편 떡밥 총정리! 마지막 가오갤 시리즈의 선물</t>
  </si>
  <si>
    <t>&lt;가오갤: 홀리데이 스페셜&gt; - 공식 예고편 리뷰!</t>
  </si>
  <si>
    <t>스타워즈의 역대급 시리즈, ≪안도르≫ 1~5화 줄거리 총정리!</t>
  </si>
  <si>
    <t>디즈니+ &lt;안도르&gt; 1~5화 총정리!</t>
  </si>
  <si>
    <t>≪앤트맨3: 퀀텀매니아≫ 공식 예고편 떡밥 총정리, 역대급 미친 빌런 떴다..</t>
  </si>
  <si>
    <t>&lt;앤트맨3: 퀀터매니아&gt; - 공식 예고편 떴다!</t>
  </si>
  <si>
    <t>마블 ≪실버 서퍼≫ 드디어 뜬다..! 판타스틱4 프리퀄 제작 루머!</t>
  </si>
  <si>
    <t>- 드디어..!</t>
  </si>
  <si>
    <t>10년 만에 ≪맨오브스틸2≫ 제작 확정! 헨리 카빌 슈퍼맨 컴백 풀스토리 총정리</t>
  </si>
  <si>
    <t>- 10년 만에 컴백!</t>
  </si>
  <si>
    <t>미쳐버린 DC의 신작, ≪블랙 아담≫ 개봉 관람 리뷰 후기!</t>
  </si>
  <si>
    <t>마블 ≪변호사 쉬헐크≫ 1~9화 정주행 몰아보기! 줄거리 총정리</t>
  </si>
  <si>
    <t>1~9화 총정리 &lt;쉬헐크&gt; 몰아보기!</t>
  </si>
  <si>
    <t>MCU ≪스파이더맨4≫ 2024년 개봉 + 스토리  루머 떡밥 총정리!</t>
  </si>
  <si>
    <t>- 도와줘요 거미맨!</t>
  </si>
  <si>
    <t>마블 ≪쉬헐크≫ 최종화 9화 줄거리 총정리! 레전드 결말.. 떴냐..?</t>
  </si>
  <si>
    <t>최종화 리뷰 - 끝!</t>
  </si>
  <si>
    <t>실시간으로 난리난 역대급 마블 드라마, ≪웨어울프 바이 나이트≫ 줄거리 총정리 리뷰!</t>
  </si>
  <si>
    <t>96% TOMATOMETER 100% AUDIENCE SCORE - 이게.. 되네??</t>
  </si>
  <si>
    <t>마블 ≪쉬헐크≫ 8화 줄거리 총정리, 숨겨둔 히어로(?) 등판!</t>
  </si>
  <si>
    <t>8화 리뷰 - 개굴팬 등판!</t>
  </si>
  <si>
    <t>로튼 토마토 95점의 미친 영화, ≪에브리씽 에브리웨어 올 앳 원스≫ 보기 전 총정리 및 비하인드!</t>
  </si>
  <si>
    <t>Rotten Tomatoes 95% - 찢어버렸다..!</t>
  </si>
  <si>
    <t>≪블랙팬서: 와칸다 포에버≫ 공식 예고편 리뷰, 제 2의 블랙팬서 공개!</t>
  </si>
  <si>
    <t>블랙팬서: 와칸다 포에버 공식 예고편 리뷰!</t>
  </si>
  <si>
    <t>마블 ≪어메이징 스파이더맨3≫ 공식 떡밥! 드디어 아필랔의 귀환..?</t>
  </si>
  <si>
    <t>- 돌아와요 피터3!</t>
  </si>
  <si>
    <t xml:space="preserve">≪데드풀3≫ 데드풀 X 울버린 입모양 분석! 알고 보니 개X욕을.. </t>
  </si>
  <si>
    <t>F*CK! 이 아재들.. - 뭐라고 했을까?</t>
  </si>
  <si>
    <t>마블 ≪판타스틱4≫ 다다리오 캐스팅 루머! 이건 못참지..</t>
  </si>
  <si>
    <t>마블 ≪쉬헐크≫ 7화 줄거리 총정리, 새롭게 등장한 뮤턴트!</t>
  </si>
  <si>
    <t>마블 ≪쉬헐크≫ 6화 줄거리 총정리, 드디어 등장한 빌런의 흑막..!</t>
  </si>
  <si>
    <t>6화 리뷰 - 숨겨진 존재?</t>
  </si>
  <si>
    <t>≪디즈니 D23≫ 마블 신작 13개 라인업 및 내용 총정리 / 썬더볼츠, 데어데블, 뉴월드오더, 판타스틱4, 웨어울프 바이 나이트</t>
  </si>
  <si>
    <t>썬더볼츠/데어데블/뉴월드로더/웨어울프스 마블 신작 총정리</t>
  </si>
  <si>
    <t>마블 ≪시크릿 인베이젼≫ 공식 티저 예고편 떴다! 닉 퓨리의 귀환ㄷㄷ</t>
  </si>
  <si>
    <t>- 티저 예고편 리뷰!</t>
  </si>
  <si>
    <t>마블 ≪쉬헐크≫ 4화 줄거리 총정리, 제시가 왜 여기 나와..?</t>
  </si>
  <si>
    <t>4화 리뷰 -줌 인, 줌 아웃!</t>
  </si>
  <si>
    <t>마블 ≪토르: 러브앤썬더≫ 명장면 &amp; 하이라이트 총정리</t>
  </si>
  <si>
    <t>&lt;토르:러브앤썬더&gt; 명장면 총정리!</t>
  </si>
  <si>
    <t>드디어 온다.. 마블 D23 ≪엑스맨≫ 제작 발표 임박?! ㄷㄷ</t>
  </si>
  <si>
    <t>울버린 등판 떡밥! - 와.. 진짜 뜨냐?</t>
  </si>
  <si>
    <t>마블 ≪쉬헐크≫ 3화 줄거리 총정리, 웡의 과거 등판ㄷㄷ</t>
  </si>
  <si>
    <t>드디어 마블로 떠나는 ≪슈퍼맨≫?! 헨리 카빌 마블 캐스팅 루머 총정리!</t>
  </si>
  <si>
    <t>≪스파이더맨: 노웨이홈≫ 새로운 확장판에서 공개될 숨겨진 장면들!</t>
  </si>
  <si>
    <t>노웨이홉 확장판!</t>
  </si>
  <si>
    <t>마블 ≪쉬헐크≫ 2화 줄거리 총정리, 어보미네이션과 사카르 떡밥 등판!</t>
  </si>
  <si>
    <t>??? - 어보미네이션 등판!</t>
  </si>
  <si>
    <t>마블 ≪월드 워 헐크≫ 제작 떡밥 및 루머 총정리</t>
  </si>
  <si>
    <t>&lt;헐크2&gt; 제작 루머!</t>
  </si>
  <si>
    <t>새로운 ≪엑스맨≫ 프로페서X가 될 남자, MCU 퍼니셔 컴백 소식!</t>
  </si>
  <si>
    <t>마블 ≪쉬헐크≫ 1화 줄거리 총정리, 이상한 변호사 녹은영 떴다!</t>
  </si>
  <si>
    <t>1화 리뷰 이상한변호사 -녹은영 떴다!</t>
  </si>
  <si>
    <t>마블 ≪데드풀3≫ 멀티버스를 뚫어버릴 이 남자..! 데드풀 촬영 트레이닝 시작</t>
  </si>
  <si>
    <t>보고싶었어? - 형, 가보자고~!</t>
  </si>
  <si>
    <t>마블 ≪나는 그루트다≫ 줄거리 총정리, 이 세상 뽀짝함이 아니다..</t>
  </si>
  <si>
    <t>- 줄거리 총정리!</t>
  </si>
  <si>
    <t>≪가오갤3≫ 예고편 유출 떡밥 총정리! 진짜 큰 거 온다ㄷㄷ</t>
  </si>
  <si>
    <t>티저 예고편 가오갤3 유출!</t>
  </si>
  <si>
    <t>≪조커2≫ 티저 예고편 리뷰, 역대급 루머 및 떡밥 총정리</t>
  </si>
  <si>
    <t>마블 ≪쉬헐크≫ 드디어 '고스트 라이더’ 떡밥 등장ㄷㄷ</t>
  </si>
  <si>
    <t>≪앤트맨3: 퀀터매니아≫ 실시간 예고편 유출 떡밥 및 플롯 루머 총정리</t>
  </si>
  <si>
    <t>예고편 및 플롯 루머 - 앤트맨3 유출</t>
  </si>
  <si>
    <t>2025년까지 공개된 마블 MCU 영화&amp;드라마 총정리</t>
  </si>
  <si>
    <t>2022-2025 마블 작품 총정리!</t>
  </si>
  <si>
    <t>DC ≪블랙아담≫≪샤잠2≫ 공식 예고편 총정리 리뷰! 역대급 형들 총출동ㄷㄷ</t>
  </si>
  <si>
    <t>공식예고편 리뷰!</t>
  </si>
  <si>
    <t>≪블랙팬서: 와칸다 포에버≫ 예고편 총정리 리뷰! 마블 페이즈4 마지막 작품</t>
  </si>
  <si>
    <t>블랙팬서: 와칸다 포에버 티저 예고편 리뷰!</t>
  </si>
  <si>
    <t>마블 ≪쉬헐크≫ 2차 공식 예고편 떡밥 총정리! 와 데어데블 떴다..</t>
  </si>
  <si>
    <t>마블이 공개한 총 5편의 MCU 마블 애니메이션 총정리!</t>
  </si>
  <si>
    <t>총 5개 마블 애니메이션 예고편 총정리!</t>
  </si>
  <si>
    <t>실시간 마블 MCU '이정재' 빌런 등판 루머ㄷㄷ</t>
  </si>
  <si>
    <t>마블 빌런? - 하 X바 기훈이형!</t>
  </si>
  <si>
    <t>≪블랙팬서: 와칸다 포에버≫ 충격적인 스토리 유출 루머 총정리!</t>
  </si>
  <si>
    <t>스토리 및 쿠키 영상 블랙팬서 유출!</t>
  </si>
  <si>
    <t>≪토르: 러브 앤 썬더≫ 스포일러 및 떡밥 총정리 리뷰!</t>
  </si>
  <si>
    <t>≪토르: 러브 앤 썬더≫ 스포일러 없는 노스포일러 리뷰</t>
  </si>
  <si>
    <t>NO 스포일러 리뷰</t>
  </si>
  <si>
    <t>≪토르: 러브 앤 썬더≫ 신규 예고편 공개! 결국 뽀개져버린 제인의 헬멧ㄷㄷ</t>
  </si>
  <si>
    <t>- 일어나세요..!</t>
  </si>
  <si>
    <t>≪토르: 러브 앤 썬더≫ 보기 전 총정리 가이드 리뷰!</t>
  </si>
  <si>
    <t>스토리/캐릭터/시사회 반응 보기전 총정리!</t>
  </si>
  <si>
    <t>디즈니+ ≪미즈 마블≫의 미래, 카말라야 히어로가 되고 싶어?</t>
  </si>
  <si>
    <t>-I'm.. 미즈 마블!</t>
  </si>
  <si>
    <t>≪토르: 러브 앤 썬더≫ 새로운 예고편 공개! 결국 폭발해버린 햄식이형ㄷㄷ</t>
  </si>
  <si>
    <t>- 여기서 끝낸다!</t>
  </si>
  <si>
    <t>마블 ≪미즈마블≫ 4화 줄거리 요약, 숨겨진 캐릭터 등판..!</t>
  </si>
  <si>
    <t>4화 리뷰! - 이게.. 되네?</t>
  </si>
  <si>
    <t>≪토르: 러브 앤 썬더≫ 충격적인 해외 시사회 후기 스토리 및 쿠키 영상 루머!</t>
  </si>
  <si>
    <t>+ 레딧발 쿠키 영상 루머 -시사회 후기!</t>
  </si>
  <si>
    <t>≪토르: 러브 앤 썬더≫ 모든 예고편 속 떡밥 분석 총정리! 레전드 찍으러 가자..</t>
  </si>
  <si>
    <t>≪토르: 러브 앤 썬더≫ 결국 신내림을 받아버린 토르..</t>
  </si>
  <si>
    <t>≪토르: 러브 앤 썬더≫ 묠니르 무쌍 전투씬 공개ㄷㄷ 상상을 뛰어 넘어버리는 능력치;;</t>
  </si>
  <si>
    <t>- 1초컷.</t>
  </si>
  <si>
    <t>≪토르: 러브 앤 썬더≫ 1분 예고편 떡밥 분석! 가오갤 멤버들은 이제 어디로..?</t>
  </si>
  <si>
    <t>≪토르: 러브 앤 썬더≫ 신규 푸티지 스팟 공개! 드디어 셀레스티얼 등판ㄷㄷ</t>
  </si>
  <si>
    <t>≪토르: 러브 앤 썬더≫ 최초 공개된 1분 클립 묠니르가 그리운 토르..</t>
  </si>
  <si>
    <t>(뭐래ㅎ) - 아빠한테 오렴..</t>
  </si>
  <si>
    <t xml:space="preserve">≪닥터스트레인지: 대혼돈의 멀티버스≫ 전체 명장면 총정리 요약 </t>
  </si>
  <si>
    <t>명장면 총정리!</t>
  </si>
  <si>
    <t>마블 ≪미즈마블≫ 3화 줄거리 요약! 뱅글의 숨겨진 진실..</t>
  </si>
  <si>
    <t>- 재.. 잼민아!</t>
  </si>
  <si>
    <t xml:space="preserve">≪토르: 러브 앤 썬더≫ 신규 피처렛 영상 | When Love Meets Thunder </t>
  </si>
  <si>
    <t>- 스페셜 영상!</t>
  </si>
  <si>
    <t xml:space="preserve">≪토르: 러브 앤 썬더≫ 신규 1분 예고편 | Speech </t>
  </si>
  <si>
    <t>≪닥터스트레인지: 대혼돈의 멀티버스≫ 비하인드 NG 영상 모음</t>
  </si>
  <si>
    <t>≪토르: 러브 앤 썬더≫ 신규 30초 예고편 분석, 지옥에서 온 최악의 빌런 고르</t>
  </si>
  <si>
    <t xml:space="preserve">마블 ≪미즈마블≫ 2화 줄거리 요약! 마블 최강 귀요미 등판 </t>
  </si>
  <si>
    <t>마블 빌런 팀 ≪썬더볼츠≫ 실사화 확정! 마블판 더수스 등판ㄷㄷ</t>
  </si>
  <si>
    <t>- 빌런 어쎔블..!</t>
  </si>
  <si>
    <t>DC ≪블랙아담≫ 티저 예고편 리뷰! 이 형은 사람을 찢어..</t>
  </si>
  <si>
    <t>마블 ≪미즈마블≫ 1화 줄거리 요약, 새 마블 히어로 등판!</t>
  </si>
  <si>
    <t>- 1화 떴다!</t>
  </si>
  <si>
    <t>마블 ≪아이 엠 그루트≫ 디즈니+ 8월 공개 확정! 베이비 그루트는 못참지..</t>
  </si>
  <si>
    <t>≪토르: 러브 앤 썬더≫ MTV 공식 첫 클립 공개! 집 나간 묠니르ㅋㅋ</t>
  </si>
  <si>
    <t>≪닥터스트레인지: 대혼돈의 멀티버스≫ 뒤늦게 공개된 대환장의 찐빌런..!</t>
  </si>
  <si>
    <t>≪스파이더맨4≫은 언제 볼 수 있을까? 닥터둠 &amp; 네이머 등장 떡밥..!</t>
  </si>
  <si>
    <t>≪토르: 러브 앤 썬더≫ 메인 예고편 속 7가지 떡밥 총정리! 그 분들 다 떴다ㄷㄷ</t>
  </si>
  <si>
    <t>?? ?? ?? ?? - 누구세요.. 들?</t>
  </si>
  <si>
    <t>≪토르: 러브 앤 썬더≫ 메인 예고편 리뷰! 님들 큰 거 도착했습니다..</t>
  </si>
  <si>
    <t>공식 예고편 리뷰</t>
  </si>
  <si>
    <t>마블 ≪데어데블≫ 떴다! 디즈니 플러스 공식 제작 확정ㄷㄷ</t>
  </si>
  <si>
    <t>응. 형 왔어.</t>
  </si>
  <si>
    <t>≪토르: 러브 앤 썬더≫ 새로운 블랙팬서 떡밥 공개! 팔뚝 맵다 매워..</t>
  </si>
  <si>
    <t>마블 ≪쉬헐크≫ 공식 예고편 리뷰! 드디어 떴다ㄷㄷ</t>
  </si>
  <si>
    <t>≪가디언즈 오브 갤럭시3≫ 공식 촬영 종료! 인피니티 사가의 마지막 조각</t>
  </si>
  <si>
    <t>- 큰거온다..!</t>
  </si>
  <si>
    <t>≪닥터스트레인지: 대혼돈의 멀티버스≫ 과연 완다는 어떻게 될까? 후속작, 매그니토, 운다고어 떡밥 등</t>
  </si>
  <si>
    <t>완다의 미래는?</t>
  </si>
  <si>
    <t>≪닥터스트레인지: 대혼돈의 멀티버스≫ 숨겨진 비하인드 떡밥 총정리!</t>
  </si>
  <si>
    <t>비하인드 총정리</t>
  </si>
  <si>
    <t>디즈니 플러스 ≪문나이트≫ 1~6화 정주행 줄거리 총정리 요약!</t>
  </si>
  <si>
    <t>1~6화 줄거리 총정리 문나이트 몰아보기!</t>
  </si>
  <si>
    <t>마블 ≪문나이트≫ 마지막 6화 총정리 리뷰! 역대급 마블 드라마..</t>
  </si>
  <si>
    <t>끝 '최종화' 리뷰</t>
  </si>
  <si>
    <t>≪닥터스트레인지: 대혼돈의 멀티버스≫ 쿠키 영상 및 인커전 떡밥 총정리</t>
  </si>
  <si>
    <t>≪닥터스트레인지: 대혼돈의 멀티버스≫ 스포일러 리뷰 11가지 떡밥 총정리</t>
  </si>
  <si>
    <t>대혼돈의 멀티버스 스포일러 총정리</t>
  </si>
  <si>
    <t>≪닥터스트레인지: 대혼돈의 멀티버스≫ 스포일러 없는 노스포일러 시사회 리뷰</t>
  </si>
  <si>
    <t>대혼돈의 멀티버스 노스포 리뷰</t>
  </si>
  <si>
    <t>≪닥터스트레인지: 대혼돈의 멀티버스≫ 현재까지 공개된 모든 예고편 시간순 총정리 7분 요약!</t>
  </si>
  <si>
    <t>D-2 지금까지 공개된 예고편 총정리</t>
  </si>
  <si>
    <t>≪닥터스트레인지: 대혼돈의 멀티버스≫ 보기 전 총정리 가이드 리뷰!</t>
  </si>
  <si>
    <t>&lt;닥터스트레인 대혼돈의 멀티버스&gt; 보기 전 총정리!</t>
  </si>
  <si>
    <t>≪닥터스트레인지: 대혼돈의 멀티버스≫ 웡 VS 가르간토스 1분 단독 전투씬! + 멀티버스 이동 장면</t>
  </si>
  <si>
    <t>D-4 - 웡 1분전투!</t>
  </si>
  <si>
    <t>≪닥터스트레인지: 대혼돈의 멀티버스≫ 완다 단독 예고편 공개!</t>
  </si>
  <si>
    <t>- 완다 단독 예고편!</t>
  </si>
  <si>
    <t>≪닥터스트레인지: 대혼돈의 멀티버스≫ 일루미나티.. 드디어 뚜껑 열렸다!</t>
  </si>
  <si>
    <t>D-5 캡틴마블 프로페서X 캡틴카터</t>
  </si>
  <si>
    <t>≪닥터스트레인지: 대혼돈의 멀티버스≫ 새로운 홍콩 예고편 속 '그 분' 등판!</t>
  </si>
  <si>
    <t>마블 ≪문나이트≫ 5화 총정리 리뷰! 대환장 막판 스퍼트ㄷㄷ</t>
  </si>
  <si>
    <t>5화 리뷰 - 맵다 매워..</t>
  </si>
  <si>
    <t xml:space="preserve">≪닥터스트레인지: 대혼돈의 멀티버스≫ 오이형에게 연기 지도 중인 샘 감독ㅋㅋ 개봉 D-11 </t>
  </si>
  <si>
    <t>않이ㅋㅋㅋ 그거 말고모~ - 이..이케여?</t>
  </si>
  <si>
    <t>≪토르: 러브 앤 썬더≫ 새롭게 공개된 마이티 토르 스토리 떡밥ㄷㄷ 원작 코믹스와의 싱크로율은..?!</t>
  </si>
  <si>
    <t>- 쉬토르 어서오고~</t>
  </si>
  <si>
    <t>≪닥터스트레인지: 대혼돈의 멀티버스≫ 새로운 장면 공개! 개봉 13일 전..</t>
  </si>
  <si>
    <t>-홀리쓋..!</t>
  </si>
  <si>
    <t>≪닥터스트레인지: 대혼돈의 멀티버스≫ 실시간으로 광고 찍은 웡 근황ㅋㅋ Tide pods 콜라보 영상</t>
  </si>
  <si>
    <t>마블 ≪문나이트≫ 4화 총정리 리뷰! 내 취향을 찢어버렸다...</t>
  </si>
  <si>
    <t>4화리뷰 -ㅗㅜㅑ..</t>
  </si>
  <si>
    <t>≪토르: 러브 앤 썬더≫ 현재까지 공개된 뽀개진 묠니르의 떡밥 총정리!</t>
  </si>
  <si>
    <t>≪토르: 러브 앤 썬더≫ 공식 예고편 리뷰! 드디어 떴다..!</t>
  </si>
  <si>
    <t>- 드디어 떴다..!</t>
  </si>
  <si>
    <t>지금까지 등장한 마블 ≪페이즈4≫의 모든 '이' 장면, 멀티버스 뚜껑 열렸다..!</t>
  </si>
  <si>
    <t>≪닥터스트레인지: 대혼돈의 멀티버스≫ 얘는 대체 누굴까?! 신규 예고편 떡밥 분석!</t>
  </si>
  <si>
    <t>- 살려줏메!!</t>
  </si>
  <si>
    <t>≪닥터스트레인지: 대혼돈의 멀티버스≫ 풀흑화 완다 등장ㄷㄷ 30초 추가 예고편!</t>
  </si>
  <si>
    <t>???</t>
  </si>
  <si>
    <t>마블 ≪문나이트≫ 3화 총정리 리뷰! 미쳐가는 연기력ㄷㄷ</t>
  </si>
  <si>
    <t>3화 리뷰 - 정신 나갈 것 같아..</t>
  </si>
  <si>
    <t>≪닥터스트레인지: 대혼돈의 멀티버스≫ 새로운 독점 예고편 공개! 샘 레이미 감독 등판 ㄷㄷ</t>
  </si>
  <si>
    <t>≪토르: 러브 앤 썬더≫ 드디어 공개된 메인 빌런 '고르'..! 레전드 피규어 유출ㄷㄷ</t>
  </si>
  <si>
    <t>-큰거 떴다!</t>
  </si>
  <si>
    <t>≪닥터스트레인지: 대혼돈의 멀티버스≫ 대환장의 1분 예고편 분석! 이젠 진짜 큰 거 온다..</t>
  </si>
  <si>
    <t xml:space="preserve">디즈니+ ≪문나이트≫ 릴레이 랜선 GV 1회 하이라이트! </t>
  </si>
  <si>
    <t>문나이트 릴레이 랜선 GV |일시| 4월 1일 오후 7시 참석 | 무비띵크, 아로니안</t>
  </si>
  <si>
    <t>≪닥터스트레인지: 대혼돈의 멀티버스≫ 1분 깜짝 예고편 공개.. OMG..</t>
  </si>
  <si>
    <t>마블 ≪문나이트≫ 2화 총정리 리뷰! 콘슈는 못참지.. 꽉 잡아!</t>
  </si>
  <si>
    <t>2화 리뷰 -코..콘슈 떴다!</t>
  </si>
  <si>
    <t>≪닥터스트레인지: 대혼돈의 멀티버스≫ 드디어 '그 녀석' 등장? 30초 추가 예고편 리뷰!</t>
  </si>
  <si>
    <t>ㅎㄷㄷ.. -앤또 뭔데?</t>
  </si>
  <si>
    <t>마블 ≪문나이트≫ 1화 총정리 리뷰! 진심 미쳤다 미쳤어..</t>
  </si>
  <si>
    <t>1화리뷰 - 미쳤다..!</t>
  </si>
  <si>
    <t>결국 먼저 사과한 윌 스미스, 아카데미 폭력 사태 총정리2</t>
  </si>
  <si>
    <t>..잘못했어 형</t>
  </si>
  <si>
    <t>선 씨게 넘은 아카데미 폭력 사태 총정리, 윌 스미스 - 크리스 락 사건</t>
  </si>
  <si>
    <t>what?! 일단 한 대 맞자.</t>
  </si>
  <si>
    <t>≪닥터스트레인지: 대혼돈의 멀티버스≫ 전체 러닝 타임 공개! 형.. 더 추가해..</t>
  </si>
  <si>
    <t>- 2시간 반..?!</t>
  </si>
  <si>
    <t>소니 ≪스파이더맨 유니버스≫는 살아남을 수 있을까? 님들 제발..</t>
  </si>
  <si>
    <t>≪토르4: 러브앤썬더≫ 공식 예고편은 과연 언제 뜰까?</t>
  </si>
  <si>
    <t>- 100일 남았어..?</t>
  </si>
  <si>
    <t>마블 ≪데드풀3≫ 감독 확정! 더 미쳐버린 3편 라인업ㄷㄷ</t>
  </si>
  <si>
    <t>마블 ≪미즈 마블≫ 공식 예고편 리뷰! 오우야.. 주먹 크다..</t>
  </si>
  <si>
    <t>- 공식예고편 떴다!</t>
  </si>
  <si>
    <t>≪스파이더맨 : 노웨이홈≫ 피터가 웃참하는 NG컷 공개ㅋㅋ</t>
  </si>
  <si>
    <t>(웃참중)</t>
  </si>
  <si>
    <t>≪스파이더맨 : 노웨이홈≫ 비하인드 삭제 장면 + 3스파 최초 예고편 공개!</t>
  </si>
  <si>
    <t>≪닥터 스트레인지: 대혼돈의 멀티버스≫ 쿠키 영상 2개 유출 루머!</t>
  </si>
  <si>
    <t>- 쿠키 떡밥 투척!</t>
  </si>
  <si>
    <t>마블 ≪문나이트≫ 보기 전 총정리 가이드 리뷰!</t>
  </si>
  <si>
    <t>- 3월30일 첫 공개!</t>
  </si>
  <si>
    <t>≪스파이더맨: 노웨이홈≫ 삼파이더맨 인터뷰 떴다! 형들 나 죽엉..</t>
  </si>
  <si>
    <t>≪닥터스트레인지: 대혼돈의 멀티버스≫ 오이형이 복사가 돼..? 총 4명의 닥스 등판!</t>
  </si>
  <si>
    <t>4번째 닥스 등판!</t>
  </si>
  <si>
    <t>≪닥터스트레인지: 대혼돈의 멀티버스≫ 울버린 캐스팅 루머 총정리! 과연 진짜 등장할까..?</t>
  </si>
  <si>
    <t>- 돌아와요 맨중맨!</t>
  </si>
  <si>
    <t>마블 ≪문나이트≫ TV 스팟 예고편 총정리! 큰 거 온다..</t>
  </si>
  <si>
    <t>≪닥터 스트레인지: 대혼돈의 멀티버스≫ 데드풀 본인 등판! 형님 그냥 나오십쇼..</t>
  </si>
  <si>
    <t>- 본인 등판!</t>
  </si>
  <si>
    <t>≪닥터 스트레인지: 대혼돈의 멀티버스≫ 새롭게 뜬 대환장의 8인 캐스팅 루머..!</t>
  </si>
  <si>
    <t>- 대환장이 캐스팅!!</t>
  </si>
  <si>
    <t>≪닥터 스트레인지: 대혼돈의 멀티버스≫ 톰 크루즈 슈페리어 아이언맨.. 진짜 뜨냐..?</t>
  </si>
  <si>
    <t>≪닥터 스트레인지: 대혼돈의 멀티버스≫ 예고편 속 숨겨진 떡밥 및 이스터에그 총정리!</t>
  </si>
  <si>
    <t>- 숨은 떡밥 총정리!</t>
  </si>
  <si>
    <t>≪닥터 스트레인지: 대혼돈의 멀티버스≫ 대환장의 티저 예고편 총정리 리뷰!</t>
  </si>
  <si>
    <t>- 대환장의 예고편!</t>
  </si>
  <si>
    <t>스파이더맨 X 데어데블 팀업 떡밥! 미친 콜라보 실화냐..?</t>
  </si>
  <si>
    <t>- 개같이 부활!</t>
  </si>
  <si>
    <t>스파이더맨을 떠난 톰 홀랜드의 신작, ≪언차티드≫ 공식 예고편 리뷰!</t>
  </si>
  <si>
    <t>- 6조 짜리 보물?!</t>
  </si>
  <si>
    <t>≪스파이더맨4≫ 드디어 '마일즈 모랄레스'가 등장한다고?!</t>
  </si>
  <si>
    <t>≪노웨이홈 인터뷰 썰≫ 수트 입고 오줌은 어떻게 쌌ㅇ..?</t>
  </si>
  <si>
    <t>GQ 아필람 (40) 무비 땡크 BEG 스포이더맨(27) - 2파이더맨 인터뷰</t>
  </si>
  <si>
    <t>≪닥터 스트레인지: 대혼돈의 멀티버스≫ 토비 맥과이어 복귀 떡밥, 모든 루머 캐릭터 총정리!</t>
  </si>
  <si>
    <t>- 형.. 돌아와줘!</t>
  </si>
  <si>
    <t>≪스파이더맨 : 노웨이홈≫ 오이형 노웨이홈 출연 소감.mp4</t>
  </si>
  <si>
    <t>하 X바 오이형!! -형 어땠어요??</t>
  </si>
  <si>
    <t>마블 ≪시크릿 인베이전≫ 촬영 현장 유출! 드디어 용엄마 떴다..!</t>
  </si>
  <si>
    <t>- 용엄마 떴다!</t>
  </si>
  <si>
    <t>≪블랙팬서 : 와칸다 포에버≫ 우리 이 영화 진짜 볼 수 있냐..?</t>
  </si>
  <si>
    <t>-2022년 마지막 대작!</t>
  </si>
  <si>
    <t>마블 ≪문나이트≫ 두 형님의 찰진 예고편 리액션ㅋㅋ</t>
  </si>
  <si>
    <t>마동석 마블 MCU 컴백?! 아니 형 진짜 오는거야..?</t>
  </si>
  <si>
    <t>돌아오는구나. 길태식이..</t>
  </si>
  <si>
    <t>≪닥터 스트레인지: 대혼돈의 멀티버스≫ 새로운 멀티버스 어벤져스, 행복회로 터져버렷..!</t>
  </si>
  <si>
    <t>마블 ≪문나이트≫ 공식 예고편 리뷰! 진짜 큰 거 떴다..</t>
  </si>
  <si>
    <t>- 예고편 떴다!</t>
  </si>
  <si>
    <t>앤드류 가필드, 드디어 푸는 늑대인간썰ㅋㅋㅋ</t>
  </si>
  <si>
    <t>더이상은 못 참겠다 새로운 인터뷰! 아필랔 (40)</t>
  </si>
  <si>
    <t>≪닥터 스트레인지: 대혼돈의 멀티버스≫ 충격적인 시사회 후기! 나 너무 떨려..</t>
  </si>
  <si>
    <t>≪판타스틱4≫ 과연 이번 리부트는 안 망할까? MCU 판4 총정리!</t>
  </si>
  <si>
    <t>≪쉬헐크≫ 헐크 아들.. 곧 뜨냐..?</t>
  </si>
  <si>
    <t>&lt;쉬헐크&gt; 등장 떡밥 - 헐크 아들 등판?!</t>
  </si>
  <si>
    <t>≪토르 : 러브앤썬더≫ 소름 돋는 토르의 새로운 모습.. 뉴어벤져스 등판!</t>
  </si>
  <si>
    <t>≪스파이더맨 : 노웨이홈≫ 드디어 공개된 '그 분'의 개봉 후 첫 인터뷰</t>
  </si>
  <si>
    <t>≪닥터 스트레인지: 대혼돈의 멀티버스≫ 미쳐버린 11명의 마블 캐스팅 루머</t>
  </si>
  <si>
    <t>≪스파이더맨 : 노웨이홈≫ 숨겨진 삭제 장면, 그리고 또 다른 결말..!</t>
  </si>
  <si>
    <t>≪스파이더맨≫ 드디어 블랙캣 뜨냐? 본격 제작 루머!</t>
  </si>
  <si>
    <t>- 블랙캣 루머!</t>
  </si>
  <si>
    <t>≪스파이더맨 : 노웨이홈≫ 톰 홀랜드는 어떻게 스파이더맨이 됐을까?</t>
  </si>
  <si>
    <t>애새1끼더맨 등판!</t>
  </si>
  <si>
    <t>≪더 배트맨≫ 3차 예고편 총정리 리뷰! 뱃신 떴냐..?</t>
  </si>
  <si>
    <t>- 3차 예고편 리뷰!</t>
  </si>
  <si>
    <t>≪어메이징 스파이더맨3≫ 아필랔좌는 과연 다시 돌아올 수 있을까?</t>
  </si>
  <si>
    <t>디즈니 플러스 ≪호크아이≫ 1~6화 줄거리 총정리 요약!</t>
  </si>
  <si>
    <t>호크아이 몰아보기</t>
  </si>
  <si>
    <t>≪스파이더맨4≫ 과연 스파이더맨, 피터 파커는 어떻게 될까?</t>
  </si>
  <si>
    <t>- 스파이더맨 4</t>
  </si>
  <si>
    <t>≪닥터 스트레인지: 대혼돈의 멀티버스≫ 티저 예고편 리뷰! 이 영화는 진심 미쳤다..</t>
  </si>
  <si>
    <t>≪호크아이≫ 6화 총정리 요약! 역시 최고의 마블 드라마..</t>
  </si>
  <si>
    <t>- 6화 리뷰! 끝!</t>
  </si>
  <si>
    <t>≪스파이더맨 : 노웨이홈≫ 23가지 스포일러 킬링 포인트, 여운이 너무 강해..</t>
  </si>
  <si>
    <t>스포일리 리뷰2</t>
  </si>
  <si>
    <t>≪호크아이≫ 5화 총정리 요약! 드디어 큰 거 떴다..</t>
  </si>
  <si>
    <t>5화 리뷰! - 5화 떴잖아마아아!</t>
  </si>
  <si>
    <t>≪스파이더맨 : 노웨이홈≫ 쿠키 영상 2개 총정리 분석!</t>
  </si>
  <si>
    <t>-쿠키 완벽 분석!</t>
  </si>
  <si>
    <t>≪스파이더맨 : 노웨이홈≫ 스포일러 없는 노웨이홈 리뷰</t>
  </si>
  <si>
    <t>스포일러 없음!</t>
  </si>
  <si>
    <t>≪스파이더맨 : 노웨이홈≫ 용아맥 시사회 왔습니다</t>
  </si>
  <si>
    <t>D-1</t>
  </si>
  <si>
    <t>≪스파이더맨 : 노웨이홈≫ 모든 예고편 8분 30초 시간순서 정리 (Spider-man : No way home All Clips in Chronological Order)</t>
  </si>
  <si>
    <t>D-3 - 예고편 총정리!</t>
  </si>
  <si>
    <t>≪스파이더맨 : 노웨이홈≫ 파이널 TV 스팟</t>
  </si>
  <si>
    <t>D-3 - 파이널 TV스팟!</t>
  </si>
  <si>
    <t>≪스파이더맨 : 노웨이홈≫ 닥스 + 닥옥 50초 장면 선공개!</t>
  </si>
  <si>
    <t>D-4 - 50초 선공개!</t>
  </si>
  <si>
    <t>≪스파이더맨 : 노웨이홈≫ 뇌피셜 Q&amp;A 읽어드립니다</t>
  </si>
  <si>
    <t>D-5 - 네드가 홉고블린</t>
  </si>
  <si>
    <t>≪스파이더맨 : 노웨이홈≫ 런던 투어 후 떡실신한 3인방</t>
  </si>
  <si>
    <t>D-5 - 사..살려줘...</t>
  </si>
  <si>
    <t>≪스파이더맨 : 노웨이홈≫ 영화 개봉도 전에 공개된 비하인드 씬..</t>
  </si>
  <si>
    <t>D-6 벌어? 떴냐?</t>
  </si>
  <si>
    <t>≪스파이더맨 : 노웨이홈≫ 새로운 태국 스팟 추가 장면 총정리</t>
  </si>
  <si>
    <t>D-5 - 넌 이제 뒤1졌다</t>
  </si>
  <si>
    <t>≪스파이더맨 : 노웨이홈≫ 시니스터3 새로운 장면 총정리!</t>
  </si>
  <si>
    <t>D-6 1 - 폭탄맛좀 볼래?</t>
  </si>
  <si>
    <t>≪스파이더맨 : 노웨이홈≫ 새로운 싱가폴 스팟 추가 장면 총정리</t>
  </si>
  <si>
    <t>D-7 지금이에요!</t>
  </si>
  <si>
    <t>≪호크아이≫ 4화 총정리 요약! 호슨배님 도와줘요!</t>
  </si>
  <si>
    <t>4화 리뷰! - 슨배님 도와줘요!</t>
  </si>
  <si>
    <t>≪스파이더맨 : 노웨이홈≫ 새롭게 공개된 프로모 아트 + 포스터</t>
  </si>
  <si>
    <t>D-7 - 3스파 떡밥..!</t>
  </si>
  <si>
    <t>≪스파이더맨 : 노웨이홈≫ 데일리 뷰글 대장 인터뷰 떴다..!</t>
  </si>
  <si>
    <t>≪스파이더맨 : 뉴유니버스2≫ 예고편 리뷰, 만화거미새1끼 떴다!</t>
  </si>
  <si>
    <t>≪데어데블≫ MCU 복귀! 케빈 파이기 오피셜 떴다!</t>
  </si>
  <si>
    <t>≪스파이더맨 : 노웨이홈≫ 새로운 30초 예고편 리뷰!</t>
  </si>
  <si>
    <t>새로운 -30초 예고편!</t>
  </si>
  <si>
    <t>≪스파이더맨 : 노웨이홈≫ 네드와 MJ의 새로운 장면</t>
  </si>
  <si>
    <t>- 새로운 장면!</t>
  </si>
  <si>
    <t>≪스파이더맨 : 노웨이홈≫ 손흥민 또 쏜파이더맨 세레머니!</t>
  </si>
  <si>
    <t>≪스파이더맨 : 노웨이홈≫ 드디어 역대 레전드 빌런 어셈블..!</t>
  </si>
  <si>
    <t>고블린 옥토퍼스 일렉트로 -레전드 모였다..!</t>
  </si>
  <si>
    <t>≪스파이더맨 : 노웨이홈≫ 드디어 입방정을 잘 참아낸 톰 홀랜드</t>
  </si>
  <si>
    <t>나는 누구? 여긴어디?</t>
  </si>
  <si>
    <t>지금까지 이런 구독자들은 없었다 (*20만 구독자 기념 Q&amp;A / 멤버십 공지)</t>
  </si>
  <si>
    <t>20만Q&amp;A 참치 7일 전 형 탈모 있어?? 중심점 6일 전(수정됨) 정중하게 자네의 팬티색을 물어보고싶네 HHH 5일 전 오늘 아침에 싼 똥 어떤 모양인가요? Tlqkf새기들아!!!! 무비땡크 최원우 7일 전 성전황 수술을 한다니 힘든 결정이었을텐데 힘내요!!</t>
  </si>
  <si>
    <t>≪스파이더맨 : 노웨이홈≫ 새로운 넌씨눈 네드 + 양압기 해피 장면</t>
  </si>
  <si>
    <t>≪스파이더맨 : 노웨이홈≫ 새로운 티켓 스팟 트레일러 공개!</t>
  </si>
  <si>
    <t>피터 살려!</t>
  </si>
  <si>
    <t>≪스파이더맨 : 노웨이홈≫ 다음주 월요일 북미 예매 오픈!</t>
  </si>
  <si>
    <t>≪스파이더맨 : 노웨이홈≫ 일렉트로 외 6개 신규 장면 추가 공개!</t>
  </si>
  <si>
    <t>≪스파이더맨 : 노웨이홈≫ 새로운 삼스파 떡밥과 공식 포스터!</t>
  </si>
  <si>
    <t>≪스파이더맨 : 노웨이홈≫ 새롭게 공개된 3자 대면 장면!</t>
  </si>
  <si>
    <t>≪호크아이≫ 2화 총정리 요약! 호후배님 대활약..!</t>
  </si>
  <si>
    <t>2화 리뷰! - 호후배 사랑해..</t>
  </si>
  <si>
    <t>≪호크아이≫ 1화 총정리 요약! 드디어 돌아온 우리 슨배님..</t>
  </si>
  <si>
    <t>1화 리뷰! 호스님 떴다!</t>
  </si>
  <si>
    <t>≪스파이더맨 : 노웨이홈≫ 새로운 현대차 광고 영상</t>
  </si>
  <si>
    <t>우리 어디로가? 가면 알아.</t>
  </si>
  <si>
    <t>≪스파이더맨 : 노웨이홈≫ 새로운 8개 TV 스팟 떡밥 총정리!  D-23</t>
  </si>
  <si>
    <t>≪스파이더맨 : 노웨이홈≫ TV 스팟 8개 대방출! 못 보던 장면들 공개</t>
  </si>
  <si>
    <t>≪스파이더맨 : 노웨이홈≫ 결국 입방정을 떨어버린 톰 홀랜드</t>
  </si>
  <si>
    <t>앗..아아.. 그걸 못참네ㅋㅋ</t>
  </si>
  <si>
    <t>≪스파이더맨 : 노웨이홈≫ 공식 예고편 7가지 숨은 떡밥 분석 &amp; 비하인드 총정리!</t>
  </si>
  <si>
    <t>- 나노 떡밥 총정리!</t>
  </si>
  <si>
    <t>≪스파이더맨 : 노웨이홈≫ 2차 예고편 리뷰! 오래 기다렸다..</t>
  </si>
  <si>
    <t>-2차 예고편 리뷰!</t>
  </si>
  <si>
    <t>≪스파이더맨 : 노웨이홈≫ 2차 예고편 내일 공개! 드디어 뜬다..!</t>
  </si>
  <si>
    <t>- 2차 내일 뜬다..!</t>
  </si>
  <si>
    <t>마블 ≪쉬헐크, 문나이트, 미즈마블≫ 티저 예고편 리뷰! 2022년 마블 작품 총정리</t>
  </si>
  <si>
    <t>- 마블 신작 떴다!</t>
  </si>
  <si>
    <t>드디어 떴다! 디즈니 플러스 마블 드라마 &amp; 영화 정주행 순서 총정리!</t>
  </si>
  <si>
    <t>디즈니 플러스 - 마블 정주행 총정리!</t>
  </si>
  <si>
    <t>≪가디언즈 오브 갤럭시3≫ 촬영 시작! 숨겨진 캐릭터 '아담 워록'의 정체는?</t>
  </si>
  <si>
    <t>-공식 촬영 스타트!</t>
  </si>
  <si>
    <t>≪스파이더맨 : 노웨이홈≫ 실시간으로 또 터져버린 역대급 유출..!</t>
  </si>
  <si>
    <t>≪스파이더맨 : 노웨이홈≫ 2차 예고편 또 새로운 루머! 진짜 그만좀 해ㅋㅋ</t>
  </si>
  <si>
    <t>마블 ≪모비우스≫ 공식 예고편 리뷰! 스파이더맨 세계관.. 떴냐?</t>
  </si>
  <si>
    <t>≪이터널스≫ 개봉 전 벼락치기! AR로 알아보는 원작 스토리 및 캐릭터 총정리</t>
  </si>
  <si>
    <t>&lt;이터널스&gt;AR로 알아보는 -개봉 전 총정리!</t>
  </si>
  <si>
    <t>≪스파이더맨 : 노웨이홈≫ 드디어 뜬 3파이더맨 떡밥..! 정신 나갈 것 같아..</t>
  </si>
  <si>
    <t>- 3 파이더맨 떡밥!</t>
  </si>
  <si>
    <t>≪스파이더맨 : 노웨이홈≫ 새로운 8가지 플롯 루머! 엠파이어 매거진 또 유출!</t>
  </si>
  <si>
    <t>- 새로운 8가지 떡밥!</t>
  </si>
  <si>
    <t>≪스파이더맨 : 노웨이홈≫ 2차 예고편 공개 임박! 떴파이더맨..스냐..?</t>
  </si>
  <si>
    <t>- 큰거 온다!</t>
  </si>
  <si>
    <t>≪이터널스≫ 국뽕에 취하는 마형의 인싸력ㄷㄷ 마블 영화 개봉 연기 소식..!</t>
  </si>
  <si>
    <t>- 형, 성공했구나..!</t>
  </si>
  <si>
    <t>DC ≪더 배트맨≫ 2차 예고편 떡밥 및 비하인드 총정리!</t>
  </si>
  <si>
    <t>- 2차 예고편 총정리!</t>
  </si>
  <si>
    <t>마블 ≪이터널스≫ 동석이형 또 떴냐..? 새로운 피처렛 영상 총정리!</t>
  </si>
  <si>
    <t>- 마형사 떴다!</t>
  </si>
  <si>
    <t>≪베놈2≫ 떡밥 및 결말, 쿠키영상 총정리 스포일러 리뷰!</t>
  </si>
  <si>
    <t>≪베놈2≫ 드디어 뜨냐? 전편 스토리 + 루머 + 유출 요약 총정리!</t>
  </si>
  <si>
    <t>≪닥터 스트레인지2≫ 또 유출된 이미지! 또 젖어버린 내 팬티ㅎ</t>
  </si>
  <si>
    <t>새롭게 공개된 ≪이터널스≫ 30초 예고편! 동석이형.. 괜찮은거지?</t>
  </si>
  <si>
    <t>차언제빼? - 동석이형도 떴냐?</t>
  </si>
  <si>
    <t>≪베놈2≫ 결국 먼저 유출된 쿠키 영상..! 지렸다 진짜..</t>
  </si>
  <si>
    <t>- 엄마 내 팬티..!</t>
  </si>
  <si>
    <t>≪닥터 스트레인지2≫ 촬영 1년 만에 공개된 역대급 유출!</t>
  </si>
  <si>
    <t>-형나죽어..!</t>
  </si>
  <si>
    <t>마블 ≪왓이프 8화≫ 총정리 리뷰, 점점 미쳐가는 마블 멀티버스..!</t>
  </si>
  <si>
    <t>≪007 : 노타임투다이≫ 보기 전, 꼭 알아야 할 포인트 총정리!</t>
  </si>
  <si>
    <t>노타임 투다이 관람포인트!</t>
  </si>
  <si>
    <t>≪베놈2≫ 새로운 30초 예고편 리뷰! 파티 베놈 떴냐..?</t>
  </si>
  <si>
    <t>-놈베가 달라졌어요!</t>
  </si>
  <si>
    <t>≪스파이더맨 : 노웨이홈≫ 시니스터 식스의 새로운 유출! 과연 마지막 멤버는..?</t>
  </si>
  <si>
    <t>헬로피터.? - 또.. 유출됐냐..?</t>
  </si>
  <si>
    <t>≪스파이더맨 : 노웨이홈≫ 베놈과 스파이더맨이 만날 수 밖에 없는 이유..!</t>
  </si>
  <si>
    <t>- 헬로피터..!</t>
  </si>
  <si>
    <t>2024년까지의 마블 영화 총정리, 미공개 4편은 또 뭔데..?</t>
  </si>
  <si>
    <t>- 미공개 마블 영화!</t>
  </si>
  <si>
    <t>≪스파이더맨 : 노웨이홈≫ 앤드류 가필드 딥페이크..떴냐..?</t>
  </si>
  <si>
    <t>-싹다 가짜라고..?!</t>
  </si>
  <si>
    <t>마블 ≪왓이프 6화≫ 총정리 리뷰! 우리 토니가 달라졌어요..</t>
  </si>
  <si>
    <t>- '진짜'가 된 아이언맨!</t>
  </si>
  <si>
    <t>마블 ≪호크아이≫ 공식 예고편 리뷰! 호슨배님 깍듯이 모셔라..</t>
  </si>
  <si>
    <t>- 호수배님떴다!</t>
  </si>
  <si>
    <t>≪매트릭스4 : 리저렉션≫ 예고편 총정리! 네오 18년 만에 떴냐..?</t>
  </si>
  <si>
    <t>≪스파이더맨 : 노웨이홈≫ 실시간으로 유출된 앤드류 가필드, 드디어 잡았다! 아필랔 검거 완료</t>
  </si>
  <si>
    <t>마블 ≪왓이프 5화≫ 총정리 리뷰! + 디즈니 플러스 11월 12일 런칭 확정!</t>
  </si>
  <si>
    <t>≪어벤져스5≫ 예상 멤버 라인업! 마블의 미친 페이즈4 시작..!</t>
  </si>
  <si>
    <t>≪샹치와 텐 링즈의 전설≫ 진짜 떴냐..?</t>
  </si>
  <si>
    <t>마블 유튜버 최초 인터뷰, ≪샹치와 텐 링즈의 전설≫ 인터뷰 썰 푼다!</t>
  </si>
  <si>
    <t>갓동님 시무 리우 아콰피나 무비띵크</t>
  </si>
  <si>
    <t>≪샹치와 베놈의 전설≫ 공식 레고 떴냐? 나 레고 좋아하네..</t>
  </si>
  <si>
    <t>≪샹치와 텐 링즈의 전설≫ 또 떴냐? 개봉 전 총 정리!</t>
  </si>
  <si>
    <t>-샹치, 뜬다..!</t>
  </si>
  <si>
    <t>≪스파이더맨 : 노웨이홈≫ 공식 예고편 리뷰!</t>
  </si>
  <si>
    <t>≪스파이더맨 : 노웨이홈≫ 공식 예고편 유출 떴냐? 드디어 다 왔다..</t>
  </si>
  <si>
    <t>- 최종 단계다..!</t>
  </si>
  <si>
    <t>마블 ≪이터널스≫ 최종 예고편 리뷰! 지렸읍니다..</t>
  </si>
  <si>
    <t>≪토르 : 러브앤썬더≫ 메인 빌런 떴냐..? 크리스천 베일 등판!</t>
  </si>
  <si>
    <t>≪스파이더맨 : 노웨이홈≫ 진짜 떴다..! 3파이더맨 LA 집결!</t>
  </si>
  <si>
    <t>- 형들 나 죽어..!</t>
  </si>
  <si>
    <t>≪더 수어사이드 스쿼드≫ 떴다! 총정리 스포일러 리뷰 + 14가지 비하인드 스토리</t>
  </si>
  <si>
    <t>스포일러 - 리뷰 + 비하인드다 무비뱅크 FALLE</t>
  </si>
  <si>
    <t>≪베놈2≫ 2차 예고편 떴냐? 카니지 비주얼 실화냐..?ㄷㄷ</t>
  </si>
  <si>
    <t>- 2차 예고편 떴다!</t>
  </si>
  <si>
    <t>≪스파이더맨 : 노웨이홈≫ 새로운 예고편 공개 시점! 형님들 이제 그만 하십쇼..</t>
  </si>
  <si>
    <t>ㅋㅋㅋㅋㅋ - 공개할까 말까?</t>
  </si>
  <si>
    <t>마블 ≪샹치≫ 3번째 예고편 공개, 개봉 한 달 앞!</t>
  </si>
  <si>
    <t>≪닥터스트레인지2≫ 피자 배달부 토비 등장? 피자 타임!</t>
  </si>
  <si>
    <t>- 어둠의 댄서 타임!</t>
  </si>
  <si>
    <t>DC ≪슈퍼맨≫의 상태가..? 흑인 슈퍼맨 탄생!</t>
  </si>
  <si>
    <t>≪스파이더맨 : 노웨이홈≫ 공식 예고편 외않떠..? 소니 본사 폭파 가실 분 모집</t>
  </si>
  <si>
    <t>- 맵다 매워 소니!</t>
  </si>
  <si>
    <t>마블 ≪블레이드≫ 떴냐..? 역대급 마블 캐릭터가 또..!</t>
  </si>
  <si>
    <t>마블 ≪앤트맨3≫ 떴냐..? 정복자 캉 본격 등판!</t>
  </si>
  <si>
    <t>마블 ≪뚱토르≫.. 떴냐? 형이 왜 지금 나와..?</t>
  </si>
  <si>
    <t>≪스파이더맨 : 노웨이홈≫ 새롭게 공개된 역대급 마법 슈트!?</t>
  </si>
  <si>
    <t>-슈파이더맨 등판!</t>
  </si>
  <si>
    <t>≪블랙위도우≫ 떴냐? 총정리 리뷰! [노스포+스포+결말 포함]</t>
  </si>
  <si>
    <t>- 총정리 리뷰!</t>
  </si>
  <si>
    <t>≪스파이더맨 : 노웨이홈≫ 공식 레고 떴냐? 예고편 임박..!</t>
  </si>
  <si>
    <t>- 공식 레고있다!</t>
  </si>
  <si>
    <t>≪존윅4≫ 촬영 시작! 엽문, 사무라이까지 총출동..?</t>
  </si>
  <si>
    <t>마블 ≪로키≫ 4화 리뷰! 그분들.. 떴냐?</t>
  </si>
  <si>
    <t>- 로키 4화 리뷰!</t>
  </si>
  <si>
    <t>마블 최초 모바일 오픈 월드 액션 RPG, ≪마블 퓨처 레볼루션≫ [광고]</t>
  </si>
  <si>
    <t>마블 ≪샹치≫ 공식 예고편 리뷰! 갈수록 미쳤네ㅋㅋㅋ</t>
  </si>
  <si>
    <t>≪더 수어사이드 스쿼드≫ 공식 2차 예고편 떴냐? 큰 거 온다..!</t>
  </si>
  <si>
    <t>마블 ≪로키≫ 3화 리뷰! 새로운 누나가 생겼습니다</t>
  </si>
  <si>
    <t>티빙 오리지널 무비 ≪샤크 : 더 비기닝≫ 가이드 리뷰!</t>
  </si>
  <si>
    <t>- 학폭 가해자 참교육!</t>
  </si>
  <si>
    <t>마블 ≪로키≫ 1화 리뷰! 믿고 보는 개꿀잼 로키ㅋㅋ</t>
  </si>
  <si>
    <t>- 1화 떴냐?</t>
  </si>
  <si>
    <t>스파이더맨의 최대 빌런, ≪크레이븐≫ 스핀오프 캐스팅 확정!</t>
  </si>
  <si>
    <t>퀵실버 부활!?</t>
  </si>
  <si>
    <t>마블 영화 출연을 거절한 레전드 S급 헐리웃 배우들.zip</t>
  </si>
  <si>
    <t>스타로드 헐크 다 토르 닥스 가모라 아이언맨 스파이더맨 불위 ITM 에고 드렉스</t>
  </si>
  <si>
    <t>마블 ≪이터널스≫ 공식 티저 예고편 떴냐? 동석이형 개웃기네ㅋㅋㅋ</t>
  </si>
  <si>
    <t>≪스파이더맨 : 노웨이홈≫ 스파이더버스 제작팀 어셈블?!</t>
  </si>
  <si>
    <t>마블 ≪로키≫≪블랙위도우≫ 새로운 예고편 또 떴냐..?</t>
  </si>
  <si>
    <t>예고편 리뷰 -찐막 예고편!</t>
  </si>
  <si>
    <t>DC ≪할리퀸 &amp; 아이비≫ 드디어 영화화.. 여성 듀오 탄생?!</t>
  </si>
  <si>
    <t>-DC 여성 듀오!</t>
  </si>
  <si>
    <t>≪닥터스트레인지2≫ 마블 최강 끝판왕 슈마고라스 등판? + 10만 구독 감사합니다</t>
  </si>
  <si>
    <t>≪베놈2 : 렛 데어 비 카니지≫ 공식 예고편 리뷰! 쌌다 브로..</t>
  </si>
  <si>
    <t>- 베놈2 떴다!</t>
  </si>
  <si>
    <t>DC ≪더 배트맨≫ 새로운 떡밥 공개! 역대 배트모빌 총정리.zip</t>
  </si>
  <si>
    <t>마블 ≪이터널스≫ 티저 영상 공개! 마동석은 못참지..</t>
  </si>
  <si>
    <t>-마동석 떴다!</t>
  </si>
  <si>
    <t>≪팔콘앤윈터솔져≫ 최종화 리뷰! 고생하셨습니다!</t>
  </si>
  <si>
    <t>마블 ≪샹치 텐 링즈의 전설≫ 공식 예고편 리뷰 및 떡밥 총정리!</t>
  </si>
  <si>
    <t>예고편 리뷰 - 샹치 떴냐?</t>
  </si>
  <si>
    <t>≪스파이더맨2≫ 닥터 옥토퍼스의 충격적인 컴백 소식!</t>
  </si>
  <si>
    <t>≪팔콘앤윈터솔져≫ 5화 리뷰! 막판 스퍼트 가즈아!</t>
  </si>
  <si>
    <t>5화 리뷰 - 내꼬얌ㅎ</t>
  </si>
  <si>
    <t>잭스나이더 신작 좀비 영화, ≪아미오브더데드≫ 공식 예고편 리뷰!</t>
  </si>
  <si>
    <t>≪팔콘앤윈터솔져≫ 4화 리뷰! 충격과 공포다 그지깽깽이들아ㅎ</t>
  </si>
  <si>
    <t>14화 리뷰 토트넘이 7위..? - 해리 케인..</t>
  </si>
  <si>
    <t>≪로키≫ 예고편 떴냐? 공식 2차 예고편 리뷰!</t>
  </si>
  <si>
    <t>2차 예고편! - 로키의 멀티버스!</t>
  </si>
  <si>
    <t>≪블랙위도우≫ 최종_진짜최종_레알찐막 예고편 리뷰</t>
  </si>
  <si>
    <t>- 잘가요누나..!</t>
  </si>
  <si>
    <t>≪팔콘앤윈터솔져≫ 3화 리뷰! 이제 절반 왔다!</t>
  </si>
  <si>
    <t>3화 리뷰 킹모 등장!</t>
  </si>
  <si>
    <t>≪스파이더맨3≫ 촬영 종료! 이제 예고편 남았다..!</t>
  </si>
  <si>
    <t>제대로 약빤 B급 영화, ≪더 수어사이드 스쿼드≫ 공식 1차 예고편 리뷰!</t>
  </si>
  <si>
    <t>예고편 총정리 - 역대급 B급 감성!</t>
  </si>
  <si>
    <t>다음 ≪울버린≫ 누가 할래? 휴 잭맨의 뒤를 이을 MCU 울버린!</t>
  </si>
  <si>
    <t>무비띵크 인트로의 이 힙스터는 대체 누구? 스페샬 영상</t>
  </si>
  <si>
    <t>스페샬영상 - 이 소년의 정체는?</t>
  </si>
  <si>
    <t>≪완다비전 9화≫ 최종화 리뷰! 떡밥 총정리!</t>
  </si>
  <si>
    <t>최종화 리뷰 -끝!</t>
  </si>
  <si>
    <t>≪슈퍼맨≫ 리부트 제작 확정, 최초의 흑인 슈퍼맨 탄생?</t>
  </si>
  <si>
    <t>≪완다비전 8화 리뷰≫ 미쳤다 미쳤어! 이 미친 스토리의 결말은?</t>
  </si>
  <si>
    <t>8화 리뷰 - 찢었다</t>
  </si>
  <si>
    <t>드디어 ≪스파이더맨3≫ 공식 타이틀 공개! 그리고 DC ≪슈퍼걸≫ 캐스팅 소식!</t>
  </si>
  <si>
    <t>- 드디어 떴다!</t>
  </si>
  <si>
    <t>다시 돌아온 ≪모탈 컴뱃≫ 공식 예고편 리뷰! 근본은 못참지ㅎ</t>
  </si>
  <si>
    <t>킬링타임 쌉가능ㅎ</t>
  </si>
  <si>
    <t>≪완다비전 7화 리뷰≫ 총정리 리뷰! 역대급 스토리 갱신</t>
  </si>
  <si>
    <t>7화 리뷰 - 역대급!</t>
  </si>
  <si>
    <t>≪팔콘앤윈터솔져≫ 새로운 예고편! 마블의 새로운 로맨스 시작</t>
  </si>
  <si>
    <t>[완다비전 스포 포함] ≪데드풀3≫ 로건과 데드풀 콜라보? 그리고 MCU 엑스맨의 미래!</t>
  </si>
  <si>
    <t>- 영혼의 케미!</t>
  </si>
  <si>
    <t>≪완다비전 5화≫ 총정리 리뷰! 4화보다 미쳤구나..</t>
  </si>
  <si>
    <t>5화 리뷰 &amp; 결말 예상 또쌌다.</t>
  </si>
  <si>
    <t>≪스파이더맨3≫빌런이 될 네드? 블랙팬서 스핀오프 제작 확정! 그리고 토르 촬영 시작 소식까지!</t>
  </si>
  <si>
    <t>홉고블린!? -네..네드야? 와칸다포에버</t>
  </si>
  <si>
    <t>데드풀3 울버린 확정! 데드풀 X 울버린의 약빤 현실 케미 총정리.zip</t>
  </si>
  <si>
    <t>새롭게 유출된 ≪스파이더맨3≫ 떡밥, 아이언 슈트와 네거티브의 등장?</t>
  </si>
  <si>
    <t>하필이면 "마동석"의 소중한 사람을 건드려버린 범죄 조직의 최후 (영화리뷰 결말포함)</t>
  </si>
  <si>
    <t>(복싱챔피언) 조폭 어떻게할까요형님 - 어딜 잡어 씨X</t>
  </si>
  <si>
    <t>하필이면 ㅈ될줄 모르고 시비털던 범죄조직의 최후 (영화리뷰 결말포함)</t>
  </si>
  <si>
    <t>(싸움천재 (양아치) -그냥가라 씨X</t>
  </si>
  <si>
    <t>와..미쳐버린 몰입감으로 넷플릭스에서 봐야할 범죄 느와르 중 극찬이 쏟아진 영화</t>
  </si>
  <si>
    <t>(조폭두목) - 누구라고 씨x</t>
  </si>
  <si>
    <t>하필이면 싸움이 일상인 길거리 파이터에게 도발한 범죄조직의 최후 (영화리뷰 결말포함)</t>
  </si>
  <si>
    <t>(천재두뇌) (조폭두목) - 돈만 챙겨 씨X</t>
  </si>
  <si>
    <t>하필이면 전설의 무패 싸움천재에게 도발한 조직의 최후 (영화리뷰 결말포함)</t>
  </si>
  <si>
    <t>(조폭) (싸움천재) -다쓸어줄게씨X</t>
  </si>
  <si>
    <t>와..단언컨대 이런 영화는 처음 봅니다! 제24회 부천국제판타스틱영화제 초청된 화제작, 개봉 신작 리뷰 《손》</t>
  </si>
  <si>
    <t>와씨X 이게 뭐야</t>
  </si>
  <si>
    <t>하필이면 힘을 숨긴 전학생이 싸움천재인지 모르고 도발한 일진들의 최후  (영화리뷰 결말포함)</t>
  </si>
  <si>
    <t>(1짱) (2짱) -다쓸어줄게 씨X</t>
  </si>
  <si>
    <t>와.."마동석" 개봉 영화 중 극찬은 못받았지만 한번쯤 봐야할 범죄 스릴러 (영화리뷰 결말포함)</t>
  </si>
  <si>
    <t>하필이면 싸움천재의 친구를 건드려버린 일진들의 최후 (영화리뷰 결말포함)</t>
  </si>
  <si>
    <t>(싸움천재) - 니가 그랬냐 씨X</t>
  </si>
  <si>
    <t>하필이면 "마동석"의 인생을 건드려버린 범죄 조직의 최후 (영화리뷰)</t>
  </si>
  <si>
    <t>(동네주민) (조목) 뭘쳐다봐씨X</t>
  </si>
  <si>
    <t>와..몰입감 미쳐버린 23년 신작 범죄 느와르 영화</t>
  </si>
  <si>
    <t>(보스의 여자) (조직2인자) 나 족보있는 깡패야</t>
  </si>
  <si>
    <t>하필이면 조용히 살던 해외파 싸움천재에게 도발한 범죄조직의 최후(영화리뷰 결말포함)</t>
  </si>
  <si>
    <t>(조폭 (싸움천재) -그냥 가라씨X</t>
  </si>
  <si>
    <t>와..기대 안하고 봤다가 몰입감 높았던 스릴러 명작 (영화리뷰 결말포함)</t>
  </si>
  <si>
    <t>(의사) - 먹어보자씨X</t>
  </si>
  <si>
    <t>김경란(안소요)의 몰입감 높은 명작 (영화리뷰 결말포함)</t>
  </si>
  <si>
    <t>(안소요) -벗을까요</t>
  </si>
  <si>
    <t>와..아무 생각없이 클릭했다가 기괴한 복수를 보여준 단편 명작 (영화리뷰 결말포함)</t>
  </si>
  <si>
    <t>(힘숨찐) -다 죽는다 씨X</t>
  </si>
  <si>
    <t>와..아무 생각없이 클릭했다가 끝까지 보게된  마성의 단편 명작 (영화리뷰 결말포함)</t>
  </si>
  <si>
    <t>(대학생) (일진) -줄때 먹고가요</t>
  </si>
  <si>
    <t>하필이면 전설의 길거리 최강 싸움천재에게 도발한 범죄 조직의 최후 (영화리뷰 결말포함)</t>
  </si>
  <si>
    <t>(싸움천재) (조폭) - 그냥가라 씨X</t>
  </si>
  <si>
    <t>와..미친 몰입감으로 충격적인 시즌2가 기다려지는 드라마 《카지노》결말까지 몰아보기</t>
  </si>
  <si>
    <t>1972-2015 연도별시점 몰아보기</t>
  </si>
  <si>
    <t>하필이면 출소하자마자 자신의 앞날을 건드린 범죄 조직의 최후 (영화리뷰 결말포함)</t>
  </si>
  <si>
    <t>와..미친 몰입감으로 극찬이 쏟아진 바둑 누아르 (영화리뷰 결말포함)</t>
  </si>
  <si>
    <t>(조폭두목) -왜살려줘 씨X</t>
  </si>
  <si>
    <t>하필이면 조용히 살고싶던 싸움천재를 건드린 일진들의 최후 (영화리뷰 결말포함)</t>
  </si>
  <si>
    <t>(일진 돈내라고 ㅆX (싸움짱) -조용히 살고 싶었는데</t>
  </si>
  <si>
    <t>와..대박.."정가은"의 파격적인 애정씬으로 화제가 된 2023년 신작 개봉영화리뷰 《별 볼일 없는 인생》</t>
  </si>
  <si>
    <t>(정가은) (국회의원 아들) 파격적인 애정씬</t>
  </si>
  <si>
    <t>하필이면 1년 꿇은 전학생에게 도발한 부자집 일진의 최후 (영화리뷰 결말포함)</t>
  </si>
  <si>
    <t>(재벌집 일진) (전학생) - 너도 쳐봐씨X</t>
  </si>
  <si>
    <t>자신의 자취방에서 한 번만 해달라며 욕구를 채우는 여자 (영화리뷰 결말포함X)</t>
  </si>
  <si>
    <t>(친구) -줄때먹고가</t>
  </si>
  <si>
    <t>하필이면 전학생이 싸움천재인줄 모르고 들이댄 일진들의 최후 (영화리뷰 결말포함)</t>
  </si>
  <si>
    <t>(전학생) (일진) 여기 접수한다 씨X</t>
  </si>
  <si>
    <t>하필이면 싸움닭 옆집여자를 건드린 일진의 최후(영화리뷰 결말포함)</t>
  </si>
  <si>
    <t>(일진) - 훈계하지마 씨X</t>
  </si>
  <si>
    <t>하필이면 전설 속 싸움천재가 입학하자 일진들에게 벌어진 일 (영화리뷰 결말포함)</t>
  </si>
  <si>
    <t>(일진) 씨xx아 끝나고 남아라 (싸움천재) 니들 뭐냐 씨X</t>
  </si>
  <si>
    <t>하필이면 싸움짱의 동생을 건드린 일진들의 최후 (영화리뷰 결말포함)</t>
  </si>
  <si>
    <t>(싸움짱 동생) (일진) 얼마있냐 씨X</t>
  </si>
  <si>
    <t>형부의 승진을 위해 확실한 기술을 선보이는 처제 (영화리뷰 결말포함)</t>
  </si>
  <si>
    <t>(처제) -줄때 먹고가요</t>
  </si>
  <si>
    <t>하필이면 또 싸움천재들을 건드린 범죄 조직의 최후 (영화리뷰 결말포함)</t>
  </si>
  <si>
    <t>(싸움천재) 씨XXX아 져 (일진) - 뭐하냐 씨X</t>
  </si>
  <si>
    <t>하필이면 조용히 살던 싸움짱에게 도발한 일진연합의 최후 (영화리뷰 결말포함)</t>
  </si>
  <si>
    <t>(일진) (일진) - 내동생 건드렸냐찌X</t>
  </si>
  <si>
    <t>신체를 바꾸는 초능력으로 수년간 존예녀와 욕구를 채우는 남자 (영화리뷰 결말포함)</t>
  </si>
  <si>
    <t>(애인) (초능력자) 너무 아파</t>
  </si>
  <si>
    <t>궁금해하는 손님에게 호기심을 해결해주는 여자 (영화리뷰 결말포함)</t>
  </si>
  <si>
    <t>(ACE) (S급) 일잘하는 알바생들</t>
  </si>
  <si>
    <t>하필이면 조용히 살던 힘숨찐을 건드려버린 일진들의 최후 (영화리뷰 결말포함)</t>
  </si>
  <si>
    <t>(일진) 똑바로 안해? XX아 (S급킬러) - 후회할텐데 씨X</t>
  </si>
  <si>
    <t>지구 종말 12시간 전, 하필이면 인생 마지막을 앞두고 벌어지는 일 (영화리뷰 결말포함)</t>
  </si>
  <si>
    <t>!!!!! (친구 여동생) -줄때 먹으라고</t>
  </si>
  <si>
    <t>부적 한 장으로 성공운을 빼앗는 신급 능력을 가진 남자 "부적: 남의 운을 빼앗는 자" (영화리뷰)</t>
  </si>
  <si>
    <t>(톱스타) 캐스팅 성공율 0.1% (무명배우) 인생 바뀌기 5초전</t>
  </si>
  <si>
    <t>하필이면 조용히 살던 싸움천재의 친구를 건드린 일진들의 최후(영화리뷰 결말포함)</t>
  </si>
  <si>
    <t>(일진) 끝나고 남아 XX아 돈내놔 (싸움천재) - 그만해라 씨X</t>
  </si>
  <si>
    <t>특별한 욕구를 찾던 고객에게 만족을 실현시켜주는 큰 여자 (영화리뷰 결말포함)</t>
  </si>
  <si>
    <t>(모태솔로) (이혼남) -줄때가져가요</t>
  </si>
  <si>
    <t>하필이면 인적이 드문 낚시터를 찾은 사람들의 최후 (영화리뷰 결말포함)</t>
  </si>
  <si>
    <t>흥행수익 3조2000억 우리를 울고 웃게 만들어준 아이언맨 1~3 한번에 몰아보기!! 『아이언맨 총합본』 [영화리뷰/결말포함]</t>
  </si>
  <si>
    <t>IRON MAN</t>
  </si>
  <si>
    <t>흥행수익 1조 6200억 사랑하는 사람을 지키기 위해 모든 것을 내려놓는 토니 『아이언맨3』 [영화리뷰/결말포함]</t>
  </si>
  <si>
    <t>!!!!</t>
  </si>
  <si>
    <t>흥행수익 8300억세상 차가웠던 아버지가 사실은 그 누구보다도 아들을 "사랑했던" 이야기 『아이언맨2』 [영화리뷰/결말포함]</t>
  </si>
  <si>
    <t>이제는 필수로 꼭 봐야 하는 로키 그냥 개 재밌습니다 시즌 2 나오기 전에 시즌 1 몰아보기 『로키 시즌1』 [영화리뷰/결말포함]</t>
  </si>
  <si>
    <t>그저 행복만을 바랐을 뿐인데... 모든 것을 잃은 완다의 이야기 『완다비전 총합본』 [영화리뷰/결말포함]</t>
  </si>
  <si>
    <t>엑스맨과 데드풀 MCU 합류 확정!!그전에 데드풀2 완전 정복!!! 『데드풀2 』 [영화리뷰/결말포함]</t>
  </si>
  <si>
    <t>MCU페이즈6 첫 영화 데드풀3!! 그전에 데드풀1편 완전 정복!!! 『데드풀1』 [영화리뷰/결말포함]</t>
  </si>
  <si>
    <t>형... 범죄자 잡는다더니 누굴 패고있는거야...? 평은 안좋았지만 설렜던 영화 『이터널스』 [영화리뷰/결말포함]</t>
  </si>
  <si>
    <t>흥행수익 5500억 자신들과 다르다는 이유로 돌연변이를 "모두" 죽이기 위해 돌연변이를 조종하는 인간들 ≪엑스맨 2≫ [영화리뷰 결말포함]</t>
  </si>
  <si>
    <t>흥행수익 5000억내가 캡틴아메리카다!!!!!!!!! 추억의 명작 다시보기 『캡틴아메리카-퍼스트어벤져』 [영화리뷰/결말포함]</t>
  </si>
  <si>
    <t>흥행수익 3500억 이 남자를 열 받게 하면 안되는 이유!! 마블 MCU의 최고의 레전드 힘캐!!! 동석이 형 다음인가?ㅋㅋㅋ 『인크레더블 헐크』 [영화리뷰/결말포함]</t>
  </si>
  <si>
    <t>Marvel Phase 1 The second movie The Incredible Hulk</t>
  </si>
  <si>
    <t>흥행수익 7800억 뒤늦게 마블을 접했습니다... MCU의 시작과 끝 『아이언맨』 [영화리뷰/결말포함]</t>
  </si>
  <si>
    <t>Marvel Phase 1 The first movie IRONMAN</t>
  </si>
  <si>
    <t>흥행수익 6조 축MCU합류전.... "5시간만에" 엑스맨 11편 전부 다 몰아보기  [영화리뷰/결말포함]</t>
  </si>
  <si>
    <t>흥행수익 7300억 최초의 돌연변이이자 "신"이라 불린 자가 배신당했다 현대에 나타나서 벌이는 일 ≪엑스맨: 아포칼립스≫ [영화리뷰/결말포함]</t>
  </si>
  <si>
    <t>흥행수익 3400억 "타노스"를 발라버릴 정도의 힘을 얻었지만 그로인해 모든 것을 잃은 소녀 ≪엑스맨: 다크 피닉스≫ [영화리뷰 결말포함]</t>
  </si>
  <si>
    <t>흥행수익 8300억 굿바이 로건... 그의 빛나고 씁쓸했던 마지막 여정 ≪로건≫ [영화리뷰 결말포함]</t>
  </si>
  <si>
    <t>흥행수익 1조 압도적인 무력... 돌연변이들을 "멸종"시키기 위해 인간들이 만들어낸 최악의 병기 ≪엑스맨: 데이즈 오브 퓨처 패스트≫ [영화리뷰 결말포함]</t>
  </si>
  <si>
    <t>흥행수익 4700억 "이코노미"에서 "퍼스트클래스"로 돌아온 레전드 엑스맨 ≪엑스맨: 퍼스트 클래스≫ [영화리뷰 결말포함]</t>
  </si>
  <si>
    <t>흥행수익 5000억 초호화 "캐스팅"으로 화제였었던 엑스맨의 새로운 시작 ≪엑스맨 탄생: 울버린≫ [영화리뷰 결말포함]</t>
  </si>
  <si>
    <t>흥행수익 6200억 결국... 터져버린 돌연변이와 인간들의 "최후의 전쟁 " (feat. 엑스맨) ≪엑스맨: 최후의 전쟁≫ [영화리뷰 결말포함]</t>
  </si>
  <si>
    <t>흥행수익 4000억 전설의 시작... "공존"을 포기한 인간들에게 공존이 무엇인지 보여주는 영화 ≪엑스맨≫ [영화리뷰 결말포함]</t>
  </si>
  <si>
    <t>무려 10년이 넘도록 "네이버 평점 9점대"를 유지한 "전세계가 인정한" 명작</t>
  </si>
  <si>
    <t>평점 9.2 인생 영화</t>
  </si>
  <si>
    <t>21년 상반기 "아마존 1위"!  예고편만으로만 "835만뷰" 찍은 전설의 드라마. 결말까지 몰아보기</t>
  </si>
  <si>
    <t>2021년 상반기 아마존 1위 드라마</t>
  </si>
  <si>
    <t>잠자기 전 클릭금지!! 한국드라마 제치고 아시아권 넷플릭스에서 "1위"한 드라마. 40대 아저씨 잠 못들게한 추억의 일드 감성</t>
  </si>
  <si>
    <t>평점 91% 시간순삭 드라마</t>
  </si>
  <si>
    <t>잠자기 전 클릭 금지!! "38분"을 "3분8초"처럼 시간순삭 시켜버리는 2023년 최고의 애플TV 드라마</t>
  </si>
  <si>
    <t>평점 88% 시간순삭 드라마</t>
  </si>
  <si>
    <t>와… 드디어 떴다!!! 상상을 초월하는 파격적인 내용으로 40대 아저씨 잠 못들게 하는 디즈니+ 드라마… (사랑이라 말해요 10~11화 몰아보기)</t>
  </si>
  <si>
    <t>사랑이라 말해요 11화 12화</t>
  </si>
  <si>
    <t>와... 드디어 떴다!!! 상상을 아득히 뛰어넘는 전개로 40대 아저씨 가슴에 불을 지피는 디즈니+ 드라마 (사랑이라 말해요 9~10화 몰아보기)</t>
  </si>
  <si>
    <t>사랑이라 말해요 9화, 10화</t>
  </si>
  <si>
    <t>와… 미친… “더 글로리”이후 새롭게 "1위" 찍어버린 화제의 디즈니+ 드라마. 40대 아저씨도 가슴 콩닥거리게 만든 한국 드라마 《사랑이라 말해요》 7,8화 몰아보기</t>
  </si>
  <si>
    <t>와… 미친… 이 드라마 진짜 미쳤습니다. 《더 글로리》에 이어 한국 드라마가 여기까지 갈 수 있다는 걸 보여준 드라마. 《사랑이라 말해요》 5,6화 몰아보기</t>
  </si>
  <si>
    <t>와... 드디어 떴다!!! 《더 글로리》이후 40대 아재를 울린 속시원한 복수극   《사랑이라 말해요》 3-4화 몰아보기</t>
  </si>
  <si>
    <t>미쳤다... "더 글로리"를 뛰어넘는 핵꿀잼 사이다 복수극. 한국 드라마 "사랑이라 말해요" 한방에 몰아보기</t>
  </si>
  <si>
    <t>대한민국 신드롬 일으켰던 《카지노》를 가장 완벽하게 요약한 영상. 역대급 초호화 드라마 《카지노》 결말까지 몰아보기</t>
  </si>
  <si>
    <t>카지노 결말까지 몰아보기 (깔끔하게 완벽정리)</t>
  </si>
  <si>
    <t>아직도 이걸 안 봤다고..? 역대급 파격적 소재로 쉴 틈 없이 원 테이크로 몰아 붙이는 충격적인 드라마 《몸값》 1 ~ 4화 리뷰</t>
  </si>
  <si>
    <t>생일날에도 역대급 갑질 + 꼰대질 시전하는 사장에게 사표 던지고 사이다 2000% 충전시킨 힐링드라마 ... [이십불혹 2]  1~4 리뷰</t>
  </si>
  <si>
    <t>99 SCH</t>
  </si>
  <si>
    <t>인간의 마음을 읽고, 조종하는 신(神)급 능력을 가진 소년이 모든 기억을 잃어버리면 생기는 일...</t>
  </si>
  <si>
    <t>저 남자 체포해 주세요</t>
  </si>
  <si>
    <t>신(神)급 능력을 가지고 있는 남자 ... [기적의 형제]</t>
  </si>
  <si>
    <t>너 누구야?</t>
  </si>
  <si>
    <t>상위 0.0001%만 들어갈 수 있는 “킹더랜드”에서 압도적 판매실적 1위로 쓸어버리는 윤아 폼 미쳤다...!!</t>
  </si>
  <si>
    <t>찢었다.. 지방대 출신이라고 무시당했던 윤아가 대기업 사원들 다 제껴버리는 사이다 jtbc 신작</t>
  </si>
  <si>
    <t>7000만부 팔린 역대 최고 게임 시리즈 디아블로</t>
  </si>
  <si>
    <t>"릴리트 등장.. ㅎㄷㄷ</t>
  </si>
  <si>
    <t>웨이브에서 '이나영' 캐스팅하고 구교환, 한예리, 박인환 등 작정하고 총출동시킨 신작 힐링 드라마《박하경 여행기》몰아보기</t>
  </si>
  <si>
    <t>사귀진 않지만 밤에 만나 잠 자는 사이 《알고있지만,》1~ 4화 몰아보기</t>
  </si>
  <si>
    <t>사는 게 무의미하다고 느껴질때 꼭 봐야 할 힐링 드라마...《핀란드 파파》3, 4화 몰아보기</t>
  </si>
  <si>
    <t>&lt;핀란드 파파&gt; 3, 4화 몰아보기</t>
  </si>
  <si>
    <t>촬영 도중 실제로 싸움벌어져 난리난 서바이벌 예능ㅎㄷㄷ《피의게임2》3, 4화 몰아보기</t>
  </si>
  <si>
    <t>(키 2m 하승진) (UDT 출신 덱스) 실제 촬영 중 몸싸움..ㅎㄷㄷ</t>
  </si>
  <si>
    <t>지금 동시간대 시청률 1위 찍고 매회 최고 시청률 갱신 중인 JTBC 신작 드라마 《나쁜엄마》 3, 4화 몰아보기</t>
  </si>
  <si>
    <t>(현재 검사 → 7살 바보) - 애들아 나도 7살이야^^</t>
  </si>
  <si>
    <t>끝까지 버티면 3억 ㅎㄷㄷ.. 매운맛 200% 극한 수위 생존 서바이벌 《피의게임2》 1, 2화 몰아보기</t>
  </si>
  <si>
    <t>"웨이브"에서 점유율 45.5% 찍고 작년 OTT 기록 쓸어담은 레전드 한국 드라마 《약한영웅 Class1》1~4화 몰아보기</t>
  </si>
  <si>
    <t>(IQ160 일진킬러) 내가 그만하라고 했다.</t>
  </si>
  <si>
    <t>사는 게 무의미하다면 지금 꼭 봐야할 힐링 드라마...《핀란드 파파》 1, 2화 몰아보기</t>
  </si>
  <si>
    <t>전국 상위 0.1% 놓치지 않은 천재 검사 "이도현"을 비리 국회의원이 개무시하자 벌어진 일 ㅎㄷㄷ 《나쁜엄마》 1, 2화 몰아보기</t>
  </si>
  <si>
    <t>(상위 1% 천재 검사) &lt;나쁜엄마&gt; 1,2화 몰아보기</t>
  </si>
  <si>
    <t>시청률 11.7% 돌파 ㅎㄷㄷ...동시간대 1위 달성하고 매 회 시청률 갱신 중인  JTBC드라마  《닥터 차정숙》 3, 4화 몰아보기</t>
  </si>
  <si>
    <t>!! &lt;닥터 차정숙&gt; 3. 4화 돌아보기</t>
  </si>
  <si>
    <t>와...드디어..10년 만에 완결 나온 레전드 네이버 웹툰《연애혁명》완결 기념 1화부터 몰아보기</t>
  </si>
  <si>
    <t>10년 만에 완결 ㅎㄷㄷ 쪽♥ 레전드 웹툰 연애혁명 1화부터 몰아보기</t>
  </si>
  <si>
    <t>와.. 조합 미쳤다..."아이유", "박서준" 주연에  1600만 기록한 《극한직업》 "이병헌" 감독 ㅎㄷㄷ... 현재 최고 기대작 《드림》</t>
  </si>
  <si>
    <t>미친년이 정상 아닌가?</t>
  </si>
  <si>
    <t>《그것이알고싶다》PD가 작정하고 만들어서 OTT 웨이브 시청시간 1위 찍었다는 100% 리얼 수사 다큐 《국가수사본부》</t>
  </si>
  <si>
    <t>(전과 3범) 10% 리얼 실제 체포-현장</t>
  </si>
  <si>
    <t>1% 명문대 천재 의대생 "엄정화"가 20년 만에 의사 시험 보더니 한 방에 합격 ㅎㄷㄷ《닥터 차정숙》1, 2화 몰아보기</t>
  </si>
  <si>
    <t>&lt;닥터 차정숙&gt; 1,2화 돌아보기</t>
  </si>
  <si>
    <t>역대급 완성도로 어른들의 감정선을 제대로 건드린다는 디즈니 + 《사랑이라 말해요》1시간 몰아보기!</t>
  </si>
  <si>
    <t>흥행수익 무려 "12조원" ㅎㄷㄷ... 레전드 영화 감독 "스티븐 스필버그"의 이야기 《파벨만스》</t>
  </si>
  <si>
    <t>(미래 천재 감독) 20년 후 영화계 씹어 먹음</t>
  </si>
  <si>
    <t>짝사랑한 남자에게 개무시 당한 《더 글로리》 "신예은"이 10년 뒤 남자와 재회하자 저지른 일...《경우의 수》 1~6화 몰아보기</t>
  </si>
  <si>
    <t>학폭 일삼던 일진들이 복싱 세계챔피언 출신 교사에게 복싱을 배우면 벌어지는일...ㅎㄷㄷ</t>
  </si>
  <si>
    <t>(일진들) (복싱 세계 챔피언) 일단 좀 맞자들아</t>
  </si>
  <si>
    <t>지금 디즈니+에서 꼭 봐야 할 한국 로맨스 드라마 1위 《사랑이라 말해요》 5~10화 핵심만 몰아보기</t>
  </si>
  <si>
    <t>복수하러 왔어요…”</t>
  </si>
  <si>
    <t>"조승우" 각성하고 자체 최고 시청률 7.5% 찍었다는 JTBC신작 드라마 《신성한, 이혼》 몰아보기 5-6화</t>
  </si>
  <si>
    <t>여동생 죽인 법인 ... 네가 죽였지?</t>
  </si>
  <si>
    <t>《그것이 알고 싶다》PD가 작정하고 OTT 진출해서 만든 현장감 100% 리얼 범죄 수사 다큐... 웨이브 오리지널 《국가수사본부》 몰아보기</t>
  </si>
  <si>
    <t>CCTV에 찍힌 100% 실제 사진 영상</t>
  </si>
  <si>
    <t>와...초호화 캐스팅으로 지금 박스오피스 1위 노리고 있는 한국 영화 ㅎㄷㄷ</t>
  </si>
  <si>
    <t>와...미친...천재 변호사 조승우가 작정하고 복수하면 벌어지는 일...ㅎㄷㄷ 《신성한, 이혼》 3, 4화</t>
  </si>
  <si>
    <t>JTBC 1화 시청률 역대 1위 달성한 조승우×한혜진주연 신작 ㅎㄷㄷ.....</t>
  </si>
  <si>
    <t>X또라이 변호사</t>
  </si>
  <si>
    <t>지금 개봉하자마자 박스오피스 1위 찍은 신작 영화 ㅎㄷㄷ....</t>
  </si>
  <si>
    <t>지금 재미있다고 난리난 디즈니+ 한국 신작 드라마 《사랑이라 말해요》1~4화 몰아보기</t>
  </si>
  <si>
    <t>&lt;사랑이라 말해요&gt; #1-4화 몰아보기</t>
  </si>
  <si>
    <t>전국구 조직에 1% 초미녀 경찰이 잠입수사하면 벌어지는 일 ㅎㄷㄷ...《무정도시》 1~6화 몰아보기</t>
  </si>
  <si>
    <t>경찰이 보유한 절대 유출되면 안 되는 비디오들....이걸 영화로 만들었다고? ㅎㄷㄷ....</t>
  </si>
  <si>
    <t>절대 유출 금지</t>
  </si>
  <si>
    <t>봉준호감독 조연출 출신이 일본 드라마를 만들자.... 현재 일본에서 극찬받고 있다는 드라마 ㅎㄷㄷ...</t>
  </si>
  <si>
    <t>일본의 &lt;곡성&gt;?</t>
  </si>
  <si>
    <t>와... 드디어 나왔다..《앤트맨과 와스프: 퀀텀매니아》 보기 전 총정리 가이드</t>
  </si>
  <si>
    <t>역대 최강 빌런 "캉” 등장</t>
  </si>
  <si>
    <t>사는 게 무의미하다면 꼭 봐야할 힐링 드라마</t>
  </si>
  <si>
    <t>"디즈니+"가 역대급으로 공들여서 만든 한국드라마.... 결국 해외평점까지 역대급 반응</t>
  </si>
  <si>
    <t>지금 시청률 12% 찍고 자체시청률 매주 신기록 세우고 있는 그 드라마 ㅎㄷㄷ...《대행사》 5, 6화 리뷰</t>
  </si>
  <si>
    <t>흙수저 지방대 출신 직원이 상위 1% 재벌 3세를 서열 정리한 방법... jtbc 《대행사》 3, 4화</t>
  </si>
  <si>
    <t>지금 황정민, 현빈주연으로 한국영화중에서 예매율 1위인 신작영화</t>
  </si>
  <si>
    <t>와....정말 이 역대급 캐스팅 스파이 액션 영화가 개봉한다고?ㅎㄷㄷ.....</t>
  </si>
  <si>
    <t>1% 능력자를 지방대 출신이라고 무시한 대기업 임원들의 최후 ㅎㄷㄷ...</t>
  </si>
  <si>
    <t>주작으로 팔로워 100만까지 오른 인플루언서의 현실 ㅎㄷㄷ..</t>
  </si>
  <si>
    <t>한 이쁜 여자가 군대에 들어가서 겪은 충격적인 일들.....KBS스페셜《양들의 침묵》</t>
  </si>
  <si>
    <t>요가강사가 100억 건물주를 같은 흙수저인줄 알고 무시하면 벌어지는 일 ...... KBS스페셜《아쉬탕가를 아시나요》</t>
  </si>
  <si>
    <t>좋좋소 사장님의 KBS 공중파 진출작 ㅎㄷㄷ..... KBS스페셜 《팬티의 계절》</t>
  </si>
  <si>
    <t>지금은..</t>
  </si>
  <si>
    <t>사는게 무의미하게 느껴진다면 꼭 봐야할 힐링 드라마 ... KBS 스페셜《낯선 계절에 만나》</t>
  </si>
  <si>
    <t>고3 미성년자들이 돈을 버는 미친방법 ...KBS스페셜《열아홉 해달들》</t>
  </si>
  <si>
    <t>너 미성년자지?</t>
  </si>
  <si>
    <t>1%도 성공할 수 없다는 한국의 현실을 그대로 다룬 드라마 ㅎㄷㄷ...</t>
  </si>
  <si>
    <t>전국 1위 명문 예고 학생들의 비극적인 현실 ㅎㄷㄷ......</t>
  </si>
  <si>
    <t>유튜버'랑 'BJ'만 골라 죽일 수 있는 신급 초능력이 생긴 남자에게 벌어지는 일....</t>
  </si>
  <si>
    <t>살려주세요...</t>
  </si>
  <si>
    <t>"디즈니+"가 작정하고 한국드라마 만들면 벌어지는 일 ㅎㄷㄷ.....</t>
  </si>
  <si>
    <t>기생충 느낌 난다는 그 KBS 신작 드라마 ㅎㄷㄷ....</t>
  </si>
  <si>
    <t>하루 3,500만 원.....유튜버 "진용진"이 기획한 새로운 서바이벌 예능 《버튼게임》</t>
  </si>
  <si>
    <t>와..넷플릭스에 EBS드라마가 진출???? ㅎㄷㄷ...   《네가 빠진 세계》 1~8화 몰아보기</t>
  </si>
  <si>
    <t>지금 디즈니플러스에서 새로나온 학교일진 참교육 드라마 ㅎㄷㄷ... 《3인칭 복수》</t>
  </si>
  <si>
    <t>1% 초미녀 이혼녀가 작정하고 남자들 홀리는 드라마....[마담 앙트완] 1~6화 몰아보기</t>
  </si>
  <si>
    <t>한달용돈 1500만원 금수저녀, 전직 성인 배우가 배경을 숨기고 소개팅을 하면....ㅎㄷㄷ</t>
  </si>
  <si>
    <t>전교급 아싸남이 우리 학교 최고 존예녀랑 사귄 방법 [청춘블라썸] 1~8화 몰아보기</t>
  </si>
  <si>
    <t>1% 또라이 천재가 대한민국 검사가 되어 나쁜놈들 모조리 참교육시전 하는 KBS 신작 드라마 [진검승부 1~4화 몰아보기]</t>
  </si>
  <si>
    <t>와... 지금 한국 넷플릭스 1위 예약이라는 사이비 종교 소재의 《인간수업》작가 신작...ㅎㄷㄷ 1화부터 4화 몰아보기</t>
  </si>
  <si>
    <t>1% 또라이 천재가 대한민국 검사가 되어 나쁜놈들 모조리 참교육시전 하는 KBS 신작 드라마 ㅎㄷㄷ....</t>
  </si>
  <si>
    <t>X또라이 검사...</t>
  </si>
  <si>
    <t>상위 0.1% 부자 유부녀가 연하남과 불륜을 하면 벌어지는 일 ㅎㄷㄷ...</t>
  </si>
  <si>
    <t>1% 초미녀 유부녀 "송지효"가 호텔에서 불륜을 시도하다 걸리는 어른용 드라마</t>
  </si>
  <si>
    <t>역대 한국 영화 중에서 CG기술의 완성도가 가장 높다고 평가된다는 영화 ㅎㄷㄷ...</t>
  </si>
  <si>
    <t>첫화 시청률 7.1%, 시청률 1위 찍으려고 작정하고 만들었다는 kbs신작 월화드라마</t>
  </si>
  <si>
    <t>조선시대 왕족부터 노비까지 무려 17명의 남자를 홀렸던 여자... 조선판 팜므파탈 "어우동"의 삶</t>
  </si>
  <si>
    <t>상상력을 자극하는 새로운 연애 예능... 서로 비밀을 감춘 남녀의 아슬아슬한 만남</t>
  </si>
  <si>
    <t>0.1% 부자 한국인이 외국인들 감옥에 가두고 데스게임 시켜버리는 드라마 ㅎㄷㄷ.....</t>
  </si>
  <si>
    <t>너무 신박하고 노골적이라 공중파에선 절대 나올 수 없는 정치 드라마... ㅎㄷㄷ</t>
  </si>
  <si>
    <t>여대생 5명이 한집에 살게되면 벌어지는 일들 ㅎㄷㄷ....  [청춘시대] 1~4화 몰아보기</t>
  </si>
  <si>
    <t>우리 부대에 사단장 아들이 입대했다... 누적 조회수 2억 5천만 뷰 찍은 "장삐쭈" [신병] 원작 드라마</t>
  </si>
  <si>
    <t>어떤 걸 상상해도 그 이상인 충격적 소재의 불륜 드라마</t>
  </si>
  <si>
    <t>가족 모두가 사기꾼인 집안 딸이 작정하고 벌인 엄청난 사기극... ㅎㄷㄷ</t>
  </si>
  <si>
    <t>거짓말 하나로 재벌과 결혼하고 초 상류층까지 올라간 가짜 금수저의 최후... "리플리 증후군" 소재로 역대급 반전 보여주는 "쿠팡플레이" 신작 시리즈</t>
  </si>
  <si>
    <t>남의 애인이랑 연애한다는 소재로 매운맛 1000% 추가한 저세상 연애 예능</t>
  </si>
  <si>
    <t>둘다 애인 있음</t>
  </si>
  <si>
    <t>29금 소재로 조회수 "1억 6000만 뷰" 찍은 레전드 웹툰 원작의 로맨스 드라마</t>
  </si>
  <si>
    <t>지금《범죄도시2》 꺾고 예매율 1위찍은 해외에서 더 주목하는 한국영화 ㅎㄷㄷ...송강호, 강동원, 배두나, 아이유 출연 《브로커》</t>
  </si>
  <si>
    <t>무려 17.8% 시청률로 1위 찍고 재미있다고 난리였던 레전드 드라마 ㅎㄷㄷ.....</t>
  </si>
  <si>
    <t>심야시청주의!! 요즘까지도 인터넷에 목격담 넘쳐나는 기묘하고 기괴한 개소름 괴담들...ㄷㄷㄷㄷ</t>
  </si>
  <si>
    <t>지금 "사극"으로 "디즈니플러스"까지 진출해버린 월화 드라마 시청률 1위 ㅎㄷㄷ....</t>
  </si>
  <si>
    <t>생각보다 너무 재미있어서 친구한테 추천하고 싶은 KBS 신작 드라마 1위《너에게 가는 속도 493km》 1~6화까지 한번에 몰아보기</t>
  </si>
  <si>
    <t>1% 국가대표급 운동선수들이 훈련하면서 벌어지는 일들 ㅎㅎ [너에게 가는 속도 493km 3,4화 몰아보기]</t>
  </si>
  <si>
    <t>사는게 무의미하게 느껴진다면 꼭 봐야할  KBS 신작 힐링 드라마  [1,2화 몰아보기]</t>
  </si>
  <si>
    <t>단 1명의 한국인이 80억 전세계를 구하는 디즈니 드라마 ㅎㄷㄷ......[그리드] 1~7화 몰아보기</t>
  </si>
  <si>
    <t>남자 5명, 여자 5명이 산속에서 상금 1억을 두고 경쟁하는 예능 ㅎㄷㄷ....</t>
  </si>
  <si>
    <t>사법고시 합격한 1% 천재 "조보아"가 검사로 군대에 입대해서 투스타 사단장 박살내는 드라마 ㅎㄷㄷ....</t>
  </si>
  <si>
    <t>"조보아" 주연, 단 2화만에 지상파 포함 "시청률1위" 기록한 드라마 ㅎㄷㄷ.....</t>
  </si>
  <si>
    <t>2화만에 조회수 400만 돌파한 역대급 카카오TV 레전드 시리즈</t>
  </si>
  <si>
    <t>개봉전부터 47개국에 판매되어 주목받고 있는 한국영화 신작</t>
  </si>
  <si>
    <t>조회수 1000만넘고 재미있다고 난리났던 레전드 카카오TV 오리지널 드라마 ㅎㄷㄷ......</t>
  </si>
  <si>
    <t>지금 2주연속 월화 드라마 시청률 1위찍은 드라마 ㅎㄷㄷ....</t>
  </si>
  <si>
    <t>지금 주말 드라마 시청율10% 찍고 재미있다고 난리난 드라마 ㅎㄷㄷ......</t>
  </si>
  <si>
    <t>레전드 불륜 막장 드라마 "사랑과 전쟁"이 돌아왔다고...?</t>
  </si>
  <si>
    <t>저 곧 결혼하잖아요</t>
  </si>
  <si>
    <t>77만 인스타스타 여고생의 실물이.....</t>
  </si>
  <si>
    <t>전설의 치트키 전부 때려박고 30년만에 돌아온 영화ㄷㄷ</t>
  </si>
  <si>
    <t>MBC가 진용진을 스카웃하고 30억 투자해서 만들었다는.....</t>
  </si>
  <si>
    <t>피의 게임</t>
  </si>
  <si>
    <t>넷플릭스 최초로 단 하루만에 전세계 1위해서 해외에서 경악하고 있다는 한국 드라마 ㅎㄷㄷ....</t>
  </si>
  <si>
    <t>사는게 무의미하게 느껴진다면 꼭 봐야할 힐링 드라마</t>
  </si>
  <si>
    <t>파이트클럽 6가지 "명장면,명대사" 모음</t>
  </si>
  <si>
    <t>KBS가 넷플릭스와 협업해서 사극으로 전세계 시청률 10위 안에든 드라마</t>
  </si>
  <si>
    <t>정말...이 미드가 한국에서 공개되었다고...?</t>
  </si>
  <si>
    <t>실제 특수요원들도 보고 감탄했다는 미드 시청률 1위 드라마</t>
  </si>
  <si>
    <t>20년동안 미국 시청률 5위안에 든 레전드 미드</t>
  </si>
  <si>
    <t>머니게임, 가짜사나이 제작진이 만든 미친 신작 ㅎㄷㄷ.....</t>
  </si>
  <si>
    <t>조회수 1000만 돌파한 카카오TV 오리지널 드라마</t>
  </si>
  <si>
    <t>아 18...</t>
  </si>
  <si>
    <t>지금 월화 드라마 시청율1위 찍고 재미있다고 난리난 드라마 ㅎㄷㄷ......</t>
  </si>
  <si>
    <t>드디어...이 영화가 개봉한다고?</t>
  </si>
  <si>
    <t>모가디슈</t>
  </si>
  <si>
    <t>정말... 이 영화가 개봉한다고...?</t>
  </si>
  <si>
    <t>내 차에 폭탄이 있어요...</t>
  </si>
  <si>
    <t>머니게임 1~3화 30분 요약</t>
  </si>
  <si>
    <t>머니게임 1~3화 요약</t>
  </si>
  <si>
    <t>지금 드라마 시청율1위 찍고 재미있다고 난리난 드라마 ㅎㄷㄷ......</t>
  </si>
  <si>
    <t>명품매장 직원이 손님 옷차림 보고 판단하면 안되는 이유</t>
  </si>
  <si>
    <t>- 손님 이거는 비싼 명품인데 - 이 매장에서 제일 비싼걸로 주세요! ...</t>
  </si>
  <si>
    <t>인류 역사상 최악의 원전 사고.. 그날의 "끔찍한 사고"를 리얼하게 담아, 세계적으로 큰 호평을 받은 작품 《더 데이스》 결말까지 한 번에 몰아보기</t>
  </si>
  <si>
    <t>쓰나미가덮친후쿠시마 원전..</t>
  </si>
  <si>
    <t>일본이란 나라가 세계지도에서 사라질 뻔한 최악의 재난.. 그날의 참혹함을 리얼하게 담아, 넷플릭스 글로벌 랭킹 4위까지 올라갔던 바로 그 작품 (드디어 한국 공개)</t>
  </si>
  <si>
    <t>피폭을 막아라.</t>
  </si>
  <si>
    <t>솔직히 이렇게 "예쁘고, 귀엽고, 사랑스러운" 여자 애가 고백하면, 거절할 수 있는 남자가 있을까..?</t>
  </si>
  <si>
    <t>일본에서 초대박치고 넷플릭스 1위를 차지한 화제의 작품 13년 전의 복수를 위해, 원수의 집에 가정부로 들어간 여자...ㄷㄷ 《미타라이 가, 불타다》 결말까지 한번에 몰아보기</t>
  </si>
  <si>
    <t>드디어!! 넷플릭스에 공개된 화제의 작품 복수를 위해 13년간 정체를 숨기고, 원수의 집에 가정부로 잠입한 여자</t>
  </si>
  <si>
    <t>(지금 맘껏 웃어둬..) 주인님 청소 다 했어요</t>
  </si>
  <si>
    <t>와.. 미쳤다.. 보통 사람들은 상상조차 할 수 없는 "기괴한" 스토리로, 넷플릭스에 공개될 때마다 1위를 차지하는 바로 그 작품 《블랙미러》 시즌6 (2편)</t>
  </si>
  <si>
    <t>저게 핵인가? 인류 멸망 3초전</t>
  </si>
  <si>
    <t>이번 주말은 이거다 노잼 중에 노잼인 "무명 소설가"의 책을 "천재 야설가"가 19금 야설로 만들면 벌어지는 마법 같은 일 ㅋㅋ</t>
  </si>
  <si>
    <t>(천재야설가) ...!!?? (책 내용) 두 남녀는 불을 뿜는 공령처럼 ∧∧했다..</t>
  </si>
  <si>
    <t>드디어 떴다 파격적인 내용과 놀라운 상상력으로, "넷플릭스"에 공개 되기만 하면, 무조건 1위를 찍어 버리는 바로 그 작품 《블랙미러》 시즌6 (1편)</t>
  </si>
  <si>
    <t>이건 그냥 무조건 보세요 넷플릭스에서 "최고의 작품"으로 선정되어, 지금까지도 시리즈가 계속 나오고 있는 작품 《블랙미러》 시즌5, 한 방에 몰아보기</t>
  </si>
  <si>
    <t>썬더킥!! !!?? VR하다가 눈 맞음 ㅋ</t>
  </si>
  <si>
    <t>높은 수위와 소름 끼치는 상상력으로, 매번 공개될 때마다 넷플릭스 1위를 차지하는 바로 그 작품 《블랙미러》 시즌4 (2편)</t>
  </si>
  <si>
    <t>2130년 로봇사냥개에게 멸종당한 인류..</t>
  </si>
  <si>
    <t>거짓말 안 보태고 "넷플릭스"에서 신선하고 기괴한 작품을 찾는다면, 무조건!!! 봐야 하는 작품 1위 《블랙미러》 시즌4 (1편)</t>
  </si>
  <si>
    <t>지구 멸망 3초전.. ㄷㄷ "핵폭탄"보다 10배 강력한 "거대 운석"이 지구에 떨어지기 시작한다..</t>
  </si>
  <si>
    <t>지구멸망 3초 전</t>
  </si>
  <si>
    <t>미친 상상력과 소름 끼치는 연출로 "넷플릭스"를 먹여 살렸던 바로 그 작품 《블랙미러》시즌3, 한 방에 몰아보기</t>
  </si>
  <si>
    <t>2016년 슈퍼컴퓨터가 만든 사후세계</t>
  </si>
  <si>
    <t>와.. "미친 몰입감"에 소름 끼치는 반전까지.. 자신이 죽인 사람들을 예술 작품으로 만드는 역대급 "돌+아이" 연쇄살인범의 등장</t>
  </si>
  <si>
    <t>시체로 만든 예술 작품</t>
  </si>
  <si>
    <t>와.. 진짜 상상력 미쳤다.. 남편과 사별 후, 그리움을 참지 못해 똑같이 생긴 로봇을 주문한 여자..ㄷㄷ "넷플릭스"간판 시리즈 《블랙미러》시즌2 몰아보기</t>
  </si>
  <si>
    <t>(인공지능 로봇) -그렇지.. 이렇게 하는거야.</t>
  </si>
  <si>
    <t>와.. 이건 꼭 보세요... 미친 상상력과 파격적인 내용으로 "넷플릭스"의 간판 시리즈가 되어버린, 바로 그 작품 《블랙미러》시즌1 한 방에 몰아보기</t>
  </si>
  <si>
    <t>2013년 성실하게 근무 중인 직장인들 (돈 버는 중) (돈버는중)</t>
  </si>
  <si>
    <t>넷플릭스 공개 당시, 글로벌 랭킹 1위 전세계에서 유일하게 멕시코에서만 발견된다는 "전설의 동물" 과연 그 정체는..!?? [영화리뷰 결말포함]</t>
  </si>
  <si>
    <t>아무도 상상하지 못했던 "K-크리처물"의 탄생 어느 날 우리 집 변기에서 정체 모를 "손"이 튀어 나왔다... ㄷㄷ (기괴함 주의)</t>
  </si>
  <si>
    <t>당신의 주말을 책임지고 삭제시켜 드립니다 한국에선 상상도 못할 놀라운 수위와 소름 끼치는 반전으로, 시간이 삭제되는 스페인의 매운맛 드라마 《웰컴 투 에덴》 결말까지 몰아보기</t>
  </si>
  <si>
    <t>(시즌1+2 합본) 《웰컴투에덴&gt; 결말까지 한 번에 몰아보기</t>
  </si>
  <si>
    <t>선택받은 100명의 10대만이 들어갈 수 있는 '신비로운 섬', 지상낙원인 줄 알았던 그곳은.. 사실 지옥이었다.. 《웰컴 투 에덴》시즌2 한번에 몰아보기</t>
  </si>
  <si>
    <t>(웰컴 투 에덴) 시즌2 한방에 몰아보기</t>
  </si>
  <si>
    <t>와.. 이게 실화라고!!?? 단 한번도 요리를 배운 적은 없지만, "천재성" 하나로 프랑스 최고의 셰프가 된 청년의 이야기</t>
  </si>
  <si>
    <t>(프랑스 No.1) (빈민가 출신 천재요리사) -길바닥 출신이 요리를 하겠다고??</t>
  </si>
  <si>
    <t>365일 파티가 열리는 '신비로운 섬', 천국인 줄 알았던 그곳의 소름 끼치는 정체.. ㄷㄷ 《웰컴 투 에덴》 시즌2</t>
  </si>
  <si>
    <t>10대들의 지상낙원</t>
  </si>
  <si>
    <t>와.. 대박.. 전 세계 수천만 명의 팬을 보유한 '레전드' 게임이, 고퀄리티 영화로 재탄생 하다.. [결말포함]</t>
  </si>
  <si>
    <t>스펙은 꼴찌지만, 열정 하나 만큼은 대한민국 No.1인 "이연희"가 대기업에 취업하면 벌어지는 일 《레이스》 4 - 6화</t>
  </si>
  <si>
    <t>서 전데요.. 스펙 : 제로 열정 : 만렙 외모 : 존예 이 보고서 쓴 ㅅㄲ 누구야!!</t>
  </si>
  <si>
    <t>만 69세 성룡 형님 폼 미쳤다 레전드 "스턴트맨"과 천재 "스턴트마"의 만남으로, 개봉과 동시에 "박스오피스 1위"를 차지한 영화</t>
  </si>
  <si>
    <t>IQ 150 천재 말 69세 성룡 - 점프!! (퍽)</t>
  </si>
  <si>
    <t>당신의 1시간을 책임지고 삭제 시켜 드리겠습니다 '괴물'과 '마법', 온갖 '유령'들이 공존하는 세계관을 너무 잘 표현해서 매니아들이 환장한다는 판타지 드라마, 한번에 몰아보기</t>
  </si>
  <si>
    <t>&lt;러브크래프트 컨트리&gt; 한방에 몰아보기</t>
  </si>
  <si>
    <t>마법으로 소환된 "끔찍한 괴물"의 등장, 곧이어 괴물은 사람들을 먹어 치우기 시작하는데.. ㄷㄷ 《러브크래프트 컨트리》 7화-8화</t>
  </si>
  <si>
    <t>남자 100명의 정기를 흡수하면 인간이 되는 "구미호"의 슬픈 사랑 이야기 《러브크래프트 컨트리》 5화-6화</t>
  </si>
  <si>
    <t>정기를 흡수 중인 구미요</t>
  </si>
  <si>
    <t>최고로 기괴하고 소름끼치는 작품을 위해, 두 명의 "천재 감독"을 데려와 만든 드라마 《러브크래프트 컨트리》 3화-4화</t>
  </si>
  <si>
    <t>740만 홍콩인을 울린 화제의 영화 7인의 거장 감독들이 "홍콩" 영화에 대한 그리움으로 만들어낸 명작 영화 《칠중주:홍콩 이야기》</t>
  </si>
  <si>
    <t>K-직장인들은 무조건 보세요 너무도 리얼한 "현실 반영"으로, 보다 보면 100% 눈물 쏟는다는 '화제의 드라마' 《레이스》 1 - 3화</t>
  </si>
  <si>
    <t>(대기업 꼰대팀장) (열정만렙 중고 신입) 중소 기업 다니게 자랑입니까?</t>
  </si>
  <si>
    <t>쫄보들은 잠들기 전 시청 금지 우리가 모르는 어둠의 세계에선 실제로 일어날 것만 같은 이야기 ㄷㄷ..</t>
  </si>
  <si>
    <t>미국에선 공개되자마자 시청률 1위 먹으며 화제를 일으켰지만, 한국에는 알려지지 않은 '명작' 괴수 크리쳐물 《러브크래프트 컨트리》 1화-2화</t>
  </si>
  <si>
    <t>지상낙원'이라 불리는 섬으로 초대된 100명의 10대들, 천국인 줄 알았던 그곳은 사실 지옥이었다..ㄷㄷ 29금 수위의 스페인 드라마 《웰컴 투 에덴》시즌1, 한 번에 몰아보기</t>
  </si>
  <si>
    <t>와.. 미쳤다.. 파격적인 내용과 배우들의 미친 연기력으로 한국 드라마 최초로 '칸' 시리즈에서 수상을 거머 쥔 바로 그 드라마 《몸값》 한 방에 몰아보기</t>
  </si>
  <si>
    <t>칸' 시리즈 수상 몸값 한 번에 몰아보기 뭔 개소리에요.. 저 처음인데 그냥.. 7만원에 하자</t>
  </si>
  <si>
    <t>혈기왕성한 10대 남녀 100명을 초대하여, 24시간 초호화 파티를 열어준다는 '섬'의 소름 끼치는 정체</t>
  </si>
  <si>
    <t>〈이웃집 토토로〉 제작진이 또 한번 해냈다!! 서서히 밀려오는 잔잔한 감동으로 지친 현대인들에게 '힐링'을 선사하는 명작 영화</t>
  </si>
  <si>
    <t>엄마.. 토토로야?</t>
  </si>
  <si>
    <t>개봉 후, 단 7일만에 1000억을 벌어드리고, 너무 재밌어서 '누아르' 매니아들 사이에선 이미 입소문이 나기 시작한 바로 그 영화 《무명》</t>
  </si>
  <si>
    <t>친일파를 처단한다</t>
  </si>
  <si>
    <t>높은 수위와 기묘한 상상력으로, 보고 나면 머리가 어질어질한 드라마 1위 한번에 몰아보기</t>
  </si>
  <si>
    <t>"인간 부적"으로 불리며 행운을 가져다준다는 이유로 평생을 팔려 다닌 여인, 그런 그녀에게 인간들이 저지른 끔찍한 만행</t>
  </si>
  <si>
    <t>행운을 줄 시간이야.. (인간 부적)</t>
  </si>
  <si>
    <t>《존 윅 4》 보기 전에, 40분만 투자하자 액션 장르의 교과서라 불리는 레전드 영화 《존 윅》 1, 2, 3편 한 방에 몰아보기 [영화리뷰 결말포함]</t>
  </si>
  <si>
    <t>&lt;존윅 1,2,3&gt; 한방에 몰아보기 존윅4가 나온다고?</t>
  </si>
  <si>
    <t>단언컨대 액션 하나 만큼은 10점 만점에 10점 절대로 죽일 수 없는 전설의 킬러 《존윅 3》 [영화리뷰 결말포함]</t>
  </si>
  <si>
    <t>!!? 조져따. -죽이기 전에, 이름 정돈 알아두지 존윅</t>
  </si>
  <si>
    <t>액션 영화를 좋아하는 사람 중에 "안 본 사람"이 없다는 "명작 중에 명작" 영화 《존윅 2》 [영화리뷰 결말포함]</t>
  </si>
  <si>
    <t>거짓말 안 보태고 액션 영화 중에 단연 넘버 원, 남자들이 보면 피가 끓는다는 레전드 영화 《존윅 1》[영화리뷰 결말포함]</t>
  </si>
  <si>
    <t>- 넌뭔데 안죽냐? - 존윅 !!!</t>
  </si>
  <si>
    <t>와.. 이게 영화로 나올 줄은 상상도 못했다 "높은 수위"로, 한국 넷플릭스에서는 공개조차 거부된 바로 그 영화 [영화리뷰 결말포함]</t>
  </si>
  <si>
    <t>신체 찾기</t>
  </si>
  <si>
    <t>하필이면 힘을 숨기고 살던 "존예" 신부를 건드려버린, 해적들의 최후 ㅋㅋ</t>
  </si>
  <si>
    <t>왜 자꾸 주는건데..</t>
  </si>
  <si>
    <t>분명 장르는 SF인데.. 한국에선 상상도 못할 "높은 수위"의 장면들 때문에, 내용은 기억조차 나지 않는다는 작품 《소녀와 우주비행사》 결말까지 몰아보기</t>
  </si>
  <si>
    <t>&lt;소녀와 우주비행사&gt; 시즌1 한번에 보기</t>
  </si>
  <si>
    <t>개봉과 동시에 넷플릭스 판타지 장르 1위 판타지 덕후들은 이번 생에 무조건 봐야 하는 "명작" 《섀도우 앤 본》 시즌1,2 한번에 몰아보기</t>
  </si>
  <si>
    <t>&lt;섀도우 앤 본&gt; 시즌 1,2 한방에 보기</t>
  </si>
  <si>
    <t>SF장르인 줄 알고 보다가, 수위가 너무 높아서 혼자서 몰래 숨어보게 된다는 "숨은 명작"</t>
  </si>
  <si>
    <t>넷플릭스 공개와 동시에 "글로벌 랭킹 1위",  전 세계 판타지 팬들이 손꼽아 기다리던, "마법사"들과 "인간"의 대규모 전쟁 《섀도우 앤 본》 시즌2 한번에 몰아보기</t>
  </si>
  <si>
    <t>!!? (만렙 얼음법사) 마법도 못쓰는 인간 주제에..어라!?</t>
  </si>
  <si>
    <t>《2시간 순삭》 처음에는 너무 기괴해서 중간에 끄고 싶다가도, 묘한 중독성 때문에 계속 보게 되는 애니 1위  《이토준지 컬렉션 + 매니악》 합본</t>
  </si>
  <si>
    <t>&lt;이토준지 모든 에피소드 몰아보기</t>
  </si>
  <si>
    <t>무려 《더 글로리》를 꺾고, 현재 전 세계 넷플릭스 랭킹 1위를 차지한 "판타지 대작" 《섀도우 앤 본》 시즌2</t>
  </si>
  <si>
    <t>입이 떠억 벌어지는 "판타지"장르를 좋아하시는 분들은 필수 시청 공개 되자마자 전 세계에서 '1위'를 찍었던 바로 "그 작품" 《섀도우 앤 본》 시즌1 한번에 몰아보기</t>
  </si>
  <si>
    <t>서서히 다가오는 죽음의 장막</t>
  </si>
  <si>
    <t>넷플릭스에서 무려 "2주 연속 1위"를 차지했지만, 한국에선 유명하지 않은 개꿀잼 "판타지" 대작</t>
  </si>
  <si>
    <t>어느 날 갑자기 솟아난 장막</t>
  </si>
  <si>
    <t>《더 글로리》 파트2 드라마의 몰입을 방해하는 독보적인 "개그"캐릭터 ㅋㅋ "전재준" 명장면 몰아보기 (스포X)</t>
  </si>
  <si>
    <t>전재준 명장면 TORI3 최고의 개그캐릭터 ㅋㅋ 아빠가 삼전이랑 카카오도 사왔어</t>
  </si>
  <si>
    <t>《더 글로리》 파트2 분명 악녀지만, 미워할 수 없는 그녀 "최혜정" 명장면 TOP 10  (스포X)</t>
  </si>
  <si>
    <t>더글로리 파트2 최혜정 명장면 TOP10 수술한거면 어때서? 역대급 명품 몸매 최혜정</t>
  </si>
  <si>
    <t>비행기 사고로 불시착한 어느 섬.. 하필이면 그곳이 최악의 "인신매매 테러 단체"가 장악한 섬이었다 ㄷㄷ 《플레인》</t>
  </si>
  <si>
    <t>한 사람당 목숨값 10억</t>
  </si>
  <si>
    <t>현재 넷플릭스 글로벌 랭킹 1위 집에서 출몰하는 유령을 찍어 유튜브에 올렸더니.. 하루 만에 조회수가 폭발해버렸다!! [영화리뷰 결말포함]</t>
  </si>
  <si>
    <t>하루만에 조회수 1억</t>
  </si>
  <si>
    <t>공개하자마자 재밌다고 난리 난 드라마 ㅋㅋ 귀신을 태우며 돈을 벌려는 택시 기사와 기억을 잃은 처녀 귀신의 대환장 듀오 《딜리버리맨》</t>
  </si>
  <si>
    <t>처녀귀신 시 몸으로 때우시던가.. 귀신이라도 택시비는 내야지?</t>
  </si>
  <si>
    <t>넷플릭스 개봉 당시 글로벌 랭킹 "2주 연속 1위" 기막힌 상상력과 미친 CG로, 전세계 "판타지" 팬들에게 극찬을 받았던 작품 《샌드맨》 한방에 몰아보기</t>
  </si>
  <si>
    <t>&lt;샌드맨&gt; 한방에 몰아보기 신보다 강력한 존재</t>
  </si>
  <si>
    <t>넷플릭스 공개 당시 "2주 연속" 글로벌 랭킹 "1위"를 차지하며, 엄청난 상상력으로 전 세계 판타지 팬들의 극찬을 받았던 드라마 《샌드맨》 1편</t>
  </si>
  <si>
    <t>신을 소환한 인간들</t>
  </si>
  <si>
    <t>아마존 프라임에서 "3주 연속 1위"를 차지했지만, 한국에선 유명하지 않은 "최고령" 히어로 영화 [영화리뷰 결말포함]</t>
  </si>
  <si>
    <t>(70대 히어로) -어디서 이 영감탱이가!! 느려 ㄷ</t>
  </si>
  <si>
    <t>가까운 미래, 인간들이 만든 치명적인 바이러스로 인해, "변종" 생물들이 지구를 장악하기 시작한다 《바이오하자드 : 더 시리즈》 시즌1 한번에 몰아보기</t>
  </si>
  <si>
    <t>2036년 멸망한 지구</t>
  </si>
  <si>
    <t>머지않은 미래, 치명적인 바이러스로 인해 "변종" 생물들이 생겨나기 시작한다</t>
  </si>
  <si>
    <t>개봉 당시 유럽 넷플릭스 1위 북유럽 신화 속에 등장하던 "지옥의 개"가 인간들을 공격하기 시작한다 [영화리뷰 결말포함]</t>
  </si>
  <si>
    <t>이번 주말은 이거다 학창 시절 우리들을 잠 못 이루게 했던 "기괴함"의 끝판대장 《이토준지 컬렉션》 한방에 몰아보기</t>
  </si>
  <si>
    <t>&lt;이토준지 컬렉션&gt; 한방에 몰아보기 이웃집 여자</t>
  </si>
  <si>
    <t>오늘 '넷플릭스'에서 글로벌 랭킹 2위까지 달성한 영화 《스마트폰을 떨어뜨렸을 뿐인데》의 "일본 원작" [영화리뷰 결말포함]</t>
  </si>
  <si>
    <t>(일본 원작) 스마트폰을 떨어드렸을 뿐인데..</t>
  </si>
  <si>
    <t>와.. 진짜 미쳤다.. 대체 작가의 머릿속에는 무엇이 들었을까? 세상에서 가장 기괴한 애니 1위 《이토준지 컬렉션》 3편</t>
  </si>
  <si>
    <t>"오컬트" 장르를 좋아하시는 분들은 필수 시청 해외에서 무섭다고 난리 난,  소름 끼치는 호러 영화 《트윈》</t>
  </si>
  <si>
    <t>악마를 낳은 여인</t>
  </si>
  <si>
    <t>타노스 이후 최악의 빌런 등장 《앤트맨과 와스프 : 퀀텀매니아》 보기 전 필수로 알아야 할 정보 "핵심정리" (딱 10분만 투자하자)</t>
  </si>
  <si>
    <t>(정복자 킹) 타노스? 내 밥임ㅋ</t>
  </si>
  <si>
    <t>현재 넷플릭스 글로벌 랭킹 1위 보기만 해도 아드레날린이 솟아 오르는 "피지컬 괴물"들의 대결, 《피지컬 100》 추성훈 시점으로 몰아보기</t>
  </si>
  <si>
    <t>피지컬 : 100 추성훈 시점으로 1~6화 몰아보기</t>
  </si>
  <si>
    <t>와..어떻게 이런 상상을 할 수 있을까? 기괴하지만 중간에 끊을 수 없는, 중독성 강한 애니 《이토준지 컬렉션》 2편</t>
  </si>
  <si>
    <t>인사해, 우리 조상님들이셔..</t>
  </si>
  <si>
    <t>와.. 진짜 미쳤다.. 너무 기괴해서, 보고 나면 머리가 어질어질한 작품 1위 《이토준지 컬렉션》 1편</t>
  </si>
  <si>
    <t>달팽이 인간..</t>
  </si>
  <si>
    <t>충격적인 소재로 일본에서 화제를 일으키고, 평론가들의 극찬을 받았던 영화 《궁지에 몰린 쥐는 치즈 꿈을 꾼다》</t>
  </si>
  <si>
    <t>(여자 좋아함) (남자 좋아함) 나.. 왜자꾸 니가 좋아지냐..</t>
  </si>
  <si>
    <t>현재 대한민국을 넘어 전 세계를 뜨겁게 달구고 있는 예능 《피지컬 100》 우승 후보 "추성훈" 시점으로 몰아보기</t>
  </si>
  <si>
    <t>피지컬 : 100 추성훈 시점으로 몰아보기 -아저씨 무시하지 마라</t>
  </si>
  <si>
    <t>누적 조회수만 600만 여배우의 압도적인 미모 때문에, 나도 모르게 입꼬리가 올라간다는 풋풋한 사랑 이야기 《네가 떨어뜨린 푸른 하늘》</t>
  </si>
  <si>
    <t>하.. 또 반복이다.. 타임루프에 갇힌 소녀</t>
  </si>
  <si>
    <t>와.. 진심 대박입니다... 너무 기괴해서 머리가 어질어질한데, 이상하게 계속 보고 싶어지는 작품 1위 《이토준지 매니악》 한번에 몰아보기</t>
  </si>
  <si>
    <t>이토준지 : 대니와 &lt;한방에 몰아보기&gt;</t>
  </si>
  <si>
    <t>보통 사람의 머리에선 도저히 나올 수 없는 "기괴함" 1위 무섭지만, 이상하게 계속 보고 싶어지는 애니.. 《이토준지 매니악》 3편</t>
  </si>
  <si>
    <t>지옥에서 온 고양이</t>
  </si>
  <si>
    <t>와.. 진짜 미쳤다.. 보통 사람들은 상상조차 할 수 없는 "기괴한 상상력"의 끝판왕 《이토준지 매니악》 2편</t>
  </si>
  <si>
    <t>기생충이 된 사람들</t>
  </si>
  <si>
    <t>와.. 진짜 넷플릭스에 이게 있다고??  쫄보들은 절대 못 본다는 "기괴한 만화 1위"가 고퀄리티 애니로 재탄생하다.. 《이토준지 매니악》 1편</t>
  </si>
  <si>
    <t>전 세계에서 기괴한 작품을 가장 잘 만드는 "천재감독"이 각 잡고 만든 호러 시리즈 《기예르모 델토로의 호기심의 방》 한방에 몰아보기</t>
  </si>
  <si>
    <t>&lt;기예르모 델토로의 호기심의 방&gt; 한방에 몰아보기</t>
  </si>
  <si>
    <t>넷플릭스에 있는 기괴한 작품 중에, 단연 1위 "천재감독"이 연출을 맡아 더욱 화제가 된 작품 《기예르모 델토로의 호기심의 방》 "7화~8화"</t>
  </si>
  <si>
    <t>악마가 된 남자..</t>
  </si>
  <si>
    <t>기괴하고 소름 끼치지만, 항상 "명작"을 만들어내는 "천재감독"이 넷플릭스에 남겨 놓은 또 하나의 "역작" 《기예르모 델토로의 호기심의 방》 "5화~6화"</t>
  </si>
  <si>
    <t>기괴함으로 1위를 찍은 "천재 감독"이 연출을 맡아, 전 세계를 경악 시켰던 작품 《기예르모 델토로의 호기심의 방》 "3화~4화"</t>
  </si>
  <si>
    <t>예뻐지기 위해, XX를 뒤집어 쓴 여자</t>
  </si>
  <si>
    <t>와.. 진심 미쳤다.. 기괴한 작품을 주로 만드는 "천재 감독"이 "넷플릭스"와 손잡고 만든 소름끼치는 작품 《기예르모 델토로의 호기심의 방》 "1화~2화"</t>
  </si>
  <si>
    <t>와.. 진심 미쳤다.. "높은 수위"에 완성도 높은 액션 장면으로 전세계가 경악한 "화제의 애니" 《체인소 맨》</t>
  </si>
  <si>
    <t>넷플릭스 공개 당시 "전세계 1위"까지 찍었던, 손에 땀을 쥐게 만드는 "명품" 액션 영화 [영화리뷰 결말포함]</t>
  </si>
  <si>
    <t>(토르 부인) 총알 한 발 쯤이야 ㅋ</t>
  </si>
  <si>
    <t>현재 일본 드라마 역사상 '최고의 흥행기록'을 달성 중인, 역대급 수위의 서바이벌 장르 《아리스 인 보더랜드 시즌2》 한방에 보기</t>
  </si>
  <si>
    <t>&lt;아리스 인 보더랜드&gt; 시즌2 한방에 보기 여자 몸 처음보냐?</t>
  </si>
  <si>
    <t>현재 아시아 지역 넷플릭스 1위 더욱 높아진 수위로 "서바이벌" 장르 매니아들 사이에서 재밌다고 난리 난 작품 《아리스 인 보더랜드 시즌2》</t>
  </si>
  <si>
    <t>어차피 죽는데, 재미나 보자구</t>
  </si>
  <si>
    <t>수위 높은 '서바이벌' 장르를 좋아하는 분들은 필수 시청 일본에선 명작으로 평가 받고 있는, 《아리스 인 보더랜드》한방에 보기</t>
  </si>
  <si>
    <t>&lt;아리스보더랜드〉 시즌1 한방에 보기 레이저 발사 3초전</t>
  </si>
  <si>
    <t>제작비만 500억 목숨을 건 '두뇌' 서바이벌 장르를 좋아하는 분들은, 무조건 봐야 하는 "명작" 시리즈 《아리스 인 보더랜드》</t>
  </si>
  <si>
    <t>제한시간 안에 범인을 찾으시오</t>
  </si>
  <si>
    <t>오늘 넷플릭스 전 세계 '1위' 하필이면 동화를 《판의 미로》감독에게 맡겨서, 동심파괴 제대로 하고있다는 명작 영화 [영화리뷰 결말포함]</t>
  </si>
  <si>
    <t>(피노키오) 아빠, 죽는게 뭐에요? (진심 명작)</t>
  </si>
  <si>
    <t>누적 조회수만 91억뷰 대한민국을 뒤흔들었던 인기 웹툰 《외모지상주의》가 '넷플릭스' 애니메이션으로 재탄생하다</t>
  </si>
  <si>
    <t>&lt;외모지상주의&gt; 결말까지 몰아보기 대한민국에서 못생긴 건 죄야..</t>
  </si>
  <si>
    <t>와.. 넷플릭스가 미쳤나? 대한민국을 강타했던 "인기 웹툰 1위"가 고퀄리티 애니메이션으로 재탄생 하다 《외모지상주의》</t>
  </si>
  <si>
    <t>이 지긋지긋한 외모지상주의.. 뭘 꼬라봐, 못생긴 돼지 주제에</t>
  </si>
  <si>
    <t>2022년 최고의 화제작 한국에선 볼 수 없는 독특한 상상력으로, OTT 드라마의 혁명을 쓰고 있는 《커넥트》 한번에 몰아보기</t>
  </si>
  <si>
    <t>드디어 떴다!! '2022년' 최고의 화제작 한국에서 만들어졌다는 게 믿기지 않는 '파격적인' 소재로, 공개와 동시에 OTT 플랫폼 1위를 달성 중인 드라마</t>
  </si>
  <si>
    <t>(잘려나간) 잘려나간 신체도 이어붙이는 신인류</t>
  </si>
  <si>
    <t>북미 박스오피스 1위 《애나벨》,《인시디어스》를 만든 공포 영화 전문 제작진들이, 제대로 각 잡고 만들어서 무섭다고 난리 난 영화 《프레이 포 더 데블》</t>
  </si>
  <si>
    <t>악령에 씌인 자들</t>
  </si>
  <si>
    <t>거짓말 아니고, 넷플릭스 82개국 1위 노르웨이의 깊은 숲에서만 발견된다는, "초거대 괴수"의 정체 [영화리뷰 결말포함]</t>
  </si>
  <si>
    <t>전쟁의 참혹함을 가장 리얼하게 담은 영화 1위 평론가들조차 "이번 생에 꼭 봐야 하는" 영화라며 극찬한 전쟁 영화  [영화리뷰 결말포함]</t>
  </si>
  <si>
    <t>대체 누굴 위한 전쟁입니까?</t>
  </si>
  <si>
    <t>총 시리즈 제작비만 1100억 미국을 대표하는 거대 '괴수'를 만들기 위해, 10년 동안 온갖 자본을 쏟아부어 만든 영화</t>
  </si>
  <si>
    <t>《클로버필드&gt; 한방에 보기</t>
  </si>
  <si>
    <t>와.. 이 영화 진짜 미쳤다... 단 1초도 눈을 뗄 수 없는 "몰입력"과 "반전"으로, 전 세계 영화 팬들에게 충격을 주었던 영화 [영화리뷰 결말포함]</t>
  </si>
  <si>
    <t>지하 벙커에서 속옷 차림으로 눈을 뜬 여자..</t>
  </si>
  <si>
    <t>13개국 박스오피스 1위 마치 실제 상황을 보는 듯한 연출로, "괴수" 영화의 한 획을 그은 영화 [영화리뷰 결말포함]</t>
  </si>
  <si>
    <t>크기: 106 m 이름: 모름 뉴욕에서 촬영된 괴물</t>
  </si>
  <si>
    <t>제작비만 610억 시공의 뒤틀림으로, 지구에 알 수 없는 '거대 생명체'가 생겨나기 시작한다  [영화리뷰 결말포함]</t>
  </si>
  <si>
    <t>시공을 초월한 괴물</t>
  </si>
  <si>
    <t>《넷플릭스》에 개봉하자마자 1위 달성 누구든지 초능력을 가질 수 있는, 미래의 모습을 다룬 명작 영화 [영화리뷰 결말포함]</t>
  </si>
  <si>
    <t>불을 다루는 능력자</t>
  </si>
  <si>
    <t>악마도 포기한 쓰레기들에게, 그동안 당한 고통을 제대로 갚아주는 개꿀잼 "복수" 드라마</t>
  </si>
  <si>
    <t>제작비만 500억 개봉과 동시에 《넷플릭스》 2위를 차지하며, 일본의 판타지 세계관을 화려하게 그려낸 영화 [영화리뷰 결말포함]</t>
  </si>
  <si>
    <t>쫄보들은 '절대' 클릭 금지.. 우리나라에서 만들었다는 게 신기할 정도로 기괴하고 소름 끼치는 영화</t>
  </si>
  <si>
    <t>옆집 여자가 자구만 쳐다본다..</t>
  </si>
  <si>
    <t>미쳐버린 액션으로 《40분 순삭》시키는 《넷플릭스》 명작 애니메이션, 한방에 몰아보기</t>
  </si>
  <si>
    <t>&lt;스프리건&gt; 한방에 보기</t>
  </si>
  <si>
    <t>평범하던 고등학생이 오리하르콘으로 만든 "초강력 슈트"를 입으면 벌어지는 일</t>
  </si>
  <si>
    <t>!!? 느려</t>
  </si>
  <si>
    <t>알만한 사람들은 다 안다는 명작 애니를, 24년 만에 '고퀄리티'로 재탄생 시켜 극찬을 받고 있는 작품</t>
  </si>
  <si>
    <t>원작의 전투 장면을 고퀄리티로 재현하여, 《넷플릭스》에 공개되자마자 화제가 되었던 영화</t>
  </si>
  <si>
    <t>[구독자 이벤트] 지금 당장, 위로가 필요한 사람들이 꼭 봐야 할 단편 애니메이션</t>
  </si>
  <si>
    <t>오늘도 야근 중인 K-직장인의 하루</t>
  </si>
  <si>
    <t>액션 영화 좋아하는 분들은 필수 시청 "화끈한 액션"으로 남자들 마음에 불을 지르는 영화 [영화리뷰 결말포함]</t>
  </si>
  <si>
    <t>코미디 왕들의 귀환 중독성 넘치는 충청도식 코미디로, 벌써부터 관객들의 기대를 한 몸에 받고 있는 영화 [컴백홈/신작영화]</t>
  </si>
  <si>
    <t>시방 뭐라는 겨~ 15년 전 첫사랑 - 오줌 좀 그만 눌 수 없는겨??</t>
  </si>
  <si>
    <t>개봉과 동시에 《넷플릭스》 2주 연속 1위 "동양"의 판타지를 아름답게 그려낸 대존잼 영화 [영화리뷰 결말포함]</t>
  </si>
  <si>
    <t>요괴들의 왕</t>
  </si>
  <si>
    <t>눈 깜짝할 사이에 《30분 순삭》 되는, 현시점 '레전드' 애니메이션 한방에 몰아보기</t>
  </si>
  <si>
    <t>&lt;철권:블러드라인&gt; 한방에 보기 4</t>
  </si>
  <si>
    <t>인간이 무조건 마주해야 할 "작별"을, 아주 현실적으로 표현해내 해외에서 "극찬"을 받고 있는 영화 [신작영화/개봉영화]</t>
  </si>
  <si>
    <t>죽을 날을 정하는 아버지와 딸 -3월이 어떻겠니? -에이 안돼요, 제 생일 있잖아요</t>
  </si>
  <si>
    <t>"화성"의 방대한 세계관을 표현하기 위해, '3600억'이라는 거액의 제작비를 투자해 만든 판타지 블록버스터 영화 [영화리뷰 결말포함]</t>
  </si>
  <si>
    <t>전 세계 48개국 '박스오피스 1위' 장면 장면마다 감탄을 자아내며, 평론가들의 극찬을 받았던 '초명작' SF 영화 [영화리뷰 결말포함]</t>
  </si>
  <si>
    <t>2077년, 인류멸망 그 후</t>
  </si>
  <si>
    <t>강한 자만이 살아남는 '서부시대' 총잡이들의 암울한 일생을 다룬, 알려지지 않은 '숨은 명작'</t>
  </si>
  <si>
    <t>서부시대 캐틀링 건</t>
  </si>
  <si>
    <t>소름 끼치는 원작 구현으로, 장면마다 감탄이 절로 나오는 《넷플릭스》 1위 애니</t>
  </si>
  <si>
    <t>킹의 연속잡기</t>
  </si>
  <si>
    <t>전세계 10억명의 팬을 보유한 '레전드' 격투 게임이, 고퀄리티 애니메이션으로 재탄생 하다</t>
  </si>
  <si>
    <t>제작비만 2000억 CG에만 제작비를 몽땅 때려 박은 듯 한, 판타지 블록버스터 영화 [영화리뷰 결말포함]</t>
  </si>
  <si>
    <t>하필이면 힘을 숨기고 살아가던 경찰의 아들을 건드려버린, 범죄 집단의 최후 [개봉영화/리미트]</t>
  </si>
  <si>
    <t>각성 100% -너이ㅅㄲ, 반드시 죽인다</t>
  </si>
  <si>
    <t>천만 감독과 천만 배우가 뭉쳤다 지금까지 본 적 없는 '지능형' 액션 영화  [개봉영화]</t>
  </si>
  <si>
    <t>7년만에 출소 복수가 뭔지 보여줄께</t>
  </si>
  <si>
    <t>총 시리즈 제작비만 3000억 제대로 된 명품 '액션' 영화 한편을 보고 싶으시면, 필수 시청해야 할 작품   [영화리뷰 결말포함]</t>
  </si>
  <si>
    <t>32개국 박스오피스 1위 제작비를 '액션'에다가 몰빵해서, 보는 내내 감탄을 자아내는 영화 [영화리뷰 결말포함]</t>
  </si>
  <si>
    <t>ㅈㄴ쎈 형님들 빡빡아 준비됐지? 다 뒤져쓰</t>
  </si>
  <si>
    <t>충격 실화 '모델' 알바를 하러 갔다가, 그곳에 감금되어 모르는 남자들을 상대하는 'X노예'가 되어버린 여자</t>
  </si>
  <si>
    <t>나는 X노예였다</t>
  </si>
  <si>
    <t>고블린이 약한 줄 알고, 무턱대고 모험을 떠났던 '여전사'의 끔찍한 최후  [영화리뷰 결말포함]</t>
  </si>
  <si>
    <t>고블린.. 약하다며..</t>
  </si>
  <si>
    <t>흥행수익 900억, 거짓말 안 보태고 '액션장면' 하나 만큼은 입이 떠억 벌어지는 영화  [영화리뷰 결말포함]</t>
  </si>
  <si>
    <t>미친액션</t>
  </si>
  <si>
    <t>대한민국에서 단 한 번도 본 적 없는, '히스테릭' 심리 스릴러의 탄생 [개봉영화]</t>
  </si>
  <si>
    <t>(모텔주인) 들린다.. 들려</t>
  </si>
  <si>
    <t>제작비만 1000억 말이 필요없는 '미친 액션'으로, 박스오피스 1위를 단번에 찍어버린 '명작 영화'</t>
  </si>
  <si>
    <t>하필이면, '또라이' 중에 '상또라이'를 건드려버린 범죄조직의 최후 [영화리뷰 결말포함]</t>
  </si>
  <si>
    <t>힘을 숨긴 또라이 실수하네..?</t>
  </si>
  <si>
    <t>총 시리즈 제작비만 2600억, 우주에서 펼쳐지는 'SF액션' 영화의 한 획을 그은 레전드 작품 몰아보기 [영화리뷰 결말포함]</t>
  </si>
  <si>
    <t>SF 대작 리딕 &lt;한방에 보기&gt;</t>
  </si>
  <si>
    <t>여배우의 '미친 미모' 때문에 넋을 놓고 보다 보면, 시간이 순삭되는 드라마</t>
  </si>
  <si>
    <t>한국에선 망했지만, 북미에선 '박스오피스 1위'를 차지하며 제작비의 3배를 벌어들인 SF 명작</t>
  </si>
  <si>
    <t>가진 건 돈 뿐인,  대한민국 상위 1% 상류층들이 인생을 즐기는 방법 [영화리뷰 결말포함]</t>
  </si>
  <si>
    <t>숙제 왜 안했어? 죄송해요..</t>
  </si>
  <si>
    <t>제작비만 1800억, 막대한 제작비로 우주에서 벌어지는 전쟁을 다룬 "명작 SF 영화"</t>
  </si>
  <si>
    <t>속옷만 걸치고 싸우는 '춘리'의 액션씬 때문에, 모든 남자들이 밤잠을 설쳤던 전설의 영화 [영화리뷰 결말포함]</t>
  </si>
  <si>
    <t>스피닝 버드 킥 (춘리)</t>
  </si>
  <si>
    <t>3개의 태양이 뜨는 미지의 행성, 그리고 그곳에서 마주한 최악의 '식인 생명체'  [영화리뷰 결말포함]</t>
  </si>
  <si>
    <t>《쥬라기 월드》 시리즈에 출연한 공룡들을, 한마리도 빠짐없이 모조리 알아보자!!  [1편]</t>
  </si>
  <si>
    <t>쥬라기월드 출연 공통 총정리 이름이 뭐니?</t>
  </si>
  <si>
    <t>〈쥬라기 월드 : 도미니언〉 보기 전에, '40분'만 투자하자!! 전 세계 흥행 영화 〈쥬라기 월드〉 시리즈 한방에 몰아보기</t>
  </si>
  <si>
    <t>&lt;쥬라기월드 &gt; 한방에 보기</t>
  </si>
  <si>
    <t>흥행수익 1조 6천억, 1편에 이어 2편도 대박 치고 전세계 사람들 모두가 열광했던 '그' 영화</t>
  </si>
  <si>
    <t>사자 따위ㅋ 동물원에... 티라노?</t>
  </si>
  <si>
    <t>흥행수익 무려.. 2조, 개봉과 동시에 48개국 박스오피스 1위를 차지하며 '공룡' 열풍을 일으킨 레전드 영화</t>
  </si>
  <si>
    <t>2022년 여성판 〈7번방의 선물〉 탄생, 이 영화를 보고도 눈물을 흘리지 않는다면... 당신은 냉혈한</t>
  </si>
  <si>
    <t>막내야 발이 보인다?</t>
  </si>
  <si>
    <t>넷플릭스' 개봉 전부터, 전세계 애니메이션 팬들의 기대를 한 몸에 받았던 영화 1위</t>
  </si>
  <si>
    <t>중력이 망가진 도쿄</t>
  </si>
  <si>
    <t>제작비만 무려 1000억 개봉과 동시에 '박스오피스 1위'를 단번에 차지한, 개쩌는 액션 블록버스터 영화</t>
  </si>
  <si>
    <t>〈존윅〉 제작진이 일냈다 2022년 개봉 영화 중, 기대작 1위로 뽑혔던 "첩보" 액션 영화</t>
  </si>
  <si>
    <t>국가에 버림받은 개</t>
  </si>
  <si>
    <t>보다 보면 "살인의 추억"이 떠오르는, 2022년 최악의 "연쇄 살인마"를 다룬 영화 (실제사건)</t>
  </si>
  <si>
    <t>대체 몇명이나 죽인거니?</t>
  </si>
  <si>
    <t>동화 같은 그림체로 "엘프, 오크, 인간"이 공존하는 세계관을 그려낸 판타지 영화</t>
  </si>
  <si>
    <t>엘프를 지켜라</t>
  </si>
  <si>
    <t>우주선에서 벌어지는 "호러물" 중에, 가장 "고어한" 애니메이션 영화 1위</t>
  </si>
  <si>
    <t>세계에서 가장 잔인한 게임 1위"그 작품"이 굳이 영화로 재탄생 해버렸다..</t>
  </si>
  <si>
    <t>제작비만 무려 2000억 개봉과 동시에 45개국 박스오피스 1위를 차지하며, 원작 팬들의 기대를 한 몸에 받았던 영화</t>
  </si>
  <si>
    <t>오크족 최강전사</t>
  </si>
  <si>
    <t>한국의 레전드 드라마를 리메이크해서 일본에서 초대박 치고, 재밌다고 난리난 영화 《극장판 시그널》</t>
  </si>
  <si>
    <t>(과거로 무전 중) 경사님, 들리십니까?</t>
  </si>
  <si>
    <t>대한민국을 발칵 뒤집은 최악의 사건 그 사건의 소름 끼치는 진실이 밝혀진다  《배니싱 : 미제사건》</t>
  </si>
  <si>
    <t>인신매매 현장..</t>
  </si>
  <si>
    <t>전 세계 베스트셀러 원작, 사랑에 상처 받은 사람들이 꼭 봐야 하는 영화 영화 예매권 이벤트</t>
  </si>
  <si>
    <t>창X에게도 사랑은 있어</t>
  </si>
  <si>
    <t>인류 역사상 최악의 폭발 사고... 체르노빌에서 벌어진 "끔찍한 악몽"을 다룬 영화</t>
  </si>
  <si>
    <t>흥행 수익 3000억.. 전 세계 붐을 일으켰던 에이리언의 정체가 밝혀지다</t>
  </si>
  <si>
    <t>에이리언의 탄생</t>
  </si>
  <si>
    <t>제작비만 1500억,14개국 박스오피스 1위를 차지한 SF 블록버스터 영화</t>
  </si>
  <si>
    <t>2022년 개봉하는 한국 영화 중, 가장 파격적이고 수위가 높은 영화 《인민을 위해 복무하라》</t>
  </si>
  <si>
    <t>(사단장 부인) 다벗어 (취사병)</t>
  </si>
  <si>
    <t>2022년, 견자단 형님이 엄청난 액션 대작을 들고 돌아왔다.. 《레이징 파이어》</t>
  </si>
  <si>
    <t>단번에 박스오피스 1위 !!</t>
  </si>
  <si>
    <t>무식하게 힘만 센 노예 소년에게, 이루고 싶은 꿈이 생겼다</t>
  </si>
  <si>
    <t>노예가 한 나라를 집어 삼키다</t>
  </si>
  <si>
    <t>영화 《죠스》시리즈의 마지막 엔딩을 아는 사람이 없는 이유...</t>
  </si>
  <si>
    <t>- 엄마..? !!!</t>
  </si>
  <si>
    <t>안그래도 무서운 상어인데.. 3D로 만들면 얼마나 더 무서울까?</t>
  </si>
  <si>
    <t>솔직히 이 레전드 영화가 2편이 있었는지 아무도 몰랐다... ㅇㅈ??</t>
  </si>
  <si>
    <t>죠스. 2편이 있었음?</t>
  </si>
  <si>
    <t>2021년 최고의 범죄 액션 장르라 평가받는, 개쩌는 반전 영화 《캅샵 : 미친놈들의 전쟁》</t>
  </si>
  <si>
    <t>경찰서죠? 사람 한 명 죽이러 왔어요 (사이코패스)</t>
  </si>
  <si>
    <t>매일 밤, 은밀한 장소에 모여 아무런 제약 없이 XX 파티를 즐기는 사람들</t>
  </si>
  <si>
    <t>깨지기에 환장한 남녀 모임</t>
  </si>
  <si>
    <t>2021년, 개쩌는 K 누아르 영화의 탄생 《강릉》</t>
  </si>
  <si>
    <t>(유오성) -니는 강릉이 쉬워 보이나?</t>
  </si>
  <si>
    <t>전염률 100%,  피부가 서서히 썩어가는 최악의 병에 걸려버린 사람들..</t>
  </si>
  <si>
    <t>이빨 달린 초밥들이.. 사람을 잡아먹기 시작한다</t>
  </si>
  <si>
    <t>초밥에게 먹히는 중</t>
  </si>
  <si>
    <t>하필이면, 동물원에 좀비 바이러스가 퍼져버렸다.. ㅎㄷㄷ</t>
  </si>
  <si>
    <t>좀비 사자 ㄷㄷ</t>
  </si>
  <si>
    <t>꿈 속의 물건들을, 현실로 가져올 수 있는 개쩌는 초능력자..ㄷㄷ</t>
  </si>
  <si>
    <t>오늘은 가볍게 100억만</t>
  </si>
  <si>
    <t>인생 패배자들을 모아 놓고, 목숨을 건  '살인 게임' 이 시작된다</t>
  </si>
  <si>
    <t>일본판 오징어게임.. (떨어지면 즉사)</t>
  </si>
  <si>
    <t>코모도 왕 도마뱀이, 최상위 포식자인 이유...ㄷㄷ</t>
  </si>
  <si>
    <t>진짜 도마뱀이네..</t>
  </si>
  <si>
    <t>세상 모든 상어 영화의 시초이자, 다시는 나올 수 없는 레전드 영화..   [영화리뷰 결말포함]</t>
  </si>
  <si>
    <t>삼어 영화의 근-본</t>
  </si>
  <si>
    <t>방울뱀과 킹코브라의 유전자를 합쳐 만든, 최악의 독사..  [영화리뷰 결말포함]</t>
  </si>
  <si>
    <t>닿기만 해도 100% 전염되고.. 서서히 피부가 녹아내리는 최악의 바이러스  [영화리뷰 결말포함]</t>
  </si>
  <si>
    <t>젠장.. 감염됨...</t>
  </si>
  <si>
    <t>치사율 100%, 최악의 바이러스... 더 이상의 전염을 막아야만 한다 !!  [영화리뷰 결말포함]</t>
  </si>
  <si>
    <t>유일한 백신 = 죽음</t>
  </si>
  <si>
    <t>피부가 타들어가며 결국엔 녹아내리는,  최악의 피부병에 감염된 사람들 ...ㄷㄷ  [영화리뷰 결말포함]</t>
  </si>
  <si>
    <t>등이 뜨거워..</t>
  </si>
  <si>
    <t>상어 영화 중에, 결말이 가장 소름 돋는 영화 1위...  [영화리뷰 결말포함]</t>
  </si>
  <si>
    <t>남녀노소 가리지 않고, 임신 공격을 퍼붓는 성욕괴물...  [영화리뷰 결말포함]</t>
  </si>
  <si>
    <t>임신 시킬테다!!</t>
  </si>
  <si>
    <t>짝짓기밖에 모르는 성욕 괴물을 피해 생존하라..!!  [영화리뷰 결말포함]</t>
  </si>
  <si>
    <t>잡히면 죽는다..</t>
  </si>
  <si>
    <t>10초만에 짝짓기하고, 5초만에 새끼를 낳는.. 역대급 징그러운 괴물   [영화리뷰  결말포함]</t>
  </si>
  <si>
    <t>상어가 전쟁 무기로 사용되면 벌어지는 일...ㅎㄷㄷ   [영화리뷰 결말포함]</t>
  </si>
  <si>
    <t>이빨보다,  꼬리가 훨씬 강력한 변종 악어의 등장...ㅎㄷㄷ  [영화리뷰 결말포함]</t>
  </si>
  <si>
    <t>새끼 악어를 변기에 흘려보낸 뒤, 정확히 12년이 흘렀다... [영화리뷰 결말포함]</t>
  </si>
  <si>
    <t>[명작 애니]  다람쥐 한 마리 때문에, 지구 폭발할 뻔한 썰 푼다... ㅋㅋ  [아이스 에이지5]</t>
  </si>
  <si>
    <t>모든 재앙이 원인</t>
  </si>
  <si>
    <t>소와 사랑에 빠져, 아이까지 낳아버린 여자...  그렇게 태어난 아이는 사람일까? 소일까??   [영화리뷰 결말포함]</t>
  </si>
  <si>
    <t>소와 사랑에 빠져버린 여인..</t>
  </si>
  <si>
    <t>고래가 얼마나 사납고 무서운지,  확실히 보여주는 영화..   [결말포함/영화리뷰]</t>
  </si>
  <si>
    <t>넷플릭스에서 아직 이 영화를 안보셨다면... 당신은 돈 낭비하고 계신 겁니다   [결말포함/영화리뷰]</t>
  </si>
  <si>
    <t>진격의 거인..!?</t>
  </si>
  <si>
    <t>[명작 애니]  빙하기에 살던 고래는 지금보다 얼마나 더 거대했을까??   [아이스 에이지 4]</t>
  </si>
  <si>
    <t>맘모스 크기 : 5m 고래크기 : ???</t>
  </si>
  <si>
    <t>[명작 애니]  거대한 맘모스도, 육식 공룡 앞에서는 조용히 숨을 죽여야 했던 이유...ㅎㄷㄷ  [아이스에이지 3]</t>
  </si>
  <si>
    <t>(병맛주의)  상어가 추진력을 얻기 시작하더니  '로켓'처럼 날기 시작했다...ㅋㅋㅋ [영화리뷰/결말포함]</t>
  </si>
  <si>
    <t>로켓상어ㅋㅋㅋ</t>
  </si>
  <si>
    <t>빨간 마스크' 라는 이름으로, 어린 시절 우리들에게 공포심을 안겨주었던 그녀의 진짜 정체는 !?   [영화리뷰  결말포함]</t>
  </si>
  <si>
    <t>다양한 동물들을 섞어서 가장 강력한 생명체를 만들어 보면,  어떤 모습일까 !??   [영화리뷰  결말포함]</t>
  </si>
  <si>
    <t>사자의 머리 염소의 뿔 뱀의 꼬</t>
  </si>
  <si>
    <t>※실화※  실제로 300여명의 아프리카 사람들을 먹어 치운, 역대급으로 거대하고 난폭한 식인 악어의 정체..!! ㄷㄷ..  [결말포함/영화리뷰]</t>
  </si>
  <si>
    <t>※실제사건 몸길이: 7~8m 사상자 : 300여명 거주지: 아프리카</t>
  </si>
  <si>
    <t>(소름주의)  살아 있는 인간의 체액만 쏘옥 빨아 먹는 최악의 심해 괴수 등장..!!   [결말포함/영화리뷰]</t>
  </si>
  <si>
    <t>부먹? 찍먹? ㄴㄴ 난 빨먹!!</t>
  </si>
  <si>
    <t>해저 깊은 곳에 서식하는 괴생명체에게 감염되면,  서로 몸이 엉겨 붙기 시작하고 결국엔 하나로 합쳐지게 되는데..!!!   [영화리뷰 결말포함]</t>
  </si>
  <si>
    <t>물갈퀴.. (한 몸으로 합체중..) 제대로 엄겨불어 버린 두 남녀...</t>
  </si>
  <si>
    <t>대형 마트에 장 보러 갔는데,  3.7M의 백상아리도 함께 쇼핑 중이라면... 어떻게 해야 할까..?   [결말포함/영화리뷰]</t>
  </si>
  <si>
    <t>3.7m 백상아리 - 마트에서 니가 왜 튀어나오냐고!!!</t>
  </si>
  <si>
    <t>집에서 혼자 샤워하는데.. 밖에서 악어가 문을 두드리면 얼마나 등골이 오싹할까...??   [영화리뷰  결말포함]</t>
  </si>
  <si>
    <t>거, 샤워실 좀 같이 씁시다</t>
  </si>
  <si>
    <t>[명작 애니]  빙하기 시대에 살던, 고대 악어와 맘모스가 맞짱 뜨면 누가 이길까..?  [아이스 에이지 2]</t>
  </si>
  <si>
    <t>한 번 물려 볼래? 밟히고 싶냐?</t>
  </si>
  <si>
    <t>[명작 애니]  빙하기에는 어떤 동물들이 살고 있었을까..??   [아이스 에이지 1]</t>
  </si>
  <si>
    <t>김치호 땅늘보 맘모스</t>
  </si>
  <si>
    <t>한번에 수천 개의  알을 낳는 육식 거미가, 인간의 몸에도 알을 쑤셔 넣기 시작했다...   [영화리뷰  결말포함]</t>
  </si>
  <si>
    <t>가만 있어봐, 알만 넣을께 8000</t>
  </si>
  <si>
    <t>안그래도 징그러운 거미인데... 녀석들의 크기가 커지고 입에서 용암까지 뿜어댄다...ㄷㄷ   [영화리뷰/결말포함]</t>
  </si>
  <si>
    <t>용암</t>
  </si>
  <si>
    <t>이번 상어의 이름을 뭐라고 지어야 할지 도저히 모르겠다.....  [영화리뷰 결말포함]</t>
  </si>
  <si>
    <t>거대 악어보다 인간들이 더 무섭고 소름끼치는 영화...  [영화리뷰 결말포함]</t>
  </si>
  <si>
    <t>악어 잡고 맥주파티 중..</t>
  </si>
  <si>
    <t>만화에서 보던 것처럼 '요술램프'를 문질렀더니... 내 생각과는 다른 녀석이 튀어 나왔다.. ㅎㄷㄷ [영화리뷰  결말포함]</t>
  </si>
  <si>
    <t>소원을말해봐~ -지..지나??</t>
  </si>
  <si>
    <t>(기괴함 주의) 이해할 수 없는 세계관과 매혹적인 영상미로, 보고 나면 온몸에 소름이 끼치는 단편 SF영화...ㅎㄷㄷ  [영화리뷰  결말포함]</t>
  </si>
  <si>
    <t>매가 우주선..</t>
  </si>
  <si>
    <t>치명적인 독을 지닌 킹 코브라가, 크기까지 커지면 벌어지는 일  [영화리뷰 결말포함]</t>
  </si>
  <si>
    <t>어릴땐 몰랐는데, 지금 보면 많은 걸 깨닫게 해주는 명품 애니메이션   [벅스라이프]</t>
  </si>
  <si>
    <t>인간들에게 먹히기만 하던, 킹크랩의 반격이 시작된다...!</t>
  </si>
  <si>
    <t>니들이 게맛을알어?</t>
  </si>
  <si>
    <t>어린시절 학교에서 주구장창 틀어줬던, 전설의 애니메이션 영화   [개미]</t>
  </si>
  <si>
    <t>공포의 흰개미 - 저는 일개미인데요...</t>
  </si>
  <si>
    <t>사람의 피부에 달라붙어, 피를 빨아 먹는 식인 꼼장어의 습격..</t>
  </si>
  <si>
    <t>깊은 산속에 숨어 사는 초거대 유인원,  '빅풋'은 실존할까?</t>
  </si>
  <si>
    <t>지렸다... "신VS인간"의 미친 대결...ㄷㄷ 넷플 대표 애니 『종말의 발키리』 석가모니 싸움까지 총정리! (1시간 40분 순삭)</t>
  </si>
  <si>
    <t>인류대표 : 석가모니 -신...ㅈ밥이네?</t>
  </si>
  <si>
    <t>역대급 가정폭력 피해자+흙수저 "임지연"이 재벌집 사모님 "김태희"의 비밀을 파헤쳐 인생역전을 노리는 신작 미스테리 스릴러 드라마_『마당이 있는 집』</t>
  </si>
  <si>
    <t>(역대급 가정폭력 피해자) 살려주세요... 임지연 폼 미쳤다..</t>
  </si>
  <si>
    <t>지구를 함락하기 위해 "인류 종말"을 선언한 극악의 외계종족...ㄷㄷ_현재 해외에서 가장 핫한 드라마 "1위" 『시크릿 인베이젼』</t>
  </si>
  <si>
    <t>지구 침공 완료...</t>
  </si>
  <si>
    <t>지옥에서 파견된 악마에 홀려 "인간 사냥"에 나서게 된 여자... 그런데 엄청난 반전이 ㄷㄷ_넷플 간판 드라마 『블랙 미러』의 귀환</t>
  </si>
  <si>
    <t>악귀에 흘려 살인귀가 돼버린 여자</t>
  </si>
  <si>
    <t>ㅁㅊ... 드디어 떴다... 진심 레전드 드라마의 귀환. "AI", "딥페이크"에 의해 망가진 인류_넷플릭스 간판 시리즈 『블랙 미러』의 귀환</t>
  </si>
  <si>
    <t>AI에 의해 망가진 미래의 인류</t>
  </si>
  <si>
    <t>와... 현재 역대급이라며 난리난 『범죄도시 3』_실제 야쿠자가 연관됐던 잔혹한 실화, 점점 확대되는 마동석 세계관, 미친 쿠키영상 총정리 (범도 보러가기 전에 꼭 보세요)</t>
  </si>
  <si>
    <t>범죄도시 3 - 야쿠자라고? 일단 맞자</t>
  </si>
  <si>
    <t>신화 속 존재들이 "흑화"해 인간 세계에 침투하면 벌어지는 일... 오직 넷플릭스라 가능했던 현실판 성인용 인어공주 드라마</t>
  </si>
  <si>
    <t>인류 종말을 위해 인간 세상에 침투한 역대급 "악귀"들...ㄷㄷ 충격적인 비주얼과 소재로 해외 시청률 씹어먹었던 오컬트 드라마_『슬리피 할로우』 시즌 1</t>
  </si>
  <si>
    <t>인류를 "몰살"시키기 위해 직접 "종말 전쟁"에 참여한 천상계 최강의 신들... 넷플릭스 간판애니 『종말의 발키리』 시즌 1~2 총정리 (시간순삭)</t>
  </si>
  <si>
    <t>유전자 변이로 인해 초능력자가 폭증하자 미국 정부가 벌인 충격적인 일 ㄷㄷ (브루스 윌리스의 마지막 작품...)</t>
  </si>
  <si>
    <t>와... 동서양 최고 암살자가 만나면 벌어지는 일...ㄷㄷ 현재 해외 박스오피스 "1위", 존 윅과 견자단의 미친 액션 『존 윅 4』 미리보기</t>
  </si>
  <si>
    <t>(맹인 킬러 견자단) (존 윅) - 지금부터 서로 죽여라</t>
  </si>
  <si>
    <t>와... 지구에 침공해 한국을 멸망 직전까지 끌고간 괴생물체 ㄷㄷ 레전드 웹툰 원작 기반 신작 디스토피아 드라마_『방과 후 전쟁활동』</t>
  </si>
  <si>
    <t>어...? - 인간 발견... 죽인다</t>
  </si>
  <si>
    <t>제작비만 "2500억", 할리우드 역사상 최고의 액션 영화 시리즈_『존 윅』 전편 몰아보기</t>
  </si>
  <si>
    <t>&lt;존 윅&gt; 전편 몰아보기</t>
  </si>
  <si>
    <t>넷플릭스가 한국인 감독을 모셔와 만들어낸 역대급 애니...ㄷㄷ  괴수와 사이비에게 지배당해버린 미친 세상_『NEW 퍼시픽 림』 시즌 1~2 총정리</t>
  </si>
  <si>
    <t>공개되자마자 넷플릭스 애니 순위 "1위"를 씹어먹은 역대급 괴수 애니_『퍼시픽 림 : 더 블랙』 시즌 1 총정리</t>
  </si>
  <si>
    <t>전 세계 79 개국 "1위"...ㄷㄷ 미친 스케일의 역대급 넷플릭스 판타지 드라마_『섀도우 앤 본』 총정리</t>
  </si>
  <si>
    <t>『카지노 시즌 2』 떴다!! 최민식, 손석구 제대로 붙었다 ㄷㄷ 스케일 진짜 미쳤습니다...  2023년 현재 가장 핫한 드라마 "1위"</t>
  </si>
  <si>
    <t>카지노 시즌 2 (손석구) 손석구... 네 진짜 죽는다</t>
  </si>
  <si>
    <t>신들 조차 한순간에 썰어버리는 "신 도살자"에게 도전한 인간의 최후...ㅎㄷㄷ</t>
  </si>
  <si>
    <t>내재돼있던 금기의 힘을 개방해 천상계 신을 폭행해버린 인간들...ㄷㄷ 넷플릭스 애니 순위 "1위"에 등극한 레전드 애니</t>
  </si>
  <si>
    <t>어이 신... 아가리 대</t>
  </si>
  <si>
    <t>"압도적" 그 자체인 역대급 미친 빌런 등장...ㄷㄷ_마블 역사상 가장 중요한 영화가 될 『앤트맨과 와스프 : 퀀텀매니아』 총정리</t>
  </si>
  <si>
    <t>『카지노 8화』 ㅁㅊ... 충격적인 엔딩 그 자체; 디즈니+ 역대 기록 싹 갈아치우며 레전드 드라마 반열에 오른 "카지노" 마지막화 몰아보기</t>
  </si>
  <si>
    <t>카지노 마지막화 -손석구 역대급 위기...</t>
  </si>
  <si>
    <t>『카지노 7화』 떴다!! ㅁㅊ... 필리핀 1급 위험 "살인마"를 마주한 손석구 ㄷㄷ 역대급 스케일을 선보이며 결국 평점 1위 찍어버린 레전드 드라마_카지노 6~7화 몰아보기</t>
  </si>
  <si>
    <t>카지노 6~7화 (필리핀 1급 범죄자) - 니가 걔네 죽였냐?</t>
  </si>
  <si>
    <t>『카지노 5화』 떴다!! 드디어 "손석구" 등장...ㄷㄷ 필리핀 카지노를 점령한 최민식에게 그가 다가간다... 역대급 꿀잼 카지노 5화 한방에 보기</t>
  </si>
  <si>
    <t>카지노 5화 석구형 참아.. 야... 최민식 어딨어?</t>
  </si>
  <si>
    <t>"디즈니+"가 작정하고 200억을 때려박아 만들어낸 역대급 한국 느와르 드라마...ㄷㄷ</t>
  </si>
  <si>
    <t>2102년, 상위 1% 계층은 사망해도 아바타로 부활해버리면 끝인 세상_현재 아마존 프라임 최대 화제작_『더 페리퍼럴』</t>
  </si>
  <si>
    <t>2102년, 미래인류의 모습</t>
  </si>
  <si>
    <t>현재 압도적 긴장감으로 극찬받으며 시청률 탑 찍고 있는 신작 한국 드라마...ㄷㄷ</t>
  </si>
  <si>
    <t>현재 넷플릭스에서 가장 핫한 신작 호러 드라마...ㄷㄷ_『기예르모 델 토로의 호기심의 방:"모델(Pickman`s Model)"』</t>
  </si>
  <si>
    <t>단 2달 만에 9명을 살해하고 목숨을 끊은 연쇄살인범... 어느날 그의 시체가 움직이기 시작했다_『기예르모 델 토로의 호기심의 방 : "부검(Autopsy)"』</t>
  </si>
  <si>
    <t>빠직</t>
  </si>
  <si>
    <t>와... 넷플릭스가 천재 감독과 손잡고 제작한 미친 퀄리티의 신작 호러 드라마_『기예르모 델 토로의 호기심의 방』 1~2화 몰아보기</t>
  </si>
  <si>
    <t>하정우가 마동석을 보고 진짜 조폭을 섭외한 줄 알고 개깜놀했다는 레전드 영화 ㅋㅋㅋ ("수리남 감독"의 숨은 명작)</t>
  </si>
  <si>
    <t>감독님 이분 너무무서워요...</t>
  </si>
  <si>
    <t>600년 동안 축적된 고대의 힘을 가슴에 박아 "신급 존재"로 다시 태어난 남자...ㄷㄷ</t>
  </si>
  <si>
    <t>고대의 힘을 해방한다...</t>
  </si>
  <si>
    <t>총 제작비 "5600억", 제작 기간만 "13년", 영화 역사상 최고의 SF 판타지 대작 시리즈</t>
  </si>
  <si>
    <t>『수리남』 속 조우진의 미친 연기력, 과연 "일본어"로는 어떤 느낌일까?_수리남 더빙 버전 총정리</t>
  </si>
  <si>
    <t>수리남 구원을 얻으리로다!!!</t>
  </si>
  <si>
    <t>"수리남" 속 미친 존재감 그 자체... "변기태" 명장면, 명대사 몰아보기 (조우진 찢었다...ㄷㄷ)</t>
  </si>
  <si>
    <t>『토르 : 러브 앤 썬더』 지려버렸던 명장면과 디테일들 총정리 (제작비 3500억의 위엄...ㄷㄷ)</t>
  </si>
  <si>
    <t>토르 부대 결성완료!</t>
  </si>
  <si>
    <t>인간을 순식간에 가루로 만들어버리는 "살상용 마법"을 가르치는 "초능력자 사관학교"_[시즌 1 몰아보기]</t>
  </si>
  <si>
    <t>2074년, 인류를 구원하기 위해  지구를 들이닥친 전설의 "아틀란티안 방주"</t>
  </si>
  <si>
    <t>직원들을 가축 취급하며 발가벗겨 실험실에 가둬버린 소시오패스 대기업 회장...ㄷㄷ</t>
  </si>
  <si>
    <t>- 자네들은 지금부터 '실험 쥐' 일세</t>
  </si>
  <si>
    <t>인간을 서서히 미쳐버리게 만드는 집안에 숨어있던 악귀의 진실...ㄷㄷ</t>
  </si>
  <si>
    <t>"손석구" 때문에 틀었다 이틀 밤새서 끝까지 봐버린 레전드 미드...ㄷㄷ / 『센스 8』 시즌 1~2 총정리</t>
  </si>
  <si>
    <t>매트릭스 감독이 배두나에게 반하게 만든 레전드 넷플릭스 드라마...ㄷㄷ [시즌 1 몰아보기]</t>
  </si>
  <si>
    <t>인류의 90%를 작살내고 섭취해버린 괴생명체 끝판왕...ㄷㄷ 너무 인기가 많아 추가제작비만 800억을 지원 받은 미친 괴수물 시리즈 총정리</t>
  </si>
  <si>
    <t>넷플릭스가 우주 표현에만 "1000억"을 때려박았다는 기념비적인 SF 영화</t>
  </si>
  <si>
    <t>할리우드가 일본 원작을 보고 반해 바로 "1300억"을 때려박아 만들어낸 사이버펑크 대작</t>
  </si>
  <si>
    <t>원작부터 갓띵작이라 무려 50년 만에 리메이크 돼 돌아온 역대급 괴수 애니...ㄷㄷ</t>
  </si>
  <si>
    <t>인간을 홀려 삶을 파괴시켜버리는 미지의 존재...ㄷㄷ "넷플릭스" 최고의 미스테리 스릴러 신작</t>
  </si>
  <si>
    <t>“디즈니+”에서만 볼 수 있는 역대급 SF 판타지 드라마…ㄷㄷ</t>
  </si>
  <si>
    <t>미지의 행성에서 넘어와 단 3달 만에 인류사회를 멸망시켜버린 괴생명체...ㄷㄷ</t>
  </si>
  <si>
    <t>목표는 하나... 인간척살</t>
  </si>
  <si>
    <t>현재 역대급 수위와 스릴감으로 난리난 "신작" 드라마...ㄷㄷ</t>
  </si>
  <si>
    <t>당신이 놓친 《닥터 스트레인지: 대혼돈의 멀티버스》 속 모든 디테일들 (제작진 진짜 미쳤다...ㄷㄷ)</t>
  </si>
  <si>
    <t>&lt;닥터 스트레인지 2》 속 숨어있던 미세한 디테일들</t>
  </si>
  <si>
    <t>너무 인기가 많아 방영 도중 연장까지 때려버린 레전드 드라마 ㅋㅋㅋ</t>
  </si>
  <si>
    <t>"디즈니+"가 각잡고 선보이는 역대급 SF 초자연 현상 드라마… ㄷㄷ</t>
  </si>
  <si>
    <t>너무 신선해서 팬들이 시즌2 제작해달라고 난리났던 JTBC 레전드 드라마</t>
  </si>
  <si>
    <t>두개골을 개방해 인간을 섭취하는 우주 최상위 포식자...ㄷㄷ</t>
  </si>
  <si>
    <t>인간은 고기에 불과해..</t>
  </si>
  <si>
    <t>무논리를 "근력"으로 논리로 만들어버리는 넷플릭스 레전드 애니 ㅋㅋㅋ (통합본)</t>
  </si>
  <si>
    <t>- 1초에 20대 맞아본 적 있나?</t>
  </si>
  <si>
    <t>"넷플릭스"가 전투씬에만 850억을 때려박아 만든 초자연 SF 대전...ㄷㄷ</t>
  </si>
  <si>
    <t>"넷플릭스"가 1400억을 때려박아 만들어낸 미래기술 SF 대전...ㄷㄷ</t>
  </si>
  <si>
    <t>"넷플릭스"가 이례적으로 직접 원작자에게 부탁해 공수해온 레전드 애니 ㅋㅋㅋ</t>
  </si>
  <si>
    <t>오직 상남자들만 입소할 수 있다는 헬창 전용 교도소...ㄷㄷ</t>
  </si>
  <si>
    <t>(교도소서열 2위) -3대 500이하 입소 금지</t>
  </si>
  <si>
    <t>초능력을 통해 연쇄 "마법 살인"을 저질러버린 싸이코패스...ㄷㄷ</t>
  </si>
  <si>
    <t>1편이 너무 히트쳐 넷플릭스가 강제로 2편을 만들었다는 레전드 영화 시리즈</t>
  </si>
  <si>
    <t>"역대급 소재"로 넷플릭스 "최대의 문제작"으로 뽑힌 레전드 드라마</t>
  </si>
  <si>
    <t>괴수와 마법이 난무하는 "넷플릭스" 버전 "해리포터"라 불리는 판타지 드라마</t>
  </si>
  <si>
    <t>인간세계에 침투해 마법 전쟁을 펼친 "늑대인간"과 "비밀 법사 집단"...ㄷㄷ</t>
  </si>
  <si>
    <t>늑대인간 VS 마법사 - 이대로... 먹어줄까?</t>
  </si>
  <si>
    <t>악마에게 영혼을 팔아 소원을 쟁취한 미친 10대들...ㄷㄷ</t>
  </si>
  <si>
    <t>인간에게 실망해 지구를 습격한 "악마의 제왕"과 "천상계 신"들</t>
  </si>
  <si>
    <t>빌어먹을 민간놈들!</t>
  </si>
  <si>
    <t>마블 세계관을 접수해버린 "악마 심비오트" 부대 총정리(3시간 12분 순삭)</t>
  </si>
  <si>
    <t>&lt;심비오트 지옥&gt; 총.정.리. - 절망이 뭔지 보여주지...</t>
  </si>
  <si>
    <t>"탈인간 최강" 자리를 두고 펼쳐진 "상남자"들의 미친 혈투...ㄷㄷ</t>
  </si>
  <si>
    <t>2036년, "안드로이드 군대"로 세계를 장악해버린 미군의 스케일 수준...</t>
  </si>
  <si>
    <t>아들을 위해 가정교사를 고용했는데... 너무 도발적이다...ㄷㄷ</t>
  </si>
  <si>
    <t>으응?!</t>
  </si>
  <si>
    <t>"인간계 최강"이 되기위해 "악마"의 격투술을 터득해버린 남자...ㄷㄷ</t>
  </si>
  <si>
    <t>내가 인간으로 보여?</t>
  </si>
  <si>
    <t>"탈인간"화에 성공해 지구 최강의 격투법을 터득한 남자</t>
  </si>
  <si>
    <t>인간이란... 너무 나약해</t>
  </si>
  <si>
    <t>최악의 빌런들에게 둘러쌓여 "극한"의 상황에 놓여버린 스파이더맨</t>
  </si>
  <si>
    <t>얼굴은 존예인데 하는 짓은 개쓰레기인 "넷플릭스" 최악의 마녀</t>
  </si>
  <si>
    <t>현재 마블팬 90%가 놓치고있는 역대급 스토리 총정리</t>
  </si>
  <si>
    <t>뉴스파이더맨 인간사냥꾼헐크 마블(시크릿스토리》 총정리</t>
  </si>
  <si>
    <t>빌런 아이언맨의 《인간 지배》 프로젝트 총정리 / "심비오트" 슈트의 위엄...ㄷㄷ</t>
  </si>
  <si>
    <t>인간? 벌레에 불과하지</t>
  </si>
  <si>
    <t>마블의 비밀 심비오트 히어로 《에이전트 베놈》 총정리 [No Cut, Full Story]</t>
  </si>
  <si>
    <t>AGENT VENOM 총.정.리</t>
  </si>
  <si>
    <t>넷플릭스 《아케인》 지릴 수밖에 없었던 명장면 총정리</t>
  </si>
  <si>
    <t>NETFLIX 아케인 명장면 총정리</t>
  </si>
  <si>
    <t>넷플릭스 《지옥》은 원작과 얼마나 다를까 / 명장면 비교시청 총정리</t>
  </si>
  <si>
    <t>&lt;드라마&gt; &lt;원작&gt;</t>
  </si>
  <si>
    <t>《LOL》 징크스가 정신병자가 된 이유...ㄷㄷ역대급 결말 / 아케인 3부 리뷰</t>
  </si>
  <si>
    <t>"넷플릭스" 역사상 최고의 애니라 평가받는 띵작...ㄷㄷ</t>
  </si>
  <si>
    <t>마블 세계관이 멸망한 후, 히어로라곤 오직 데드풀 "1000명"만이 남게되면 벌어지는 일</t>
  </si>
  <si>
    <t>웰컴 투 데드풀 월드</t>
  </si>
  <si>
    <t>결국... 숙적 심비오트 "톡신"에게 찢겨버린 베놈의 최후</t>
  </si>
  <si>
    <t>베놈은...이미 죽었다</t>
  </si>
  <si>
    <t>"넷플릭스" 결제했으면 무조건 봐야하는 애니 1위</t>
  </si>
  <si>
    <t>공개되자마자 바로 넷플릭스 "전세계 1위" 찍었던 미친 스릴러</t>
  </si>
  <si>
    <t>결국 "인간 통제용" 인공지능을 개발해버린 싸이코 과학자...ㄷㄷ</t>
  </si>
  <si>
    <t>“인간은 노예다"</t>
  </si>
  <si>
    <t>한순간에 지구의 인류를 쓸어버린 외계 종족의 정체ㄷㄷ</t>
  </si>
  <si>
    <t>당신이 놓친 베놈2 렛 데어 비 카니지 속 모든 비밀들</t>
  </si>
  <si>
    <t>&lt;베놈 2&gt; 속 숨어있던 모든 비밀들</t>
  </si>
  <si>
    <t>강새벽 시점에서 다시보는 오징어게임 / "북한"에서 "남한"까지의 여정</t>
  </si>
  <si>
    <t>&lt;강새벽&gt; 시점에서 다시보는 오징어게임 오징어게 북한에서... 남한으로...</t>
  </si>
  <si>
    <t>당신이 놓친 《베놈2 렛 데어 비 카니지》 결말의 진짜 의미 &amp; MCU와의 연관성</t>
  </si>
  <si>
    <t>?!</t>
  </si>
  <si>
    <t>남자라면 꼭 봐야하는 넷플릭스에 숨어있던 "존윅"급 액션영화</t>
  </si>
  <si>
    <t>NETFLIX 최고의 액션영화</t>
  </si>
  <si>
    <t>넷플릭스가 "1000억"이나 투자해 각잡고 제작한 판타지 대작</t>
  </si>
  <si>
    <t>제작진이 꽁꽁 숨겨뒀던 오징어게임 속 모든 디테일들(최소 5번은 봐야 보임;;)</t>
  </si>
  <si>
    <t>번호에도 비밀이 담겨있다</t>
  </si>
  <si>
    <t>본 사람은 하나같이 다 지렸다는 오징어 게임 1-9화 명장면 모음ㅎㄷㄷ</t>
  </si>
  <si>
    <t>1-9 화 명.장.면 - 넌 ㅈ도 작아~</t>
  </si>
  <si>
    <t>오징어게임 분석 리뷰 총정리 _ 숨어있던 디테일, 시즌2 떡밥, 엔딩 정리 등등</t>
  </si>
  <si>
    <t>넷플릭스 &lt;오징어 게임&gt; 속 모든 것! - 아직 '게임'은 끝나지 않았다</t>
  </si>
  <si>
    <t>007 요원이 되어 마블의 "신"에게 도달한 데드풀[No Cut, Full Story]</t>
  </si>
  <si>
    <t>매트릭스4 공식 예고편 속 숨어있던 모든 디테일 총정리_"코드"에 감염된 사람들</t>
  </si>
  <si>
    <t>이번엔 존윅이 아니라 네오다</t>
  </si>
  <si>
    <t>데드풀 바이러스가 퍼져 인류의 90%가 데드풀이 돼버린 마블 세계</t>
  </si>
  <si>
    <t>이제 지구는 데드풀거야</t>
  </si>
  <si>
    <t>《샹치와 텐 링즈의 전설》 속 숨어있던 모든 것_디테일, 떡밥, 이스터에그 등등</t>
  </si>
  <si>
    <t>《샹치》 속 담겨있던 모든 디테일</t>
  </si>
  <si>
    <t>베놈을 죽이기위해 태어난 최악의 심비오트, 《톡신》의 등장</t>
  </si>
  <si>
    <t>악마 메피스토에게 속아넘어간 스파이더맨_《노 웨이 홈》 미리보기</t>
  </si>
  <si>
    <t>&lt;노웨이 홈&gt; 원작으로 미리보기</t>
  </si>
  <si>
    <t>베놈이 "폭주모드"를 절제할 수 없게되면 벌어지는 일</t>
  </si>
  <si>
    <t>분노가 들끓는다</t>
  </si>
  <si>
    <t>멀지않은 미래, 데드풀로 인해 좀비 천국이 돼버려 망해버린 마블세계</t>
  </si>
  <si>
    <t>모두 '좀비'로 만들어줄게...</t>
  </si>
  <si>
    <t>베놈이 총격술까지 마스터하면 벌어지는 일_《에이전트 베놈》의 데뷔</t>
  </si>
  <si>
    <t>- '특수요원' 베놈, 출격한다...</t>
  </si>
  <si>
    <t>숨겨져있던 자신의 친아들에게 가슴이 뚫려버린 헐크...ㄷㄷ</t>
  </si>
  <si>
    <t>(헐크 아들) -이패륜아 쉑...</t>
  </si>
  <si>
    <t>영화 블랙위도우 삭제 장면 총정리_또다른 엔딩, 로스 장군 등등</t>
  </si>
  <si>
    <t>&lt;블랙위도우&gt; 삭제 장면 총정리 다른 엔딩이 있었어?</t>
  </si>
  <si>
    <t>결국 인간들을 자신만의 노예로 만드는 데 성공한 '악마' 아이언맨</t>
  </si>
  <si>
    <t>인간 '노예화' 공식 개발 완료...</t>
  </si>
  <si>
    <t>인간은 미개한 존재라며 그들을 통제하겠다 선언한 아이언맨</t>
  </si>
  <si>
    <t>인간은 모두 아래다</t>
  </si>
  <si>
    <t>새로운 슈트와 바이러스를 개발해 인류를 지배해버린 '악마' 아이언맨</t>
  </si>
  <si>
    <t>이제 난 '신'이다...</t>
  </si>
  <si>
    <t>평범한 인간도 초능력자로 진화시켜주는 약물이  개발된 세상</t>
  </si>
  <si>
    <t>이제 나도.. 화염 능력자야</t>
  </si>
  <si>
    <t>결국 마블 좀비들에게 점령당해버린 지구의 최후_돌아온 마블 좀비[No Cut, Full Story]</t>
  </si>
  <si>
    <t>심비오트와 융합해 정신이 나가버린 마블의 싸이코패스 빌런</t>
  </si>
  <si>
    <t>마블의 싸이코패스 빌런 &lt;레드 고블린&gt;</t>
  </si>
  <si>
    <t>당신이 놓친 영화 블랙위도우 속 숨어있던 모든 비밀들</t>
  </si>
  <si>
    <t>&lt;블랙 위도우&gt; 속 숨어있던 모든 비밀들</t>
  </si>
  <si>
    <t>카니지에게 잡아먹혀 새로운 진화를 이뤄낸 스파이더맨의 최대 숙적</t>
  </si>
  <si>
    <t>데드풀이 세계 최대 범죄 조직에게 납치당하면 벌어지는 일</t>
  </si>
  <si>
    <t>아니, 이건 너무하잖아...</t>
  </si>
  <si>
    <t>심비오트의 신에 등극해 우주의 통치자가 된 베놈</t>
  </si>
  <si>
    <t>데드풀이 정부 기관 비밀 요원이 되면 벌어지는 일</t>
  </si>
  <si>
    <t>•인질도그냥 죽이면 안 됨?ㅎㅎ</t>
  </si>
  <si>
    <t>인격장애로 인해 정신 착란이 온 헐크와 배너[No Cut, Full Story]</t>
  </si>
  <si>
    <t>헐크의 인격장애 스토리 총정리 - 난 누구지...?</t>
  </si>
  <si>
    <t>단 10분만에 로키의 인생 다시보기</t>
  </si>
  <si>
    <t>기구한 로키의 일생 다시보기</t>
  </si>
  <si>
    <t>한 단계 더 진화해 새로운 변신 방법을 터득한 헐크와 배너</t>
  </si>
  <si>
    <t>헐크를 찢고 나온 배너...?</t>
  </si>
  <si>
    <t>전문가들이 뽑은 마블 베스트 CG와 워스트 CG</t>
  </si>
  <si>
    <t>마블 역대 최고의 CG</t>
  </si>
  <si>
    <t>모든 마블 히어로 VS 지옥의 심비오트 군단 총정리_킹인블랙[No Cut, Full Story]</t>
  </si>
  <si>
    <t>어벤져스 VS 심비오트 군단</t>
  </si>
  <si>
    <t>심비오트의 습격을 받아 점령당해버린 와칸다</t>
  </si>
  <si>
    <t>몸이 더이상 감마에너지를 버티지 못하자 결국 터져버린 헐크</t>
  </si>
  <si>
    <t>내면이 폭발한다</t>
  </si>
  <si>
    <t>이게 인간의 센스인가 싶은 데드풀의 애드립 모음 ㅋㅋㅋㅋ</t>
  </si>
  <si>
    <t>대본대로 하자 형... 시른데?ㅋㅋㅋㅋㅋㅋ</t>
  </si>
  <si>
    <t>인간사냥을 본격적으로 시작한 데빌 헐크의 잔혹함</t>
  </si>
  <si>
    <t>인간을 처단한다...</t>
  </si>
  <si>
    <t>인간을 뜯어먹고 기생하는 마블 심비오트의 진실_흑화 심비오트 총정리</t>
  </si>
  <si>
    <t>인간사냥을 시작한다...</t>
  </si>
  <si>
    <t>온 몸이 녹아버렸음에도 도리어 전진하는 악마 헐크</t>
  </si>
  <si>
    <t>감히. 나를 녹여?</t>
  </si>
  <si>
    <t>실수로 헐크의 감마에너지를 흡수해 진화해버린 스파이더맨</t>
  </si>
  <si>
    <t>스파이더맨의 최종진화 Ver "스파이더 헐크"</t>
  </si>
  <si>
    <t>토르와 실버서퍼의 힘을 흡수해 초월적 존재가 된 베놈_[킹인블랙 피날레]</t>
  </si>
  <si>
    <t>이제... 완벽히 진화했다...</t>
  </si>
  <si>
    <t>신체변형 능력을 얻어 몸집과 파워를 100배 상승시킨 베놈_[킹인블랙 4]</t>
  </si>
  <si>
    <t>이젠 '자이언트 베놈'이다...</t>
  </si>
  <si>
    <t>외계생명체와 슈트를 결합해 다시한번 진화한 아이언맨_[킹인블랙 3]</t>
  </si>
  <si>
    <t>아이언맨의 "심비오트" 버스터 슈트</t>
  </si>
  <si>
    <t>하필이면 최약체 상태일 때 숙적을 만나버린 근손실 헐크_[킹인블랙 2]</t>
  </si>
  <si>
    <t>근손실이 심하게 와버린 헐크 헐크.. 단백질 필요하다.</t>
  </si>
  <si>
    <t>아무도 몰랐던 데드풀의 암담했던 어린시절</t>
  </si>
  <si>
    <t>결국 지구에 도착해 마블 히어로들을 쓸어버린 외계 빌런 널_[킹인블랙 1]</t>
  </si>
  <si>
    <t>새로운 주인을 만나 또한번의 진화를 이뤄낸 베놈과 카니지</t>
  </si>
  <si>
    <t>내가... 순순히 죽을 줄 알았어?</t>
  </si>
  <si>
    <t>베놈과 카니지, 두 심비오트를 한꺼번에 보유하면 벌어지는 일</t>
  </si>
  <si>
    <t>죽음에서 돌아와 히어로들을 감염시키기 시작한 최악의 빌런_앱솔룻 카니지[No Cut, Full Story]</t>
  </si>
  <si>
    <t>자신의 아버지를 만나 정체성 혼란이 와버린 베놈_심비오트의 신[No Cut, Full Story]</t>
  </si>
  <si>
    <t>자신의 아버지와 싸우게 된 안티히어로... 베놈 vs ??</t>
  </si>
  <si>
    <t>베놈의 힘을 흡수해 마블히어로들 위에 군림하게 된 카니지_[앱솔룻 카니지2]</t>
  </si>
  <si>
    <t>대본따윈 개나 줘버린다는 로다주의 MCU 속 애드립들</t>
  </si>
  <si>
    <t>대본? 그게 뭐임? ㅋㅋㅋㅋㅋ 애드립의 신 토스타크</t>
  </si>
  <si>
    <t>보이는 인간마다 자신의 꼭두각시로 만들어버리는 마블 최악의 빌런_[앱솔룻 카니지2]</t>
  </si>
  <si>
    <t>모두다 '노예'로 만들어주지...</t>
  </si>
  <si>
    <t>인간의 척추를 뽑아먹고 사는 마블 최악의 종교집단_[앱솔룻 카니지 0]</t>
  </si>
  <si>
    <t>- 인간은 그저 '식량'일 뿐...</t>
  </si>
  <si>
    <t>상상 이상의 방법으로 인간을 지배하는 베놈의 악랄함_[심비오트의 신 4]</t>
  </si>
  <si>
    <t>신'의 공격을 받아 정신구조가 박살나버린 베놈_[심비오트의 신 3]</t>
  </si>
  <si>
    <t>의... 의식이...사라진다...</t>
  </si>
  <si>
    <t>내재돼있던 힘이 깨어나 최종 진화를 마친 베놈_[심비오트의 신 2]</t>
  </si>
  <si>
    <t>신'의 영역에 도달한 놈</t>
  </si>
  <si>
    <t>깜짝 등장할 히어로와 빌런들_팔콘 앤 윈터솔져 공식 예고편 총정리</t>
  </si>
  <si>
    <t>빡세다 인생... - 너네 다 뭐야... 처리가...</t>
  </si>
  <si>
    <t>헐크의 뚝배기가 "뚫려"버린 이유</t>
  </si>
  <si>
    <t>-아니 이건... 좀 너무하잖아;</t>
  </si>
  <si>
    <t>사실 3년전에 이미 엔드게임을 스포했었던 영화_앤트맨과 와스프</t>
  </si>
  <si>
    <t>이렇게 스낵! 스... 스냅!</t>
  </si>
  <si>
    <t>문 앞에 서있는 정체불명의 여자... (영화리뷰/결말포함)(공포영화)</t>
  </si>
  <si>
    <t>파티에서 술에 취해 낯선 남자와 하룻밤을 보낸 여성에게 생긴 비극..(영화리뷰/결말포함)(공포영화)</t>
  </si>
  <si>
    <t>내 얼굴 왜 이래..</t>
  </si>
  <si>
    <t>무인도에서 지내던 중 악마를 만나게 되는데..(영화리뷰/결말포함)(공포영화)</t>
  </si>
  <si>
    <t>악마 빙의</t>
  </si>
  <si>
    <t>잃어버린 아들을 찾기 위해 악마를 소환한 여자 (영화리뷰/결말포함)(공포영화)</t>
  </si>
  <si>
    <t>싸이코패스 가족들과 함께 보낸 신혼 첫날밤의 비극...(영화리뷰/결말포함)(공포영화)</t>
  </si>
  <si>
    <t>READY OR NOT 신혼 첫날밤 모두가 나를 죽이려 한다</t>
  </si>
  <si>
    <t>나치였던 할아버지를 만나게 된 사이코패스 우등생(영화리뷰/결말포함)(공포영화)</t>
  </si>
  <si>
    <t>??? 내가 요리해줄게</t>
  </si>
  <si>
    <t>죽음을 거부하면 생기는 일(영화리뷰/결말포함)(공포영화)</t>
  </si>
  <si>
    <t>공포</t>
  </si>
  <si>
    <t>싸이코의 전화 한 통에 운명이 바뀐 여자│한국판으로 리메이크까지 됐었던 스릴러 영화 (영화리뷰/결말포함)(공포영화)</t>
  </si>
  <si>
    <t>과거에서 온 전화</t>
  </si>
  <si>
    <t>사람의 몸으로 들어가 동료를 늘리는 기생충(영화리뷰/결말포함)(공포영화)</t>
  </si>
  <si>
    <t>X됐다.. 사람을 조종하는 기생충</t>
  </si>
  <si>
    <t>진짜 계속 지리면서 봄 ..해외나가서 아무 택시나 타면 생기는 일ㄷㄷㄷㄷ(영화리뷰/결말포함)(공포영화)</t>
  </si>
  <si>
    <t>제시카 알바 리즈 시절 B급호러 최고봉 영화 ㄷㄷㄷ(영화리뷰/결말포함)(공포영화)</t>
  </si>
  <si>
    <t>(제시카알바) 지리는 B급 공포 ㄷㄷ</t>
  </si>
  <si>
    <t>부모님이 보내준 기분 나쁜 기숙사 ㄷㄷㄷ(영화리뷰/결말포함)(공포영화)</t>
  </si>
  <si>
    <t>친척에게 결혼식을 초청받으며 알게 된 가족의 끔찍한 비밀(영화리뷰/결말포함)(공포영화)</t>
  </si>
  <si>
    <t>저주를 끝내야해..</t>
  </si>
  <si>
    <t>집앞 세탁소를 찾은 여성이 이곳에 갇힌 이유..(영화리뷰/결말포함)(공포영화)</t>
  </si>
  <si>
    <t>이건 피잖아</t>
  </si>
  <si>
    <t>초반은 무섭지만 후반에는 질질 짜는 영화(영화리뷰/결말포함)(공포영화)</t>
  </si>
  <si>
    <t>어라? 눈에서 땀이..</t>
  </si>
  <si>
    <t>존예 외과 의대생이 학교를 포기하고 신체 변형술을 하게 된 이유(영화리뷰/결말포함)(공포영화)</t>
  </si>
  <si>
    <t>이제 혓바닥 자를거야</t>
  </si>
  <si>
    <t>아폴로 마냥 사람들을 빨아먹는 돌연변이 바다 괴물(영화리뷰/결말포함)(공포영화)</t>
  </si>
  <si>
    <t>이쁘고 섬뜩한 10대 마녀들 ㄷㄷㄷ(영화리뷰/결말포함)(공포영화)</t>
  </si>
  <si>
    <t>마 녀</t>
  </si>
  <si>
    <t>신이 인간에게 분노하여 천사들을 내려보냈다(영화리뷰/결말포함)(공포영화)</t>
  </si>
  <si>
    <t>이게 천사라고??</t>
  </si>
  <si>
    <t>죽음의 물놀이 시작,이거 보시면 워터파크 못 갑니다(영화리뷰/결말포함)(공포영화)</t>
  </si>
  <si>
    <t>피로 물든 워터파크</t>
  </si>
  <si>
    <t>혼란스럽고 지리는 뱀파이어 영화(영화리뷰/결말포함)(공포영화)</t>
  </si>
  <si>
    <t>사이코패스 엄마와 함께 살면 생기는 일 ㄷㄷ (영화리뷰/결말포함)(공포영화)</t>
  </si>
  <si>
    <t>정체불명의 악령에게 떼죽음당한 마을 (영화리뷰/결말포함)(공포영화)</t>
  </si>
  <si>
    <t>소름</t>
  </si>
  <si>
    <t>음침하고 기분나쁜곳에 사는 그것들 ㄷㄷㄷ(영화리뷰/결말포함)(공포영화)</t>
  </si>
  <si>
    <t>시이팔 이거 다 박쥐</t>
  </si>
  <si>
    <t>찝찝한 거울 귀신 ㄷㄷㄷ(영화리뷰/결말포함)(공포영화)</t>
  </si>
  <si>
    <t>거울 귀신 ㄷㄷ</t>
  </si>
  <si>
    <t>역대급 엑소시즘 ㄷㄷㄷ 지리는 구마의식(영화리뷰/결말포함)(공포영화)</t>
  </si>
  <si>
    <t>구마 미식</t>
  </si>
  <si>
    <t>옛날과 비교 할 수 없는 역대 최강 강시..(영화리뷰/결말포함)(공포영화)</t>
  </si>
  <si>
    <t>강 시</t>
  </si>
  <si>
    <t>잠들지 않으면 돈을 받을 수 있는 실험..(영화리뷰/결말포함)(공포영화)</t>
  </si>
  <si>
    <t>역대급 반전 소름</t>
  </si>
  <si>
    <t>넷플릭스 신작 !! 지리는 스페인 스릴러 (영화리뷰/결말포함)(공포영화)</t>
  </si>
  <si>
    <t>(광신도 공포) 역대급 반전 스릴러</t>
  </si>
  <si>
    <t>늪지대에 휴가 갔다가 악어에게 고립되어 버린 가족(영화리뷰/결말포함)(공포영화)</t>
  </si>
  <si>
    <t>식인 악어</t>
  </si>
  <si>
    <t>미래를 그리는 소년, 그는 신인가 악마인가(영화리뷰/결말포함)(공포영화)</t>
  </si>
  <si>
    <t>(반전포함) 소름 돋는 그림</t>
  </si>
  <si>
    <t>거대한 악어를 호수에서 키우는 미친 할머니;; 《플래시드 몰아보기》 (영화리뷰/결말포함)(공포영화)</t>
  </si>
  <si>
    <t>크기 ㄷㄷ; &lt;플래시드&gt; 전편 몰아보기</t>
  </si>
  <si>
    <t>휴양지에서 벌레에 물린 뒤로 알을 낳게 된 여자(영화리뷰/결말포함)(공포영화)</t>
  </si>
  <si>
    <t>충격 (벌레 알)</t>
  </si>
  <si>
    <t>첫째 딸이 마녀가 되는 과정을 다룬 이야기(영화리뷰/결말포함)(공포영화)</t>
  </si>
  <si>
    <t>2022년에 개봉했다고는 믿기지 않는 영화... (영화리뷰/결말포함)(공포영화)</t>
  </si>
  <si>
    <t>이런 영화는 없었다.</t>
  </si>
  <si>
    <t>아바타 감독의 충격적인 데뷔작!!!!!!!(영화리뷰/결말포함)(공포영화)</t>
  </si>
  <si>
    <t>피라냐 ㅎㄷㄷ</t>
  </si>
  <si>
    <t>얼마 전 죽었던 학생이 계속해서 보이는 초능력자(영화리뷰/결말포함)(공포영화)</t>
  </si>
  <si>
    <t>너 때문이야</t>
  </si>
  <si>
    <t>역대급 악마가 등장하는 넷플릭스 ㄷㄷ 극강공포(영화리뷰/결말포함)(공포영화)</t>
  </si>
  <si>
    <t>전설의 시작 사람을 먹는 피라냐!!!!!(영화리뷰/결말포함)(공포영화)</t>
  </si>
  <si>
    <t>고전!!! 원조 파라냐!!!</t>
  </si>
  <si>
    <t>여신을 모시는 섬에 갇혀버린 한 남자(영화리뷰/결말포함)(공포영화)</t>
  </si>
  <si>
    <t>여신..?</t>
  </si>
  <si>
    <t>《실화바탕》 화씨 247도 사우나에서 10시간동안 갇힌 여자  (영화리뷰/결말포함)(공포영화)</t>
  </si>
  <si>
    <t>실화를 바탕으로 한 247도 사우나에 갇히면 생기는 일</t>
  </si>
  <si>
    <t>역대급 공포영화 ㄷㄷ 이블데드 리메이크 (영화리뷰/결말포함)(공포영화)</t>
  </si>
  <si>
    <t>진짜 무섭네</t>
  </si>
  <si>
    <t>무언가 이상한 마을에 외계인이 들이닥치는 병맛 B급영화 (영화리뷰/결말포함)(공포영화)</t>
  </si>
  <si>
    <t>인간 뱀파이어 좀비 3종족이 사는 마을</t>
  </si>
  <si>
    <t>오줌 지리는 영안실 공포 ㄷㄷㄷ(영화리뷰/결말포함)(공포영화)</t>
  </si>
  <si>
    <t>지 림</t>
  </si>
  <si>
    <t>"악마는 너를 원한다" 인간 내면의 심리를 소재로 삼은 서스펜스 스릴 영화 (영화리뷰/결말포함)(공포영화)</t>
  </si>
  <si>
    <t>프레이 포더 데블</t>
  </si>
  <si>
    <t>모녀가 살고 있는 집에 나타난 강도들(영화리뷰/결말포함)(공포영화)</t>
  </si>
  <si>
    <t>식량X 전화X 살려주세요..</t>
  </si>
  <si>
    <t>원하는 욕망을 이루어주는 섬에 초대된 사람들(영화리뷰/결말포함)(공포영화)</t>
  </si>
  <si>
    <t>이게 내 판타지? 욕망을 이루어주는 섬</t>
  </si>
  <si>
    <t>이제 공포영화까지 EDM?????(영화리뷰/결말포함)(공포영화)</t>
  </si>
  <si>
    <t>(납치 ㄷㄷㄷ) 제발 살려주세요</t>
  </si>
  <si>
    <t>주인공이 역대급으로 이뻐서 무서운 영화 ㄷㄷㄷ(영화리뷰/결말포함)(공포영화)</t>
  </si>
  <si>
    <t>(몽유병) 역대급 고산층의 ㄷㄷㄷ</t>
  </si>
  <si>
    <t>환청과 환각ㄷㄷㄷ(영화리뷰/결말포함)(공포영화)</t>
  </si>
  <si>
    <t>시X 누구야</t>
  </si>
  <si>
    <t>닥터 스트레인지의 감독 스콧 데릭슨의 공포물 작품상상도 못한 타이밍에 깜놀주의 (영화리뷰/결말포함)(공포영화)</t>
  </si>
  <si>
    <t>깜놀주의</t>
  </si>
  <si>
    <t>학교 찐따였던 주인공이 능력을 얻어 배로 복수해주는 단편 영화(영화리뷰/결말포함)(공포영화)</t>
  </si>
  <si>
    <t>역대급 한국 호러</t>
  </si>
  <si>
    <t>아무도 없는 바다에서 식인 상어와의 혈투 (영화리뷰/결말포함)(공포영화)</t>
  </si>
  <si>
    <t>여자 홀로 바다 한가운데에서 상어를 마주한다면?</t>
  </si>
  <si>
    <t>《호러 히어로》 지금까지는 없었던 새로운 공포의 탄생 (영화리뷰/결말포함)(공포영화)</t>
  </si>
  <si>
    <t>슈퍼히어로가 인류의 재앙이 된다면? 더보이</t>
  </si>
  <si>
    <t>역대급 치명적이게 섹시한 뱀파이어...(영화리뷰/결말포함)(공포영화)</t>
  </si>
  <si>
    <t>구독자를 늘리기 위한 공포 유투버의 어그로 ㄷㄷ (영화리뷰/결말포함)(공포영화)</t>
  </si>
  <si>
    <t>미친 유튜버</t>
  </si>
  <si>
    <t>촬영하러 갔다가 아파트에 갇혀버린 촬영팀 (쿼런틴 1 - 2 편 몰아보기) (영화리뷰/결말포함)(공포영화)</t>
  </si>
  <si>
    <t>옆집 할머니가 이상하다..</t>
  </si>
  <si>
    <t>역대급 무서운 태국 공포영화 ㄷㄷㄷ(영화리뷰/결말포함)(공포영화)</t>
  </si>
  <si>
    <t>(태국공포) 오줌 지리는 공포 ㄷㄷㄷ</t>
  </si>
  <si>
    <t>미모의  청각장애인을 건드리면 생기는 일(영화리뷰/결말포함)(공포영화)</t>
  </si>
  <si>
    <t>지린다 무섭다</t>
  </si>
  <si>
    <t>의대생들이 사후세계를 볼 수 있는 방법을 알아냈다(영화리뷰/결말포함)(공포영화)</t>
  </si>
  <si>
    <t>충격적인 사후세계</t>
  </si>
  <si>
    <t>"넷플릭스" 공포 시리즈 마녀의 저주로 살X마들에게 쫓기는 영화 - 피어 스트리트 전편보기 - (영화리뷰/결말포함)(공포영화)</t>
  </si>
  <si>
    <t>피어 스트리트 &lt;몰아보기&gt;</t>
  </si>
  <si>
    <t>제작비 1,300억!! "존윅" 제작진이 넷플릭스와 손잡고 만든 화끈한 뱀파이어 액션 영화(영화리뷰/결말포함)(공포영화)</t>
  </si>
  <si>
    <t>(뱀파이어) -나 채식주의자야ㅋ</t>
  </si>
  <si>
    <t>인터넷에 돌아다니는 찝찝하고 기분나쁜 동영상 (영화리뷰/결말포함)(공포영화)</t>
  </si>
  <si>
    <t>악마임? ㄷㄷ 22 역대급 공포 ㄷㄷ</t>
  </si>
  <si>
    <t>이때까지는 없었던 《반전의 공포영화》 마지막 장면 보고 아직도 충격에서 헤어나오지 못 하는 중... (영화리뷰/결말포함)(공포영화)</t>
  </si>
  <si>
    <t>반전결말 썸네일 만들기 전에 팬X좀갈아입고 오겠습니다</t>
  </si>
  <si>
    <t>우주에서 온 괴생명체에게 인류의 80%가 학살당한 영화(영화리뷰/결말포함)(공포영화)</t>
  </si>
  <si>
    <t>소리 내는 순간...</t>
  </si>
  <si>
    <t>귀신 없이 무서운 역대급 영화(영화리뷰/결말포함)(공포영화)</t>
  </si>
  <si>
    <t>슴ㄱ를 줄이려 성형외과를 찾아가자 벌어진 좀비사태(영화리뷰/결말포함)(공포영화)</t>
  </si>
  <si>
    <t>너무커서 고민인 여자</t>
  </si>
  <si>
    <t>집에서도 아킬레스건을 조심해야 하는 이유(영화리뷰/결말포함)(공포영화)</t>
  </si>
  <si>
    <t>아킬레스건 살X마</t>
  </si>
  <si>
    <t>좀비라 불리는 아이를 입양하자 벌어진 끔찍한 일(영화리뷰/결말포함)(공포영화)</t>
  </si>
  <si>
    <t>제가 입양할게요(좀비..?)</t>
  </si>
  <si>
    <t>《넷플릭스 공포물》 기괴한 숲에 발을 들이면 보이는 기괴한 생물체... (영화리뷰/결말포함)(공포영화)</t>
  </si>
  <si>
    <t>리추얼 숲속에 있다 '스웨덴 숲에 있는 전설적인 괴물</t>
  </si>
  <si>
    <t>"랑종"과 비슷하지만 더 재밌다는 대만 오컬트 공포 영화</t>
  </si>
  <si>
    <t>잠들기 전 클릭 금지</t>
  </si>
  <si>
    <t>공포영화 최고봉 셔터 미국 리메이크판 ㄷㄷㄷ(영화리뷰/결말포함)(공포영화)</t>
  </si>
  <si>
    <t>역대급 공포 셔터 리메이크</t>
  </si>
  <si>
    <t>동굴 탐사 중 괴생물체를 만났다(영화리뷰/결말포함)(공포영화)</t>
  </si>
  <si>
    <t>사람을 잡아먹는 괴생물체</t>
  </si>
  <si>
    <t>모텔에 모인 사람들에게 의문에 사건이 발생한다(영화리뷰/결말포함)(공포영화)</t>
  </si>
  <si>
    <t>(얼어죽음) 폭우속 모텔 살x사건</t>
  </si>
  <si>
    <t>세상에 재림하려는 예수를 없애기 위해 대규모 살육을 시작한 악마(영화리뷰/결말포함)(공포영화)</t>
  </si>
  <si>
    <t>신생실에 있는 아기를 모두 죽인 이유</t>
  </si>
  <si>
    <t>영화 속으로 들어가 살인마에게 쫓겨 다니는 영화(영화리뷰/결말포함)(공포영화)</t>
  </si>
  <si>
    <t>다음은 너다</t>
  </si>
  <si>
    <t>인어들이 사는 어촌 마을의 잔혹하고 충격적인 실체(영화리뷰/결말포함)(공포영화)</t>
  </si>
  <si>
    <t>인어</t>
  </si>
  <si>
    <t>가짜퇴마사가 진짜 귀신이 들린 집에 갇히게 되면 벌어지는 일(영화리뷰/결말포함)(공포영화)</t>
  </si>
  <si>
    <t>어서와 우리집에</t>
  </si>
  <si>
    <t>충격;;; 사람들을 납치해 가축으로 키우는 마을...;(영화리뷰/결말포함)(공포영화)</t>
  </si>
  <si>
    <t>(주인) 26번째 인간 젖소</t>
  </si>
  <si>
    <t>《제작비 1000억》인간의 무분별한 자연파괴에 심해 10,000m 밑에 잠들어 있던 상상초월 괴물의 분노 (영화리뷰/결말포함)(공포영화)</t>
  </si>
  <si>
    <t>역대급 심해공포물</t>
  </si>
  <si>
    <t>성욕에 미친 악마에게 매일 밤 시달리는 새 신부 (영화리뷰/결말포함)(공포영화)</t>
  </si>
  <si>
    <t>스킬 미쳤는데?</t>
  </si>
  <si>
    <t>아내와 사별한 뒤 이해할 수 없는 딸의 행동(영화리뷰/결말포함) (공포영화)</t>
  </si>
  <si>
    <t>그날 밤.. 네가 죽였어</t>
  </si>
  <si>
    <t>고대 피라미드에서 습격을 당한 다큐멘터리팀(영화리뷰/결말포함)(공포영화)</t>
  </si>
  <si>
    <t>피라미드의 괴물</t>
  </si>
  <si>
    <t>실제로 100년 동안 기괴한 현상이 나타났다는 세계 최고의 흉가를 모티브로 한 영화</t>
  </si>
  <si>
    <t>충격 반전으로 매니아 층까지 만들어낸 영화의 후속작! 인형의 규칙을 따르지 않으면 벌어지는 일(영화리뷰/결말포함)(공포영화)</t>
  </si>
  <si>
    <t>(미친 인형) 지켜보고 있다</t>
  </si>
  <si>
    <t>갈때까지 가버린 아나콘다 시리즈 모음(영화리뷰/결말포함)(공포영화)</t>
  </si>
  <si>
    <t>돌연변이 아나콘다</t>
  </si>
  <si>
    <t>기적을 행하며 믿지 않는 사람들에게 비극을 보여주는 소녀(영화리뷰/결말포함)(공포영화)</t>
  </si>
  <si>
    <t>당신은 지옥행 입니다</t>
  </si>
  <si>
    <t>아마존 프라임 뱀파이어 장르 신작 ㄷㄷㄷㄷ(영화리뷰/결말포함)(공포영화)</t>
  </si>
  <si>
    <t>애인처럼 대해줘야 하는 소름끼치는 인형의 실체(영화리뷰/결말포함)(공포영화)</t>
  </si>
  <si>
    <t>미친 정신나간 인형</t>
  </si>
  <si>
    <t>쏘우 감독이 만든 역대급 공포물 ㄷㄷㄷ(영화리뷰/결말포함)(공포영화)</t>
  </si>
  <si>
    <t>오줌 지리는 인형 공포물</t>
  </si>
  <si>
    <t>헐리우드도 인정한 충격적인 한국정서 ㄷㄷㄷㄷ(영화리뷰/결말포함)(공포영화)</t>
  </si>
  <si>
    <t>지리네 ㄷㄷ 미국도 인정한 한국공포</t>
  </si>
  <si>
    <t>섬뜩하고 무서운 정부실험 ㄷㄷㄷㄷ(영화리뷰/결말포함)(공포영화)</t>
  </si>
  <si>
    <t>(진짜 지리네 ㄷㄷㄷ) 역대급 페이크 다큐</t>
  </si>
  <si>
    <t>미국에서 금지된 죽음을 부르는 보드게임(영화리뷰/결말포함)</t>
  </si>
  <si>
    <t>나랑 게임할래?</t>
  </si>
  <si>
    <t>미국 아이들이 들으면 지린다는 슬렌더맨(영화리뷰/결말포함)(공포영화)</t>
  </si>
  <si>
    <t>엄 마</t>
  </si>
  <si>
    <t>《역대급 사이코》 학교 미녀를 대놓고 좋아하면 안되는 이유  (영화리뷰/결말포함)(공포영화)</t>
  </si>
  <si>
    <t>이래도 나한테 안 넘어와?</t>
  </si>
  <si>
    <t>새로운 악령의 등장과 인시디어스 시리즈가 시작된 그 집의 비밀《인시디어스4》 네번째 이야기(영화리뷰/결말포함)(공포영화)</t>
  </si>
  <si>
    <t>변태 악령에게 영혼이 붙잡힌 소녀, 《인시디어스 3》 시리즈 세번째 이야기(영화리뷰/결말포함)</t>
  </si>
  <si>
    <t>악령</t>
  </si>
  <si>
    <t>드디어 드러나는 악령의 정체, 믿고 보는 제임스완 감독의 공포 영화 《인시디어스2》 두번째 이야기(영화리뷰/결말포함)(공포영화)</t>
  </si>
  <si>
    <t>스토리 탄탄한 공포영화 시리즈의 첫 시작, 혼자서는 절대 못 보는 영화 《인시디어스 1》 첫번째 이야기(영화리뷰/결말포함)</t>
  </si>
  <si>
    <t>식인 상어의 공격으로 암초에 고립 된 여자..(영화리뷰/결말포함)</t>
  </si>
  <si>
    <t>(물에 잠기는중)</t>
  </si>
  <si>
    <t>무서워서 " 지리는 " 어른들만 볼수있는 미친 퇴마의식 ㄷㄷㄷ(영화리뷰/결말포함) (공포영화)</t>
  </si>
  <si>
    <t>악 마</t>
  </si>
  <si>
    <t>역대급 악마같은 중국영화 ㄷㄷㄷ(영화리뷰/결말포함)(공포영화)</t>
  </si>
  <si>
    <t>졸 작</t>
  </si>
  <si>
    <t>쫄보들은 '절대' 클릭 금지 넷플릭스에서 작정하고 만든 공포영화 (영화리뷰/결말포함) (공포영화)</t>
  </si>
  <si>
    <t>귀신에 씌인 노인들</t>
  </si>
  <si>
    <t>실제로 일어날 것 같아 더 무서운 충격적인 반전 영화(영화리뷰/결말포함) (공포영화)</t>
  </si>
  <si>
    <t>반 전</t>
  </si>
  <si>
    <t>다른 사람의 몸을 건너며 자신의 반쪽을 찾는 유령(영화리뷰/결말포함) (공포영화)</t>
  </si>
  <si>
    <t>너구나..?</t>
  </si>
  <si>
    <t xml:space="preserve"> 《공포 영화의 대가》 스콧 데릭슨 감독이 CG없이 영화를 만들었다 ㅎㄷㄷ  (영화리뷰/결말포함) (공포영화)</t>
  </si>
  <si>
    <t>편집하다가 지렸습니다</t>
  </si>
  <si>
    <t>안개속에 뒤덮이면 나오는 원혼들, 그리고 복수  (영화리뷰/결말포함)</t>
  </si>
  <si>
    <t>역대급 반전</t>
  </si>
  <si>
    <t>무려 "넷플릭스"에서 제작한 도시괴담 《전 시즌 몰아보기》(영화리뷰/결말포함)(공포영화)</t>
  </si>
  <si>
    <t>돌아보 도시괴담</t>
  </si>
  <si>
    <t>난폭하고 거대한 회색 곰을 눈 앞에서 마주한다면? (영화리뷰/결말포함) (공포영화)</t>
  </si>
  <si>
    <t>곰은사람을 찢어</t>
  </si>
  <si>
    <t>미친 미국판 " 기생충  " 이게 실화라고????(영화리뷰/결말포함)(공포영화)</t>
  </si>
  <si>
    <t>쌍둥이 언니의 인기와 재능을 가지고 싶었던 동생이 벌인 일 (영화리뷰/결말포함) (공포영화)</t>
  </si>
  <si>
    <t>내잘못이 아니야...</t>
  </si>
  <si>
    <t>어느날 택배로 도착한 아이를 입양했더니... 너무 기괴해서 한동안 생각나는 공포 영화(영화리뷰/결말포함) (공포영화)</t>
  </si>
  <si>
    <t>"엄마, 내가 무서워?" 태어난 지 150일된 아들</t>
  </si>
  <si>
    <t>충격적인 구마를 보여주는 소름돋는  영화 (영화리뷰/결말포함)(메넨데스 구마의기록) (공포영화)</t>
  </si>
  <si>
    <t>살려줘!!</t>
  </si>
  <si>
    <t>찝찝하고 기분나쁜 인도 공포영화(영화리뷰/결말포함) (공포영화)</t>
  </si>
  <si>
    <t>인도공포 오줌 지렸지?</t>
  </si>
  <si>
    <t>정신나간</t>
  </si>
  <si>
    <t>메뚜기에게 자신의 피를 먹이는 여자.. (영화리뷰/결말포함) (공포영화)</t>
  </si>
  <si>
    <t>XXX (염소먹는중..) 식인 메뚜기</t>
  </si>
  <si>
    <t>(공포영화) 퇴마가 필요한 섹시한 친구(영화리뷰/결말포함)(내베프의퇴마의식) (공포영화)</t>
  </si>
  <si>
    <t>하이틴 공포물</t>
  </si>
  <si>
    <t>다 보면 미친 여운에 못 헤어 나오는 SF 재난 스릴러 영화(영화리뷰/결말포함) (공포영화)</t>
  </si>
  <si>
    <t>화성 생명체 - 곱게 키워줬더니...</t>
  </si>
  <si>
    <t>우물에 묻은 여자가 살아돌아왔다 (영화리뷰/결말포함) (공포영화)</t>
  </si>
  <si>
    <t>성형수술 하고 온 엄마를 못 알아본 쌍둥이의 충격적인 행동(영화리뷰/결말포함) (공포영화)</t>
  </si>
  <si>
    <t>친엄마 아들 응 우리 엄마 아냐~</t>
  </si>
  <si>
    <t>찝찝하고 기분나쁜 태국 공포영화(영화리뷰/결말포함) (공포영화)</t>
  </si>
  <si>
    <t>" 충격반전 " 수준급 공포영화 미쳤다 ㄷㄷㄷ(영화리뷰/결말포함) (공포영화)</t>
  </si>
  <si>
    <t>이건 진짜 오줌 지림</t>
  </si>
  <si>
    <t>CCTV에 이상한 것이 찍혀버렸다.. (영화리뷰/결말포함) (공포영화)</t>
  </si>
  <si>
    <t>왜 날 안믿어?</t>
  </si>
  <si>
    <t>선택하지않으면 내가 죽는다(영화리뷰/결말포함) (공포영화)</t>
  </si>
  <si>
    <t>끝없는 도로에서 가족이 한명씩 죽어가는 "실제 사건"을 다룬 미스테리 공포 영화 (공포영화)</t>
  </si>
  <si>
    <t>이것은 실화입니다 절대로 벗어날 수 없는 도로</t>
  </si>
  <si>
    <t>운석이 떨어지고 변해버린 마을 (영화리뷰/결말포함) (공포영화)</t>
  </si>
  <si>
    <t>(사람)</t>
  </si>
  <si>
    <t>오늘 """ 지리게 '"" 해드립니다 엄청난 흥행에 성공한 영화의 리메이크작 (영화리뷰/결말포함) (공포영화)</t>
  </si>
  <si>
    <t>지림</t>
  </si>
  <si>
    <t>금지구역 지하에는 문이 있다..(영화리뷰/결말포함) (공포영화)</t>
  </si>
  <si>
    <t>&lt;킬링타임&gt; 지옥에 갇힌 사람들</t>
  </si>
  <si>
    <t>그날 일이 떠오르는 섬뜩한 공포영화(영화리뷰/결말포함) (공포영화)</t>
  </si>
  <si>
    <t>소 름</t>
  </si>
  <si>
    <t>누군가 매일 밤 나를 노린다  (영화리뷰/결말포함) (공포영화)</t>
  </si>
  <si>
    <t>충격 반전</t>
  </si>
  <si>
    <t>오늘 밤 잠 못 들게 해드립니다...엄청난 흥행에 성공한 영화의 리메이크작(영화리뷰/결말포함) (공포영화)</t>
  </si>
  <si>
    <t>찝찝하고 기분나쁜 뱀파이어 영화(영화리뷰/결말포함) (공포영화)</t>
  </si>
  <si>
    <t>피 (미녀 뱀파이어) 빨아줄게</t>
  </si>
  <si>
    <t>악마랑 하는 빙고게임(영화리뷰/결말포함)(빙고지옥) (공포영화)</t>
  </si>
  <si>
    <t>쥐잡듯이 잡은 지방대 출신 후배가, 내 상사가 됐다..; 《킹더랜드 3-4화》</t>
  </si>
  <si>
    <t>(지방대 출신) (회사 CEO) (상무이사) - 이 친구, 특진 시켜봐!</t>
  </si>
  <si>
    <t>낙하산 타고 오다가 늦었다는 인턴 개갈궜더니 전무이사님이 뛰어왔습니다.. 《킹더랜드》</t>
  </si>
  <si>
    <t>(인턴 + 회장 아들) ..??? (과장) (전무이사) "과장님이 저 잘랐어요"</t>
  </si>
  <si>
    <t>서로 정체를 모르고 하룻밤을 보낸 두 사람한테 생긴 일..; 《덱스터 시즌2 총정리》</t>
  </si>
  <si>
    <t>(소시오패스) (사이코패스)</t>
  </si>
  <si>
    <t>은근 개웃겼던 《범죄도시 모든 애드립》 총정리ㅋㅋㅋㅋ</t>
  </si>
  <si>
    <t>- 나 이거 USB가 편해 1 .. 이거 SUV인데??</t>
  </si>
  <si>
    <t>와.. 이거 너무 재밌는데요? 《덱스터 시즌1 총정리》</t>
  </si>
  <si>
    <t>연쇄살인마 '신'</t>
  </si>
  <si>
    <t>아이유의 '그' 영화.. 떴다!!! 《드림》</t>
  </si>
  <si>
    <t>경고!! 이거 보면 시간삭제 당함 《워킹데드 1- 11 총정리》</t>
  </si>
  <si>
    <t>《 존 윅 4 》 후기 총정리</t>
  </si>
  <si>
    <t>은근 개웃긴 드라마ㅋㅋㅋㅋ 《뷰티인사이드 몰아보기》</t>
  </si>
  <si>
    <t>권력으로 정점에 선 여자를 빡치게 하면 생기는 일..ㄷㄷ 《디 엠파이어》</t>
  </si>
  <si>
    <t>청와대라서 어쩌라구요!</t>
  </si>
  <si>
    <t>역겨운데 개꿀잼 ㅎㄷㄷ 《간니발 시즌1 - 총정리》</t>
  </si>
  <si>
    <t>너 맛있어보이네? 《간니발 시즌1 - 한번에 보기》</t>
  </si>
  <si>
    <t>와.. 진짜 53분 순삭; 《카지노 - 시즌1 총정리》</t>
  </si>
  <si>
    <t>카지노 - 1-8화 한번에 몰아보기</t>
  </si>
  <si>
    <t>《카지노》 1-7화 소름 명장면&amp;줄거리 총정리</t>
  </si>
  <si>
    <t>카지노 가장 소름 돋았던 장면.. ㅎㄷㄷ;;</t>
  </si>
  <si>
    <t>중동 국가를 함부로 가면 X 되는 이유 ㅎㄷㄷ...《교섭》</t>
  </si>
  <si>
    <t>《더 글로리》 가장 소름 돋았던 연기&amp;사이다 총정리..ㅎㄷㄷ</t>
  </si>
  <si>
    <t>(웃참 중..)</t>
  </si>
  <si>
    <t>단 2시간 41분, 《프리즌브레이크 시즌 1-4》까지 볼 수 있다.</t>
  </si>
  <si>
    <t>《카지노》 보고도 믿기 힘든 최민식 연기 모음..ㅎㄷㄷ</t>
  </si>
  <si>
    <t>화는 초장 대신 피가 제 맛이지</t>
  </si>
  <si>
    <t>한번 보면 210분 순삭됨 《로스트 시즌1-6 총정리》</t>
  </si>
  <si>
    <t>(악신) VS (신) -인간으로 '내기' 할까?</t>
  </si>
  <si>
    <t>양아치들이 납치한 미소녀, 그런데 하필 아빠가..? 《24》 시즌1 - 1부</t>
  </si>
  <si>
    <t>-당신의 106분- 순삭 시켜드립니다. 《프리즌브레이크 시즌1-3 총정리》</t>
  </si>
  <si>
    <t>진짜 이런 쌉꿀잼 한국드라마를 몰랐다니.. 《구경이》</t>
  </si>
  <si>
    <t>영혼을 갈아서 《워킹데드 시즌1 - 10 총정리》 만들어봤어여..</t>
  </si>
  <si>
    <t>《수리남》 존나 찰졌던 명대사, 명장면 모음 [스포일러 포함]</t>
  </si>
  <si>
    <t>어이, 강프로!</t>
  </si>
  <si>
    <t>단 3시간, 《워킹데드 시즌1-9》까지 볼 수 있다.</t>
  </si>
  <si>
    <t>18분 12초 동안 충격의 연속인 《워킹데드 시즌9 - 1부》 정리해봄</t>
  </si>
  <si>
    <t>54분 25초 내내 진짜 개웃김ㅋㅋㅋㅋ 《멜로가체질 통합본》</t>
  </si>
  <si>
    <t>2시간 32분 46초만에 《워킹데드 시즌1-8》 정리함</t>
  </si>
  <si>
    <t>25분 43초 동안 웃겨드리겠습니다. 《멜로가체질 - 2부》</t>
  </si>
  <si>
    <t>보면 예쁜 여주인공이 너무 불쌍해짐.. 하.. 《everything you love》</t>
  </si>
  <si>
    <t>이거 재미없으면 지구떠남ㅋㅋㅋ 《멜로가체질 - 1부》</t>
  </si>
  <si>
    <t>와 ㄹㅇ.. 이 드라마를 한국에서 오픈한다고?? 《콜드》</t>
  </si>
  <si>
    <t>단 2시간, 《워킹데드 시즌1-7》까지 볼 수 있다.</t>
  </si>
  <si>
    <t>이세계를 넘나들며 최강 초능력자를 썰어버리는 소드마스터 오타쿠 《히어로즈 시즌1-2 총정리》</t>
  </si>
  <si>
    <t>(최강 초능력자) - 쉽누 (오타쿠)</t>
  </si>
  <si>
    <t>넷플릭스에서 29금 한국드라마로 알려진 작품.. 《우아한 친구들 1-3부 총정리》</t>
  </si>
  <si>
    <t>자기 전 이 영상 클릭금지!! 《우아한 친구들 - 2부》</t>
  </si>
  <si>
    <t>요즘 골프를 이렇게 가르친다구요? 《우아한 친구들 - 1부》</t>
  </si>
  <si>
    <t>자극적인 전체관람가 《워킹데드 시즌1-6 총정리》</t>
  </si>
  <si>
    <t>현대모비스에서 작정하고 만든 끔찍 + 병맛 애니ㅋㅋㅋㅋ</t>
  </si>
  <si>
    <t>49금 주의 이 영상은 꼭 혼자 보세요..ㄷㄷ 《인민을 위해 복무하라》</t>
  </si>
  <si>
    <t>- (취사병) (사단장 아내) 이제부터 날 '누나'라고 불러</t>
  </si>
  <si>
    <t>SS급 초능력자가 다른 초능력자들을 사냥하는 드라마.. 《히어로즈 시즌1 총정리》</t>
  </si>
  <si>
    <t>의외로 독종이었던 삼류건달을 무시한 부산 최고 조폭들의 최후.. ㄷㄷ 《뜨거운피》</t>
  </si>
  <si>
    <t>- 너가 부산의 왕이 돼라!</t>
  </si>
  <si>
    <t>인간의 추악함을 빠꾸없이 보여주는 드라마 《워킹데드 시즌1-5 총정리》</t>
  </si>
  <si>
    <t>71분동안 미친 몰입감을 보여주는 드라마..《미스티 1-3부 총정리》</t>
  </si>
  <si>
    <t>진짜 이거 재미없으면 바지에 똥싸겠습니다. 《미스티 - 2부》</t>
  </si>
  <si>
    <t>단 23분, 극강의 몰입도를 보여주는 드라마 《미스티 - 1부》</t>
  </si>
  <si>
    <t>이거 재미없으면 바지에 똥쌉니다.. 《프리즌브레이크 시즌1-2 총정리 재업로드》</t>
  </si>
  <si>
    <t>직접 보기 귀찮은 《워킹데드 시즌 1-4》 64분만에 몰아보기!!</t>
  </si>
  <si>
    <t>개같이 멸망한 세상 속 생존기..</t>
  </si>
  <si>
    <t>신'이 만든 *모텔방*에 들어간 남자..《로스트룸 총정리》</t>
  </si>
  <si>
    <t>모텔 대실 가격 = 24억 (요기어때!?) - 여기가 '신'이 만든 모델이라고?</t>
  </si>
  <si>
    <t>자기 전, 이 영상 클릭 금지!! 《부부의 세계 - 4부》</t>
  </si>
  <si>
    <t>이거 재미없는지 내기할래요? 《워킹데드 시즌1-3 총정리》</t>
  </si>
  <si>
    <t>한국드라마 역대급 발암 명대사.. 지렸다 《부부의 세계 총정리 - 3부》</t>
  </si>
  <si>
    <t>(바람핀 유부남) 사랑에 빠진 게 죄는 아니잖아!</t>
  </si>
  <si>
    <t>딸의 원치 않는 임신소식을 들은 엄마의 반응.. 《부부의 세계 - 2부 총정리》</t>
  </si>
  <si>
    <t>이거 재미없으면 지구 떠남 《부부의 세계 총정리 - 1부》</t>
  </si>
  <si>
    <t>이거 재미 없으면 뭐가 재밌습니까? 《워킹데드 시즌1-2 총정리》</t>
  </si>
  <si>
    <t>한번보면 47분이 사라지는 개꿀잼 드라마 《프리즌브레이크 시즌2 - 총정리》</t>
  </si>
  <si>
    <t>(IQ200 FBI요원) VS (IQ200 탈옥범)</t>
  </si>
  <si>
    <t>《로스트》 배우들의 충격적인 근황.. 헐;</t>
  </si>
  <si>
    <t>(파괴왕..?) (이장우) 우연히, 여행 왔다 하객으로 참석 (함은정)</t>
  </si>
  <si>
    <t>《지옥》에서 가장 역겨웠던 장면 총정리 (1-4화 소개)</t>
  </si>
  <si>
    <t>(부자) (1% 자산가) (죄인) . (상위1% 사업가들) -지금부터 '형식'을 직관하겠습니다.</t>
  </si>
  <si>
    <t>유아인의 미친 연기력이 돋보였던 《지옥 - 2화》 총정리</t>
  </si>
  <si>
    <t>지옥 - 2화 '새진리회' 정진수 의장 "인간은 더욱 정의로워 질 수 있다"</t>
  </si>
  <si>
    <t>넷플릭스 《지옥 - 1화》 드디어 떴다..!</t>
  </si>
  <si>
    <t>지옥 - 1화 - 지옥으로 보내는 중...</t>
  </si>
  <si>
    <t>신'이 죽을 때의 눈.. 《로스트 시즌6 - 3부》</t>
  </si>
  <si>
    <t>소개해주요 남자</t>
  </si>
  <si>
    <t>하필이면 너무 쎈 할아버지를 습격한 무장강도.. 《CSI베가스》</t>
  </si>
  <si>
    <t>(시력 잃은 노인) (레슬러출신 강도) - 너.. 미쳤니?</t>
  </si>
  <si>
    <t>신'의 힘을 실험하다가 다른 차원에 가게된 남자.. 《로스트 시즌6 - 2부》</t>
  </si>
  <si>
    <t>이 '에너지'는 뭐지..?</t>
  </si>
  <si>
    <t>대머리가 잘생겼는데 머리까지 좋으면 생기는 일.. 《프리즌브레이크 시즌2 - 1부》</t>
  </si>
  <si>
    <t>(IQ 200)</t>
  </si>
  <si>
    <t>신'을 죽이려고 군대를 만든 남자 《로스트 시즌6 -1부》</t>
  </si>
  <si>
    <t>한번 보면 140분 순삭되는 드라마 《로스트 시즌1-5+ 총정리》</t>
  </si>
  <si>
    <t>(신) -우리 '내기' 할래?</t>
  </si>
  <si>
    <t>《로스트 시즌6 - 프리퀄》 평범한 인간에서 '신'이 된 남자의 이야기</t>
  </si>
  <si>
    <t>섬을 지키는 '신'</t>
  </si>
  <si>
    <t>고대 '신'을 깨우고 180도 인생이 달라진 남자 《로스트 시즌5 - 2부》</t>
  </si>
  <si>
    <t>《오징어게임》 결말 알고보면 가장 소름 돋는 장면 총정리 [스포 주의]</t>
  </si>
  <si>
    <t>총 상금 '456억' 살인게임을 하기위해 모인 인간들..ㅎㄷㄷ 《오징어게임》</t>
  </si>
  <si>
    <t>[살인마)</t>
  </si>
  <si>
    <t>한번 보면 빠져나올 수 없는 드라마.. 《로스트 시즌5 - 1부》</t>
  </si>
  <si>
    <t>천재설계사가 자신이 만든 '최악의 교도소'에 갇히면 생기는 일..《프리즌 브레이크 시즌1 총정리》</t>
  </si>
  <si>
    <t>(IQ 200) -이 문신을 왜 그리고 왔을까? ㅋ</t>
  </si>
  <si>
    <t>한국인과 하룻밤을 보낸 미국여자의 반응.. (feat. 쿠팡플레이)</t>
  </si>
  <si>
    <t>(한국인) !!! (미국여자) - 정말 놀라울정도로.. 얄팍하고 가느다랗네요..ㅋㅋ;;</t>
  </si>
  <si>
    <t>100분만에 보는 레전드 무인도 생존드라마 《로스트 시즌1-4》 총정리</t>
  </si>
  <si>
    <t>2000년대 초부터 양자역학을 다뤘던 미친 드라마.. 《로스트4 -2부》</t>
  </si>
  <si>
    <t>(시공간을 조종하는 중.)</t>
  </si>
  <si>
    <t>미래 인류가 멸망하기 전, 천재 과학자가 희망없는 사람들을 위해 만든 놀이터 ㅎㄷㄷ</t>
  </si>
  <si>
    <t>무인도에서 탈출한 사람들이 겪는 후유증..ㅎㄷㄷ 《로스트4 - 1부영상》</t>
  </si>
  <si>
    <t>(귀신) 어느날부터 죽은 사람이 보인다..</t>
  </si>
  <si>
    <t>무인도에서 '악신'을 만나면 생기는 일..ㅎㄷㄷ 《로스트 시즌1-3 통합본》</t>
  </si>
  <si>
    <t>인간.. 맛있다..</t>
  </si>
  <si>
    <t>이 미드 때문에 잠 못잤다.. 《로스트 시즌3 - 2부》</t>
  </si>
  <si>
    <t>이거 보면 12분 47초 순삭 《로스트 시즌3 - 1부》</t>
  </si>
  <si>
    <t>(파괴왕)</t>
  </si>
  <si>
    <t>무인도에서 '신의 힘'을 연구하는 기괴한 과학조직.. 《로스트2 정주행-2부》</t>
  </si>
  <si>
    <t>떡밥 하나로 미국 시청률 1위 찍은 전설의 드라마 《로스트2 정주행-1부》</t>
  </si>
  <si>
    <t>[김윤진] [꽈찌쭈]</t>
  </si>
  <si>
    <t>최악의 소년교도소에 종합격투기 세계챔피언이 들어가서 참교육하는 영화</t>
  </si>
  <si>
    <t>(교도소 짱) (MMA 세계챔피언) VS -지금 나한테 시비걸었니..?</t>
  </si>
  <si>
    <t>미국판 펜트하우스라 불리는 막장드라마 ‘다이너스티 시즌1 정주행용’</t>
  </si>
  <si>
    <t>(최연소 CEO)</t>
  </si>
  <si>
    <t>무인도에서 '신'이 사는 곳을 우연히 발견한 사람들.. 그런데? 《로스트 통합본》</t>
  </si>
  <si>
    <t>천국' or '지옥'으로 통하는 문이라고..? 남자</t>
  </si>
  <si>
    <t>무인도에서 '신'이 사는 곳을 우연히 발견한 사람들.. 《로스트 정주행-2부》</t>
  </si>
  <si>
    <t>- 여기에 '신'이 산다구요?</t>
  </si>
  <si>
    <t>비행기 사고로 무인도에 고립된 생존자들에게 일어난 끔찍한 일.. 《로스트 정주행-1부》</t>
  </si>
  <si>
    <t>ㅁㅊ.. 순간이동 능력을 잘못 쓴 소녀의 최후</t>
  </si>
  <si>
    <t>&lt;마녀집회&gt;최종화 (1-13화 줄거리) + 비하인드</t>
  </si>
  <si>
    <t>어렸을때부터 사랑하는 사람을 죽이는 특수훈련을 받은 남자..</t>
  </si>
  <si>
    <t>&lt;마녀집회&gt; 19화 줄거리 -잘가... 내 사랑</t>
  </si>
  <si>
    <t>억만장자의 차에 치인 여자가 누리는 혜택.. ㅎㄷㄷ</t>
  </si>
  <si>
    <t>(구찌) (에르메스) &lt;다이너스티 1~6화 줄거리&gt; (샤넬) (루이비통) -에르메스는 생각보다 별로네요?</t>
  </si>
  <si>
    <t>180년 전, 생매장 당했던 귀족부인.. 그런데?</t>
  </si>
  <si>
    <t>-아직 안 죽었다!? &lt;마녀집회&gt; 1-5화 줄거리</t>
  </si>
  <si>
    <t>미국 상위 0.1% 금수저를 승무원인줄 알고 치근덕거린 남자들의 최후..</t>
  </si>
  <si>
    <t>&lt;다이너스티 1-4화 줄거리&gt; -오늘 시간 괜찮으시죠?ㅎ -방금 '회사' 짤리신거 아시죠?ㅎ</t>
  </si>
  <si>
    <t>로건리가 살아있다는 증거 《펜트하우스2》</t>
  </si>
  <si>
    <t>(소름돋는 꽃말)</t>
  </si>
  <si>
    <t>상위 0.01% 금수저 딸을 승무원이라고 무시한 대기업 남자들의 최후.. 《다이너스티1%, 1-2화 총정리》</t>
  </si>
  <si>
    <t>-커피 한잔 하시죠? ㅎ 방금'회사'짤린거 아시죠? ㅎ</t>
  </si>
  <si>
    <t>오늘자 레전드 찍은 천서진 발연기 모음ㅋㅋㅋㅋㅋ《펜트하우스2》</t>
  </si>
  <si>
    <t>-우리 단태씨는 개미한마리도 못 죽여!!</t>
  </si>
  <si>
    <t>배우 김소연의 27년 성장 과정, 실화냐.. 《펜트하우스 시즌2》</t>
  </si>
  <si>
    <t>(27년전) (27년 후) 평범한 소녀에서 최서진이 되기까지</t>
  </si>
  <si>
    <t>《펜트하우스2》 제작진도 당황하게 만든 스포일러 같은 뇌피셜 유튜버..(feat.호두ismine)</t>
  </si>
  <si>
    <t>펜트하우스2 뇌피셜 총정리 대본 유출된 거 아냐!?</t>
  </si>
  <si>
    <t>《펜트하우스2》 9화 궁금하시면 이거 보세요</t>
  </si>
  <si>
    <t>펜트하우스 29화 떡밥 총정리 나애교의 정체를 알게되는 로건리</t>
  </si>
  <si>
    <t>《펜트하우스2》 천서진이 시즌2에서 망하는 이유</t>
  </si>
  <si>
    <t>(ㅠㅠ) 로건리의 강력한 사이다한방</t>
  </si>
  <si>
    <t>나애교가 심수련이라는 결정적인 장면모음 《펜트하우스2》</t>
  </si>
  <si>
    <t>펜트하우스! 나비문신이 다르다?</t>
  </si>
  <si>
    <t>와.. 이 사람이었다고? 《펜트하우스2》</t>
  </si>
  <si>
    <t>펜트하우스2 배로나 사건 진짜 범인]</t>
  </si>
  <si>
    <t>《펜트하우스2》 7화 궁금하시면 이거 보세요</t>
  </si>
  <si>
    <t>펜트하우스 27화 사이다 떡밥 총정리 (대한민국 부자2위) (국회의원 아내) 국회의원 아내따위가?ㅋ</t>
  </si>
  <si>
    <t>내가 욕하려고 만든 하윤철 배신모음《펜트하우스2》</t>
  </si>
  <si>
    <t>《펜트하우스2》 이거 뭘까..?</t>
  </si>
  <si>
    <t>펜트하우스 5화 복선 총정리</t>
  </si>
  <si>
    <t>아무도 몰랐던 이정재의 비참한 속내, 그가 미친듯이 일만 한 이유</t>
  </si>
  <si>
    <t>어느날, 어머니가 사채를 쓰셨더라구요.</t>
  </si>
  <si>
    <t>헐리우드도 미쳤다고 말하는 한국 CG회사의 뒷 이야기..!</t>
  </si>
  <si>
    <t>(2215) = (240억) - 이게 가능하다고..?</t>
  </si>
  <si>
    <t>블랙핑크가 해외에 가면 벌어지는 일..</t>
  </si>
  <si>
    <t>JENNIE가 콘서트에서 펑펑 운 이유..</t>
  </si>
  <si>
    <t>게이 역할 맡았다가 진짜 게이가 된 톱스타.. ㄷㄷ</t>
  </si>
  <si>
    <t>!!! 중구형..!?</t>
  </si>
  <si>
    <t>와.. 그냥 ㄹㅇ 지렸다.. 짤리기 전에 무조건 빨리 보세요.. (쫄림 주의)</t>
  </si>
  <si>
    <t>이를 갈고 나왔다 폼 제대로 돌아온 핵존잼 시리즈.. 숨도 못 쉬게 해드림</t>
  </si>
  <si>
    <t>이렇게 죽인다고..?</t>
  </si>
  <si>
    <t>나왔다 미친 반전으로 돌아온 디즈니+ 최고 존엄 스릴러.. 무조건 보세요 숨도 못 쉬게 해드림</t>
  </si>
  <si>
    <t>데이트하자 해놓고 딴 여자 품에 안긴 구원 때문에 윤아 뚜껑 열렸다.. ㄷㄷ 《킹더랜드》 5-6화</t>
  </si>
  <si>
    <t>(딴 여자..?) (재벌집 막내딸)</t>
  </si>
  <si>
    <t>지방대 출신이라고 개무시하던 상사보다 먼저 승진하며 참교육시킨 존예 윤아 《킹더랜드》 3-4화</t>
  </si>
  <si>
    <t>(초고속 승진) 보여줄게..</t>
  </si>
  <si>
    <t>떴다.. 디즈니+ 역대급 웰메이드 스릴러 시리즈 《형사록》시즌2 미리보기</t>
  </si>
  <si>
    <t>(고명딸..?) 시즌 형사 미리 보기</t>
  </si>
  <si>
    <t>인턴이 된 재벌 2세가 무개념 직장 상사 참교육으로 후드려 패는 개존잼 드라마.. 《킹더랜드》 1-2화</t>
  </si>
  <si>
    <t>(재벌 2세) 킹더랜드 1-2화 금융치료 맛 좀 보실..?</t>
  </si>
  <si>
    <t>대한민국을 발칵 뒤집어놨던 끔찍한 사건을 소재로 만든 인생 힐링 드라마.. 무조건 보세요</t>
  </si>
  <si>
    <t>감히.. 죽기 전에 한 번은 무조건 봐야한다는 세기의 띵작..</t>
  </si>
  <si>
    <t>이게 진짜 현실이라고..? 한국에서 실제 있었던 일을 바탕으로 만든 대충격 영화..</t>
  </si>
  <si>
    <t>IQ180 상위 1% 초엘리트가 인생을 걸고 핏빛 복수를 시작하는 대존잼 드라마.. 숨도 못 쉬게 재밌다</t>
  </si>
  <si>
    <t>다른 다 조져줄게..</t>
  </si>
  <si>
    <t>이 영화를 보고도 지리지 않는다면 제가 선물을 드립니다..</t>
  </si>
  <si>
    <t>와.. 이런 개존잼 영화가 있었다고..? 무조건 보세요.. (관종 필수 시청)</t>
  </si>
  <si>
    <t>대한민국을 발칵 뒤집어놨던 충격적 사건을 소재로 만든 인생 힐링 드라마.. 무조건 보세요</t>
  </si>
  <si>
    <t>이건 그냥 진짜 개 재밌음 존잼.. 무조건 보세요 숨도 못 쉬게 해드림 (미친 반전)</t>
  </si>
  <si>
    <t>드디어 떴다 역대급 스케일로 전세계 씹어먹으러 나온 평점 9.9 레전드 웹툰 원작 드라마.. 《방과 후 전쟁활동》</t>
  </si>
  <si>
    <t>실화라고 도저히 믿고 싶지 않은 한국이 낳은 지독한 현실 영화.. (감독의 실제 이야기)</t>
  </si>
  <si>
    <t>저.. 선생님..</t>
  </si>
  <si>
    <t>이게.. 미국에서 실제로 있었던 일이랍니다.. 레알로 (미친 실화)</t>
  </si>
  <si>
    <t>미국이 발칵 뒤집혔다</t>
  </si>
  <si>
    <t>가난하다고 개무시 당하던 존예 청소부 아줌마가.. 보여줄게.. 완전히 달라진 나</t>
  </si>
  <si>
    <t>스타킹이나 사와 아줌마</t>
  </si>
  <si>
    <t>설명이 필요 없는 인생 최고의 드라마.. 제발 이 드라마 안 본 사람 없게 해주세요..</t>
  </si>
  <si>
    <t>한날한시에 남편을 잃은 두 여자가 처절한 핏빛 복수를 시작하는 개소름 미친 반전 한국 영화..</t>
  </si>
  <si>
    <t>1000만 못 넘은게 이상한 21세기 최고의 개소름 반전 한국 영화.. (심장마비 주의)</t>
  </si>
  <si>
    <t>선홍빛.. 적당한 체모..</t>
  </si>
  <si>
    <t>상위 1%  지방대 출신 흙수저 존예녀가 재벌집 막내 딸까지 참교육 시키기 시작한 핵사이다 드라마.. 《대행사》 3-4화</t>
  </si>
  <si>
    <t>(재벌집 막내 딸) 싹 다 조쳐줄게..</t>
  </si>
  <si>
    <t>복수 끝판왕  지방대 출신이라고 개무시 당하던 존예녀가 대기업 임원들 참교육 조져버리는 개존잼 드라마.. 《대행사》 1-2화</t>
  </si>
  <si>
    <t>지방대 출신 흙수저녀..? 보여줄게..</t>
  </si>
  <si>
    <t>설명이 필요 없는 한국 최고 존엄 반전 드라마.. 백상 휩쓴 이유가 있습니다.. (50분 순삭)</t>
  </si>
  <si>
    <t>잠시 후..</t>
  </si>
  <si>
    <t>100년에 한 번 나올까 말까한 미친 연기력으로 영화제 씹어먹은 개소름 한국 영화.. (쇼크 주의)</t>
  </si>
  <si>
    <t>괜히 '대상' 받은 작품이 아닙니다.. 죽기 전 꼭 한 번은 봐야할 한국이 낳은 샤넬같은 드라마..</t>
  </si>
  <si>
    <t>(25세 여신 존예녀) 눈 떠보니..</t>
  </si>
  <si>
    <t>힘을 숨겨온 찐따가 절대 죽지 않는 불사의 능력을 얻게되자 피의 복수를 시작하는 개소름 드라마.. 《커넥트》 1-2화</t>
  </si>
  <si>
    <t>(절대 죽지 않는 남자 정해인) 보여줄게..</t>
  </si>
  <si>
    <t>이게.. 한국에서 실제로 있었던 일이랍니다.. 레알로.. (개막장 충격 실화)</t>
  </si>
  <si>
    <t>와.. 이건 그냥 몰입감 미쳤음 소름 존잼.. 무조건 보세요.. 잠도 못 자게 해드림</t>
  </si>
  <si>
    <t>!!!!!! 너지..?</t>
  </si>
  <si>
    <t>힘을 숨겨온 존예 전학생이 복수를 위해 일진들 참교육으로 싹 다 쓸어버리는 핵사이다 신작 드라마.. 《3인칭 복수》 1-2화</t>
  </si>
  <si>
    <t>그리스 로마 신화  개꿀잼 썰로 한 방에 이해하기 《그리스 로마 신화, 신들의 사생활》 1-5화</t>
  </si>
  <si>
    <t>그리스 로마신화 신들의 사생 신들의 왕 제우스 제우스의 복수혈전 제우스 포세이돈 하데스 19금 으른용 핀 &lt;그리스 로마 신화&gt; 개꿀잼 썰로 한 방에 이해하기</t>
  </si>
  <si>
    <t>가난하다고 개무시 당하던 남자가 100억 인생역전 후 전여친 참교육 시켜버리는 핵꿀잼 드라마.. (50분 순삭)</t>
  </si>
  <si>
    <t>(몸값 100억) 1 보여줄게.. !!!!!!</t>
  </si>
  <si>
    <t>1000만 못 넘은게 이상한 전세계 씹어먹은 미친 연기력의 한국이 낳은 개소름 스릴러..</t>
  </si>
  <si>
    <t>이 여자는..</t>
  </si>
  <si>
    <t>500년 동안 힘을 숨겨온 괴력의 존예녀가 '갑질'하는 인간들 싹 다 조져버리는 핵꿀잼 드라마 《쌍갑포차》 1-4화 몰아보기</t>
  </si>
  <si>
    <t>가만 있어</t>
  </si>
  <si>
    <t>연애 중인 커플들 PTSD 오지게 만드는 극리얼 한국이 낳은 진주 같은 로맨스 영화..</t>
  </si>
  <si>
    <t>180cm 이하는 만나본 적 없던 여자가 175cm 모쏠남을 만나면 벌어지는 일.. 《비밀남녀》 데이빗&amp;라미 커플 서사</t>
  </si>
  <si>
    <t>(맥심 모델 ㄷㄷ) 180cm 이하는 좀..</t>
  </si>
  <si>
    <t>전교에서 제일 예쁜 애랑 제일 잘생긴 애</t>
  </si>
  <si>
    <t>전교에서 제일 예쁜 애</t>
  </si>
  <si>
    <t>천상계 여신 존예녀가 어장관리 하는 썸남 참교육으로 조져버리는 핵꿀잼 드라마.. 《알고있지만,》 몰아보기</t>
  </si>
  <si>
    <t>대한민국을 발칵 뒤집어놨던 실제 사건을 바탕으로 만들어진 보물 같은 한국 영화..</t>
  </si>
  <si>
    <t>큰 거 왔다.. 올해 본 드라마 중 제일 빵터진 개웃긴 드라마 ㅋㅋㅋㅋㅋㅋㅋ  《위기의 X》 1-3화</t>
  </si>
  <si>
    <t>!!!!!! ㅋㅋㅋㅋㅋㅋㅋㅋㅋㅋ</t>
  </si>
  <si>
    <t>지방대 출신이라고 개무시 당하던 인턴이 '갑질'하는 대기업 참교육 시켜버리는 대존잼 드라마.. (1시간 순삭)</t>
  </si>
  <si>
    <t>걸그룹 출신 존예녀까지 출연해 여자들 기싸움 난리난 리얼 연애 예능 《비밀남녀》 1-4화</t>
  </si>
  <si>
    <t>충무로 대배우의 8년 만의 드라마 복귀로 난리난 대존잼 한국 드라마.. 《허쉬》 1-3화</t>
  </si>
  <si>
    <t>(10초후..) 보여줄게..</t>
  </si>
  <si>
    <t>옆집으로 이사온 존예녀를 몰래 훔쳐보다가 끔찍한 참교육을 당해버리는 개소름 영화..</t>
  </si>
  <si>
    <t>존예 여자친구 몰카 찍고 협박하는 전 남친 참교육으로 조져버리는 핵꿀잼 드라마.. 《밥 잘 사주는 예쁜 누나》 4-6화</t>
  </si>
  <si>
    <t>천상계 여신 미모로 '시청률 1위' 찍고 난리났던 대존잼 한국 드라마 몰아보기 《밥 잘 사주는 예쁜 누나》 1-3화</t>
  </si>
  <si>
    <t>이게.. 한국에서 가능하다고 ? 미쳤다.. 대한민국 최초 그들의 리얼 로맨스 예능 《남의연애》</t>
  </si>
  <si>
    <t>(훈남1) 한국에서.. (훈남2) (훈남3) 이게 가능하다고..?</t>
  </si>
  <si>
    <t>이젠.. 두 번 다신 영원히 볼 수 없는 한국 최고 여배우의 미친 연기력 (마지막 쇼크 주의)</t>
  </si>
  <si>
    <t>이게.. 한국에서 가능하다고 ? 말도 안 돼.. 대한민국 최초 리얼 로맨스 예능 《메리퀴어》</t>
  </si>
  <si>
    <t>(조금 특별한 커플) 한국에서.. 이게 가능하다고..?</t>
  </si>
  <si>
    <t>여동생을 괴롭힌 존예 일진녀들을 언니가 핏빛 복수로 참교육 조져버리는 개소름 한국 영화..</t>
  </si>
  <si>
    <t>(피해 학생 언니) (존예 일진녀)</t>
  </si>
  <si>
    <t>가난하다고 개무시 당하던 천상계 여신 미모 흙수저녀가.. 보여줄게.. 완전히 금수저가 된 나 !</t>
  </si>
  <si>
    <t>(가난한 여신) 보여줄게.. 완전히 달라진 나</t>
  </si>
  <si>
    <t>힘을 숨기고 학교로 잠입한 존예 전학생이 일진들 싹 다 조져버리는 개소름 드라마.. 《최종병기 앨리스》 1-3화</t>
  </si>
  <si>
    <t>평범한 여고생..? 보여줄게..</t>
  </si>
  <si>
    <t>띵잘 첫 유튜브 출연..!? 영화 선생님 김태훈과 함께한 띵작 이야기.. l 《띵터뷰》 Ep.01</t>
  </si>
  <si>
    <t>(띵잘) (김태훈) 군기 바짝 잡는 중 ㄷㄷ..</t>
  </si>
  <si>
    <t>S급 존예녀 단 둘이 한적한 여행지에서 만난 낯선 남자들을 싹 다 조져버리는 개소름 영화..  《더 렛지》</t>
  </si>
  <si>
    <t>(SS급 존예녀)</t>
  </si>
  <si>
    <t>아직도 안 봤다고 ? 정신 차리세요.. 지리는 핵꿀잼 무친 스릴러들만 엄선해왔습니다요</t>
  </si>
  <si>
    <t>아직도.. 안 봤다고..?</t>
  </si>
  <si>
    <t>이건 진짜 진심 소름 돋음.. 보고 나면 등골이 오싹해지는 한국이 낳은 보석 같은 영화</t>
  </si>
  <si>
    <t>웃다가 배꼽 떨어져도 책임 못 지는 넷플릭스가 낳은 보석 같은 코미디 ㅋㅋㅋㅋㅋㅋ</t>
  </si>
  <si>
    <t>일진들 잘 못 건드린 여선생이 역관광 당해버리는 개소름 충격 영화.. (쇼크 주의 미친 엔딩)</t>
  </si>
  <si>
    <t>!!!!!!</t>
  </si>
  <si>
    <t>실화라는게 믿기지 않는 넷플릭스가 낳은 보물 같은 영화.. (온 몸에 전율 주의)</t>
  </si>
  <si>
    <t>4420만 국민이 단 한 명도 빠짐없이 모두 봐야하는 한국이 낳은 세기의 반전 역작</t>
  </si>
  <si>
    <t>못 생겼다고 남자들에게 개무시 당하던 모쏠녀가.. 보여줄게.. 완전히 달라진 나 (극소름 주의)</t>
  </si>
  <si>
    <t>돈 한 푼 없이 가난에 쩔어 삶이 무의미해질 때 무조건 봐야할 레전드 힐링 한국 영화..</t>
  </si>
  <si>
    <t>이건 그냥 진짜 개 재밌음 소름 핵잼.. 무조건 보세요 입틀막 하게 해드림 (미친 실화)</t>
  </si>
  <si>
    <t>진짜 이 영화가 개봉한다고..? 뀨류나 종식을 알리는 22년 개봉 예정 지리는 후속작들 ㄷㄷ</t>
  </si>
  <si>
    <t>형부 쉿!! 언니한텐 비밀이.. 이 영화 속 많이 개봉한다고?</t>
  </si>
  <si>
    <t>대한민국 경찰의 초리얼 극현실 모습을 적나라하게 보여주는 지리는 한국 드라마 ㄷㄷ</t>
  </si>
  <si>
    <t>이런 보석 같은 한국 영화가 왜 넷플릭스 1위를 못 했지 ?? 심지어.. 실화라고..?</t>
  </si>
  <si>
    <t>나이 40 먹은 모쏠 백수녀</t>
  </si>
  <si>
    <t>모두가 기다렸던 22년 최고의 기대작.. 드디어 개봉합니다.. ※관람권 증정 이벤트※</t>
  </si>
  <si>
    <t>모두가.. 용의자다</t>
  </si>
  <si>
    <t>유부 형님들.. 이 영화보고 지려서 함부로 따라하지 마세요..</t>
  </si>
  <si>
    <t>이건 그냥 진짜 개 웃김 꿀잼 ㅋㅋㅋ 무조건 보세요 배꼽 실종시켜 드림 (수위 주의)</t>
  </si>
  <si>
    <t>?? ㅋㅋㅋㅋㅋㅋㅋㅋㅋ</t>
  </si>
  <si>
    <t>넷플릭스 씹어먹으려 작정한 디즈니+ 지리는 화제작 1위.. 안 본 사람 없어야합니다..</t>
  </si>
  <si>
    <t>19년 최고의 지리는 미친 반전 영화.. 그냥 존잼 무조건 보세요 (소름 주의)</t>
  </si>
  <si>
    <t>쉿.. !!!!</t>
  </si>
  <si>
    <t>이건 너무 충격적이다.. 그 누구도 몰랐을 전 세계 대기업의 숨겨진 소름 비밀.. (실화)</t>
  </si>
  <si>
    <t>맥도날드가.. 이렇게 만들어졌다고..?</t>
  </si>
  <si>
    <t>이 영화는 그냥 미쳤음.. 지리는 반전 지리는 연기 무조건 보세요 (소름 주의)</t>
  </si>
  <si>
    <t>힘을 숨겨온 의문의 존예녀가 인간 수레기들 참교육으로 쓸어버리는 대존잼 한국 영화..</t>
  </si>
  <si>
    <t>내가. 누구게..?</t>
  </si>
  <si>
    <t>오징어 게임보다 더 충격적인 게임을 시작한 천조국 미친 예능 방송 수준.. (소름 주의)</t>
  </si>
  <si>
    <t>?? !!!!!!</t>
  </si>
  <si>
    <t>이건 그냥 밑도 끝도 없이 재밌음 꿀잼.. 무조건 보세요 시간 순삭 시켜드림</t>
  </si>
  <si>
    <t>이게.. 한국에서 실제로 있었던 일을 바탕으로 만든 영화랍니다.. (충격 실화 소름 반전)</t>
  </si>
  <si>
    <t>선생님..</t>
  </si>
  <si>
    <t>안 본 사람은 있어도 한 번 만 본 사람은 없다는 21세기 최고의 지리는 영화..</t>
  </si>
  <si>
    <t>한국에선 개봉 조차 못 한 천조국 으른용 저세상 코미디 ㅋㅋㅋㅋㅋㅋ 애들은 가라 !</t>
  </si>
  <si>
    <t>앙앙! ㅋㅋㅋㅋㅋㅋㅋㅋㅋ</t>
  </si>
  <si>
    <t>일진에게 개무시 당하던 찐따가 10년 후.. 보여줄게.. 완전히 달라진 나</t>
  </si>
  <si>
    <t>10년 후.. !!!!</t>
  </si>
  <si>
    <t>제발.. 요즘 같은 세상에 아직도 이 영화 안 본 사람 없게 해주세요.. (미친 실화)</t>
  </si>
  <si>
    <t>말이 필요 없는 영화.. 그냥 재밌음 존잼 꼭 보세요 시간 순삭 시켜드림</t>
  </si>
  <si>
    <t>제발요.. !!!!</t>
  </si>
  <si>
    <t>1000만 못 넘은게 이상한 역대급 화끈한 한국 스릴러.. (소름 결말 주의)</t>
  </si>
  <si>
    <t>감히.. 얻다 대고 !!</t>
  </si>
  <si>
    <t>내 생애 가장 아름다운 인생 힐링 멜로 영화.. 무조건 보세요</t>
  </si>
  <si>
    <t>식상한 한국식 코미디는 놉 ! 이게 바로 지리는 천조국 유머 ㅋㅋㅋ 애들은 가라 훠이 !</t>
  </si>
  <si>
    <t>재미없을 수가 없는 한국이 낳은 보물 같은 영화 ㅋㅋㅋㅋㅋ</t>
  </si>
  <si>
    <t>뭔 구멍? ㅋㅋㅋㅋㅋㅋㅋㅋㅋ</t>
  </si>
  <si>
    <t>이 한국 영화 지금 개봉하면 난리 납니다.. ㅋㅋㅋㅋㅋㅋ (대환장 파티 주의)</t>
  </si>
  <si>
    <t>!!!! ㅋㅋㅋㅋㅋㅋㅋㅋㅋ</t>
  </si>
  <si>
    <t>드디어.. 여러분들이 그토록 기다리던 넷플릭스 화제작..</t>
  </si>
  <si>
    <t>클릭하는 순간 시간 순삭 당하는 극강 핵꿀잼 영화.. 쫄림 주의 (결말 포함)</t>
  </si>
  <si>
    <t>!!!! 시속 1,00km</t>
  </si>
  <si>
    <t>살다 살다 이런 정신나간 영화는 또 처음 봤네 ㅋㅋㅋㅋㅋㅋㅋ B급을 가장한 SS급 걸작</t>
  </si>
  <si>
    <t>죽기 전에 꼭 봐야 하는 영화 중 하나임은 분명합니다..</t>
  </si>
  <si>
    <t>한국에서 두 번 다신 나오기 힘든 상영 불가 수준의 파격 영화..</t>
  </si>
  <si>
    <t>죽기 전에 꼭 한 번은 봐야하는 인생 영화 레전드 걸작.. 무조건 보세요</t>
  </si>
  <si>
    <t>(힘을 숨긴 5살) 보여줄게요</t>
  </si>
  <si>
    <t>요즘 같은 시대에 나왔다는게 믿기지 않는 한국이 낳은 보석 같은 파격 영화..</t>
  </si>
  <si>
    <t>역대급 쇼킹한 결말로 전세계를 경악하게 만들었던 희대의 괴작.. (충격 반전)</t>
  </si>
  <si>
    <t>게스트 하우스에서 연예인이 머물게 되면 항상 조심했어야 했던 그것</t>
  </si>
  <si>
    <t>지금도금 연예인이 착용했던 속옷콜스</t>
  </si>
  <si>
    <t>만년필 한자루면 소대 하나 정도는 초토화 시키는 일본판 아저씨 [영화리뷰/결말포함]</t>
  </si>
  <si>
    <t>뭐지? 안녕! 만년필이야!</t>
  </si>
  <si>
    <t>[영화리뷰/결말포함] 두 시라소니 형님이 전국구 조직과 맞서면 벌어지는 일들  영화 검은 휘파람2 리뷰</t>
  </si>
  <si>
    <t>(2M 거인) 뒤질래? (왕초) 시라소니 형이 왜? 거기서 나와?</t>
  </si>
  <si>
    <t>출연 배우 모두가 병원행으로 진행되었던 옹박의 토니쟈 형님을 탄생시킨 무술감독님의 타격감 지리는 숨은 명작 [영화리뷰/결말포함]</t>
  </si>
  <si>
    <t>태국의 무라야마! 딱 기다려! 다 조져줄께!</t>
  </si>
  <si>
    <t>순진한 여대생이 단 한번의 친구 부탁으로 유흥업계에 입문하며 인생이 바뀌는 2023년 신작 영화  《살롱드 서울》</t>
  </si>
  <si>
    <t>단 하루로 인해 뒤바뀐 운명...</t>
  </si>
  <si>
    <t>넷플릭스에선 보지 못한 신선한 날것을 그대로 드러낸 영화 육지것들 [개봉영화/영화리뷰]</t>
  </si>
  <si>
    <t>갈땐가더라도... 담배한대정도는 괜찮잖아?</t>
  </si>
  <si>
    <t>90년대 강남 나이트 클럽 클라스 부킹의 시작은 서울이라 말하는 그들 [영화리뷰/결말포함]</t>
  </si>
  <si>
    <t>상금 100만원 90년대 서울 나이트클럽 문화를 적나라하게 보여줬던...</t>
  </si>
  <si>
    <t>자폐증으로 무시받던 소녀가 모든 발차기를 복사 가능하면 벌어지는 일들 영화 초콜릿 [영화리뷰/결말포함]</t>
  </si>
  <si>
    <t>상위 1% 액션 지자야! 천재자폐 소녀!</t>
  </si>
  <si>
    <t>《핫한! 영화》 싸움에 특화된 힘숨찐을 잘 못 건드린 일진들의 최후 셔틀, 최강의 셔틀 리뷰</t>
  </si>
  <si>
    <t>건드리지 말았어야했다. 어금니 꽉깨물어!</t>
  </si>
  <si>
    <t>《꼭 한번은 보게 됨》 홍금보 무술감독님의 정교하고 화려한 액션으로 무장 홍콩판 테이큰 살파랑3 파라독스 [영화리뷰/결말포함]</t>
  </si>
  <si>
    <t>(나용병) 박 터지기 1초전....</t>
  </si>
  <si>
    <t>《두번 이상 봤을껄?》 하필이면 조용히 살고있는 은둔고수의 애완견을 잘 못 건드린 정부 조직의 최후 [영화리뷰/결말포함]</t>
  </si>
  <si>
    <t>국가에게 끊임받은 초고수 스나이퍼 아직! 한발 남았다!</t>
  </si>
  <si>
    <t>《26분 순삭》 싸움 좀 한다고 깝죽거리면 안되는 이유 오야고교 전일제 1학년 수장 나카오카 중학교 시절 스토리모드 [영화리뷰/결말포함]</t>
  </si>
  <si>
    <t>High&amp;Low 오야고교 야! 토도로키! 당 중중 일파 중학교 시절 스토리모드!</t>
  </si>
  <si>
    <t>《꼭 한번은 보게 됨》 교도관이라 무시하면 안되는 이유 토니 쟈 형님의 박 터지는 액션 살파랑2  운명의 시간 [영화리뷰/결말포함]</t>
  </si>
  <si>
    <t>박 터지기 1초전...</t>
  </si>
  <si>
    <t>《43분 순삭》 크로우즈 OVA EP02 중학생 때부터 남달랐던 린다만 그리고 소문들 (현존하는 최고화질)</t>
  </si>
  <si>
    <t>Crows OVA2 통칭 린다만 하야시다 메구미</t>
  </si>
  <si>
    <t>독특한 세계관으로 《넷플릭스》에 등록된 크로우즈 제로 감독님의 또 하나의 스즈란 아이와 마코토 리뷰</t>
  </si>
  <si>
    <t>넷플릭스에 등장한 또 하나의 스즈란!</t>
  </si>
  <si>
    <t>《꼭 한번은 보게 됨》 아직까지도 학원물 역사상 스즈란고교가 탑을 찍는 이유 스즈란 스토리모드</t>
  </si>
  <si>
    <t>200 간지를 탑재한 스즈란 스토리모드!</t>
  </si>
  <si>
    <t>《38분 순삭》 크로우즈 OVA EP01 보우야가 스즈란의 파벌들을 하나하나 발라버리는 과정들 (현존하는 최고화질)</t>
  </si>
  <si>
    <t>반도 보우야 Crows OVA</t>
  </si>
  <si>
    <t>《두번 이상 보게 됨》 단 한 명의 보스를 중심으로 움직이는 스킨헤드 종결자 호센고교  스토리모드</t>
  </si>
  <si>
    <t>호센고교 스토리모드!</t>
  </si>
  <si>
    <t>《두번 이상 보게 됨》 모두가 반하게 될 하이앤로우 카리스마 끝판왕 토도로키 스토리모드</t>
  </si>
  <si>
    <t>토도로키!</t>
  </si>
  <si>
    <t>《꼭 한번은 보게 됨》 하이앤로우 시리즈 귀욤 귀욤 캐릭터로 많은 사랑을 받았던 이치고 밀크 스토리 모드 (Feat 오야고교에 야간이 있어?!)</t>
  </si>
  <si>
    <t>하이앤로우 이치고 밀크!</t>
  </si>
  <si>
    <t>독특한 세계관으로 《넷플릭스》에서 개봉했으면 대박났을 작품 일진들을 새 사람 만든다는 칠성고등학교 [영화리뷰/결말포함]</t>
  </si>
  <si>
    <t>야구부 20명을 초토화 시킨 흔한 싸움꾼!</t>
  </si>
  <si>
    <t>[영화리뷰/개봉영화] 큰거 왔다! 영화 은행나무 침대의 황장군으로 빙의한 카리스마의 레전드 신현준 형님의 귀환 영화 살수 리뷰</t>
  </si>
  <si>
    <t>"은행나무 침대” 황장군... 레전드의 귀환!</t>
  </si>
  <si>
    <t>더 퍼스트 슬램덩크를 봤다면 이건 또 못참지! 숨겨진 배우 주걸륜을 알렸던 작품 영화 쿵푸덩크 리뷰 [영화리뷰/결말포함]</t>
  </si>
  <si>
    <t>슬램덩크의 황제들</t>
  </si>
  <si>
    <t>《두번 이상 보게 됨》 하이앤로우 더 워스트 크로스 오야고교의 절체절명 위기 결국 WORST 세계관의 끝판왕은 이친구였다! [영화리뷰/결말포함]</t>
  </si>
  <si>
    <t>느려... High&amp;Low The WORST X</t>
  </si>
  <si>
    <t>누적 조회수 2억뷰의 웹툰을 기반한 현조 감독님의 파일럿 영화 흡혈고딩 피만두(Feat 이 작품은 장편으로 가야해요!)</t>
  </si>
  <si>
    <t>만두형이다! 까고있네!</t>
  </si>
  <si>
    <t>큰거 왔다! 카지노 8화 심장 쫄깃하게 만드는 차무식의 어두운 면을 모두 보여준 카지노 시즌1 마지막화 (Feat 뜻밖의 결말!)</t>
  </si>
  <si>
    <t>뭐?!!! 그렇게 ㅈ 같아요?</t>
  </si>
  <si>
    <t>큰거온다!  무술 액션의 레전드 견자단 형님의 정통 무협 액션 천룡팔부: 교봉전 프리뷰 (Feat 스트레스 날라갑니다 )</t>
  </si>
  <si>
    <t>정통 무협액션 레전드의 귀환!</t>
  </si>
  <si>
    <t>요즘 유행하는 채팅 앱으로 여자 하나 잘 못 만나 겪게 되는 소름 끼치는 순간들!</t>
  </si>
  <si>
    <t>하고싶어? 여자 잘못만나 인생 ㅈ된...</t>
  </si>
  <si>
    <t>큰거왔다! 카지노 6화 차무식을 움직이는 또 다른 조력자의 등장! 과연 그의 정체는?</t>
  </si>
  <si>
    <t>차무식을 움직이는 또 다른 조력자!!</t>
  </si>
  <si>
    <t>큰거왔다! 카지노 5화 드디어 등장하는 코리안 데스크 손석구, 과연 그에게 다가오는 운명은?</t>
  </si>
  <si>
    <t>마! 자신있냐? 어떻게든 처넣을거야!</t>
  </si>
  <si>
    <t>한국 액션을 무시했던 홍콩감독 액션 하자마자 홍콩 무비스타 양리칭까지 박수를 보낸 작품 뇌정특경 리뷰</t>
  </si>
  <si>
    <t>양리침VS 차롱</t>
  </si>
  <si>
    <t>큰거왔다! 카리스마 지리는 최민식 형님의 귀환 전세계 시청 1위를 달리고 있는 전설의 남자 이야기 디즈니플러스 대작</t>
  </si>
  <si>
    <t>마! 자신있냐? 카지노 레전드의 귀환!</t>
  </si>
  <si>
    <t>견자단형님 피똥 쌀뻔했던 홍금보형님과의 허리 뽀사지는 액션 느와르 [영화리뷰/결말포함]</t>
  </si>
  <si>
    <t>피똥함 싸볼래? !!!</t>
  </si>
  <si>
    <t>관객 2명 평점1점 영화 최강 병맛 스즈란 고교 출신 켄지와 세리자와의 힘숨찐 웹무비 도모다찌 [영화리뷰/결말포함]</t>
  </si>
  <si>
    <t>스즈란출신 한국인! 눈까루! 나니?! 켄지 VS 세리자와</t>
  </si>
  <si>
    <t>스즈란 고교 전학 첫날부터 내 안의 가오를 끌어모은 어느 전학생 이야기 [영화리뷰/결말포함]</t>
  </si>
  <si>
    <t>오늘부터.. 즈란이다!</t>
  </si>
  <si>
    <t>《16분순삭》하필 조용히 살고있는 절권도 만랩 고수 킬러를 건드린 일진들의 최후(feat 아저씨를 오마주한 감독님 센스 굿)</t>
  </si>
  <si>
    <t>너...일진이냐?!</t>
  </si>
  <si>
    <t>메이드 알바생으로 위장한 힘숨찐 여고생을 건드린 야쿠자 조직의 최후</t>
  </si>
  <si>
    <t>힘숨찐1 힘숨찐2</t>
  </si>
  <si>
    <t>[영화리뷰/결말포함] 1세대 아이돌이 출연했던 국내 첫 학원물 액션영화의 시작</t>
  </si>
  <si>
    <t>그시절..</t>
  </si>
  <si>
    <t>선배들이 이끌어 온 최정상의 양키 고교를 지키기 위해 전문가가 투입되면 벌어지는 일들</t>
  </si>
  <si>
    <t>씨X 너희들이냐? 싸움의 전문가들!</t>
  </si>
  <si>
    <t>《전편 몰아보기》 하필이면 엘리트 여고생들과 합병되어버린 그 지역 최대 양키 고등학교 (feat 역시 루드보이즈 스모키는 카리스마 짱!)</t>
  </si>
  <si>
    <t>이 시X 놈들아! 남여공학 축하한다!</t>
  </si>
  <si>
    <t>하필이면 야쿠자 세계를 건드려버린 스즈란급 여학교의 최후 (feat 학원물 역사상 이런 결말이...)</t>
  </si>
  <si>
    <t>야쿠자 vs 양키여고</t>
  </si>
  <si>
    <t>스즈란급 시골 양키 여학교 학생들이 도시로 수학여행 가면 벌어지는 일들(feat 카츠제츠 이쁘긴 하다 ^^;)</t>
  </si>
  <si>
    <t>시X 너희들이냐?</t>
  </si>
  <si>
    <t>[영화리뷰/결말포함] 악덕 편의점 사장님께 힘숨찐이 대처하는 현명한 방법 (갓달코) 리뷰</t>
  </si>
  <si>
    <t>쳐봐!쳐! 쓱~빡!을 배운 복서 아부지! 저 이렇게 돈 법니다!</t>
  </si>
  <si>
    <t>스즈란급 여학교 정상을 제패한 여고생들이 밤 업소까지 접수하면 일어나는 일들 (feat 르세라핌 사쿠라 파이팅 ^^/)</t>
  </si>
  <si>
    <t>이 가게 부숴줄까? 메이 스즈란! 어디 할수 있으면 해봐!</t>
  </si>
  <si>
    <t>조막만 한 주먹으로 스즈란급 여학교 정상을 제패하려 했던 귀욤귀욤 여고생 (Feat 르세라핌 사쿠라 파이팅!)</t>
  </si>
  <si>
    <t>세대교체를 위한... 귀요미 전학생</t>
  </si>
  <si>
    <t>학교 후배들이 맨날 털리고 다니자 졸업한 최강 선배들이 찾아왔다!</t>
  </si>
  <si>
    <t>스즈란 여학교 X.... 닭장 사도 시부야 블랙 열라매워 (모델)(간호사) (IT) (싱글맘)(유급) 레전드 선배들의 귀환!</t>
  </si>
  <si>
    <t>큰 거 온다! 충청도 사투리 제왕 이범수 형님의 귀환! 영화 《컴백홈》 리뷰</t>
  </si>
  <si>
    <t>한방에 보낸겨? 충청도사투리 레전드미 귀환!</t>
  </si>
  <si>
    <t>《50분순삭》 스즈란 여학교에 힘숨찐이 처키와 같이 전학 오면 벌어지는 일들 마지스카학원 (Feat 감동 주의)</t>
  </si>
  <si>
    <t>씨X 스즈란 여학교! (힘숨찐) 처키와 함께라면... 학교 정상 쌉가능!</t>
  </si>
  <si>
    <t>실제 싸움꾼인 유튜버가 이를 갈고 제작한 영화 (feat 차룡 감독님 직접 출연)</t>
  </si>
  <si>
    <t>현역 싸움꾼 출연 영화!</t>
  </si>
  <si>
    <t>《34분순삭》 공부만 하던 우등생이 불량학생이 되어 삼교연합 슈라이에 대비하는 그들만의 독특한 졸업식</t>
  </si>
  <si>
    <t>많아도 너무 많다! ㅈ됐다! 3교 연합 츄라이!</t>
  </si>
  <si>
    <t>[영화리뷰/결말포함] 관리소 아저씨에게 스파리트식으로 무술을 배워 일진들을 조져주는 힘숨찐 전학생!(Feat 윌 스미스 어렸을적과 똑 닮았다!)</t>
  </si>
  <si>
    <t>뭐여?! (일진들) (힘숨찐) 깝치지 말고 꺼지라고!</t>
  </si>
  <si>
    <t>[영화리뷰/결말포함] 힘숨찐이었던 카자마 진! 인기 격투게임 철권을 원작으로한 넷플릭스 오리지널 철권 블러드라인(Feat 오호! 흥미진진한데?)</t>
  </si>
  <si>
    <t>#철권 블러드라인 촤! 10만 격투게임의 영화!</t>
  </si>
  <si>
    <t>[영화리뷰/결말포함] 실화를 바탕한 부산 고등학교 통 이야기 학교의 통이 되기 위한 그들의 선택! 우리들의 일기 2017(Feat 트웰브 감사합니다!)</t>
  </si>
  <si>
    <t>#청춘느와르#역주행영화 2학년 (트웰브?) 못본캐릭터가 등장했다!!! 실화를 바탕으로 각색한 고등학교 통 이야기!</t>
  </si>
  <si>
    <t>[영화리뷰/영화소개] 표정 하나만으로 스크린 잡아먹는 배우들, 선을 넘는 자들을 향한 강력한 경고 메세지! 영화 리미트</t>
  </si>
  <si>
    <t>#박경혜 성장형 마틸다! 스크린 잡아먹는 배우!</t>
  </si>
  <si>
    <t>《80분순삭》 복싱교본으로 원투에 입문한 힘숨찐! 하지만! 아저씨의 도치는 나쁜친구?! 한국판 홀리랜드</t>
  </si>
  <si>
    <t>원제:싸움의기술 LU가할래?! ' 원투가 전부야? &lt;도치&gt;는 나쁜친구?!</t>
  </si>
  <si>
    <t>《100분순삭》 야쿠자 형님 정도는 한방에 날리는 근성! 테이켄 고교 짱을 앞둔 액션 드라마 비바 블루스 리뷰</t>
  </si>
  <si>
    <t>시X 너두 복싱부야?! 튀어나와! 뒤지기 싫으면!</t>
  </si>
  <si>
    <t>[영화리뷰/결말포함] 한국에 와서 조폭 두목 형님의 여자친구를 넘 본 학생들의 운명은 ㅋㅋㅋ</t>
  </si>
  <si>
    <t>뭐여? 교포여? 참 말만듣게 생겼다!</t>
  </si>
  <si>
    <t>《핵꿀잼》 근성 하나는 최고인 학생이 8개의 고등학교 중 쿠지마 고교에 전학 가게 된 이유? 그리고 이 학교를 넘보는 카구라공고 [슈가리스 1화~12화 전체 몰아보기]</t>
  </si>
  <si>
    <t>슈가리스 그 지역 모든 학교를 접수한 조폭 양성소! 카구라공고</t>
  </si>
  <si>
    <t>[영화리뷰/결말포함] 하필이면 곽철용형님의 조카를 건드린 야쿠자들의 최후 영화 박치기2</t>
  </si>
  <si>
    <t>#박치기 2 한국 조카를 건드린 야쿠자! 빡친 곽철용형님이 한마디!</t>
  </si>
  <si>
    <t>대한민국 최초 맨주먹 격투기 대회 《야차클럽》 파이트쇼</t>
  </si>
  <si>
    <t>국내 최초리얼 격투! 영화보다 더 영화같은...</t>
  </si>
  <si>
    <t>《25분 순삭》 일본고교에 입학, 복싱 하나로 정상을 제패한 한국 남학생 [영화리뷰/결말포함]</t>
  </si>
  <si>
    <t>이소룡의 발차기를.. 전수받은 여친! 이소룡이랑 똑같지?</t>
  </si>
  <si>
    <t>《17분 순삭》 에바라 상고에서 전학온 토도로키?! 무라야마의 후배들을 향한 응원의 메세지 High&amp;Low The WORST X [영화리뷰/영화소개]</t>
  </si>
  <si>
    <t>에바라 상고에서 전학 온 토도로키?! High&amp;Low The WORSTX</t>
  </si>
  <si>
    <t>《19분 순삭》 드디어 공개된 스즈란고교 오야고교를 넘보는 삼교연합 슈라이 하이앤로우 더 워스트 크로스 프리뷰, High&amp;Low The WORST X [영화리뷰/영화소개]</t>
  </si>
  <si>
    <t>드디어 공개된 스즈란고교 High&amp;Low The WORST X</t>
  </si>
  <si>
    <t>[영화리뷰/결말포함] 특수부대 출신의 탈북자 형제를 건드린 부산 조폭 두목의 최후</t>
  </si>
  <si>
    <t>강력한 느와르의 시작! 한국판 영웅본색</t>
  </si>
  <si>
    <t>[영화리뷰/영화소개] 변호사가 되기 전 상상조차 못한 세계에 빠져든 권모술수 취준생의 운명은? 영화 스파이형 모델 리뷰</t>
  </si>
  <si>
    <t>#스파이형모델 #권모술수주종혁 G랄은 금물이여! 씨X 나 모델이라는데? (권모술수 취준생)</t>
  </si>
  <si>
    <t>[영화리뷰/결말포함] 학창시절 일진 이었던 누나가 선생님이 되면 벌어지는 일들 영화 생날선생 리뷰</t>
  </si>
  <si>
    <t>#쫌놀았던누나 #생날선생 씨X 귀엽다! 누나! ㅎㄷㄷ</t>
  </si>
  <si>
    <t>[영화리뷰/결말포함] 더 이상의 학생 신분을 거부한 악마들을 복수하러 온 전학생 영화 응징자 2 리뷰</t>
  </si>
  <si>
    <t>무서운놈들 #악마일진 씨X 그래서? 나 선배라고!</t>
  </si>
  <si>
    <t>《12분 순삭》 시간가는 줄 모르게 봤던 상상을 초월한 패러디 끝판왕 영화 월광보합 [영화리뷰/결말포함]</t>
  </si>
  <si>
    <t>#패러디끝판왕 #월광보합 두꺼비고 뭐고! 싹다! 조사줄라니깐!</t>
  </si>
  <si>
    <t>[영화리뷰/결말포함] 티빙 실시간 2위 영화 쿵푸허슬2 하지만 주성치 감독님의 코믹액션이 그리워지는 작품 (쿵푸허슬1 세계관 엮은 버전)</t>
  </si>
  <si>
    <t>알려줘! #쿵푸허슬2 주성치 사부님께 제대로 배운 장권! (화문장!)</t>
  </si>
  <si>
    <t>[영화리뷰/결말포함] 독보적인 청순미로 개봉 후 10번 이상 본 영화 주성치형님의 최고 코믹액션 역작! 쿵푸허슬</t>
  </si>
  <si>
    <t>#쿵푸허슬 여배우 미모... 최소 10번이상 본 영화</t>
  </si>
  <si>
    <t>[영화리뷰/결말포함] 대만판 친구 건달영화의 수작 영화 맹갑 리뷰</t>
  </si>
  <si>
    <t>All about Action J-Kwondo cards #맹갑 #대만판 친구 고마해라! 마이 무따 아이가...</t>
  </si>
  <si>
    <t>[영화리뷰/결말포함] 일본일진 VS 중국일진 남의 나라에 와서 G랄 하면 안되는 이유</t>
  </si>
  <si>
    <t>#열혈남고 덤버ㅋㅋ 일본일진 VS 중국일진</t>
  </si>
  <si>
    <t>《12분 순삭》 비록 하류라 칭하는 깡패 인생이지만 패기 하나는 인정한 상남자 이야기 [영화리뷰/결말포함]</t>
  </si>
  <si>
    <t>다시는! 개처럼 살지 않을꺼야! #하류인생</t>
  </si>
  <si>
    <t>[영화리뷰/결말포함] 지키려는자 VS 빼앗으려는자 여기에 ㅇ쿠자들이 개입되면 일어나는 일들</t>
  </si>
  <si>
    <t>#신주쿠스완2 남자는 등으로 말한다!</t>
  </si>
  <si>
    <t>[영화리뷰/결말포함] 학창시절 잘 나가던 1진이었지만 막상 사회에 나와 할수 있는 일이라곤 고작... 하지만 그들에게도 꿈과 희망은 있었다!</t>
  </si>
  <si>
    <t>스즈란 그형?! 학창시절이 좋았지... 사회에 나오니 G랄 같네...</t>
  </si>
  <si>
    <t>[영화리뷰/결말포함] 액션 G리는 귀욤귀욤 여고생들 앞에 나타난 흑장미파 ㅈ폭들의 최후</t>
  </si>
  <si>
    <t>#보여줄게! 미안.. 핑크색 땡땡이 액션에 ㅁ친 여고생들! 사쿠라 스타일 지켜줘야지~!</t>
  </si>
  <si>
    <t>[영화리뷰/결말포함] 하필이면 그지역 최대 보스인 마동석형님을 건드린 흉악범의 뒤늦은 후회, 끝난게 끝난것이 아니었다!</t>
  </si>
  <si>
    <t>#마동석OST #악인전 내 그림에 스크레치 난거는?</t>
  </si>
  <si>
    <t>[영화리뷰/개봉영화] 여중생 꼬맹이들 일진 놀이에 ㅍ바다가 된 조직의 딸바보 아빠들 피는 물보다 진하다 리뷰</t>
  </si>
  <si>
    <t>#피물진 내딸 건드렸니? 그런데요?</t>
  </si>
  <si>
    <t>[영화리뷰/결말포함] 일진들의 성지에 입성하려면 꼭 입어야 했던 패딩, 그 패딩 때문에 일어난 힘숨찐의 최후</t>
  </si>
  <si>
    <t>#뒷골목느와르 #등껍질 그들만의 성지 작작펴라! 뼈삭는다!</t>
  </si>
  <si>
    <t>[영화리뷰/결말포함] 일진들 약한 처벌 받고 아무렇지 않게 살아가고 한번 ㅈ되바라! 작정하고 덤빈 힘숨찐의 위험한 복수</t>
  </si>
  <si>
    <t>힘술진 미쳤나봐! 덤비는 거야?</t>
  </si>
  <si>
    <t>[영화리뷰/결말포함] 조직 보스의 여자인줄은 모르고 흑심을 품은 남자들의 최후(feat 태미누나 파이팅)</t>
  </si>
  <si>
    <t>#여자전쟁 시리즈 누나 미안! 검정색! 존예녀!!</t>
  </si>
  <si>
    <t>《39분 순삭》 조직 보스의 광기에 반한 달마일가의 휴가가 ㅇ쿠자에 입문하여 그동안 배운것들... QP 리뷰 [영화리뷰/결말포함]</t>
  </si>
  <si>
    <t>#QP 아무도 넘보지 못한 삼위 1% 용병들</t>
  </si>
  <si>
    <t>《21분 순삭》 오야고교를 넘보는 세노몬 공고 삼교연합 하이앤로우 더 워스트 X 스토리 예상전개 및 세력 설명, High&amp;Low The WORST X [영화리뷰/영화소개]</t>
  </si>
  <si>
    <t>High&amp;Low The WORST X</t>
  </si>
  <si>
    <t>[영화리뷰/개봉영화] 전설적인 영희 누나에게 함부로 까불면 안되는 이유, 달콤 살벌한 누나들의 액션 영화 《영희》</t>
  </si>
  <si>
    <t>대한민국 상위 1% 누나들! 지구 끝까지 찾아가서 죽X 버린다!</t>
  </si>
  <si>
    <t>《27분 순삭》 도쿄 최대 조직의 총장을 못 알아본 화또 친구들의 최후 도쿄 리벤저스 실사화 [영화리뷰/영화소개]</t>
  </si>
  <si>
    <t>힘숨찐 서열 NO2 까부는거야?</t>
  </si>
  <si>
    <t>[영화리뷰/결말포함] 말을 더듬는 형아한테 함부로 까불면 안되는 이유, 양익준형님의 또 다른 연기변신 《아,황야》 리뷰</t>
  </si>
  <si>
    <t>그들을 때려눕힌 천재 파이터</t>
  </si>
  <si>
    <t>[영화리뷰/결말포함] 존예 여고생을 건딘 가족의 따뜻함을 모르고 자란 3류 ㅈ폭의 최후, 당신이 몰랐던 훈훈한 ㅇ의 예술</t>
  </si>
  <si>
    <t>죽빵맞은 여고생! 디질려고! 왜? 어른한테 반말이야!</t>
  </si>
  <si>
    <t>[영화리뷰/결말포함] 중학교 시절 눈도 못 마주쳤던 ㅉㄸ가 고등학교에 들어와 친구를 위해 각성하게 되면 벌어지는 일들 영화 《야간비행》 리뷰</t>
  </si>
  <si>
    <t>#청춘느와르 중학교 릔따 이 학교도 접수 할꺼야?</t>
  </si>
  <si>
    <t>[영화리뷰/결말포함] 70만 구독자의 채널 운영자가 구독자 7명의 충청도 시라소니에게 까불면 안되는 이유 《30분순삭》</t>
  </si>
  <si>
    <t>충청도 시라소니 70만 구독자래!</t>
  </si>
  <si>
    <t>[영화리뷰/결말포함] 싸움만 하던 일진들이 정신차리고 어른이 되면 가장먼저 생각하는 것들 하이앤로우 DTC 리뷰 《24분순삭》</t>
  </si>
  <si>
    <t>제 2대 수장들 하이앤로우 DTC</t>
  </si>
  <si>
    <t>[영화리뷰/영화소개] 대한민국이 발칵 뒤집힌 전대미문의 연쇄 실종사건! 영화 《배니싱: 미제사건》</t>
  </si>
  <si>
    <t>사라지고있다!</t>
  </si>
  <si>
    <t>[영화리뷰/결말포함] ㅈ될줄 모르고 동네 건달 형님들과 맞다이 한 상큼한 일진친구들 《22분 순삭》</t>
  </si>
  <si>
    <t>2학년 일진들. 학생이면 학생답게! 조폭형님도 못알아본 일진들!</t>
  </si>
  <si>
    <t>[영화리뷰/결말포함] 장군의 아들 김두한도 몰라봤던 마포 형님, 역사가 기록하지 못한 싸움의 전설! 《30분 순삭》</t>
  </si>
  <si>
    <t>이놈들아! 닭싸움하냐? 마포 Sep Sep E형님의 비밀</t>
  </si>
  <si>
    <t>[영화리뷰/결말포함] 일진시절 눈도 못 마주쳤던 ㅉㄸ가 조폭 두목이 되어 나타나면 일어나는 일들 《35분 순삭》</t>
  </si>
  <si>
    <t>왕년에 일진 눈칼어~X불눔아~ 왕년에 꼬봉 조폭이 되어 나타난 꼬봉!</t>
  </si>
  <si>
    <t>[영화리뷰/결말포함] ㅈ 될줄 모르고 덤빈 교도소 끝판왕들의 최후 《30분 순삭》</t>
  </si>
  <si>
    <t>#프리즈너 시XX아 뒤지기 싫으면! 눈깔 착하게 뜨고다녀!</t>
  </si>
  <si>
    <t>[영화리뷰/결말포함] 오직 태권도 3단으로 동네 조직생활 하던 놈을 건드린 전국구 조폭들의 최후 《핫 블러드》 리뷰 《22분 순삭》</t>
  </si>
  <si>
    <t>#핫블러드 ! !! &lt;전국구 조폭들》 나! 태권도 3단미야!</t>
  </si>
  <si>
    <t>[영화리뷰/결말포함] 교도소에 조용히 잠자고있는 2명의 호랑이를 건드린 전국구 재벌 조폭두목의 최후 《범털2 : 쩐의 전쟁》 리뷰</t>
  </si>
  <si>
    <t>가오? 교도소 호랑이들</t>
  </si>
  <si>
    <t>[영화리뷰/영화소개] 젊고 이쁜 사단장 부인과 취사병 단 둘이 사택에 남았을때 벌어지는 일들 《인민을 위해 복무하라》 리뷰</t>
  </si>
  <si>
    <t>#인민을 위해 복무하라 액션이요? 설마! 그것도 가능한가?</t>
  </si>
  <si>
    <t>[영화리뷰/결말포함] 하필이면 프로복서 형님에게 덩치믿고 까불던 수유골 일진들의 최후 《뒷골목느와르》 리뷰</t>
  </si>
  <si>
    <t>#스모킹브루스 정통 뒷골목 느와르</t>
  </si>
  <si>
    <t>[영화리뷰/결말포함] 선생님한테 대드는건 절대 못참는 조폭 전학생이 사악한 일진들을 정리하는 사이다 영화 《두사부일체》</t>
  </si>
  <si>
    <t>#조폭 #전학생 한번에 싹 다 뒤질?</t>
  </si>
  <si>
    <t>[영화리뷰/결말포함] 조폭생활을 청산하고 학교에 들어간 형님에게 대드는 일진들의 최후, 웹툰을 원작으로한 웹무비 《아부쟁이 얍》</t>
  </si>
  <si>
    <t>#진짜가오셨다 #조폭 #전학생 전학오신 통큰 형님!</t>
  </si>
  <si>
    <t>[영화리뷰/결말포함] 태권도를 시합에서보다 실전에서 잘쓰는 전학생을 건드린 서열 1위의 일진을 복수한 사이다 영화 《파이널 싸움의기술》</t>
  </si>
  <si>
    <t>#파이널 싸움의기술 한꺼번에 다 뒤질래?·</t>
  </si>
  <si>
    <t>[영화리뷰/결말포함] 힘숨찐이 뜻밖의 사고로 소년 교도소에 입소 후 파이팅 머신이 되어 악마라 불린 일진을 복수한 사이다 영화 《샤크: 더 비기닝》</t>
  </si>
  <si>
    <t>서열 1위라며? 기대해!!</t>
  </si>
  <si>
    <t>[영화리뷰/결말포함] 최민식형님을 보기전까진 우리가 가장 위협적인 존재인줄 알았다 영화 악마를보았다 이전이야기 스토리모드</t>
  </si>
  <si>
    <t>뭐? 사기꾼? 우리가 누군지 알어?</t>
  </si>
  <si>
    <t>[영화리뷰/결말포함] 극악무도한 제3교도소에 1대100의 전설 범털형님이 오면 일어나는 일들</t>
  </si>
  <si>
    <t>전국구 두목 범털형님의 귀환</t>
  </si>
  <si>
    <t>[영화리뷰/결말포함] 힘숨찐이 호랑이 기운을 받아 일본 조폭을 일망타진하는 개 사이다 영화(feat 병진이형은 나가있어!)</t>
  </si>
  <si>
    <t>병진이형... 다시 들어와... 너냐? 택견의 호랑이가?</t>
  </si>
  <si>
    <t>[영화리뷰/결말포함] 정말 美친 세계관 블록버스터급 감동 쓰나미 김유정, 김주헌 주연의 《검은농장》 리뷰</t>
  </si>
  <si>
    <t>#검은농장 김유정을 울린 그 사건의 전말!</t>
  </si>
  <si>
    <t>[영화리뷰/결말포함] 타짜의 기술을 배운 이채영과 정혜인  그녀들의 기싸움 G리는 한판 승부 《여타짜》 리뷰</t>
  </si>
  <si>
    <t>#이채영 #정혜인 #여타짜 묻고 떠블로가! 곽철용을 뛰어넘은 여타짜!</t>
  </si>
  <si>
    <t>[영화리뷰/결말포함] 쌍둥이 언니를 괴롭힌 일진들을 응징하기 위해 동생이 대신 등교하면 일어나는 일들 환상복수극</t>
  </si>
  <si>
    <t>#환상복수극 너냐? 그 시XX년이? 어머! 얘 미쳤나봐!</t>
  </si>
  <si>
    <t>[영화리뷰/결말포함] 복수했던 일진들은 시작에 불과했다! 거대한 학폭 세력과 맞서게 되는 그들의 노력 신작영화 《킹덤스쿨2 - 어둠 속의 그림자》 리뷰</t>
  </si>
  <si>
    <t>#킹덤스쿨2 #학원폭력 #일진복수 내가 부르면... 터 오는거야! 시XX마</t>
  </si>
  <si>
    <t>[마동석OST] 마! 형님의 뺨땨규 올 클리어 G림주의 범죄도시2를 응원하며...《범죄도시2 성공기념》</t>
  </si>
  <si>
    <t>#마동석OST #범죄도시2성공기념 가사속에 숨겨진 마형의 본심!</t>
  </si>
  <si>
    <t>[영화리뷰/결말포함] 목포 건달을 위해 광주 마형이 투입되면 일어나는 일들 G리는 K액션 《롱 리브 더 킹》 리뷰</t>
  </si>
  <si>
    <t>#목포 #김래원 #진선규 #마동석 #G림 꿀꿀이 삼형제 어딨다냐? 나가 광주 불곰이여!</t>
  </si>
  <si>
    <t>[영화리뷰/결말포함] 유오성과 장혁의 G리는 K 액션 누아르 《강릉》 스토리모드</t>
  </si>
  <si>
    <t>#강릉#유오성 #장혁#G림 거친 남자들의 운명에 앞선 강력한 대결!</t>
  </si>
  <si>
    <t>[영화리뷰/결말포함] 유오성과 장동건 부산사나이들의 절절한 우정 명작  K 액션 누아르 《친구》 스토리모드</t>
  </si>
  <si>
    <t>#친구 #유오성 #장동건 #G림 들어는 봤나?' 극장 200대 1의 전설!</t>
  </si>
  <si>
    <t>[영화리뷰/결말포함] 조폭에 발을 담근 친구를 위한 진심어린 조언과 따뜻한 우정을 그린 반야 스토리모드</t>
  </si>
  <si>
    <t>#반야 윤경우(학교) 박정태(통) 표태진(독) 권두현(통) 경수(the 5) 이 조합이면 문제 없겠는데?</t>
  </si>
  <si>
    <t>[영화리뷰/결말포함] 부산 남자들의 뜨거운 우정이야기 통 메모리즈 스토리모드</t>
  </si>
  <si>
    <t>부산을 배경으로 한 상남자들이 액션 느와르!</t>
  </si>
  <si>
    <t>[영화리뷰/결말포함] 실화를 바탕한 어른들은 무시했던 그들만의 우정 레트로 누아르 스토리모드</t>
  </si>
  <si>
    <t>미리 하나로 살아온 그들을 건들면 안되는이유!</t>
  </si>
  <si>
    <t>힘숨찐이 특이하게 각성하여 일진을 능가하면 일어나는 일들 영화 히어로 리뷰[영화리뷰/결말포함]</t>
  </si>
  <si>
    <t>금수저 일진들 한방에 조지는 힘숨찐!</t>
  </si>
  <si>
    <t>[영화리뷰/결말포함] 실화를 바탕한 즐거웠지만 우울함이 많았던  학교생활 영화 우울한청춘 리뷰</t>
  </si>
  <si>
    <t>우울한 청춘 또하나의 스즈란을 꿈꿨던 청춘들!</t>
  </si>
  <si>
    <t>[영화리뷰/결말포함] 인간 샌드백 알바생들을 건드린 미스터리 조직의 최후 꼴통2인조 리뷰</t>
  </si>
  <si>
    <t>꼴통 2인조 바꾸는 없다! 걸리면 뒤진다!</t>
  </si>
  <si>
    <t>[아케인3부] 징크스가 정신분열증이 악화된 이유.. ㅎㄷㄷ 역대급 결말 / 아케인 EP7-9 리뷰 [영화리뷰/결말포함]</t>
  </si>
  <si>
    <t>아케인 EP07-09 더욱 막강해진 그들의 등장!</t>
  </si>
  <si>
    <t>[영화리뷰/결말포함] IQ 160의 천재소년, 일진 잡으러 왔다!!</t>
  </si>
  <si>
    <t>IQ 160 일진들 조지러 전학까지 온천재고딩</t>
  </si>
  <si>
    <t>[영화리뷰/결말포함] 전투력 끝판왕인 그들의 가족을 건드리면 안되었던 이유, 하이앤로우 시리즈에서 가장 쎈 아마미야 형제 스토리모드</t>
  </si>
  <si>
    <t>Story Edition 하이앤로우 세계관에서 전투력 끝판왕인 그들!</t>
  </si>
  <si>
    <t>[영화리뷰/결말포함] 한번 물은 건 절대 놓지 않아, 견자단의 도화선이 있기전 우리나라엔 이 영화가 있었다. 정우성과 김정태의 개싸움이 인상적인 영화</t>
  </si>
  <si>
    <t>한국판 도화선 인제 내가 누군지 보여줄께!</t>
  </si>
  <si>
    <t>[영화리뷰/결말포함] 실화를 바탕한 도를아십니까의 실체를 파해친 중국집 용루각2 리뷰</t>
  </si>
  <si>
    <t>#도를아십니까 인상이 선하세요~ 주의해야 할 그 한마디!</t>
  </si>
  <si>
    <t>[영화리뷰/결말포함] 하필이면 헝그리정신 최강 형님을 건드려버린 삼류 조폭들의 최후</t>
  </si>
  <si>
    <t>헝그리정신! 실제 건달인가 했어요.. #넘버3</t>
  </si>
  <si>
    <t>[영화리뷰/결말포함] 귀염터지는 여고생의 화끈한 무술액션 2  코쟁이 VS 가라데 걸 스토리모드</t>
  </si>
  <si>
    <t>미안.. 검정색! 코쟁이와 맞짱뜰때도... 하이킥 한방이면 돼! #독고다이 헤이! 로버트존</t>
  </si>
  <si>
    <t>[영화리뷰/결말포함] 태권도 발차기 고수의 심기를 건드리면 안되는 이유 용호문 스토리모드</t>
  </si>
  <si>
    <t>#용호문 태권도 발차기 고수! 중국 무술인이 익힌 최고의 태권도 타격감!</t>
  </si>
  <si>
    <t>[영화리뷰/결말포함] 볼펜 두 자루면 일진들 참교육 가능한 고딩 시라소니 독고 스토리모드</t>
  </si>
  <si>
    <t>볼펜 두자루면.. 17대 1도 쌉가능! #조병규볼펜 고딩 사라소니!</t>
  </si>
  <si>
    <t>[영화리뷰/결말포함] 전투력 만랩인 중국집 용루각 하지만 배달은 안한다 전국구 조폭에 맞서는 중화요리 전문점</t>
  </si>
  <si>
    <t>배달안한다고! 하이바 하나면.. 17대 1도 쌉가능! #용루각</t>
  </si>
  <si>
    <t>[영화리뷰/결말포함] 귀염터지는 여고생의 화끈한 무술 액션 시크한 매력의 독고다이 여고생</t>
  </si>
  <si>
    <t>미안.. 검정색! #독고다이 타고난 싸움소녀 내가 질거 같애?? 하이킥한방이면 돼!</t>
  </si>
  <si>
    <t>[영화리뷰/결말포함] 힘숨찐이 일진들에게 굴하지 않고 각성하여 초능력이 생기면 벌어지는 일들 어라우저</t>
  </si>
  <si>
    <t>이런 짱짱한 친구들도 대원고일진 쉽게 제압하던 일진들! #어라우저</t>
  </si>
  <si>
    <t>[영화리뷰/결말포함] 복싱으로 다져진 전학생을 선도부란 이유로 괴롭히면 생기는 일들 영화 원펀치 리뷰</t>
  </si>
  <si>
    <t>선도부일진! 선생들이 카바쳐 주는 합법적인 일진이 있다?! #원펀치</t>
  </si>
  <si>
    <t>[영화리뷰/결말포함] 조폭이 한 학교를 점령하자 힘숨찐이 각성하여 다 조져주는 세계관 참 독특한 클로버 파트2 스토리모드</t>
  </si>
  <si>
    <t>클로버#2 조폭들이? 오야고교 전학생들.. 교문앞에 묶인 친구들</t>
  </si>
  <si>
    <t>[영화리뷰/결말포함] 힘숨찐이 여친과 전투력 만랩인 전학생을 만나 일진들을 밟으면 벌어지는 일들</t>
  </si>
  <si>
    <t>여고생! 강호고 찐따 이럴땐 진짜 어쩔?! - 오빠 담배 사줘요</t>
  </si>
  <si>
    <t>[영화리뷰/결말포함] 한국 무도인이 각성하여 100명의 무도 고수 도장을 깨면 생기는 일들 《바람의 파이터》 스토리모드</t>
  </si>
  <si>
    <t>촤! #도장깨기 나도모르게 온몸에 힘 들어가는 영화!</t>
  </si>
  <si>
    <t>[영화리뷰/결말포함] 하필이면 금수저 일진을 건드려버린 힘숨찐 흑수저</t>
  </si>
  <si>
    <t>뒤질래?! 일단맞자! 돈이면... 다 해결되는 금수저 일진들</t>
  </si>
  <si>
    <t>[영화리뷰/결말포함] 김두한을 종로로 불러들인 주역 쌍칼 형님의 젊은시절 스토리모드</t>
  </si>
  <si>
    <t>김두한도 인정했던 전설이 쌍칼형님! #쌍칼</t>
  </si>
  <si>
    <t>[영화리뷰/결말포함] 하필이면 조선 여고생을 건드린 히가시고 일진들의 최후 박치기 스토리모드</t>
  </si>
  <si>
    <t>일본고교 통학버스! 한국 여고생을 건드렸던 일본 일진들의 최후! #박치기</t>
  </si>
  <si>
    <t>[영화리뷰/결말포함] 유도고수도 인정한 주먹 김두한 장군의아들1 스토리모드</t>
  </si>
  <si>
    <t>마루오카다! 김두한이! 진짜 형님이 오셨다! #장군의아들</t>
  </si>
  <si>
    <t>[영화리뷰/결말포함] 일본 헌병대장이 인정한 주먹이 천하제일 무술대회에 참가하면 벌어지는 일들 장군의아들3 스토리모드</t>
  </si>
  <si>
    <t>#국뽕이차모른다 김두한이라고? 장군의 아들 3 천하제일 무술대회편!!</t>
  </si>
  <si>
    <t>[영화리뷰/결말포함] 김두한 형님이 전국구 형님들과 맞장뜨면 생기는일 장군의아들2 스토리모드</t>
  </si>
  <si>
    <t>김두한이온다! #국뽕이차오른다 장군의 아들 2 전국구 도장깨기편!!</t>
  </si>
  <si>
    <t>[영화리뷰/결말포함] 힘숨찐이 무술을 익혀 전학가면 일어나는 일 인싸 2021 리뷰</t>
  </si>
  <si>
    <t>인싸 2021 학교를 처음가는 무술고수 하루아침에 인싸 된사건</t>
  </si>
  <si>
    <t>[영화리뷰/결말포함] 스즈란 전학생의 가오를 건드려버린 호센고교 빠박이들의 운명은? 크로우즈 제로2 (Crows Zero 2)</t>
  </si>
  <si>
    <t>크로우즈제로 2 100 대 1 내안의 가오”를 꺼내주는 영화!</t>
  </si>
  <si>
    <t>[영화리뷰/결말포함] 스물다섯 스물하나의 백이진 동생이 바로 일진들을 지배할 권력자</t>
  </si>
  <si>
    <t>한대에 4만원 줄게! 딱 10대만 맞자! 역주행영화 D-DAY</t>
  </si>
  <si>
    <t>[영화리뷰/인터뷰] 중2병의 크로우즈제로 총괄감독이 보는 간지란?</t>
  </si>
  <si>
    <t>크로우즈제로 더이상 말이필요해? ZERO 총괄 PD님이 전하는 크로우즈제로 이야기</t>
  </si>
  <si>
    <t>[영화리뷰/결말포함] 양아치 학교 스즈란 정상에 오르기 위한 가오의 정석 크로우즈 제로 1 (Crows Zero 1)</t>
  </si>
  <si>
    <t>스즈란 정상을 꿈꾸는 남자들의 영화! 크로우즈제로1</t>
  </si>
  <si>
    <t>[영화리뷰/결말포함] 학생들 싸움에 선물을 보내신 아빠 일진 시즌3 최종회 프듀48 한초원 대뷔작</t>
  </si>
  <si>
    <t>그들은 몰랐다! 처맞기 전까진!... 일진 시즌3</t>
  </si>
  <si>
    <t>[영화리뷰/결말포함] 힘숨찐을 이기면 150만원을 준다는 일진들 일진 시즌3 파트1</t>
  </si>
  <si>
    <t>이젠 전쟁이다! 일진 시즌3</t>
  </si>
  <si>
    <t>[영화리뷰/결말포함] 학교 일진 이야기하다 걸리면 일어나는 일들 영화 천국의 아이들 리뷰</t>
  </si>
  <si>
    <t>!! 나 잠시 후 어떻게 되니? 후달려 ?</t>
  </si>
  <si>
    <t>[영화리뷰/결말포함] 부산일고 통이 꼬롬한 서울고등학교에 오면 생기는일 스토리모드 (feat 촌놈들의 문유성)</t>
  </si>
  <si>
    <t>여기통이누고? 100만원짜리 용문신 장착 학원물역사상 가장 귀여운 통의 등장!</t>
  </si>
  <si>
    <t>[영화리뷰/결말포함] 힘숨찐이 싸움을 책으로 배워 일진들 쳐 바르는 일진 시즌2 도깨비</t>
  </si>
  <si>
    <t>일진 시즌2 야! 비켜! 학교를 접수하면서 교실 복도를 여는 일진들! 비키라고!</t>
  </si>
  <si>
    <t>[영화리뷰/결말포함] 타짜의 조승우를 꿈꾸는 코인 플리퍼의 등장! 단편영화 타짱 리뷰</t>
  </si>
  <si>
    <t>판치기 끝판왕이 등장! 최고의 사행성게임! 타짱 2020</t>
  </si>
  <si>
    <t>[영화리뷰/결말포함] 이젠 학교까지 침략해온 일진연합의 운명은? 일진 파트3 제이퀀도 리뷰</t>
  </si>
  <si>
    <t>일진시리즈 #3 남의 학교까지 침략해온 일진! 일진 연합회 초토화시키기</t>
  </si>
  <si>
    <t>[영화리뷰/결말포함] 액션으로 시작해서 액션으로 끝나는 더 큐어 리뷰</t>
  </si>
  <si>
    <t>The CURE 박진감이 끝판왕! 숨죽이며 몰입하게 되는 영화</t>
  </si>
  <si>
    <t>[영화리뷰/결말포함] 하필이면 운동한 전학생을 건드려서 그학교 일진들 초토화 시킨 사건 일진 파트2 제이퀀도리뷰</t>
  </si>
  <si>
    <t>일진시리즈#2 일진 파트 2 전학생한테 맞았습니다!!</t>
  </si>
  <si>
    <t>[영화리뷰/결말포함] 허세 가득했던 이들이 바로 그들 단편영화 제이퀀도리뷰</t>
  </si>
  <si>
    <t>허세작렬 탑제한 찌질함의 끝을 보여준 사건 찌질이들</t>
  </si>
  <si>
    <t>[영화리뷰/결말포함] 안맞을려고 격투기배운 찐따가 반란을 일으킨 사건 영화 일진 파트1</t>
  </si>
  <si>
    <t>일진시리즈#1 너 싸움좀 했나보다? 안맞을려고 격투기좀 배웠어!</t>
  </si>
  <si>
    <t>[영화리뷰/결말포함] 하이앤로우 달마일가 스토리모드 스워드의 D 의 수장 휴가의 간지</t>
  </si>
  <si>
    <t>Story Edition 복수의 파괴자!! 하이앤로우 달마일가 스토리모드</t>
  </si>
  <si>
    <t>[영화리뷰/결말포함] 나의 형이 일진들에게 당하는것을 목격한 동생 단편영화 병석이 동생 봉석이 리뷰</t>
  </si>
  <si>
    <t>나를 매일 때린형.. 일진형들이 때리기 2초전...</t>
  </si>
  <si>
    <t>[영화리뷰/결말포함] 학교하나쯤은 발라버리는 만지누님의 클라스 마지무리 학원 스토리모드 하편 리뷰</t>
  </si>
  <si>
    <t>학교하나쯤은.. 산산조각내버린... 만지누님이 클라쓰 스토리모드 #하</t>
  </si>
  <si>
    <t>[영화리뷰/결말포함] 진정한 독고다이를 꿈꾸는 소녀 마지무리학원 리뷰 스토리모드 상편</t>
  </si>
  <si>
    <t>진짜 강한거? 보여줄게! 스토리모드 #상 독고다이 2</t>
  </si>
  <si>
    <t>[영화리뷰/결말포함] 잘싸우긴 하네 하지만 남자는 단 한번의 실수로 목숨을 잃는다 펜캇 실랏을 알린 영화  메란타우 리뷰</t>
  </si>
  <si>
    <t>팔리기 10분전... 그녀를 구한 그놈!</t>
  </si>
  <si>
    <t>[영화리뷰/결말포함] 일진들을 짖 누르는 또다른 일진 학주 선생님이 그학교 일진출신?</t>
  </si>
  <si>
    <t>일진을 누르는 또다른 일진!</t>
  </si>
  <si>
    <t>[영화리뷰/결말포함] 회사원이 싸움을 익혀 최고가 되었을때 생기는 일들 미생 파이트 버전 맞짱 스토리모드 파트5 최종회입니다.</t>
  </si>
  <si>
    <t>맞짱 최종회 너희들이 시방! 폭력의 세계로 초대한 것이여?</t>
  </si>
  <si>
    <t>[영화리뷰/결말포함] 친형을 때린 양아치들 차례로 조지는 동생 맞짱 스토리모드 파트 4</t>
  </si>
  <si>
    <t>친형이.... 맞고 왔다! 동생의 분노 맞짱파트 4</t>
  </si>
  <si>
    <t>[영화리뷰/결말포함] 유도선수를 만만하게 봤던 회사원의 운명은? 맞짱 스토리모드 파트3</t>
  </si>
  <si>
    <t>맞짱 파트3 유도선수 VS 회사원</t>
  </si>
  <si>
    <t>[영화리뷰/결말포함] 복서를 만만하게 봤던 회사원의 운명은? 미생 싸움버전 스토리모드 파트2</t>
  </si>
  <si>
    <t>맞짱 파트2 복서를 만만하게 봤네... 복싱선수 VS 회사원</t>
  </si>
  <si>
    <t>[영화리뷰/결말포함] 평범한 회사 사원이 싸움을 배우면 생기는일들 미생 싸움버전 스토리모드 파트1</t>
  </si>
  <si>
    <t>스토리모드 #1 미생 파이트 버전!</t>
  </si>
  <si>
    <t>[영화리뷰/결말포함] 친구들의 의리가 전부인  7공주파 여학생들의 찐우정</t>
  </si>
  <si>
    <t>남학교 일진 다 잡은 7공주파 이야기 17대 1 전설탑재!</t>
  </si>
  <si>
    <t>[영화리뷰/결말포함] 꼭 지켜내고싶은 그녀를 위해 경호원이 된 그 형아  경호원 리뷰</t>
  </si>
  <si>
    <t>내가 할수 있는건... 무조건 그녀를 지키는것! 경호원</t>
  </si>
  <si>
    <t>[영화리뷰/결말포함] 동생 때린 일진들 차례대로 조지는 친형의 클라스 쎈놈 리뷰</t>
  </si>
  <si>
    <t>친동생이 맞고왔다! 형으로서 하는 행동은? 쎈놈!</t>
  </si>
  <si>
    <t>[영화리뷰/결말포함] 일반인을 상대로 프로파이터가 파이트클럽에 잠입하면 생기는 일들</t>
  </si>
  <si>
    <t>리얼파이터 프로파이터가 각성하면 생기는 일들!</t>
  </si>
  <si>
    <t>[영화리뷰/결말포함] 일진이 태권도부를 접수하면 생기는 일 전국대회 초토화사건 돌려차기 리뷰</t>
  </si>
  <si>
    <t>일진이 태권도부에 들어가면 생기는일!</t>
  </si>
  <si>
    <t>[영화리뷰/결말포함] 의리에사는 4명의 친구들 그들이 인정한 단 한사람 4발가락 리뷰</t>
  </si>
  <si>
    <t>4발가락이 인정한... 전설 박카스형님 4발가락</t>
  </si>
  <si>
    <t>[영화리뷰/결말포함] 평범한 학생이 일진무리에 속하면 생기는일들 Eighteen 우리들의 성장느와르</t>
  </si>
  <si>
    <t>그시절 우리는 이런게 멋있는줄알았다!!</t>
  </si>
  <si>
    <t>[영화리뷰/결말포함] 투박한 부산사나이의 절절한 사랑 과 감동 주진모의 사랑 리뷰</t>
  </si>
  <si>
    <t>부산사나이의... 투박하고 절절한 사랑..</t>
  </si>
  <si>
    <t>[영화리뷰/결말포함] 전국구 일진을 초토화 시킨 전설의 라이타형님</t>
  </si>
  <si>
    <t>전국구 일진 조폭 초토화시킨 라이타형님</t>
  </si>
  <si>
    <t>[영화리뷰/결말포함] 그시절 힘이 남아도는 일진들 이야기 농고일진 vs 공고일진</t>
  </si>
  <si>
    <t>그시절 그 형아들.. 농고일진 VS 공고일진</t>
  </si>
  <si>
    <t>[영화리뷰/결말포함] 그시절 멋졌던 누님들 정말 어른들만 알까? 무등산 타잔 박흥숙 리뷰 꼬꼬무</t>
  </si>
  <si>
    <t>어른들은 알고있는... 그시절 무서운 누나들!</t>
  </si>
  <si>
    <t>[영화리뷰/결말포함] 헐크형아를 이기기위해 우린 더 강해져야만 했다 보이스비(Boys Be) 최종회</t>
  </si>
  <si>
    <t>보이스바 Part(3/3) Boys Be!! (최종회!) 헐크형아 VS 고등학생</t>
  </si>
  <si>
    <t>[영화리뷰/결말포함] 우린 헐크 보다 더 강해져야만 했다 보이스 비(Boys Be) 파트2(Feat 제이퀀도)</t>
  </si>
  <si>
    <t>학교에서... 난 성난 헐크를 보았다!! 보이즈비 Part(2/3)</t>
  </si>
  <si>
    <t>[영화리뷰/결말포함] 헐크를 화내게 하면 일어나는일 보이스비(Boys Be) 파트1(Feat 제이퀀도)</t>
  </si>
  <si>
    <t>보이스비 Part(1/3) 상가에서 저.... 화나면 헐크로 변한다!</t>
  </si>
  <si>
    <t>[영화리뷰/결말포함] 0.1톤 두 형님들의 사이다 액션 투빅맨</t>
  </si>
  <si>
    <t>0.1톤 형님들이 펼치는 헤비급 액션!!! 투빅맨</t>
  </si>
  <si>
    <t>[영화리뷰/결말포함] 액션 영화를 꿈꾸는 감독의 실화 난리부루쓰 2020</t>
  </si>
  <si>
    <t>오충환 난리부루쓰 그 배우! 그 감독! 그 작가!</t>
  </si>
  <si>
    <t>[영화리뷰/결말포함] 일진이 조직원에 들어가면 일어나는일 신황제를 위하여 2020</t>
  </si>
  <si>
    <t>신황제를 위하여 2020 너의 임무는 무조건 그녀를 지켜라!</t>
  </si>
  <si>
    <t>[영화리뷰/결말포함] 손오공을 빙의한 캐릭터 등장! 싸움의 법칙 GANG 2020</t>
  </si>
  <si>
    <t>새로운 캐릭터 등장! 쳐보라고!!!! GANG 2020</t>
  </si>
  <si>
    <t>[영화리뷰/결말포함] 태권도선수 출신 전학생이 화나면 일어나는일 라스트 싸움의 기술</t>
  </si>
  <si>
    <t>아직 한명 남았다... (2대 이놈학생) 김덕수출동!!</t>
  </si>
  <si>
    <t>일진 전학생이 오면 가장먼저 하는일 싸움의 기술3</t>
  </si>
  <si>
    <t>싸움의기술 2020 일본고 “요시다" 한국의 덕상고로 전학오다!</t>
  </si>
  <si>
    <t>[영화리뷰/결말포함] 귀엽고 톡톡튀는 무서운 누님이 나타났다! 덕수리의 현정누나</t>
  </si>
  <si>
    <t>와~~! 귀엽지만... 무서운 누나들이다!</t>
  </si>
  <si>
    <t>[영화리뷰/결말포함] 김두한 형님이 인정한 주먹 구마적 2020 The King of fighters</t>
  </si>
  <si>
    <t>구마적 2020 진짜 형님이 오셨다! 김두한이 인정한 주먹!!</t>
  </si>
  <si>
    <t>[영화리뷰/결말포함] 중고등 일진 다잡았던 전설의 삼별초 이야기</t>
  </si>
  <si>
    <t>미스터 보스 2020 그지역 중고등학교를 초토화 시킨 전설의 삼별초!</t>
  </si>
  <si>
    <t>[영화리뷰/결말포함] 일본일진과 한국일진 누가 더 강할까? 일진 시즌3 ㄷ가리2 일진후배들</t>
  </si>
  <si>
    <t>일진 시즌3 일본 제일고교에서 한국의 일진을 경험하러 왔다!</t>
  </si>
  <si>
    <t>[영화리뷰/결말포함] 일진들 혼내주는 멋진 형아들 범죄해결 특수반 2020</t>
  </si>
  <si>
    <t>범죄해결 특수반 2020 일진 누나들이다! 어떻게 지나가야해?</t>
  </si>
  <si>
    <t>[영화리뷰/결말포함] 한국판 크로우즈제로 누가 그들을 막을 수 있을까 운봉 2020 (Korea Crows Zero)</t>
  </si>
  <si>
    <t>다댐벼라! 한국판 크로우즈제로</t>
  </si>
  <si>
    <t>[영화리뷰/결말포함] 하이앤로우 산노연합회 스토리모드 파트2</t>
  </si>
  <si>
    <t>산노연합회 스토리모드 파트#2</t>
  </si>
  <si>
    <t>[영화리뷰/결말포함] 센놈만 찾아다니는 여학생의 정체는? 클로버 스토리모드 파트#1</t>
  </si>
  <si>
    <t>이 여학생의 정체는? 난 센 사람이 좋아 클로버</t>
  </si>
  <si>
    <t>화성에 정착했지만 생존을 위해 몸부림 쳐야만하는 현실 [영화리뷰 결말포함]</t>
  </si>
  <si>
    <t>꼼짝마!</t>
  </si>
  <si>
    <t>전국구1등 요리왕 [영화리뷰 결말포함]</t>
  </si>
  <si>
    <t>잡숴봐!</t>
  </si>
  <si>
    <t>일본이 일본스러운 영화 [영화리뷰 결말포함]</t>
  </si>
  <si>
    <t>뭐해?</t>
  </si>
  <si>
    <t>저는 부탄에서 온 방가입니다. 방가방가 [영화리뷰 결말포함]</t>
  </si>
  <si>
    <t>찬 찬 찬'은 우리의 인생이다</t>
  </si>
  <si>
    <t>풋풋한 송혜교를 남겨준 영화 [영화리뷰 결말포함]</t>
  </si>
  <si>
    <t>넌 인연을 믿어? !</t>
  </si>
  <si>
    <t>자고 일어났더니 세상에 우리 둘뿐이라고? [영화리뷰 결말포함]</t>
  </si>
  <si>
    <t>이집은 이제 우리겁니다</t>
  </si>
  <si>
    <t>건드려선 안될 존재를 건드린 부검사들 [영화리뷰 결말포함]</t>
  </si>
  <si>
    <t>내 혀 내놔</t>
  </si>
  <si>
    <t>자신의 욕심을 위해 한여자의 운명을 마음대로 결정한 남자이야기 [영화리뷰 결말포함]</t>
  </si>
  <si>
    <t>우주에서 90년동안 둘이서 버티기</t>
  </si>
  <si>
    <t>조난 당하면 임자있는 여자도 꼬시기 가능  [영화리뷰 결말포함]</t>
  </si>
  <si>
    <t>이맛에 조난당하지!</t>
  </si>
  <si>
    <t>남자라면 누구나 로또 당첨 후 상상할 수 있는 이야기 [영화리뷰 결말포함]</t>
  </si>
  <si>
    <t>한달에 1억 5천 복권 당첨자의 플렉스</t>
  </si>
  <si>
    <t>미래에도 금수저는 정해져있었다...  [영화리뷰 결말포함]</t>
  </si>
  <si>
    <t>유전자 천민 유전자 초월자</t>
  </si>
  <si>
    <t>상우형이 울때 저도 울뻔했습니다. [영화리뷰 결말포함]</t>
  </si>
  <si>
    <t>돈 내놔 ㅆ노마</t>
  </si>
  <si>
    <t>시간만 있다면 영생을 누릴수 있는 세상 [영화리뷰 결말포함]</t>
  </si>
  <si>
    <t>150살 장모 100살 엄마 27살 딸</t>
  </si>
  <si>
    <t>지구멸망? 관심없고 술이나 마시고 Xㅅ하고 즐길래 [영화리뷰 결말포함]</t>
  </si>
  <si>
    <t>확정된 지구종말 (여자친구)</t>
  </si>
  <si>
    <t>산송장이 이영화를 보고 말하는건가? [영화리뷰 결말포함]</t>
  </si>
  <si>
    <t>여긴 어디죠?</t>
  </si>
  <si>
    <t>북극에서 솔플로 버티기 [영화리뷰 결말포함]</t>
  </si>
  <si>
    <t>하.. 개춥다..</t>
  </si>
  <si>
    <t>배꼽 빠지게 웃기고 재미남 [영화리뷰 결말포함]</t>
  </si>
  <si>
    <t>!! 엄마! 나 고백했어~!</t>
  </si>
  <si>
    <t>웃다가 울게되는 영화 [영화리뷰 결말포함]</t>
  </si>
  <si>
    <t>한 좀 풀어줘 총각!</t>
  </si>
  <si>
    <t>돈이라면 영혼이라도 팔겠어요 [영화리뷰 결말포함]</t>
  </si>
  <si>
    <t>취미요? 돈 쎄리는거요</t>
  </si>
  <si>
    <t>김혜수의 뚫을 수 없는 방패 [영화리뷰 결말포함]</t>
  </si>
  <si>
    <t>한번만 하자.. (빼고...)</t>
  </si>
  <si>
    <t>빛을 집어 삼킨 어둠 속에서 살아남아야 한다면? [영화리뷰 결말포함]</t>
  </si>
  <si>
    <t>주인공 멘붕옴</t>
  </si>
  <si>
    <t>우리가 내일날씨를 미리 알수있게 해준 실화영화 [영화리뷰 결말포함]</t>
  </si>
  <si>
    <t>여긴 어딜까?</t>
  </si>
  <si>
    <t>초능력을 너무 욕망에만 사용하는 싸이코 [영화리뷰 결말포함]</t>
  </si>
  <si>
    <t>왜 백인이 태어났지?</t>
  </si>
  <si>
    <t>밤마다 남자를 찾아다니는 여자의 목적 [영화리뷰 결말포함]</t>
  </si>
  <si>
    <t>누구든 날 범해줘</t>
  </si>
  <si>
    <t>이남자가 내남편이라고??? [영화리뷰 결말포함]</t>
  </si>
  <si>
    <t>여긴 어디지???</t>
  </si>
  <si>
    <t>이 영화는 매우 슬픕니다 시청에 주의 하세요. [영화리뷰 결말포함]</t>
  </si>
  <si>
    <t>오늘 무슨날입네까?</t>
  </si>
  <si>
    <t>아버지께 지금이라도 전화 한통 드리고 싶어지는 영화 [영화리뷰 결말포함</t>
  </si>
  <si>
    <t>아빠의 사람을 느낄 수 있는 영화</t>
  </si>
  <si>
    <t>끝까지 지켜주고 싶었던 청부살x자 [영화리뷰 결말포함]</t>
  </si>
  <si>
    <t>나 버리지마!</t>
  </si>
  <si>
    <t>어마어마한 미드를 가진 여주의 능력[영화리뷰 결말포함]</t>
  </si>
  <si>
    <t>"맛"만 보랬지!</t>
  </si>
  <si>
    <t>온몸으로 치료해주는 능력자 [영화리뷰 결말포함]</t>
  </si>
  <si>
    <t>특별 치료를 시작할게!</t>
  </si>
  <si>
    <t>탑건보다 속도감 쩌는 영화 [영화리뷰 결말포함]</t>
  </si>
  <si>
    <t>시간 순삭 영화!</t>
  </si>
  <si>
    <t>눈물콧물 다 빼버리는 실화영화 [영화리뷰 결말포함]</t>
  </si>
  <si>
    <t>간지나불제?</t>
  </si>
  <si>
    <t>시작은 달콤하고 이별은 새콤해서 새콤달콤인가?? (결말포함)</t>
  </si>
  <si>
    <t>이손 뭐예요???</t>
  </si>
  <si>
    <t>거지가 이쁘면 먹고살 수 있는 행복한 세상 (결말포함)</t>
  </si>
  <si>
    <t>이쁜 거지가 살아남는 방법</t>
  </si>
  <si>
    <t>전국구 조폭 두목이 여의사에게 완전 빠져버리면 생기는 일 (결말포함)</t>
  </si>
  <si>
    <t>한번만 주라</t>
  </si>
  <si>
    <t>맞을수록 반응하는 거시기를 가진 남자 이야기 (결말포함)</t>
  </si>
  <si>
    <t>더 쌔게...</t>
  </si>
  <si>
    <t>몸으로 영업뛰는 대리운전 여사님들 (결말포함)</t>
  </si>
  <si>
    <t>몸으로 때우기!</t>
  </si>
  <si>
    <t>그냥 부럽습니다 (결말포함)</t>
  </si>
  <si>
    <t>1,800억으로 한달살기</t>
  </si>
  <si>
    <t>솔찍히 노잼이라 비추합니다. (결말포함)</t>
  </si>
  <si>
    <t>이 맛에 시장하지</t>
  </si>
  <si>
    <t>어느 남자든 넘겨트릴 수 있는 여자의 위험한 매력 (결말포함)</t>
  </si>
  <si>
    <t>누구든 꼬셔 줄게</t>
  </si>
  <si>
    <t>(결말포함)대한민국 최고의 기름 "도둑들"이 뭉쳤다! 송유관을 둘러싼 2000억 규모의 초대형 범죄 프로젝트</t>
  </si>
  <si>
    <t>도둑들</t>
  </si>
  <si>
    <t>(결말포함)야쿠자로 인해 범죄도시가 되어버린 제주도를 배경으로 한 하드보일드 액션 누아르 영화</t>
  </si>
  <si>
    <t>(결말포함)한국 정당방위 법의 현실을 잘 보여주는 영화</t>
  </si>
  <si>
    <t>《프롬》 시즌 1,2 몰아보기! OTT에서 제일 핫한 공포 스릴러 드라마... 진짜 존나 재밌음</t>
  </si>
  <si>
    <t>문열어주세요</t>
  </si>
  <si>
    <t>인생이 막막할 때 꼭 봐야 할 숨은 보석 같은 드라마! 금쪽이 같은 요즘 초등학교랑 비교되는 힐링 드라마 몰아보기</t>
  </si>
  <si>
    <t>너무 아름다워</t>
  </si>
  <si>
    <t>공부만 하던 고등학생을 남녀공학 기숙사에 가둬놓으면 벌어지는 일</t>
  </si>
  <si>
    <t>태국 "넷플릭스" TOP1 찍은 몰입감 개쩌는 영화! 사람이 잠을 못 자면 생기는 끔찍한 일</t>
  </si>
  <si>
    <t>잠드는 순간 당신은 죽습니다</t>
  </si>
  <si>
    <t>지독하게 현실적인 연애라 파워 T들도 울다가 탈진 왔다는 허광한 주연의 로맨스 영화 《여름날 우리》</t>
  </si>
  <si>
    <t>와 미친... 천우희 몸매 개쩐다 ㄷㄷ 안 보면 후회할 국보급 몸매 봉인해제시킨 한국영화 몰아보기</t>
  </si>
  <si>
    <t>지금 OTT에서 가장 HOT한 갑질 재벌 진상 참교육 드라마 《청담국제고등학교》 몰아보기</t>
  </si>
  <si>
    <t>최상위 VVIP 여기명민이 왜 들어와?</t>
  </si>
  <si>
    <t>와 미친... 이게 진짜 한국에서 일어난 일이라고? 어린 여성들에게 X착취를 한 충격적인 100% 실화 사건 (분노주의)</t>
  </si>
  <si>
    <t>돌았냐? 다 벗으라고 ㅅㅂ 사진 뿌릴까?</t>
  </si>
  <si>
    <t>부모와 연 끊고 싶은 자식들 PTSD 주의... 전세계 영화제를 휩쓴 최고의 화제작!</t>
  </si>
  <si>
    <t>철없는엄마 엄마를 죽이고싶다</t>
  </si>
  <si>
    <t>"넷플릭스" 전세계 1위 찍은 충격적인 영화 《헝거》 돈 많은 재벌들에게 1000만원짜리 스테이크 먹이고 인생역전한 길바닥 출신 요리사 이야기</t>
  </si>
  <si>
    <t>?! 존맛탱</t>
  </si>
  <si>
    <t>지금 한국에서 제일 위험한 알바… 제발 돈 없다고 이런 일 하지 마세요</t>
  </si>
  <si>
    <t>실제 상황 현장 검거 이걸 속은게 바보지.</t>
  </si>
  <si>
    <t>와 미친... 이게 진짜 한국에서 일어난 일이라고? "나는 신이다"만큼 충격적인 100% 실화 사건 그알 PD가 만든 《국가수사본부》 드라마 몰아보기</t>
  </si>
  <si>
    <t>지금 한국이 진짜 큰일난 이유</t>
  </si>
  <si>
    <t>충격적인 결말로 역대급 최대 시청시간 찍은 드라마 《카지노》 몰아보기</t>
  </si>
  <si>
    <t>정팔이 새끼 잡아와</t>
  </si>
  <si>
    <t>사이비 교주 "만민중앙교회 이재록 목사" 《나는 신이다》 마지막화 몰아보기</t>
  </si>
  <si>
    <t>아멘 동영상보고 연습해와</t>
  </si>
  <si>
    <t>와 미친... 이번엔 여자 사이비 교주다? "여자 정명석"이라 불리는 《아가동산 김기순》 넷플릭스 방송 내리기 전에 꼭 보세요!</t>
  </si>
  <si>
    <t>바지 한번 벗어봐 아멘 젊고 잘생긴 남자 신도만...</t>
  </si>
  <si>
    <t>대한민국에서 돈과 권력을 이용해 깡패짓 하고 다니는 권력자를 참교육 하는 사기꾼 검사</t>
  </si>
  <si>
    <t>지상파에서는 절대 볼 수 없는 미친 수위로 난리난 49금 드라마 《판타G스팟》 몰아보기</t>
  </si>
  <si>
    <t>《카지노》 최민식 연기만 처음부터 끝까지 몰아보기 | 1-8화 명대사 명장면 BEST 30</t>
  </si>
  <si>
    <t>뎀비면 ㅄ 돼</t>
  </si>
  <si>
    <t>하필이면 최민식의 오른팔 이동휘를 건드린 양아치 고딩들... 2023년 신작 영화 《어쩌면 우린 헤어졌는지 모른다》</t>
  </si>
  <si>
    <t>아저씨담배내ㅋㅋㅋ 뒤지기싫으면 꺼져라</t>
  </si>
  <si>
    <t>흙수저 채수빈이 국회의원 딸인 줄 모르고 갑질 손님 참교육 했다가 인생 나락갈 뻔한 레전드 사이다 드라마 《여우각시별》 1-6화 몰아보기</t>
  </si>
  <si>
    <t>다이아몬드수저 흙수저 주제에 깝쳐?</t>
  </si>
  <si>
    <t>참교육 드라마 보려다가 채수빈 몸매 때문에 미친다는 레전드 꿀잼 드라마 《여우각시별》 3-4화 몰아보기</t>
  </si>
  <si>
    <t>채수빈 레전드</t>
  </si>
  <si>
    <t>개봉 일주일 만에 190억원 흥행 신기록 세우고 "넷플릭스" 공개되자마자 전세계 1위 찍은 영화</t>
  </si>
  <si>
    <t>여친과 베프 죽일까...?</t>
  </si>
  <si>
    <t>분노조절장애 갑질 손님 참교육하는 모범택시 이제훈과 쌈닭 채수빈 레전드 드라마 《여우각시별》 1-2화 몰아보기</t>
  </si>
  <si>
    <t>월급받아 처먹는년이 뒤지기싫으면 이거놔라</t>
  </si>
  <si>
    <t>지금 "넷플릭스"에서 재밌다고 난리난 《마틸다》 원작! 악당들 때려잡는 사이다 영화</t>
  </si>
  <si>
    <t>못먹겠어요 닥치고먹어</t>
  </si>
  <si>
    <t>와 미친... 제작비 730억 쏟아부은 미친 CG를 보여주는 "넷플릭스" 대작 영화</t>
  </si>
  <si>
    <t>일본 열도를 충격에 빠뜨린 개막장 실화! 역대급 미친 엄마 PTSD 주의</t>
  </si>
  <si>
    <t>6살아들 깡패엄마 호빠선수 야 나가서 돈벌어와</t>
  </si>
  <si>
    <t>평범한 학생들을 개처럼 부리는 재벌집 막내아들에게 참교육을 시도한 흙수저 여학생 《꽃보다 남자》 태국판</t>
  </si>
  <si>
    <t>금수저 흙수저 가난하면 삭발하자^^</t>
  </si>
  <si>
    <t>《더 글로리》 전재준이 선생님이었다면? 아내 몰래 원나잇 하다가 몰카 찍힌 남자의 최후</t>
  </si>
  <si>
    <t>저거 담임이야? !! ㅈ됐네</t>
  </si>
  <si>
    <t>와 미친... 《인간수업》 작가 신작이 나왔다고? 2022년 최고 논란이라는 외계인 사이비 다 때려박은 "넷플릭스" 드라마 몰아보기</t>
  </si>
  <si>
    <t>와 미친 얼굴합... 예쁜 애 옆에 잘생긴 애 캐스팅 개쩌는 2022년 최고의 웹툰 원작 웹드라마 몰아보기</t>
  </si>
  <si>
    <t>와 미친... 이 영화가 진짜 개봉한다고? 캐스팅 개쩌는 2022년 최고의 화제작 《대무가》</t>
  </si>
  <si>
    <t>하필이면 은퇴한 전직 특수부대 할머니의 손녀 딸을 납치한 범죄자들의 최후</t>
  </si>
  <si>
    <t>(은퇴한 CIA) 할머니는 사람을찢어</t>
  </si>
  <si>
    <t>잘못 건드리면 100배로 복수하는 "넷플릭스" 최고의 참교육 드라마 꿀잼 에피소드만 몰아보기</t>
  </si>
  <si>
    <t>딸 성범죄자 니딸도똑같이당해봐</t>
  </si>
  <si>
    <t>남자가 임신하는 세상이 온다고? "넷플릭스"에서 충격적인 소재로 화제를 모았던 드라마 《켄타로의 임신》</t>
  </si>
  <si>
    <t>내 얼굴에 뭐묻었어? 아니 젖꼭지에...</t>
  </si>
  <si>
    <t>발X부전으로 병원 갔는데 하필이면 의사가 성동일 ㅋㅋㅋ 캐스팅 레전드 신작 드라마</t>
  </si>
  <si>
    <t>비수면대장내시경 ㅋㅋㅋㅋㅋ</t>
  </si>
  <si>
    <t>청소년은 시청이 불가능한 역대급 수위의 어른용 하이틴 드라마 《유포리아》 1-2화 몰아보기</t>
  </si>
  <si>
    <t>19금 하이틴 드라마</t>
  </si>
  <si>
    <t>사는 게 무의미하게 느껴진다면 꼭 봐야 할 영화 | 개봉작 《모퉁이》</t>
  </si>
  <si>
    <t>손절한 친구를 만났다</t>
  </si>
  <si>
    <t>"넷플릭스"에서 가장 충격적인 실화를 다룬 영화 ㄷㄷ 시간순삭 주의</t>
  </si>
  <si>
    <t>어젯밤 개쩔었지? ㅇㅈㅋㅋ</t>
  </si>
  <si>
    <t>"넷플릭스" 공개되자마자 1위 찍은 용문신한 일진녀의 복수극 《불도저에 탄 소녀》</t>
  </si>
  <si>
    <t>어금니 깨물어</t>
  </si>
  <si>
    <t>리플리증후군 여자가 질투심에 미쳐 한 가정을 박살낸 실화영화</t>
  </si>
  <si>
    <t>오늘부터 내 남편이야</t>
  </si>
  <si>
    <t>어린 아이를 납치해서 토막살인한 싸이코패스 아동유괴범의 최후 | 악의 마음을 읽는 자들 1-4화 몰아보기</t>
  </si>
  <si>
    <t>(변태유괴범) 아저씨집에갈까?</t>
  </si>
  <si>
    <t>차 안에서 내연녀와 키스 갈기는 남편을 목격한 싸움 잘하는 아내 | 원더우먼 1-4화 몰아보기</t>
  </si>
  <si>
    <t>요놈봐라ㅋㅋㅋ</t>
  </si>
  <si>
    <t>성적 호기심이 왕성한 여고에 남자 교생이 오면 벌어지는 대참사</t>
  </si>
  <si>
    <t>섹 시</t>
  </si>
  <si>
    <t>하필이면 힘을 숨긴 여BJ를 건드린 쓰레기 양아치들의 최후</t>
  </si>
  <si>
    <t>텔레그램 성범죄자</t>
  </si>
  <si>
    <t>목에 X알 달린 휴잭맨과 공포의 소개팅 ㅋㅋㅋ 5분 동안 진짜 존나 웃김</t>
  </si>
  <si>
    <t>모태솔로 연애고자 찐따남과 소개팅을 하면 벌어지는 대참사</t>
  </si>
  <si>
    <t>뽀샵으로 진짜 얼굴 성형이 가능해지면 벌어지는 대참사</t>
  </si>
  <si>
    <t>뽀샵실패 내 얼굴 왜이래?</t>
  </si>
  <si>
    <t>IQ 999 천재가 되는 악마의 음료수를 마신 전교 2등의 충격적인 결말</t>
  </si>
  <si>
    <t>IQ 급상승!?</t>
  </si>
  <si>
    <t>허언증 환자에게 소원을 들어주는 악마의 노트가 생기면 벌어지는 대참사</t>
  </si>
  <si>
    <t>거짓말이었는데...?</t>
  </si>
  <si>
    <t>친구 한 명 없던 찐따가 갑자기 인싸가 되면 벌어지는 대참사</t>
  </si>
  <si>
    <t>왕따야 나랑 놀자</t>
  </si>
  <si>
    <t>개봉 전부터 역대급 수위 높은 베드씬으로 난리난 49금 청불영화 ㄷㄷ</t>
  </si>
  <si>
    <t>너도 옷 벗어</t>
  </si>
  <si>
    <t>여학생들 팬티를 몰래 훔쳐본 변태 선생 참교육하는 한국판 난노 | 복수노트 6-7화</t>
  </si>
  <si>
    <t>“지금 우리 학교는” 배우들이 잔뜩 나온 급식판 데스노트 | 복수노트 1-4화</t>
  </si>
  <si>
    <t>귀남 이청산 어딨어!!!</t>
  </si>
  <si>
    <t>"넷플릭스" 공개되자마자 전세계를 놀라게 한 지리는 액션 영화 | 테이큰 엄마 버전</t>
  </si>
  <si>
    <t>찐한 사랑의 기억만 갖고 있으면 100억까지 벌 수 있다고? 강동원 송혜교 주연</t>
  </si>
  <si>
    <t>송혜교 하악바로이거야 강동원</t>
  </si>
  <si>
    <t>술취한 여자만 노린 성범죄자들에게 복수하는 "넷플릭스"에서 꼭 봐야 할 영화</t>
  </si>
  <si>
    <t>경찰한테 개기고 찐따의 엄마까지 괴롭힌 학폭 일진 양아치들</t>
  </si>
  <si>
    <t>학폭가해자 아줌마 경찰 부르면 뭐 어쩔티비ㅋㅋㅋ 학폭피해자엄마</t>
  </si>
  <si>
    <t>담배 심부름 시키더니 갑자기 키스 갈기는 일진 여학생?! 찐따 판타지 실현 ㅋㅋ</t>
  </si>
  <si>
    <t>(모쏠찐따) (일진녀) 가만히 있어</t>
  </si>
  <si>
    <t>하필이면 힘을 숨긴 여학생에게 담배 심부름을 시킨 일진 양아치의 최후</t>
  </si>
  <si>
    <t>야 담배 내놔ㅋㅋㅋ 힘을 숨긴 찐따</t>
  </si>
  <si>
    <t>카메라 꺼진 줄 알고 ○○한 국회의원… 화상회의 대참사 ㅋㅋㅋ</t>
  </si>
  <si>
    <t>국회의원 Minister 민철우 카메라 안꺼졌어요!!!</t>
  </si>
  <si>
    <t>짝퉁 티팔이로 애들 삥뜯던 일진이 모범생과 친구가 되면 벌어지는 일</t>
  </si>
  <si>
    <t>(흙수저 일진) (금수저 범생) 우리... 고등래퍼 나갈래?</t>
  </si>
  <si>
    <t>"넷플릭스" 공개되자마자 한국영화 순위 1위 찍은 개꿀잼 영화 《장르만 로맨스》</t>
  </si>
  <si>
    <t>나또흥행1위배우된거야?</t>
  </si>
  <si>
    <t>게임에서 질 때마다 옷을 하나씩 벗어야 되는 공포의 끝말잇기</t>
  </si>
  <si>
    <t>니미..럴? 벗을래? 맞을래?</t>
  </si>
  <si>
    <t>어린 여자 좋아하는 남자가 여친한테 요구한 잠자리 이벤트 | 영화 《아이러니》</t>
  </si>
  <si>
    <t>잘못했어;; 교복입고 하자며 ^^</t>
  </si>
  <si>
    <t>진짜 차원이 다른 역대급 밀리터리 서바이벌 아이돌 오디션 게임 《극한데뷔 야생돌》</t>
  </si>
  <si>
    <t>2등 1등 - 원샷 받을 거야!!</t>
  </si>
  <si>
    <t>우리집 화장실에 사람을 좀비로 만드는 손 귀신이 나타났다 ㄷㄷ</t>
  </si>
  <si>
    <t>이리와 앉아</t>
  </si>
  <si>
    <t>몸 전체에 용문신한 여자 조폭이 위장결혼을 하면 벌어지는 일 ㅋㅋㅋ</t>
  </si>
  <si>
    <t>대한민국 1세대 여자조폭</t>
  </si>
  <si>
    <t>와 미친... 무려 10년 전에 만든 박해일판 오징어게임이 있다고? ㅋㅋㅋ</t>
  </si>
  <si>
    <t>D.P 디피보다 훨씬 더 현실적인 군생활을 보여준 숨겨진 보석같은 영화! PTSD 주의</t>
  </si>
  <si>
    <t>아가리 싸물어</t>
  </si>
  <si>
    <t>하필이면 힘숨찐을 건드린 갑질 쩌는 진상손님의 최후 《액션히어로》</t>
  </si>
  <si>
    <t>죠리퐁 이거나먹어 ㅋㅋ 힘숨찐</t>
  </si>
  <si>
    <t>갑질에 상처받은 교사와 학생들에게 바치는 드라마 《나의 가해자에게》</t>
  </si>
  <si>
    <t>그러게 내가 깝치지 말랬죠 학폭당하는 담임선생님</t>
  </si>
  <si>
    <t>HOT한 인플루언서 졸졸 따라다니며 똥꼬 빠는 애들 특징 ㅋㅋ 《교과서엔 없습니다》</t>
  </si>
  <si>
    <t>시녀 VS 일진</t>
  </si>
  <si>
    <t>폐지 줍는 할머니한테 담배 심부름 시킨 일진 양아치의 최후</t>
  </si>
  <si>
    <t>일진 양아치 육개장 담배 사줬으니까 남은 국물 좀 잡솨</t>
  </si>
  <si>
    <t>좀비로 초토화된 마을을 구하기 위해 나선 싸움 쥰내 잘하는 언니들 | 병맛 좀비영화</t>
  </si>
  <si>
    <t>면상들 좀비 되기 3초 전</t>
  </si>
  <si>
    <t>하필이면 선생님이 싸이코패스 "연쇄살인마"였다는 걸 알아버린 급식들의 최후</t>
  </si>
  <si>
    <t>출석 부른다</t>
  </si>
  <si>
    <t>맨날 나를 따라하는 싸이코패스 친구가 악마에게 소원을 빌었다</t>
  </si>
  <si>
    <t>제발 그만 좀 따라해</t>
  </si>
  <si>
    <t>전자발찌 범죄자가 전설적인 형님의 여친을 건드렸다가 고자 되는 영화 ㅋㅋㅋ</t>
  </si>
  <si>
    <t>성범죄자ㄷㄷ 고자되기 하루 전</t>
  </si>
  <si>
    <t>총기소지가 가능해지면 최강인 예비군의 나라 대한민국 ㅋㅋㅋ</t>
  </si>
  <si>
    <t>(미필) 총은 이렇게 쏘는 거야"</t>
  </si>
  <si>
    <t>호텔에서 내연녀와 하는 남편을 생방으로 나락 보내는 SNS 인플루언서 아내</t>
  </si>
  <si>
    <t>웰컴 투 나락</t>
  </si>
  <si>
    <t>하필이면 싸이코패스 신입생한테 똥군기 잡다 역관광 당한 꼰대 선배의 최후 《그녀의 이름은 난노》</t>
  </si>
  <si>
    <t>이젠 내가 선배네?</t>
  </si>
  <si>
    <t>예쁜 얼굴로 갑질하는 인성 쓰레기들 참교육하러 온 싸이코패스 전학생 《그녀의 이름은 난노》</t>
  </si>
  <si>
    <t>미모로 전교 2등 내 얼굴 왜이래?</t>
  </si>
  <si>
    <t>여학생들 ○○ 동영상 찍은 선생 나락 보내는 천재 싸이코패스 전학생 《그녀의 이름은 난노》</t>
  </si>
  <si>
    <t>너도 똑같이 당해봐</t>
  </si>
  <si>
    <t>여학생 5명을 임신시키고 쌩깐 쓰레기를 나락 보내는 방법 ㄷㄷ 《그녀의 이름은 난노》</t>
  </si>
  <si>
    <t>전 남자인데요?! 임신입니다</t>
  </si>
  <si>
    <t>유명 여캠 BJ가 별풍선 많이 받으려고 한 충격적인 행동</t>
  </si>
  <si>
    <t>도서관에서 벗방을?</t>
  </si>
  <si>
    <t>인성파탄으로 소문나서 나락간 여캠 BJ가 해명하기 위해 선택한 최후의 수단</t>
  </si>
  <si>
    <t>친구남친뺏어서 모델과ㅆ련이라며?</t>
  </si>
  <si>
    <t>상위 0.1% 재벌 할아버지가 젊은 몸을 뺏은 후 가장 먼저 한 일</t>
  </si>
  <si>
    <t>20대청년 70대 재벌</t>
  </si>
  <si>
    <t>할머니보다 느린 좀비와 숨막히는 추격전 ㅋㅋㅋ 지금 우리 산모는?!</t>
  </si>
  <si>
    <t>뉴스속보 감염자 특징, 걷는 속도 매우 느림 유의!</t>
  </si>
  <si>
    <t>애들 빠따 때리고 맨날 자빠져 잠만 자는 양아치 선생 ㅋㅋㅋ</t>
  </si>
  <si>
    <t>이 선생이 미쳤나?</t>
  </si>
  <si>
    <t>몸매가 너무 예뻐서 마을의 모든 남자를 홀린 여자</t>
  </si>
  <si>
    <t>여자 아이돌 데뷔 직전에 터진 의문의 동영상?! 한국판 스텝업 《턴 더 스트릿》</t>
  </si>
  <si>
    <t>카페에서 연하남 ○○ 크기 확인하는 변태녀 김혜수 ㅋㅋㅋ</t>
  </si>
  <si>
    <t>절대 건드리면 안되는 일진의 찐따 친구를 괴롭힌 양아치들의 최후</t>
  </si>
  <si>
    <t>내친구 건드린 세끼들 다나와</t>
  </si>
  <si>
    <t>한국 3대 흉가에 공포체험 하러 간 여대생의 최후 | 공포영화</t>
  </si>
  <si>
    <t>박나래 아님</t>
  </si>
  <si>
    <t>현재 “넷플릭스” 한국영화 3위 개막장 가족 코미디 영화</t>
  </si>
  <si>
    <t>백수 이혼 2번 ? 일진 전과자 하나둘셋 하면 웃어~</t>
  </si>
  <si>
    <t>재벌 남편이랑 결혼했는데 하필 변태 싸이코패스?</t>
  </si>
  <si>
    <t>성인영화가 어떻게 만들어지는지 적나라하게 보여주는 영화</t>
  </si>
  <si>
    <t>조폭 세계를 진짜 "리얼" 하게 그렸다 평가 받는 느와르 수작 (조인성,진구)</t>
  </si>
  <si>
    <t>절대 잊으면 안되는, 다시는 일어나지 말아야 할 실화 영화</t>
  </si>
  <si>
    <t>"조두순 사건"</t>
  </si>
  <si>
    <t>실제 재벌 회장 부인의 "청부 살인사건"과 "갑질"을 모티브로 한 영화</t>
  </si>
  <si>
    <t>재벌 회장 사모님 - 네, 평민 계집애 하나요</t>
  </si>
  <si>
    <t>실화라는 사실에 분노를 금할 수 없는, 황정민 주연의 숨겨진 명작</t>
  </si>
  <si>
    <t>견자단의 미친 액션에 영향을 준 한국 최고의 사극 액션 영화</t>
  </si>
  <si>
    <t>우리나라 최고의 액션 사극 영화</t>
  </si>
  <si>
    <t>이성민, 조진웅, 김성균 부산 싸나이들의 찐한 코미디 느와르</t>
  </si>
  <si>
    <t>조진웅 - 아직도 모르겠나? 이성민</t>
  </si>
  <si>
    <t>오늘 "넷플릭스"에서 꼭! 봐야 하는 우리나라 최고의 스릴러 영화 중 하나 l 진짜 개 재밌음</t>
  </si>
  <si>
    <t>"니가 사람이야?"</t>
  </si>
  <si>
    <t>흑룡강파 조선족 두목이 한국 최고의 꽃뱀에게 뒷통수를 맞으면 일어나는 일</t>
  </si>
  <si>
    <t>남자의 마음을 흔드는“한국 최고”의 느와르 [영화리뷰/결말포함]</t>
  </si>
  <si>
    <t>(부산 최고 조직 2인자) "작업해라"</t>
  </si>
  <si>
    <t>숨은 명작, 주지훈과 이광수가 미친 연기력으로 레전드를 찍은 영화 [영화리뷰/결말포함]</t>
  </si>
  <si>
    <t>이걸 40만 밖에 안 봤다고?</t>
  </si>
  <si>
    <t>미친 배우진과 반전으로 어벤저스, 매드맥스 제치고 “박스오피스 1위”를 차지한 한국 스릴러 영화 [영화리뷰/결말포함]</t>
  </si>
  <si>
    <t>(박서준) (마동석)</t>
  </si>
  <si>
    <t>킬러 "브래드피트"가 킬러들이 우글대는 곳에 간다면 (결말포함)</t>
  </si>
  <si>
    <t>(S급 킬러) 세상에서 가장 운 없는 킬러</t>
  </si>
  <si>
    <t>"유영철"급 연쇄 살인마에게 가족을 잃은 남자가 선택한 복수 방법 [영화리뷰/결말포함]</t>
  </si>
  <si>
    <t>“미국 최고의 추리 소설”을 원작으로 한 충격 반전 복수 스릴러 [영화리뷰/결말포함]</t>
  </si>
  <si>
    <t>저게 뭐야.. !!!!! - 이 손이 증거입니다</t>
  </si>
  <si>
    <t>재벌 회장의 애인이 살해 당했다, 근데 딸이 범인이라고? [최민식 l 박신혜 l 류준열 l 이하늬] [영화리뷰/결말포함]</t>
  </si>
  <si>
    <t>이러면 완전히 나가린데...</t>
  </si>
  <si>
    <t>넷플릭스에서 꼭 보세요, 역대급 웰메이드 법정 영화 [영화리뷰/결말포함]</t>
  </si>
  <si>
    <t>"장첸"과 "고광렬"의 팀플레이</t>
  </si>
  <si>
    <t>무패의 변호사가 사형이 확실한 강X 살인마의 변호를 맡은 이유 (미친 반전, 사이다 결말포함)</t>
  </si>
  <si>
    <t>(강X 살인마) (무패의 변호사) 무죄로 나가게 해주죠</t>
  </si>
  <si>
    <t>조선시대에 미사일? 이거 못 막습니다 (결말포함)</t>
  </si>
  <si>
    <t>?! "조선시대에 미사일...?"</t>
  </si>
  <si>
    <t>초호화캐스팅에 천문학적 제작비, 전설이 되어버린 영화 [한석규 l 최민식 l 송강호 ]</t>
  </si>
  <si>
    <t>수십건의 범행을 저지른 연쇄 X폭행범을 끝까지 쫓은 형사들 이야기 [영화리뷰/결말포함]</t>
  </si>
  <si>
    <t>아 글쎄, 저 X끼가 범인 맞다고!</t>
  </si>
  <si>
    <t>남북 정보부가 모두 탐낸 미친 능력의 남자 (영화리뷰/결말포함)</t>
  </si>
  <si>
    <t>전국구 조폭 조직의 2인자를 제껴버린 간부의 최후 (영화리뷰/결말포함)</t>
  </si>
  <si>
    <t>"네가 날 담궈?"</t>
  </si>
  <si>
    <t>(눈물주의) 편집하면서 5번 울었습니다 (영화리뷰/결말포함)</t>
  </si>
  <si>
    <t>(네이버 평점 9.28) 안 울면 진짜 사람 아님</t>
  </si>
  <si>
    <t>반전 맞춘 사람 본 적 없음 (숨은명작/결말포함)</t>
  </si>
  <si>
    <t>(백만장자 사기꾼) 소름 돋는 반전</t>
  </si>
  <si>
    <t>권태기인 당신이 꼭 봐야 할 영화 [이정재 l 이영애] (결말포함/영화리뷰)</t>
  </si>
  <si>
    <t>(이정재) (이영애) 이럴거면 갈라지자니까?</t>
  </si>
  <si>
    <t>"넷플릭스"에서 볼 수 있는 꿀잼 영화 (원빈, 신하균, 정재영, 신현준)</t>
  </si>
  <si>
    <t>(원빈) (신하균) (정재영)</t>
  </si>
  <si>
    <t>탈북한 엘리트 장교가 국정원에 들어간다면 [한석규] [결말포함/영화리뷰]</t>
  </si>
  <si>
    <t>복수엔 복수, 그리고 또 복수 [영화리뷰/결말포함]</t>
  </si>
  <si>
    <t>(미친 반전) "천재" 한국인 화학자가 만들어낸 미친 바이러스 [영화리뷰/결말포함]</t>
  </si>
  <si>
    <t>죽지도 늙지도 않는다..</t>
  </si>
  <si>
    <t>1년만에 재회한 연인들의 멋진 하루 [영화리뷰/결말포함]</t>
  </si>
  <si>
    <t>“좋은 각본이 끌어낸 멋진 연기와 연출" - 박평식 별점 7</t>
  </si>
  <si>
    <t>원룸 수도요금이 230만원? [영화리뷰/결말포함]</t>
  </si>
  <si>
    <t>수도꼭지에서 금가루가 나오나...?</t>
  </si>
  <si>
    <t>"세계 최초"란 국뽕에 취해있던 국민들의 뒤통수를 후려 갈긴 이야기  [영화리뷰/결말포함]</t>
  </si>
  <si>
    <t>(촛불집회 현장) 실화 기반 국뽕에 취해 있던 그시절...</t>
  </si>
  <si>
    <t>지옥도를 살아가는 남자들 [ 황정민 l정우성l 주지훈l 곽도원]  [영화리뷰/결말포함]</t>
  </si>
  <si>
    <t>"마무리는 니가 해"</t>
  </si>
  <si>
    <t>내 아내가 조직의 2인자를 죽였다 [ 차승원 l 류승룡 l 오정세] [영화리뷰/결말포함]</t>
  </si>
  <si>
    <t>토막 살인범이 순순히 자수을 하는 이유 [영화리뷰/결말포함]</t>
  </si>
  <si>
    <t>(토막살인범) -죄를지었으면 벌을 받아야죠..</t>
  </si>
  <si>
    <t>아버지의 복수를 위해 교도소로 간 남자 [한석규 l 차승원][영화리뷰/결말포함]</t>
  </si>
  <si>
    <t>공소시효가 끝나는 날, 범인을 찾았다 [영화리뷰/결말포함]</t>
  </si>
  <si>
    <t>15년 전 그 놈...</t>
  </si>
  <si>
    <t>"황정민, 임수정" 의 미친 연기력. 연인의 소중함을 잊어갈 때 꼭 봐야 할 영화 [영화리뷰/결말포함]</t>
  </si>
  <si>
    <t>황정민 주연의 남자들이 울고 싶을 때 보는 멜로 영화 [영화리뷰/결말포함]</t>
  </si>
  <si>
    <t>"멜로"라니까요. 형님</t>
  </si>
  <si>
    <t>아직도 풀리지 않은 대한민국 3대 미제 사건 [영화리뷰/결말포함]</t>
  </si>
  <si>
    <t>- 이 곳에 5명의아이가 묻혀있습니다</t>
  </si>
  <si>
    <t>황정민 주연의 숨겨진 명작! [영화리뷰/결말포함]</t>
  </si>
  <si>
    <t>(탐정 황정민) (의사 류덕환) 누구를 찾아드릴까?</t>
  </si>
  <si>
    <t>단연코 우리나라 최고의 사극 스릴러 영화 [영화리뷰/결말포함]</t>
  </si>
  <si>
    <t>당신이 이 아이의 아버지라면? [영화리뷰/결말포함]</t>
  </si>
  <si>
    <t>(성폭행 당한 후 살해된 딸..) 피가거꾸로 솟았습니다..</t>
  </si>
  <si>
    <t>네이버 평점 9점대, "한효주"와 "소지섭"의 멜로 명작 [소지섭 l 한효주] [영화리뷰/결말포함]</t>
  </si>
  <si>
    <t>미친 긴장감과 박진감으로 각종 영화제에 수상하며 외국에서 리메이크 된 숨은 명작 [영화리뷰/결말포함]</t>
  </si>
  <si>
    <t>(납치된 여대생) 낯선 사람이 주는 커피를 함부로마시면 안되는이유</t>
  </si>
  <si>
    <t>힘 없는 대한민국을 저주한 한 장교의 손에 핵 미사일이 들어가면 벌어지는 일, 우리나라 최초의 잠수함 영화 [영화리뷰/결말포함]</t>
  </si>
  <si>
    <t>"핵미사일 발사 준비"</t>
  </si>
  <si>
    <t>특전사 출신 용병의 동생을 건드리면 벌어지는 일 [류승룡] [영화리뷰/결말포함]</t>
  </si>
  <si>
    <t>(특전사 출신) 원하는게뭐야.. - 니 모가지!</t>
  </si>
  <si>
    <t>진짜 개 재밌습니다 l 현직 형사들이 리얼하다고 극찬한 영화</t>
  </si>
  <si>
    <t>그림판이냐?</t>
  </si>
  <si>
    <t>10분 45초쯤 울고 있는 당신을 발견할 영화 (결말포함/영화리뷰)</t>
  </si>
  <si>
    <t>현상금 1억, 신창원급 탈주범을 잡아라 [김윤석 l 정경호] [영화리뷰/결말포함]</t>
  </si>
  <si>
    <t>조폭에게 가족을 잃은 한 남자의 복수극  [영화리뷰/결말포함]</t>
  </si>
  <si>
    <t>깡패들의 눈치나 보는 니들이 날 재판할 자격이 있어?! (검사)</t>
  </si>
  <si>
    <t>10살 아이가 싸이코패스? [영화리뷰/결말포함]</t>
  </si>
  <si>
    <t>10세 살인 용의자</t>
  </si>
  <si>
    <t>예측하기 힘든 반전의 스릴러 영화 [ 조정석 l 김대명 ] [영화리뷰/결말포함]</t>
  </si>
  <si>
    <t>X됐다...</t>
  </si>
  <si>
    <t>도사와 형사가 범인을 쫓으면  [ 김윤석 l 유해진 ] [영화리뷰/결말포함]</t>
  </si>
  <si>
    <t>아귀와 고광렬의 팀플레이</t>
  </si>
  <si>
    <t>20년째 숫처녀 모쏠 존예녀가 남자를 만나자 자신의 욕망을 주체하지 못하는데...</t>
  </si>
  <si>
    <t>우주선에서 첫 도킹</t>
  </si>
  <si>
    <t>지방사는 내신 6등급 BTS덕후 여고생이 인서울 하려고 발악하는데...개재밌어 시즌2까지 제작된 레전드 드라마</t>
  </si>
  <si>
    <t>내신 6등급 인서울 가능</t>
  </si>
  <si>
    <t>40년째 숫총각 모쏠이 존예 가정부를 들이자 자신의 힘을 주체하지 못하는데...</t>
  </si>
  <si>
    <t>별점 9.67 존예 가정부</t>
  </si>
  <si>
    <t>1초마다 1년이 지나가는 초시공간에 갇혀버린 사람들에게 원시인과 미래인이 동시에 공격하는데...</t>
  </si>
  <si>
    <t>갑자기 수천년이 흘렀다</t>
  </si>
  <si>
    <t>공개 후 "39금" 소재로 난리났던 토종 OTT "웨이브"의 레전드 한국 드라마 1위</t>
  </si>
  <si>
    <t>예쁘다고 함부로 건드렸다간 지옥을 맛보게 해 주는 미친 소녀</t>
  </si>
  <si>
    <t>영리치가 바람 불륜 전문 참교육 사냥꾼이 된 이유[엑스엑스(XX)]</t>
  </si>
  <si>
    <t>베프가 내 남친이랑 옆방에서 하고 있다</t>
  </si>
  <si>
    <t>(강력추천)군수뇌부에게 몸 바치고 조폭에게 순정 바친 여자가 삼청 교육대에 가는데...</t>
  </si>
  <si>
    <t>전국의 조폭, 건달들의 지옥훈련장 인간취급X</t>
  </si>
  <si>
    <t>대한민국 전 국민을 분노케 한 실화 사건에 2시간 몰입된 미친 영화</t>
  </si>
  <si>
    <t>&lt;실화&gt; SSS 국정원요원 1급 테러리스트</t>
  </si>
  <si>
    <t>방영당시 랭킹 1위 찍고 시리즈로 제작된 화투판 '신의 한수'</t>
  </si>
  <si>
    <t>화투의 여신</t>
  </si>
  <si>
    <t>와...이런 미친...조강지처 버리고 차원이 다른 역대급 처녀와 OO 하더니 ㅎㄷㄷ</t>
  </si>
  <si>
    <t>선 넘으실래요?</t>
  </si>
  <si>
    <t>공개 후 39금 수위로 난리났던 토종 OTT 웨이브의 첫 오리지널 드라마</t>
  </si>
  <si>
    <t>XX는 하지만 친구야</t>
  </si>
  <si>
    <t>최전방 DMZ 수색대대장이 여군 장교에게 OO하는데 ㅎㄷㄷ</t>
  </si>
  <si>
    <t>대대장님 왜그러세요!!! (여군장교)</t>
  </si>
  <si>
    <t>평범한 복학생이 국가대표 출신 축구선수의 퀸카 애인에게 작업을 거는데 ㅎㄷㄷ</t>
  </si>
  <si>
    <t>남자의 정기를 계속 받아야만 살 수 있는 여자들</t>
  </si>
  <si>
    <t>와...!!!</t>
  </si>
  <si>
    <t>미쳐버린 액션으로 28분을 순삭시키는 전설의 최강 인간병기</t>
  </si>
  <si>
    <t>살인병기</t>
  </si>
  <si>
    <t>미용실에 잠복해 여자 손님들을 만족시킨 현란한 손기술의 형사</t>
  </si>
  <si>
    <t>미스테리 미용사</t>
  </si>
  <si>
    <t>테이큰, 아저씨, 존윅의 계보를 잇는 액션. 은퇴 후 건물주로 살아가던 전설의 킬러를 건드린 일진, 양아치, 조폭의 최후 ㅎㄷㄷ</t>
  </si>
  <si>
    <t>모두 곧 ㅈ됨 SSS 전설의킬러</t>
  </si>
  <si>
    <t>조선시대  원나잇과 혼전임신을 한 여성들의 최후 ㅎㄷㄷ</t>
  </si>
  <si>
    <t>조선시대 성형</t>
  </si>
  <si>
    <t>[40분 순삭]카드게임과 액션을 결합시킨 포커판의 ‘신의한수’[결말포함]</t>
  </si>
  <si>
    <t>타짜 5</t>
  </si>
  <si>
    <t>[1시간 순삭]SSS급 미모의 전학생이 찐따에게 작업을 걸었더니 ㅎㄷㄷ</t>
  </si>
  <si>
    <t>SSS급 전학생 샤이니 민호 아침까지 같이 있자고?</t>
  </si>
  <si>
    <t>힘을 숨긴 양아치에게 깝치다가 참교육 당한 조폭</t>
  </si>
  <si>
    <t>여기서 니가 싸움 젤 잘하냐?</t>
  </si>
  <si>
    <t>재야에 있던 힘숨찐 고수가 친일파 자손을 참교육 시키는데ㄷㄷ[결말포함]</t>
  </si>
  <si>
    <t>친일파 사이다 참교육</t>
  </si>
  <si>
    <t>여신급 외모 여주가 넷플릭스 수준을 높였다는 현재 1위 신작 영화[결말포함]</t>
  </si>
  <si>
    <t>넷플릭스 신작 1위</t>
  </si>
  <si>
    <t>[2시간 순삭]상류층 광란 파티에서 약한 모습 보인 이재용급 재벌아들. 금수저1화-8화</t>
  </si>
  <si>
    <t>금수저 1~8화 몰아보기</t>
  </si>
  <si>
    <t>롯데가 작정하고 엑소카이, 이민호, 지창욱, 박해진, 이종석, 옥택연, 이준기가 모태쏠로와 사귀게 한 드라마[결말포함]</t>
  </si>
  <si>
    <t>동시에 일곱남자와...</t>
  </si>
  <si>
    <t>극한직업'감독이 삼성하고 작정하고 만들어 국내 누적 조회 최고 기록 경신한 웹드라마[결말포함]</t>
  </si>
  <si>
    <t>전편 몰아보기 &lt;1600만 관객감독&gt;</t>
  </si>
  <si>
    <t>[1시간 순삭] 금수저로 부모바꾼, 웹툰 원작의 재밌다고 난리난 인기 드라마</t>
  </si>
  <si>
    <t>금수저 1~4화 몰아보기</t>
  </si>
  <si>
    <t>이재용급 재벌과 결혼하기 위해 온몸 다바친 자사고 전교 1등과 금수저 1~2화[드라마]</t>
  </si>
  <si>
    <t>자사고 전교1등</t>
  </si>
  <si>
    <t>방송당시 39금 수위로 난리났던 후방주의 드라마[결말포함]</t>
  </si>
  <si>
    <t>K드라마최초국제 최고상 #남편물건자른 아내 #불륜녀 조지기</t>
  </si>
  <si>
    <t>[40분 순삭]존잘남을 차지하기 위해 외모까지 바꾼 못난이[드라마리뷰/결말포함]</t>
  </si>
  <si>
    <t>&lt;반지의 여왕&gt; 안효섭</t>
  </si>
  <si>
    <t>[40분순삭]재벌들이 갖고노는 500억 여자로봇</t>
  </si>
  <si>
    <t>저를 길들여 주세요 500억 로봇</t>
  </si>
  <si>
    <t>[3시간 꿀잼보장]역대급 고려사극 1위 한국 레전드 드라마</t>
  </si>
  <si>
    <t>3시간 풀버전</t>
  </si>
  <si>
    <t>잠자기 전 클릭 금지! 당신의 100분을 삭제 시킬 웨이브 역대급 고려 시대 사극 1위</t>
  </si>
  <si>
    <t>100분 순삭 몰아보기</t>
  </si>
  <si>
    <t>S급 배우들과 "39"금 소재의 골때리는 레전드 한국영화[영화리뷰/결말포함]</t>
  </si>
  <si>
    <t>상류층 비밀파티 진세연</t>
  </si>
  <si>
    <t>SSS급 미모의 여고생이 유부남 교사를 유혹하는데…[영화리뷰/결말포함]</t>
  </si>
  <si>
    <t>SSS급 여고생</t>
  </si>
  <si>
    <t>단돈 3만원에 존예 소녀와 하룻밤 밥까지 먹을 수 있는 여인숙의 정체</t>
  </si>
  <si>
    <t>꿀벅지</t>
  </si>
  <si>
    <t>너무 파격적이어서 "역대급 논란"으로 개봉하자마자 "최고 관람객"찍었던 한국 어른 영화[영화리뷰/결말포함]</t>
  </si>
  <si>
    <t>외딴 섬으로 놀러갔던 부부가 SNS에서 유명한 맛집에 가게 되는데...[영화리뷰/결말포함]</t>
  </si>
  <si>
    <t>지안 여주인 "맛있죠?"</t>
  </si>
  <si>
    <t>어장관리하며 연애하는 셀럽, 왓챠 인기급상승 드라마[영화리뷰/결말포함/드라마리뷰]</t>
  </si>
  <si>
    <t>[59분 순삭 보장]넷플릭스 액션 느와르 역대급1위, 국내 영화 도장깨기 ㅎㄷㄷ[영화리뷰/결말포함]</t>
  </si>
  <si>
    <t>넷플릭스 신작 현재 1위. 웹툰 1억뷰 달성한 영화 모럴센스ㅎㄷㄷ[영화리뷰/결말포함]</t>
  </si>
  <si>
    <t>[40분 순삭]미국도 리메이크한 웹툰 배경의 대박드라마 원조, 넷플릭스 꺾은 왓챠 인기 급상승 1위, [영화리뷰/드라마리뷰]</t>
  </si>
  <si>
    <t>이종석 한효쥬 'W(더블유)' 몰아보기</t>
  </si>
  <si>
    <t>우정으로 사랑한 남녀. 넷플릭스 마저 꺾어버린 왓챠 1위 드라마(영화리뷰/결말포함/드라마리뷰)</t>
  </si>
  <si>
    <t>네명의 여자를 한번에 넘어뜨리는 그 남자의 비밀병기</t>
  </si>
  <si>
    <t>불륜.. 그 짜릿한 맛</t>
  </si>
  <si>
    <t>데이트앱에서 만난 남성들과 거침없이 원나잇 하는 여자[영화리뷰/결말포함/드라마리뷰]</t>
  </si>
  <si>
    <t>온 마을 주민을 가족으로 만들어버린 과부의 테크닉ㅎㄷㄷ</t>
  </si>
  <si>
    <t>유부남이 된 첫사랑을 우연히 해외에서 만나게 된다면</t>
  </si>
  <si>
    <t>제작비만 800억, 개봉 직후 온갖 상을 쓸어담은 “실화”를 바탕으로 한 레전드 영화 [결말포함]</t>
  </si>
  <si>
    <t>이게 실화라고? -태평양 표류 30일째..</t>
  </si>
  <si>
    <t>《12분 순삭》 직장도 가족도 잃은 천재 요리사를 건드리면 생기는 일 [결말포함]</t>
  </si>
  <si>
    <t>(악플 비평가) (천재 요리사) - 포크 내려. 새X야</t>
  </si>
  <si>
    <t>《16분 순삭》 제작비 1900억, 미친 스케일로 당신의 16분을 삭제시킬 판타지 블록버스터 [결말포함]</t>
  </si>
  <si>
    <t>《22분 순삭》 와 미쳤다;; 공개 직후 국가별 1등을 쓸어담은 넷플릭스 미친 SF 띵작 [결말포함]</t>
  </si>
  <si>
    <t>《12분 순삭》 "취사병" 출신 지원자가 세계 최강 특수부대 SAS에서 살아남는 법 [결말포함]</t>
  </si>
  <si>
    <t>역관광 3초전..!! 그래도 넌 이겨 - 너 취사병 출신이라며 ㅋㅋ</t>
  </si>
  <si>
    <t>《20분 순삭》 와 미쳤다;; 인류가 2만 년 동안 지구를 떠나 방치하면 생기는 일 [결말포함]</t>
  </si>
  <si>
    <t>높이 300M 질량 10만톤 사상 최악의 괴수 - 저게 대체 뭐야..?!!</t>
  </si>
  <si>
    <t>1000만 반려인을 울린 《넷플릭스》에서 꼭 봐야 하는 “실화”영화 [결말포함]</t>
  </si>
  <si>
    <t>집까지 남은 거리 약 640km..!!! 미국판 하얀마음백구 실화</t>
  </si>
  <si>
    <t>개봉 두 달 만에 1000억을 벌어들인 대륙의 미친 애니 [결말포함]</t>
  </si>
  <si>
    <t>와.. 이게 돈의 힘인가..?</t>
  </si>
  <si>
    <t>《17분 순삭》 와 미쳤다;; 액션영화 매니아들은 다 안다는 넷플릭스 미친 띵작 [결말포함]</t>
  </si>
  <si>
    <t>총 치워라. 뒤지기 싫으면</t>
  </si>
  <si>
    <t>와.. 미친 시나리오에 2시간 삭제된 IQ380 천재의 은행강도 영화 [결말포함]</t>
  </si>
  <si>
    <t>월 스트리트 최고 은행 속옷만 빼고 다 벗어</t>
  </si>
  <si>
    <t>여의도 52배 크기의 운석이 지구에 떨어진다면 [결말포함]</t>
  </si>
  <si>
    <t>운석 충돌까지 단 하루!!</t>
  </si>
  <si>
    <t>우연히 인간 세상의 비밀을 알게 된 남성이 겪은 일 [결말포함]</t>
  </si>
  <si>
    <t>지금부터 이 인간의 뇌를 재설정한다</t>
  </si>
  <si>
    <t>난 선생이고 넌 학생이야 레전드 명대사를 탄생시킨 역대급 추억의 드라마</t>
  </si>
  <si>
    <t>로망스 결말까지 몰아보기</t>
  </si>
  <si>
    <t>와..미쳤다시청률35% 찍고 파격적인 소재로 눈길을 끌었던 역대급 레전드 로맨스 드라마 몰아보기!!!</t>
  </si>
  <si>
    <t>학생 로망스 1~8화 몰아보기 선생</t>
  </si>
  <si>
    <t>와.."초호화 캐스팅"과 "미친 연기력"으로 8시간 삭제되는 "넷플릭스" 뛰어넘은 디즈니 플러스의 레전드 드라마</t>
  </si>
  <si>
    <t>카지노 결말까지 몰아보기</t>
  </si>
  <si>
    <t>제작비 "2100억", 북미 흥행 1위! "압도적 흥행"으로 돈쓸어 담아간 "초대박" 마블 영화</t>
  </si>
  <si>
    <t>대한민국 1% "조폭 두목"이 신분을 숨기고 복학하면 생기는 일 ㅋㅋㅋㅋ</t>
  </si>
  <si>
    <t>"어린놈이 X추에 별짓을 다해놨네"</t>
  </si>
  <si>
    <t>그 시절 아련한 "첫사랑"을 그대로 표현한 "레전드" 영화</t>
  </si>
  <si>
    <t>히어로물 중 개그로 원탑 ㅋㅋㅋㅋㅋㅋㅋ[결말까지 한방에보기]</t>
  </si>
  <si>
    <t>총알 느려</t>
  </si>
  <si>
    <t>히어로의 여자친구를 납치한 자의 최후 ㄷㄷ.....[결말까지 한방에보기]</t>
  </si>
  <si>
    <t>C빡</t>
  </si>
  <si>
    <t>"A급 병맛 액션" 영화인줄알았는데 그냥 "병맛"이었던 안타까운 영화</t>
  </si>
  <si>
    <t>ㅅㅅ 할까?</t>
  </si>
  <si>
    <t>전 세계인들의 "매너"를 지키게 한 "역대급" 영화</t>
  </si>
  <si>
    <t>≪시간순삭 드라마≫ 이게 진짜 유튜브에만 있는 웹드라마라고??ㄷㄷ</t>
  </si>
  <si>
    <t>≪시간순삭 드라마≫ "조선" 최고 신분에서 하루아침에 "노비"가 돼버리면 벌어지는 일..ㄷㄷ  [결말까지 한방에 몰아보기]</t>
  </si>
  <si>
    <t>"강원도 깡패"라는 신선한 소재에 "레전드"배우를 갈아넣어 만든 영화</t>
  </si>
  <si>
    <t>≪시간순삭 드라마≫ 갑자기 "저승사자"로 전직해버린 여고생 ㄷㄷ..  [결말까지 한방에 몰아보기]</t>
  </si>
  <si>
    <t>단 한번만 본 사람은 절대 없다는 대한민국 느와르 '명작' 1위</t>
  </si>
  <si>
    <t>바람피는 현장 포착 '아.. 아저씨..!</t>
  </si>
  <si>
    <t>대한민국 "실제 깡패 두목"을 모티브로 만든 역대급 영화 ㄷㄷ [결말까지 한방에보기] Friend2</t>
  </si>
  <si>
    <t>"대한민국" 80년대 "깡패"를 적나라하게 표현했던 "실화"바탕 레전드 영화 1위 [결말까지 한방에보기] Friend</t>
  </si>
  <si>
    <t>≪시간순삭 드라마≫ 조선시대에 사또랑 원나잇해버린 김슬기..ㄷㄷ  [결말까지 한방에 몰아보기]</t>
  </si>
  <si>
    <t>X 됐다..</t>
  </si>
  <si>
    <t>≪시간순삭 드라마≫ 현실로 튀어 나온 웹툰 속 존잘남 [완결까지 한방에보기] go to webtoon dynasty</t>
  </si>
  <si>
    <t>≪시간순삭 드라마≫ 조선시대로 불시착 한 여고생 [완결까지 한방에보기] go to joseon dynasty</t>
  </si>
  <si>
    <t>진짜 너무 재밌는  ≪시간순삭 드라마≫ [완결까지 몰아보기]</t>
  </si>
  <si>
    <t>아이언맨에 대항하는 히어로때문에 역대급으로 호불호가 갈리는 작품</t>
  </si>
  <si>
    <t>세계관 최강자들이 한 자리에 모인 역대급 작품</t>
  </si>
  <si>
    <t>나의 인생 영화 세번째 이야기</t>
  </si>
  <si>
    <t>개 잡법 전과자가 히어로가 되면 생기는일</t>
  </si>
  <si>
    <t>닥터스트레인지2 보기 전, 1편 다시보기</t>
  </si>
  <si>
    <t>믿고 보는 스파이더맨</t>
  </si>
  <si>
    <t>솔직히 그루트랑 욘두가 다했다</t>
  </si>
  <si>
    <t>아임 그루트..</t>
  </si>
  <si>
    <t>레전드 미드  2</t>
  </si>
  <si>
    <t>시즌1) 2부 탈출왕 석호필</t>
  </si>
  <si>
    <t>레전드 미드 1</t>
  </si>
  <si>
    <t>석호필</t>
  </si>
  <si>
    <t>지구를 사랑한 신</t>
  </si>
  <si>
    <t>Ch_name</t>
  </si>
  <si>
    <t>하리봉 무비 : HARIBONG MOVIE</t>
  </si>
  <si>
    <t>오티티 : OTT</t>
  </si>
  <si>
    <t>준또리뷰TV _ 드라마 리뷰</t>
  </si>
  <si>
    <t>바나나리뷰</t>
  </si>
  <si>
    <t>무비톡</t>
  </si>
  <si>
    <t>안보면쏜다</t>
  </si>
  <si>
    <t>뭅픽</t>
  </si>
  <si>
    <t>동네비디오방</t>
  </si>
  <si>
    <t>화양영화</t>
  </si>
  <si>
    <t>무비체인</t>
  </si>
  <si>
    <t>어바웃타임</t>
  </si>
  <si>
    <t>카랑Karang</t>
  </si>
  <si>
    <t>추적 드라마60분[뇌피셜]</t>
  </si>
  <si>
    <t>하씨네 CINE</t>
  </si>
  <si>
    <t>영화쉼</t>
  </si>
  <si>
    <t>구불</t>
  </si>
  <si>
    <t>라떼한편</t>
  </si>
  <si>
    <t>U무비</t>
  </si>
  <si>
    <t>어퍼컷Tube</t>
  </si>
  <si>
    <t>미쓰김씨네</t>
  </si>
  <si>
    <t>넷플릭스 뽕뽑기 [엘플릭스]</t>
  </si>
  <si>
    <t>Popcorn &amp; Coke Review</t>
  </si>
  <si>
    <t>B Man 삐맨</t>
  </si>
  <si>
    <t>영화보는하루</t>
  </si>
  <si>
    <t>이쁜영화</t>
  </si>
  <si>
    <t>영화 한입만</t>
  </si>
  <si>
    <t>무드킹</t>
  </si>
  <si>
    <t>디토이야기</t>
  </si>
  <si>
    <t>고몽</t>
  </si>
  <si>
    <t>달빛뮤즈</t>
  </si>
  <si>
    <t>찐뷰 영화리뷰</t>
  </si>
  <si>
    <t>하울무비</t>
  </si>
  <si>
    <t>기무리뷰</t>
  </si>
  <si>
    <t>영화천국</t>
  </si>
  <si>
    <t>영화중독</t>
  </si>
  <si>
    <t>리뷰 MASTER</t>
  </si>
  <si>
    <t>무비야한[한국영화]</t>
  </si>
  <si>
    <t>콜라냥</t>
  </si>
  <si>
    <t>명작소녀</t>
  </si>
  <si>
    <t>시네마홀릭 : CinemaHolic</t>
  </si>
  <si>
    <t>풍산 비디오</t>
  </si>
  <si>
    <t>무비디 바비디 View</t>
  </si>
  <si>
    <t>알락투무비</t>
  </si>
  <si>
    <t>로투스 무비</t>
  </si>
  <si>
    <t>어쩌다영화한편</t>
  </si>
  <si>
    <t>B급 리뷰</t>
  </si>
  <si>
    <t>씨네마유</t>
  </si>
  <si>
    <t>정씨네</t>
  </si>
  <si>
    <t>시네마톡</t>
  </si>
  <si>
    <t>메트로 무비 : [Metro Movie]</t>
  </si>
  <si>
    <t>주말의 띵화</t>
  </si>
  <si>
    <t>영화맛집</t>
  </si>
  <si>
    <t>무비튜브</t>
  </si>
  <si>
    <t>무비띵크_Movie Think</t>
  </si>
  <si>
    <t>무비방</t>
  </si>
  <si>
    <t>퐉스오피스</t>
  </si>
  <si>
    <t>나홀로팝콘</t>
  </si>
  <si>
    <t>드림텔러(DreamTeller)</t>
  </si>
  <si>
    <t>진솔한리뷰</t>
  </si>
  <si>
    <t>엔스Ens</t>
  </si>
  <si>
    <t>쩔무비</t>
  </si>
  <si>
    <t>소개해주는 남자</t>
  </si>
  <si>
    <t>띵잘 ddingzal</t>
  </si>
  <si>
    <t>제이퀀도</t>
  </si>
  <si>
    <t>아재영화 Comani Movie</t>
  </si>
  <si>
    <t>잼플릭스</t>
  </si>
  <si>
    <t>리씨네</t>
  </si>
  <si>
    <t>채널휸_리뷰하는 남자</t>
  </si>
  <si>
    <t>씨네 토피아</t>
  </si>
  <si>
    <t>스토리머</t>
  </si>
  <si>
    <t>나인무비 : NMC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</si>
</sst>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" fontId="0" fillId="0" borderId="0" xfId="0" applyNumberFormat="1">
      <alignment vertical="center"/>
    </xf>
    <xf numFmtId="4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0728;&#45796;..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온다."/>
    </sheetNames>
    <definedNames>
      <definedName name="·"/>
    </defined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감정분석안한 최종 (1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16"/>
  <sheetViews>
    <sheetView tabSelected="1" topLeftCell="F1" workbookViewId="0">
      <selection activeCell="P6" sqref="P6"/>
    </sheetView>
  </sheetViews>
  <sheetFormatPr defaultRowHeight="17.399999999999999" x14ac:dyDescent="0.4"/>
  <cols>
    <col min="1" max="1" width="5.3984375" bestFit="1" customWidth="1"/>
    <col min="2" max="2" width="29.69921875" bestFit="1" customWidth="1"/>
    <col min="3" max="3" width="7.59765625" bestFit="1" customWidth="1"/>
    <col min="4" max="5" width="80.796875" bestFit="1" customWidth="1"/>
    <col min="6" max="6" width="5.69921875" bestFit="1" customWidth="1"/>
    <col min="7" max="7" width="6.296875" bestFit="1" customWidth="1"/>
    <col min="8" max="8" width="7.796875" bestFit="1" customWidth="1"/>
    <col min="9" max="9" width="8.296875" bestFit="1" customWidth="1"/>
    <col min="10" max="10" width="5.19921875" bestFit="1" customWidth="1"/>
    <col min="11" max="13" width="4.3984375" bestFit="1" customWidth="1"/>
    <col min="14" max="14" width="9.59765625" bestFit="1" customWidth="1"/>
    <col min="16" max="16" width="12.59765625" bestFit="1" customWidth="1"/>
    <col min="17" max="17" width="12.19921875" bestFit="1" customWidth="1"/>
    <col min="18" max="18" width="9.8984375" bestFit="1" customWidth="1"/>
    <col min="19" max="19" width="9.3984375" bestFit="1" customWidth="1"/>
    <col min="20" max="20" width="19.09765625" bestFit="1" customWidth="1"/>
    <col min="21" max="21" width="5.19921875" bestFit="1" customWidth="1"/>
  </cols>
  <sheetData>
    <row r="1" spans="1:21" x14ac:dyDescent="0.4">
      <c r="B1" t="s">
        <v>12046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4">
      <c r="A2">
        <v>0</v>
      </c>
      <c r="B2" t="s">
        <v>12047</v>
      </c>
      <c r="C2" s="1">
        <v>45108</v>
      </c>
      <c r="D2" t="s">
        <v>19</v>
      </c>
      <c r="F2">
        <v>10</v>
      </c>
      <c r="G2">
        <v>10</v>
      </c>
      <c r="H2">
        <v>10</v>
      </c>
      <c r="I2">
        <v>20</v>
      </c>
      <c r="J2">
        <v>10</v>
      </c>
      <c r="K2">
        <v>144</v>
      </c>
      <c r="L2">
        <v>152</v>
      </c>
      <c r="M2">
        <v>153</v>
      </c>
      <c r="N2">
        <v>0</v>
      </c>
      <c r="O2">
        <v>2</v>
      </c>
      <c r="P2">
        <v>0</v>
      </c>
      <c r="Q2">
        <v>8515</v>
      </c>
      <c r="R2">
        <v>96200</v>
      </c>
      <c r="S2">
        <v>721556</v>
      </c>
      <c r="T2">
        <v>7.5005821205821199</v>
      </c>
      <c r="U2">
        <v>3</v>
      </c>
    </row>
    <row r="3" spans="1:21" x14ac:dyDescent="0.4">
      <c r="A3">
        <v>1</v>
      </c>
      <c r="B3" t="s">
        <v>12047</v>
      </c>
      <c r="C3" s="1">
        <v>45108</v>
      </c>
      <c r="D3" t="s">
        <v>20</v>
      </c>
      <c r="F3">
        <v>20</v>
      </c>
      <c r="G3">
        <v>10</v>
      </c>
      <c r="H3">
        <v>10</v>
      </c>
      <c r="I3">
        <v>10</v>
      </c>
      <c r="J3">
        <v>40</v>
      </c>
      <c r="K3">
        <v>139</v>
      </c>
      <c r="L3">
        <v>120</v>
      </c>
      <c r="M3">
        <v>95</v>
      </c>
      <c r="N3">
        <v>0</v>
      </c>
      <c r="O3">
        <v>1</v>
      </c>
      <c r="P3">
        <v>0</v>
      </c>
      <c r="Q3">
        <v>2902</v>
      </c>
      <c r="R3">
        <v>96200</v>
      </c>
      <c r="S3">
        <v>22090</v>
      </c>
      <c r="T3">
        <v>0.22962577962577899</v>
      </c>
      <c r="U3">
        <v>0</v>
      </c>
    </row>
    <row r="4" spans="1:21" x14ac:dyDescent="0.4">
      <c r="A4">
        <v>2</v>
      </c>
      <c r="B4" t="s">
        <v>12047</v>
      </c>
      <c r="C4" s="1">
        <v>45108</v>
      </c>
      <c r="D4" t="s">
        <v>21</v>
      </c>
      <c r="F4">
        <v>40</v>
      </c>
      <c r="G4">
        <v>20</v>
      </c>
      <c r="H4">
        <v>10</v>
      </c>
      <c r="I4">
        <v>20</v>
      </c>
      <c r="J4">
        <v>40</v>
      </c>
      <c r="K4">
        <v>77</v>
      </c>
      <c r="L4">
        <v>39</v>
      </c>
      <c r="M4">
        <v>24</v>
      </c>
      <c r="N4">
        <v>0</v>
      </c>
      <c r="O4">
        <v>1</v>
      </c>
      <c r="P4">
        <v>0</v>
      </c>
      <c r="Q4">
        <v>14475</v>
      </c>
      <c r="R4">
        <v>96200</v>
      </c>
      <c r="S4">
        <v>1107054</v>
      </c>
      <c r="T4">
        <v>11.507837837837799</v>
      </c>
      <c r="U4">
        <v>3</v>
      </c>
    </row>
    <row r="5" spans="1:21" x14ac:dyDescent="0.4">
      <c r="A5">
        <v>3</v>
      </c>
      <c r="B5" t="s">
        <v>12047</v>
      </c>
      <c r="C5" s="1">
        <v>45108</v>
      </c>
      <c r="D5" t="s">
        <v>22</v>
      </c>
      <c r="E5" s="2">
        <v>2.0840277777777776</v>
      </c>
      <c r="F5">
        <v>10</v>
      </c>
      <c r="G5">
        <v>10</v>
      </c>
      <c r="H5">
        <v>10</v>
      </c>
      <c r="I5">
        <v>10</v>
      </c>
      <c r="J5">
        <v>10</v>
      </c>
      <c r="K5">
        <v>240</v>
      </c>
      <c r="L5">
        <v>228</v>
      </c>
      <c r="M5">
        <v>224</v>
      </c>
      <c r="N5">
        <v>1</v>
      </c>
      <c r="O5">
        <v>2</v>
      </c>
      <c r="P5">
        <v>0.85687933999999999</v>
      </c>
      <c r="Q5">
        <v>5417</v>
      </c>
      <c r="R5">
        <v>96200</v>
      </c>
      <c r="S5">
        <v>53607</v>
      </c>
      <c r="T5">
        <v>0.55724532224532197</v>
      </c>
      <c r="U5">
        <v>1</v>
      </c>
    </row>
    <row r="6" spans="1:21" x14ac:dyDescent="0.4">
      <c r="A6">
        <v>4</v>
      </c>
      <c r="B6" t="s">
        <v>12047</v>
      </c>
      <c r="C6" s="1">
        <v>45108</v>
      </c>
      <c r="D6" t="s">
        <v>23</v>
      </c>
      <c r="F6">
        <v>10</v>
      </c>
      <c r="G6">
        <v>10</v>
      </c>
      <c r="H6">
        <v>10</v>
      </c>
      <c r="I6">
        <v>20</v>
      </c>
      <c r="J6">
        <v>20</v>
      </c>
      <c r="K6">
        <v>5</v>
      </c>
      <c r="L6">
        <v>14</v>
      </c>
      <c r="M6">
        <v>17</v>
      </c>
      <c r="N6">
        <v>0</v>
      </c>
      <c r="O6">
        <v>2</v>
      </c>
      <c r="P6">
        <v>0</v>
      </c>
      <c r="Q6">
        <v>7278</v>
      </c>
      <c r="R6">
        <v>96200</v>
      </c>
      <c r="S6">
        <v>869691</v>
      </c>
      <c r="T6">
        <v>9.0404469854469802</v>
      </c>
      <c r="U6">
        <v>3</v>
      </c>
    </row>
    <row r="7" spans="1:21" x14ac:dyDescent="0.4">
      <c r="A7">
        <v>5</v>
      </c>
      <c r="B7" t="s">
        <v>12047</v>
      </c>
      <c r="C7" s="1">
        <v>45108</v>
      </c>
      <c r="D7" t="s">
        <v>24</v>
      </c>
      <c r="E7" t="s">
        <v>25</v>
      </c>
      <c r="F7">
        <v>20</v>
      </c>
      <c r="G7">
        <v>10</v>
      </c>
      <c r="H7">
        <v>30</v>
      </c>
      <c r="I7">
        <v>30</v>
      </c>
      <c r="J7">
        <v>20</v>
      </c>
      <c r="K7">
        <v>21</v>
      </c>
      <c r="L7">
        <v>16</v>
      </c>
      <c r="M7">
        <v>13</v>
      </c>
      <c r="N7">
        <v>1</v>
      </c>
      <c r="O7">
        <v>2</v>
      </c>
      <c r="P7">
        <v>6.2271050350000001</v>
      </c>
      <c r="Q7">
        <v>9381</v>
      </c>
      <c r="R7">
        <v>96200</v>
      </c>
      <c r="S7">
        <v>1126547</v>
      </c>
      <c r="T7">
        <v>11.7104677754677</v>
      </c>
      <c r="U7">
        <v>3</v>
      </c>
    </row>
    <row r="8" spans="1:21" x14ac:dyDescent="0.4">
      <c r="A8">
        <v>6</v>
      </c>
      <c r="B8" t="s">
        <v>12047</v>
      </c>
      <c r="C8" s="1">
        <v>45108</v>
      </c>
      <c r="D8" t="s">
        <v>26</v>
      </c>
      <c r="E8" t="s">
        <v>27</v>
      </c>
      <c r="F8">
        <v>10</v>
      </c>
      <c r="G8">
        <v>20</v>
      </c>
      <c r="H8">
        <v>10</v>
      </c>
      <c r="I8">
        <v>20</v>
      </c>
      <c r="J8">
        <v>20</v>
      </c>
      <c r="K8">
        <v>220</v>
      </c>
      <c r="L8">
        <v>12</v>
      </c>
      <c r="M8">
        <v>13</v>
      </c>
      <c r="N8">
        <v>2</v>
      </c>
      <c r="O8">
        <v>0</v>
      </c>
      <c r="P8">
        <v>5.4539930559999998</v>
      </c>
      <c r="Q8">
        <v>8369</v>
      </c>
      <c r="R8">
        <v>96200</v>
      </c>
      <c r="S8">
        <v>1510765</v>
      </c>
      <c r="T8">
        <v>15.7044178794178</v>
      </c>
      <c r="U8">
        <v>3</v>
      </c>
    </row>
    <row r="9" spans="1:21" x14ac:dyDescent="0.4">
      <c r="A9">
        <v>7</v>
      </c>
      <c r="B9" t="s">
        <v>12047</v>
      </c>
      <c r="C9" s="1">
        <v>45108</v>
      </c>
      <c r="D9" t="s">
        <v>28</v>
      </c>
      <c r="F9">
        <v>10</v>
      </c>
      <c r="G9">
        <v>20</v>
      </c>
      <c r="H9">
        <v>10</v>
      </c>
      <c r="I9">
        <v>20</v>
      </c>
      <c r="J9">
        <v>10</v>
      </c>
      <c r="K9">
        <v>37</v>
      </c>
      <c r="L9">
        <v>22</v>
      </c>
      <c r="M9">
        <v>49</v>
      </c>
      <c r="N9">
        <v>0</v>
      </c>
      <c r="O9">
        <v>1</v>
      </c>
      <c r="P9">
        <v>0</v>
      </c>
      <c r="Q9">
        <v>10695</v>
      </c>
      <c r="R9">
        <v>96200</v>
      </c>
      <c r="S9">
        <v>1194399</v>
      </c>
      <c r="T9">
        <v>12.41579002079</v>
      </c>
      <c r="U9">
        <v>3</v>
      </c>
    </row>
    <row r="10" spans="1:21" x14ac:dyDescent="0.4">
      <c r="A10">
        <v>8</v>
      </c>
      <c r="B10" t="s">
        <v>12047</v>
      </c>
      <c r="C10" s="1">
        <v>45108</v>
      </c>
      <c r="D10" t="s">
        <v>29</v>
      </c>
      <c r="F10">
        <v>20</v>
      </c>
      <c r="G10">
        <v>10</v>
      </c>
      <c r="H10">
        <v>10</v>
      </c>
      <c r="I10">
        <v>20</v>
      </c>
      <c r="J10">
        <v>20</v>
      </c>
      <c r="K10">
        <v>236</v>
      </c>
      <c r="L10">
        <v>227</v>
      </c>
      <c r="M10">
        <v>216</v>
      </c>
      <c r="N10">
        <v>0</v>
      </c>
      <c r="O10">
        <v>1</v>
      </c>
      <c r="P10">
        <v>0</v>
      </c>
      <c r="Q10">
        <v>5731</v>
      </c>
      <c r="R10">
        <v>96200</v>
      </c>
      <c r="S10">
        <v>751621</v>
      </c>
      <c r="T10">
        <v>7.8131081081081</v>
      </c>
      <c r="U10">
        <v>3</v>
      </c>
    </row>
    <row r="11" spans="1:21" x14ac:dyDescent="0.4">
      <c r="A11">
        <v>9</v>
      </c>
      <c r="B11" t="s">
        <v>12047</v>
      </c>
      <c r="C11" s="1">
        <v>45108</v>
      </c>
      <c r="D11" t="s">
        <v>30</v>
      </c>
      <c r="E11" t="s">
        <v>31</v>
      </c>
      <c r="F11">
        <v>10</v>
      </c>
      <c r="G11">
        <v>10</v>
      </c>
      <c r="H11">
        <v>20</v>
      </c>
      <c r="I11">
        <v>10</v>
      </c>
      <c r="J11">
        <v>10</v>
      </c>
      <c r="K11">
        <v>13</v>
      </c>
      <c r="L11">
        <v>18</v>
      </c>
      <c r="M11">
        <v>40</v>
      </c>
      <c r="N11">
        <v>0</v>
      </c>
      <c r="O11">
        <v>2</v>
      </c>
      <c r="P11">
        <v>0</v>
      </c>
      <c r="Q11">
        <v>8800</v>
      </c>
      <c r="R11">
        <v>96200</v>
      </c>
      <c r="S11">
        <v>1915165</v>
      </c>
      <c r="T11">
        <v>19.908160083159999</v>
      </c>
      <c r="U11">
        <v>3</v>
      </c>
    </row>
    <row r="12" spans="1:21" x14ac:dyDescent="0.4">
      <c r="A12">
        <v>10</v>
      </c>
      <c r="B12" t="s">
        <v>12047</v>
      </c>
      <c r="C12" s="1">
        <v>45108</v>
      </c>
      <c r="D12" t="s">
        <v>32</v>
      </c>
      <c r="E12" t="s">
        <v>33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27</v>
      </c>
      <c r="L12">
        <v>20</v>
      </c>
      <c r="M12">
        <v>19</v>
      </c>
      <c r="N12">
        <v>0</v>
      </c>
      <c r="O12">
        <v>1</v>
      </c>
      <c r="P12">
        <v>5.7047526040000003</v>
      </c>
      <c r="Q12">
        <v>9501</v>
      </c>
      <c r="R12">
        <v>96200</v>
      </c>
      <c r="S12">
        <v>773801</v>
      </c>
      <c r="T12">
        <v>8.0436694386694292</v>
      </c>
      <c r="U12">
        <v>3</v>
      </c>
    </row>
    <row r="13" spans="1:21" x14ac:dyDescent="0.4">
      <c r="A13">
        <v>11</v>
      </c>
      <c r="B13" t="s">
        <v>12047</v>
      </c>
      <c r="C13" s="1">
        <v>45108</v>
      </c>
      <c r="D13" t="s">
        <v>34</v>
      </c>
      <c r="E13" t="s">
        <v>35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82</v>
      </c>
      <c r="L13">
        <v>85</v>
      </c>
      <c r="M13">
        <v>87</v>
      </c>
      <c r="N13">
        <v>0</v>
      </c>
      <c r="O13">
        <v>1</v>
      </c>
      <c r="P13">
        <v>6.3617621529999999</v>
      </c>
      <c r="Q13">
        <v>7082</v>
      </c>
      <c r="R13">
        <v>96200</v>
      </c>
      <c r="S13">
        <v>1038184</v>
      </c>
      <c r="T13">
        <v>10.791933471933399</v>
      </c>
      <c r="U13">
        <v>3</v>
      </c>
    </row>
    <row r="14" spans="1:21" x14ac:dyDescent="0.4">
      <c r="A14">
        <v>12</v>
      </c>
      <c r="B14" t="s">
        <v>12047</v>
      </c>
      <c r="C14" s="1">
        <v>45078</v>
      </c>
      <c r="D14" t="s">
        <v>36</v>
      </c>
      <c r="E14" t="s">
        <v>37</v>
      </c>
      <c r="F14">
        <v>20</v>
      </c>
      <c r="G14">
        <v>10</v>
      </c>
      <c r="H14">
        <v>20</v>
      </c>
      <c r="I14">
        <v>20</v>
      </c>
      <c r="J14">
        <v>20</v>
      </c>
      <c r="K14">
        <v>125</v>
      </c>
      <c r="L14">
        <v>158</v>
      </c>
      <c r="M14">
        <v>162</v>
      </c>
      <c r="N14">
        <v>1</v>
      </c>
      <c r="O14">
        <v>1</v>
      </c>
      <c r="P14">
        <v>4.4180772570000002</v>
      </c>
      <c r="Q14">
        <v>7633</v>
      </c>
      <c r="R14">
        <v>86000</v>
      </c>
      <c r="S14">
        <v>311089</v>
      </c>
      <c r="T14">
        <v>3.6173139534883698</v>
      </c>
      <c r="U14">
        <v>2</v>
      </c>
    </row>
    <row r="15" spans="1:21" x14ac:dyDescent="0.4">
      <c r="A15">
        <v>13</v>
      </c>
      <c r="B15" t="s">
        <v>12047</v>
      </c>
      <c r="C15" s="1">
        <v>45078</v>
      </c>
      <c r="D15" t="s">
        <v>38</v>
      </c>
      <c r="F15">
        <v>10</v>
      </c>
      <c r="G15">
        <v>20</v>
      </c>
      <c r="H15">
        <v>10</v>
      </c>
      <c r="I15">
        <v>10</v>
      </c>
      <c r="J15">
        <v>20</v>
      </c>
      <c r="K15">
        <v>148</v>
      </c>
      <c r="L15">
        <v>156</v>
      </c>
      <c r="M15">
        <v>160</v>
      </c>
      <c r="N15">
        <v>0</v>
      </c>
      <c r="O15">
        <v>1</v>
      </c>
      <c r="P15">
        <v>0</v>
      </c>
      <c r="Q15">
        <v>3837</v>
      </c>
      <c r="R15">
        <v>86000</v>
      </c>
      <c r="S15">
        <v>44059</v>
      </c>
      <c r="T15">
        <v>0.51231395348837205</v>
      </c>
      <c r="U15">
        <v>1</v>
      </c>
    </row>
    <row r="16" spans="1:21" x14ac:dyDescent="0.4">
      <c r="A16">
        <v>14</v>
      </c>
      <c r="B16" t="s">
        <v>12047</v>
      </c>
      <c r="C16" s="1">
        <v>45078</v>
      </c>
      <c r="D16" t="s">
        <v>39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53</v>
      </c>
      <c r="L16">
        <v>52</v>
      </c>
      <c r="M16">
        <v>52</v>
      </c>
      <c r="N16">
        <v>1</v>
      </c>
      <c r="O16">
        <v>2</v>
      </c>
      <c r="P16">
        <v>0</v>
      </c>
      <c r="Q16">
        <v>7726</v>
      </c>
      <c r="R16">
        <v>86000</v>
      </c>
      <c r="S16">
        <v>2120281</v>
      </c>
      <c r="T16">
        <v>24.654430232558099</v>
      </c>
      <c r="U16">
        <v>3</v>
      </c>
    </row>
    <row r="17" spans="1:21" x14ac:dyDescent="0.4">
      <c r="A17">
        <v>15</v>
      </c>
      <c r="B17" t="s">
        <v>12047</v>
      </c>
      <c r="C17" s="1">
        <v>45078</v>
      </c>
      <c r="D17" t="s">
        <v>40</v>
      </c>
      <c r="E17" t="s">
        <v>41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7</v>
      </c>
      <c r="L17">
        <v>9</v>
      </c>
      <c r="M17">
        <v>18</v>
      </c>
      <c r="N17">
        <v>1</v>
      </c>
      <c r="O17">
        <v>2</v>
      </c>
      <c r="P17">
        <v>8.2914496530000008</v>
      </c>
      <c r="Q17">
        <v>2660</v>
      </c>
      <c r="R17">
        <v>86000</v>
      </c>
      <c r="S17">
        <v>471454</v>
      </c>
      <c r="T17">
        <v>5.4820232558139503</v>
      </c>
      <c r="U17">
        <v>3</v>
      </c>
    </row>
    <row r="18" spans="1:21" x14ac:dyDescent="0.4">
      <c r="A18">
        <v>16</v>
      </c>
      <c r="B18" t="s">
        <v>12047</v>
      </c>
      <c r="C18" s="1">
        <v>45078</v>
      </c>
      <c r="D18" t="s">
        <v>42</v>
      </c>
      <c r="E18" t="s">
        <v>43</v>
      </c>
      <c r="F18">
        <v>10</v>
      </c>
      <c r="G18">
        <v>10</v>
      </c>
      <c r="H18">
        <v>10</v>
      </c>
      <c r="I18">
        <v>20</v>
      </c>
      <c r="J18">
        <v>20</v>
      </c>
      <c r="K18">
        <v>19</v>
      </c>
      <c r="L18">
        <v>22</v>
      </c>
      <c r="M18">
        <v>18</v>
      </c>
      <c r="N18">
        <v>1</v>
      </c>
      <c r="O18">
        <v>1</v>
      </c>
      <c r="P18">
        <v>1.447482639</v>
      </c>
      <c r="Q18">
        <v>7784</v>
      </c>
      <c r="R18">
        <v>86000</v>
      </c>
      <c r="S18">
        <v>1105180</v>
      </c>
      <c r="T18">
        <v>12.850930232558101</v>
      </c>
      <c r="U18">
        <v>3</v>
      </c>
    </row>
    <row r="19" spans="1:21" x14ac:dyDescent="0.4">
      <c r="A19">
        <v>17</v>
      </c>
      <c r="B19" t="s">
        <v>12047</v>
      </c>
      <c r="C19" s="1">
        <v>45078</v>
      </c>
      <c r="D19" t="s">
        <v>44</v>
      </c>
      <c r="E19" t="s">
        <v>45</v>
      </c>
      <c r="F19">
        <v>30</v>
      </c>
      <c r="G19">
        <v>10</v>
      </c>
      <c r="H19">
        <v>20</v>
      </c>
      <c r="I19">
        <v>10</v>
      </c>
      <c r="J19">
        <v>50</v>
      </c>
      <c r="K19">
        <v>238</v>
      </c>
      <c r="L19">
        <v>229</v>
      </c>
      <c r="M19">
        <v>205</v>
      </c>
      <c r="N19">
        <v>0</v>
      </c>
      <c r="O19">
        <v>1</v>
      </c>
      <c r="P19">
        <v>0.23502604199999999</v>
      </c>
      <c r="Q19">
        <v>3101</v>
      </c>
      <c r="R19">
        <v>86000</v>
      </c>
      <c r="S19">
        <v>240255</v>
      </c>
      <c r="T19">
        <v>2.7936627906976699</v>
      </c>
      <c r="U19">
        <v>2</v>
      </c>
    </row>
    <row r="20" spans="1:21" x14ac:dyDescent="0.4">
      <c r="A20">
        <v>18</v>
      </c>
      <c r="B20" t="s">
        <v>12047</v>
      </c>
      <c r="C20" s="1">
        <v>45078</v>
      </c>
      <c r="D20" t="s">
        <v>46</v>
      </c>
      <c r="E20" t="s">
        <v>47</v>
      </c>
      <c r="F20">
        <v>20</v>
      </c>
      <c r="G20">
        <v>10</v>
      </c>
      <c r="H20">
        <v>40</v>
      </c>
      <c r="I20">
        <v>20</v>
      </c>
      <c r="J20">
        <v>20</v>
      </c>
      <c r="K20">
        <v>169</v>
      </c>
      <c r="L20">
        <v>154</v>
      </c>
      <c r="M20">
        <v>134</v>
      </c>
      <c r="N20">
        <v>1</v>
      </c>
      <c r="O20">
        <v>1</v>
      </c>
      <c r="P20">
        <v>7.5823567709999997</v>
      </c>
      <c r="Q20">
        <v>3678</v>
      </c>
      <c r="R20">
        <v>86000</v>
      </c>
      <c r="S20">
        <v>317750</v>
      </c>
      <c r="T20">
        <v>3.6947674418604599</v>
      </c>
      <c r="U20">
        <v>2</v>
      </c>
    </row>
    <row r="21" spans="1:21" x14ac:dyDescent="0.4">
      <c r="A21">
        <v>19</v>
      </c>
      <c r="B21" t="s">
        <v>12047</v>
      </c>
      <c r="C21" s="1">
        <v>45078</v>
      </c>
      <c r="D21" t="s">
        <v>48</v>
      </c>
      <c r="F21">
        <v>20</v>
      </c>
      <c r="G21">
        <v>20</v>
      </c>
      <c r="H21">
        <v>10</v>
      </c>
      <c r="I21">
        <v>30</v>
      </c>
      <c r="J21">
        <v>40</v>
      </c>
      <c r="K21">
        <v>22</v>
      </c>
      <c r="L21">
        <v>21</v>
      </c>
      <c r="M21">
        <v>21</v>
      </c>
      <c r="N21">
        <v>0</v>
      </c>
      <c r="O21">
        <v>1</v>
      </c>
      <c r="P21">
        <v>0</v>
      </c>
      <c r="Q21">
        <v>3624</v>
      </c>
      <c r="R21">
        <v>86000</v>
      </c>
      <c r="S21">
        <v>54397</v>
      </c>
      <c r="T21">
        <v>0.63252325581395297</v>
      </c>
      <c r="U21">
        <v>1</v>
      </c>
    </row>
    <row r="22" spans="1:21" x14ac:dyDescent="0.4">
      <c r="A22">
        <v>20</v>
      </c>
      <c r="B22" t="s">
        <v>12047</v>
      </c>
      <c r="C22" s="1">
        <v>45078</v>
      </c>
      <c r="D22" t="s">
        <v>49</v>
      </c>
      <c r="E22" t="s">
        <v>50</v>
      </c>
      <c r="F22">
        <v>20</v>
      </c>
      <c r="G22">
        <v>10</v>
      </c>
      <c r="H22">
        <v>20</v>
      </c>
      <c r="I22">
        <v>20</v>
      </c>
      <c r="J22">
        <v>20</v>
      </c>
      <c r="K22">
        <v>192</v>
      </c>
      <c r="L22">
        <v>195</v>
      </c>
      <c r="M22">
        <v>190</v>
      </c>
      <c r="N22">
        <v>2</v>
      </c>
      <c r="O22">
        <v>1</v>
      </c>
      <c r="P22">
        <v>8.173828125</v>
      </c>
      <c r="Q22">
        <v>3654</v>
      </c>
      <c r="R22">
        <v>86000</v>
      </c>
      <c r="S22">
        <v>73956</v>
      </c>
      <c r="T22">
        <v>0.85995348837209296</v>
      </c>
      <c r="U22">
        <v>1</v>
      </c>
    </row>
    <row r="23" spans="1:21" x14ac:dyDescent="0.4">
      <c r="A23">
        <v>21</v>
      </c>
      <c r="B23" t="s">
        <v>12047</v>
      </c>
      <c r="C23" s="1">
        <v>45047</v>
      </c>
      <c r="D23" t="s">
        <v>51</v>
      </c>
      <c r="F23">
        <v>10</v>
      </c>
      <c r="G23">
        <v>20</v>
      </c>
      <c r="H23">
        <v>20</v>
      </c>
      <c r="I23">
        <v>20</v>
      </c>
      <c r="J23">
        <v>20</v>
      </c>
      <c r="K23">
        <v>189</v>
      </c>
      <c r="L23">
        <v>198</v>
      </c>
      <c r="M23">
        <v>190</v>
      </c>
      <c r="N23">
        <v>0</v>
      </c>
      <c r="O23">
        <v>1</v>
      </c>
      <c r="P23">
        <v>0</v>
      </c>
      <c r="Q23">
        <v>3515</v>
      </c>
      <c r="R23">
        <v>73700</v>
      </c>
      <c r="S23">
        <v>36921</v>
      </c>
      <c r="T23">
        <v>0.50096336499321503</v>
      </c>
      <c r="U23">
        <v>1</v>
      </c>
    </row>
    <row r="24" spans="1:21" x14ac:dyDescent="0.4">
      <c r="A24">
        <v>22</v>
      </c>
      <c r="B24" t="s">
        <v>12047</v>
      </c>
      <c r="C24" s="1">
        <v>45047</v>
      </c>
      <c r="D24" t="s">
        <v>52</v>
      </c>
      <c r="F24">
        <v>20</v>
      </c>
      <c r="G24">
        <v>20</v>
      </c>
      <c r="H24">
        <v>20</v>
      </c>
      <c r="I24">
        <v>20</v>
      </c>
      <c r="J24">
        <v>30</v>
      </c>
      <c r="K24">
        <v>232</v>
      </c>
      <c r="L24">
        <v>223</v>
      </c>
      <c r="M24">
        <v>217</v>
      </c>
      <c r="N24">
        <v>0</v>
      </c>
      <c r="O24">
        <v>1</v>
      </c>
      <c r="P24">
        <v>0</v>
      </c>
      <c r="Q24">
        <v>4162</v>
      </c>
      <c r="R24">
        <v>73700</v>
      </c>
      <c r="S24">
        <v>1072656</v>
      </c>
      <c r="T24">
        <v>14.554355495251</v>
      </c>
      <c r="U24">
        <v>3</v>
      </c>
    </row>
    <row r="25" spans="1:21" x14ac:dyDescent="0.4">
      <c r="A25">
        <v>23</v>
      </c>
      <c r="B25" t="s">
        <v>12047</v>
      </c>
      <c r="C25" s="1">
        <v>45047</v>
      </c>
      <c r="D25" t="s">
        <v>53</v>
      </c>
      <c r="E25" t="s">
        <v>54</v>
      </c>
      <c r="F25">
        <v>20</v>
      </c>
      <c r="G25">
        <v>20</v>
      </c>
      <c r="H25">
        <v>20</v>
      </c>
      <c r="I25">
        <v>10</v>
      </c>
      <c r="J25">
        <v>30</v>
      </c>
      <c r="K25">
        <v>22</v>
      </c>
      <c r="L25">
        <v>21</v>
      </c>
      <c r="M25">
        <v>18</v>
      </c>
      <c r="N25">
        <v>1</v>
      </c>
      <c r="O25">
        <v>1</v>
      </c>
      <c r="P25">
        <v>1.6829427079999999</v>
      </c>
      <c r="Q25">
        <v>4560</v>
      </c>
      <c r="R25">
        <v>73700</v>
      </c>
      <c r="S25">
        <v>753269</v>
      </c>
      <c r="T25">
        <v>10.220746268656701</v>
      </c>
      <c r="U25">
        <v>3</v>
      </c>
    </row>
    <row r="26" spans="1:21" x14ac:dyDescent="0.4">
      <c r="A26">
        <v>24</v>
      </c>
      <c r="B26" t="s">
        <v>12047</v>
      </c>
      <c r="C26" s="1">
        <v>45047</v>
      </c>
      <c r="D26" t="s">
        <v>55</v>
      </c>
      <c r="E26" t="s">
        <v>56</v>
      </c>
      <c r="F26">
        <v>20</v>
      </c>
      <c r="G26">
        <v>20</v>
      </c>
      <c r="H26">
        <v>20</v>
      </c>
      <c r="I26">
        <v>10</v>
      </c>
      <c r="J26">
        <v>40</v>
      </c>
      <c r="K26">
        <v>233</v>
      </c>
      <c r="L26">
        <v>234</v>
      </c>
      <c r="M26">
        <v>226</v>
      </c>
      <c r="N26">
        <v>0</v>
      </c>
      <c r="O26">
        <v>1</v>
      </c>
      <c r="P26">
        <v>0.75466579899999997</v>
      </c>
      <c r="Q26">
        <v>4486</v>
      </c>
      <c r="R26">
        <v>73700</v>
      </c>
      <c r="S26">
        <v>494820</v>
      </c>
      <c r="T26">
        <v>6.7139755766621398</v>
      </c>
      <c r="U26">
        <v>3</v>
      </c>
    </row>
    <row r="27" spans="1:21" x14ac:dyDescent="0.4">
      <c r="A27">
        <v>25</v>
      </c>
      <c r="B27" t="s">
        <v>12047</v>
      </c>
      <c r="C27" s="1">
        <v>45047</v>
      </c>
      <c r="D27" t="s">
        <v>57</v>
      </c>
      <c r="F27">
        <v>10</v>
      </c>
      <c r="G27">
        <v>10</v>
      </c>
      <c r="H27">
        <v>10</v>
      </c>
      <c r="I27">
        <v>20</v>
      </c>
      <c r="J27">
        <v>10</v>
      </c>
      <c r="K27">
        <v>146</v>
      </c>
      <c r="L27">
        <v>164</v>
      </c>
      <c r="M27">
        <v>134</v>
      </c>
      <c r="N27">
        <v>0</v>
      </c>
      <c r="O27">
        <v>1</v>
      </c>
      <c r="P27">
        <v>0</v>
      </c>
      <c r="Q27">
        <v>4042</v>
      </c>
      <c r="R27">
        <v>73700</v>
      </c>
      <c r="S27">
        <v>385067</v>
      </c>
      <c r="T27">
        <v>5.2247896879240097</v>
      </c>
      <c r="U27">
        <v>3</v>
      </c>
    </row>
    <row r="28" spans="1:21" x14ac:dyDescent="0.4">
      <c r="A28">
        <v>26</v>
      </c>
      <c r="B28" t="s">
        <v>12047</v>
      </c>
      <c r="C28" s="1">
        <v>45047</v>
      </c>
      <c r="D28" t="s">
        <v>58</v>
      </c>
      <c r="F28">
        <v>40</v>
      </c>
      <c r="G28">
        <v>20</v>
      </c>
      <c r="H28">
        <v>10</v>
      </c>
      <c r="I28">
        <v>20</v>
      </c>
      <c r="J28">
        <v>50</v>
      </c>
      <c r="K28">
        <v>61</v>
      </c>
      <c r="L28">
        <v>34</v>
      </c>
      <c r="M28">
        <v>17</v>
      </c>
      <c r="N28">
        <v>0</v>
      </c>
      <c r="O28">
        <v>1</v>
      </c>
      <c r="P28">
        <v>0</v>
      </c>
      <c r="Q28">
        <v>10584</v>
      </c>
      <c r="R28">
        <v>73700</v>
      </c>
      <c r="S28">
        <v>728607</v>
      </c>
      <c r="T28">
        <v>9.8861194029850701</v>
      </c>
      <c r="U28">
        <v>3</v>
      </c>
    </row>
    <row r="29" spans="1:21" x14ac:dyDescent="0.4">
      <c r="A29">
        <v>27</v>
      </c>
      <c r="B29" t="s">
        <v>12047</v>
      </c>
      <c r="C29" s="1">
        <v>45047</v>
      </c>
      <c r="D29" t="s">
        <v>59</v>
      </c>
      <c r="F29">
        <v>30</v>
      </c>
      <c r="G29">
        <v>20</v>
      </c>
      <c r="H29">
        <v>10</v>
      </c>
      <c r="I29">
        <v>20</v>
      </c>
      <c r="J29">
        <v>30</v>
      </c>
      <c r="K29">
        <v>45</v>
      </c>
      <c r="L29">
        <v>51</v>
      </c>
      <c r="M29">
        <v>50</v>
      </c>
      <c r="N29">
        <v>0</v>
      </c>
      <c r="O29">
        <v>1</v>
      </c>
      <c r="P29">
        <v>0</v>
      </c>
      <c r="Q29">
        <v>3139</v>
      </c>
      <c r="R29">
        <v>73700</v>
      </c>
      <c r="S29">
        <v>134492</v>
      </c>
      <c r="T29">
        <v>1.8248575305291701</v>
      </c>
      <c r="U29">
        <v>2</v>
      </c>
    </row>
    <row r="30" spans="1:21" x14ac:dyDescent="0.4">
      <c r="A30">
        <v>28</v>
      </c>
      <c r="B30" t="s">
        <v>12047</v>
      </c>
      <c r="C30" s="1">
        <v>45047</v>
      </c>
      <c r="D30" t="s">
        <v>60</v>
      </c>
      <c r="E30" t="s">
        <v>61</v>
      </c>
      <c r="F30">
        <v>10</v>
      </c>
      <c r="G30">
        <v>20</v>
      </c>
      <c r="H30">
        <v>10</v>
      </c>
      <c r="I30">
        <v>20</v>
      </c>
      <c r="J30">
        <v>20</v>
      </c>
      <c r="K30">
        <v>19</v>
      </c>
      <c r="L30">
        <v>12</v>
      </c>
      <c r="M30">
        <v>9</v>
      </c>
      <c r="N30">
        <v>1</v>
      </c>
      <c r="O30">
        <v>1</v>
      </c>
      <c r="P30">
        <v>2.9128689240000001</v>
      </c>
      <c r="Q30">
        <v>2972</v>
      </c>
      <c r="R30">
        <v>73700</v>
      </c>
      <c r="S30">
        <v>134677</v>
      </c>
      <c r="T30">
        <v>1.8273677069199401</v>
      </c>
      <c r="U30">
        <v>2</v>
      </c>
    </row>
    <row r="31" spans="1:21" x14ac:dyDescent="0.4">
      <c r="A31">
        <v>29</v>
      </c>
      <c r="B31" t="s">
        <v>12047</v>
      </c>
      <c r="C31" s="1">
        <v>45047</v>
      </c>
      <c r="D31" t="s">
        <v>62</v>
      </c>
      <c r="F31">
        <v>10</v>
      </c>
      <c r="G31">
        <v>20</v>
      </c>
      <c r="H31">
        <v>10</v>
      </c>
      <c r="I31">
        <v>20</v>
      </c>
      <c r="J31">
        <v>10</v>
      </c>
      <c r="K31">
        <v>11</v>
      </c>
      <c r="L31">
        <v>20</v>
      </c>
      <c r="M31">
        <v>26</v>
      </c>
      <c r="N31">
        <v>0</v>
      </c>
      <c r="O31">
        <v>1</v>
      </c>
      <c r="P31">
        <v>0</v>
      </c>
      <c r="Q31">
        <v>4555</v>
      </c>
      <c r="R31">
        <v>73700</v>
      </c>
      <c r="S31">
        <v>503266</v>
      </c>
      <c r="T31">
        <v>6.8285753052917197</v>
      </c>
      <c r="U31">
        <v>3</v>
      </c>
    </row>
    <row r="32" spans="1:21" x14ac:dyDescent="0.4">
      <c r="A32">
        <v>30</v>
      </c>
      <c r="B32" t="s">
        <v>12047</v>
      </c>
      <c r="C32" s="1">
        <v>45047</v>
      </c>
      <c r="D32" t="s">
        <v>63</v>
      </c>
      <c r="E32" t="s">
        <v>64</v>
      </c>
      <c r="F32">
        <v>20</v>
      </c>
      <c r="G32">
        <v>20</v>
      </c>
      <c r="H32">
        <v>20</v>
      </c>
      <c r="I32">
        <v>20</v>
      </c>
      <c r="J32">
        <v>30</v>
      </c>
      <c r="K32">
        <v>28</v>
      </c>
      <c r="L32">
        <v>22</v>
      </c>
      <c r="M32">
        <v>17</v>
      </c>
      <c r="N32">
        <v>1</v>
      </c>
      <c r="O32">
        <v>1</v>
      </c>
      <c r="P32">
        <v>11.865993919999999</v>
      </c>
      <c r="Q32">
        <v>4971</v>
      </c>
      <c r="R32">
        <v>73700</v>
      </c>
      <c r="S32">
        <v>244970</v>
      </c>
      <c r="T32">
        <v>3.3238805970149201</v>
      </c>
      <c r="U32">
        <v>2</v>
      </c>
    </row>
    <row r="33" spans="1:21" x14ac:dyDescent="0.4">
      <c r="A33">
        <v>31</v>
      </c>
      <c r="B33" t="s">
        <v>12047</v>
      </c>
      <c r="C33" s="1">
        <v>45047</v>
      </c>
      <c r="D33" t="s">
        <v>65</v>
      </c>
      <c r="E33" t="s">
        <v>66</v>
      </c>
      <c r="F33">
        <v>10</v>
      </c>
      <c r="G33">
        <v>10</v>
      </c>
      <c r="H33">
        <v>10</v>
      </c>
      <c r="I33">
        <v>20</v>
      </c>
      <c r="J33">
        <v>20</v>
      </c>
      <c r="K33">
        <v>65</v>
      </c>
      <c r="L33">
        <v>89</v>
      </c>
      <c r="M33">
        <v>52</v>
      </c>
      <c r="N33">
        <v>1</v>
      </c>
      <c r="O33">
        <v>1</v>
      </c>
      <c r="P33">
        <v>0</v>
      </c>
      <c r="Q33">
        <v>2787</v>
      </c>
      <c r="R33">
        <v>73700</v>
      </c>
      <c r="S33">
        <v>585859</v>
      </c>
      <c r="T33">
        <v>7.9492401628222504</v>
      </c>
      <c r="U33">
        <v>3</v>
      </c>
    </row>
    <row r="34" spans="1:21" x14ac:dyDescent="0.4">
      <c r="A34">
        <v>32</v>
      </c>
      <c r="B34" t="s">
        <v>12047</v>
      </c>
      <c r="C34" s="1">
        <v>45047</v>
      </c>
      <c r="D34" t="s">
        <v>67</v>
      </c>
      <c r="E34" t="s">
        <v>68</v>
      </c>
      <c r="F34">
        <v>10</v>
      </c>
      <c r="G34">
        <v>10</v>
      </c>
      <c r="H34">
        <v>20</v>
      </c>
      <c r="I34">
        <v>20</v>
      </c>
      <c r="J34">
        <v>10</v>
      </c>
      <c r="K34">
        <v>53</v>
      </c>
      <c r="L34">
        <v>49</v>
      </c>
      <c r="M34">
        <v>52</v>
      </c>
      <c r="N34">
        <v>2</v>
      </c>
      <c r="O34">
        <v>2</v>
      </c>
      <c r="P34">
        <v>12.42871094</v>
      </c>
      <c r="Q34">
        <v>7097</v>
      </c>
      <c r="R34">
        <v>73700</v>
      </c>
      <c r="S34">
        <v>340607</v>
      </c>
      <c r="T34">
        <v>4.6215332428765201</v>
      </c>
      <c r="U34">
        <v>3</v>
      </c>
    </row>
    <row r="35" spans="1:21" x14ac:dyDescent="0.4">
      <c r="A35">
        <v>33</v>
      </c>
      <c r="B35" t="s">
        <v>12047</v>
      </c>
      <c r="C35" s="1">
        <v>45047</v>
      </c>
      <c r="D35" t="s">
        <v>69</v>
      </c>
      <c r="E35" t="s">
        <v>70</v>
      </c>
      <c r="F35">
        <v>10</v>
      </c>
      <c r="G35">
        <v>10</v>
      </c>
      <c r="H35">
        <v>40</v>
      </c>
      <c r="I35">
        <v>30</v>
      </c>
      <c r="J35">
        <v>10</v>
      </c>
      <c r="K35">
        <v>17</v>
      </c>
      <c r="L35">
        <v>23</v>
      </c>
      <c r="M35">
        <v>25</v>
      </c>
      <c r="N35">
        <v>1</v>
      </c>
      <c r="O35">
        <v>1</v>
      </c>
      <c r="P35">
        <v>12.13205295</v>
      </c>
      <c r="Q35">
        <v>3297</v>
      </c>
      <c r="R35">
        <v>73700</v>
      </c>
      <c r="S35">
        <v>378907</v>
      </c>
      <c r="T35">
        <v>5.1412075983717704</v>
      </c>
      <c r="U35">
        <v>3</v>
      </c>
    </row>
    <row r="36" spans="1:21" x14ac:dyDescent="0.4">
      <c r="A36">
        <v>34</v>
      </c>
      <c r="B36" t="s">
        <v>12047</v>
      </c>
      <c r="C36" s="1">
        <v>45047</v>
      </c>
      <c r="D36" t="s">
        <v>71</v>
      </c>
      <c r="E36" t="s">
        <v>72</v>
      </c>
      <c r="F36">
        <v>20</v>
      </c>
      <c r="G36">
        <v>20</v>
      </c>
      <c r="H36">
        <v>20</v>
      </c>
      <c r="I36">
        <v>20</v>
      </c>
      <c r="J36">
        <v>20</v>
      </c>
      <c r="K36">
        <v>55</v>
      </c>
      <c r="L36">
        <v>53</v>
      </c>
      <c r="M36">
        <v>48</v>
      </c>
      <c r="N36">
        <v>0</v>
      </c>
      <c r="O36">
        <v>1</v>
      </c>
      <c r="P36">
        <v>6.02734375</v>
      </c>
      <c r="Q36">
        <v>8877</v>
      </c>
      <c r="R36">
        <v>73700</v>
      </c>
      <c r="S36">
        <v>2049523</v>
      </c>
      <c r="T36">
        <v>27.808995929443601</v>
      </c>
      <c r="U36">
        <v>3</v>
      </c>
    </row>
    <row r="37" spans="1:21" x14ac:dyDescent="0.4">
      <c r="A37">
        <v>35</v>
      </c>
      <c r="B37" t="s">
        <v>12047</v>
      </c>
      <c r="C37" s="1">
        <v>45047</v>
      </c>
      <c r="D37" t="s">
        <v>73</v>
      </c>
      <c r="F37">
        <v>10</v>
      </c>
      <c r="G37">
        <v>10</v>
      </c>
      <c r="H37">
        <v>10</v>
      </c>
      <c r="I37">
        <v>20</v>
      </c>
      <c r="J37">
        <v>20</v>
      </c>
      <c r="K37">
        <v>149</v>
      </c>
      <c r="L37">
        <v>160</v>
      </c>
      <c r="M37">
        <v>158</v>
      </c>
      <c r="N37">
        <v>1</v>
      </c>
      <c r="O37">
        <v>1</v>
      </c>
      <c r="P37">
        <v>0.78993055599999995</v>
      </c>
      <c r="Q37">
        <v>4747</v>
      </c>
      <c r="R37">
        <v>73700</v>
      </c>
      <c r="S37">
        <v>1133824</v>
      </c>
      <c r="T37">
        <v>15.384314789687901</v>
      </c>
      <c r="U37">
        <v>3</v>
      </c>
    </row>
    <row r="38" spans="1:21" x14ac:dyDescent="0.4">
      <c r="A38">
        <v>36</v>
      </c>
      <c r="B38" t="s">
        <v>12047</v>
      </c>
      <c r="C38" s="1">
        <v>45047</v>
      </c>
      <c r="D38" t="s">
        <v>74</v>
      </c>
      <c r="E38" t="s">
        <v>75</v>
      </c>
      <c r="F38">
        <v>20</v>
      </c>
      <c r="G38">
        <v>10</v>
      </c>
      <c r="H38">
        <v>20</v>
      </c>
      <c r="I38">
        <v>20</v>
      </c>
      <c r="J38">
        <v>30</v>
      </c>
      <c r="K38">
        <v>69</v>
      </c>
      <c r="L38">
        <v>55</v>
      </c>
      <c r="M38">
        <v>6</v>
      </c>
      <c r="N38">
        <v>2</v>
      </c>
      <c r="O38">
        <v>2</v>
      </c>
      <c r="P38">
        <v>19.257378469999999</v>
      </c>
      <c r="Q38">
        <v>9249</v>
      </c>
      <c r="R38">
        <v>73700</v>
      </c>
      <c r="S38">
        <v>2481919</v>
      </c>
      <c r="T38">
        <v>33.6759701492537</v>
      </c>
      <c r="U38">
        <v>3</v>
      </c>
    </row>
    <row r="39" spans="1:21" x14ac:dyDescent="0.4">
      <c r="A39">
        <v>37</v>
      </c>
      <c r="B39" t="s">
        <v>12047</v>
      </c>
      <c r="C39" s="1">
        <v>45017</v>
      </c>
      <c r="D39" t="s">
        <v>76</v>
      </c>
      <c r="F39">
        <v>20</v>
      </c>
      <c r="G39">
        <v>20</v>
      </c>
      <c r="H39">
        <v>10</v>
      </c>
      <c r="I39">
        <v>20</v>
      </c>
      <c r="J39">
        <v>30</v>
      </c>
      <c r="K39">
        <v>25</v>
      </c>
      <c r="L39">
        <v>29</v>
      </c>
      <c r="M39">
        <v>36</v>
      </c>
      <c r="N39">
        <v>0</v>
      </c>
      <c r="O39">
        <v>1</v>
      </c>
      <c r="P39">
        <v>0</v>
      </c>
      <c r="Q39">
        <v>4469</v>
      </c>
      <c r="R39">
        <v>66200</v>
      </c>
      <c r="S39">
        <v>498091</v>
      </c>
      <c r="T39">
        <v>7.5240332326283896</v>
      </c>
      <c r="U39">
        <v>3</v>
      </c>
    </row>
    <row r="40" spans="1:21" x14ac:dyDescent="0.4">
      <c r="A40">
        <v>38</v>
      </c>
      <c r="B40" t="s">
        <v>12047</v>
      </c>
      <c r="C40" s="1">
        <v>45017</v>
      </c>
      <c r="D40" t="s">
        <v>77</v>
      </c>
      <c r="F40">
        <v>20</v>
      </c>
      <c r="G40">
        <v>10</v>
      </c>
      <c r="H40">
        <v>10</v>
      </c>
      <c r="I40">
        <v>20</v>
      </c>
      <c r="J40">
        <v>10</v>
      </c>
      <c r="K40">
        <v>17</v>
      </c>
      <c r="L40">
        <v>21</v>
      </c>
      <c r="M40">
        <v>25</v>
      </c>
      <c r="N40">
        <v>1</v>
      </c>
      <c r="O40">
        <v>1</v>
      </c>
      <c r="P40">
        <v>0</v>
      </c>
      <c r="Q40">
        <v>11817</v>
      </c>
      <c r="R40">
        <v>66200</v>
      </c>
      <c r="S40">
        <v>74300</v>
      </c>
      <c r="T40">
        <v>1.1223564954682701</v>
      </c>
      <c r="U40">
        <v>1</v>
      </c>
    </row>
    <row r="41" spans="1:21" x14ac:dyDescent="0.4">
      <c r="A41">
        <v>39</v>
      </c>
      <c r="B41" t="s">
        <v>12047</v>
      </c>
      <c r="C41" s="1">
        <v>45017</v>
      </c>
      <c r="D41" t="s">
        <v>78</v>
      </c>
      <c r="F41">
        <v>20</v>
      </c>
      <c r="G41">
        <v>20</v>
      </c>
      <c r="H41">
        <v>10</v>
      </c>
      <c r="I41">
        <v>10</v>
      </c>
      <c r="J41">
        <v>30</v>
      </c>
      <c r="K41">
        <v>26</v>
      </c>
      <c r="L41">
        <v>25</v>
      </c>
      <c r="M41">
        <v>21</v>
      </c>
      <c r="N41">
        <v>0</v>
      </c>
      <c r="O41">
        <v>1</v>
      </c>
      <c r="P41">
        <v>0</v>
      </c>
      <c r="Q41">
        <v>4608</v>
      </c>
      <c r="R41">
        <v>66200</v>
      </c>
      <c r="S41">
        <v>110841</v>
      </c>
      <c r="T41">
        <v>1.6743353474320199</v>
      </c>
      <c r="U41">
        <v>2</v>
      </c>
    </row>
    <row r="42" spans="1:21" x14ac:dyDescent="0.4">
      <c r="A42">
        <v>40</v>
      </c>
      <c r="B42" t="s">
        <v>12047</v>
      </c>
      <c r="C42" s="1">
        <v>45017</v>
      </c>
      <c r="D42" t="s">
        <v>79</v>
      </c>
      <c r="E42" t="s">
        <v>80</v>
      </c>
      <c r="F42">
        <v>10</v>
      </c>
      <c r="G42">
        <v>10</v>
      </c>
      <c r="H42">
        <v>10</v>
      </c>
      <c r="I42">
        <v>20</v>
      </c>
      <c r="J42">
        <v>30</v>
      </c>
      <c r="K42">
        <v>16</v>
      </c>
      <c r="L42">
        <v>19</v>
      </c>
      <c r="M42">
        <v>22</v>
      </c>
      <c r="N42">
        <v>2</v>
      </c>
      <c r="O42">
        <v>1</v>
      </c>
      <c r="P42">
        <v>3.476779514</v>
      </c>
      <c r="Q42">
        <v>8607</v>
      </c>
      <c r="R42">
        <v>66200</v>
      </c>
      <c r="S42">
        <v>1032303</v>
      </c>
      <c r="T42">
        <v>15.593700906344401</v>
      </c>
      <c r="U42">
        <v>3</v>
      </c>
    </row>
    <row r="43" spans="1:21" x14ac:dyDescent="0.4">
      <c r="A43">
        <v>41</v>
      </c>
      <c r="B43" t="s">
        <v>12047</v>
      </c>
      <c r="C43" s="1">
        <v>45017</v>
      </c>
      <c r="D43" t="s">
        <v>81</v>
      </c>
      <c r="E43" t="s">
        <v>80</v>
      </c>
      <c r="F43">
        <v>20</v>
      </c>
      <c r="G43">
        <v>10</v>
      </c>
      <c r="H43">
        <v>10</v>
      </c>
      <c r="I43">
        <v>20</v>
      </c>
      <c r="J43">
        <v>30</v>
      </c>
      <c r="K43">
        <v>22</v>
      </c>
      <c r="L43">
        <v>23</v>
      </c>
      <c r="M43">
        <v>25</v>
      </c>
      <c r="N43">
        <v>2</v>
      </c>
      <c r="O43">
        <v>1</v>
      </c>
      <c r="P43">
        <v>3.1586371529999999</v>
      </c>
      <c r="Q43">
        <v>10745</v>
      </c>
      <c r="R43">
        <v>66200</v>
      </c>
      <c r="S43">
        <v>2771735</v>
      </c>
      <c r="T43">
        <v>41.869108761329301</v>
      </c>
      <c r="U43">
        <v>3</v>
      </c>
    </row>
    <row r="44" spans="1:21" x14ac:dyDescent="0.4">
      <c r="A44">
        <v>42</v>
      </c>
      <c r="B44" t="s">
        <v>12047</v>
      </c>
      <c r="C44" s="1">
        <v>45017</v>
      </c>
      <c r="D44" t="s">
        <v>82</v>
      </c>
      <c r="E44" t="s">
        <v>80</v>
      </c>
      <c r="F44">
        <v>30</v>
      </c>
      <c r="G44">
        <v>30</v>
      </c>
      <c r="H44">
        <v>20</v>
      </c>
      <c r="I44">
        <v>20</v>
      </c>
      <c r="J44">
        <v>50</v>
      </c>
      <c r="K44">
        <v>177</v>
      </c>
      <c r="L44">
        <v>195</v>
      </c>
      <c r="M44">
        <v>228</v>
      </c>
      <c r="N44">
        <v>2</v>
      </c>
      <c r="O44">
        <v>0</v>
      </c>
      <c r="P44">
        <v>4.7170138890000004</v>
      </c>
      <c r="Q44">
        <v>3761</v>
      </c>
      <c r="R44">
        <v>66200</v>
      </c>
      <c r="S44">
        <v>243286</v>
      </c>
      <c r="T44">
        <v>3.6750151057401799</v>
      </c>
      <c r="U44">
        <v>2</v>
      </c>
    </row>
    <row r="45" spans="1:21" x14ac:dyDescent="0.4">
      <c r="A45">
        <v>43</v>
      </c>
      <c r="B45" t="s">
        <v>12047</v>
      </c>
      <c r="C45" s="1">
        <v>45017</v>
      </c>
      <c r="D45" t="s">
        <v>83</v>
      </c>
      <c r="E45" t="s">
        <v>84</v>
      </c>
      <c r="F45">
        <v>10</v>
      </c>
      <c r="G45">
        <v>10</v>
      </c>
      <c r="H45">
        <v>20</v>
      </c>
      <c r="I45">
        <v>20</v>
      </c>
      <c r="J45">
        <v>20</v>
      </c>
      <c r="K45">
        <v>18</v>
      </c>
      <c r="L45">
        <v>25</v>
      </c>
      <c r="M45">
        <v>31</v>
      </c>
      <c r="N45">
        <v>2</v>
      </c>
      <c r="O45">
        <v>2</v>
      </c>
      <c r="P45">
        <v>8.9437934030000008</v>
      </c>
      <c r="Q45">
        <v>9210</v>
      </c>
      <c r="R45">
        <v>66200</v>
      </c>
      <c r="S45">
        <v>1908527</v>
      </c>
      <c r="T45">
        <v>28.8297129909365</v>
      </c>
      <c r="U45">
        <v>3</v>
      </c>
    </row>
    <row r="46" spans="1:21" x14ac:dyDescent="0.4">
      <c r="A46">
        <v>44</v>
      </c>
      <c r="B46" t="s">
        <v>12047</v>
      </c>
      <c r="C46" s="1">
        <v>45017</v>
      </c>
      <c r="D46" t="s">
        <v>85</v>
      </c>
      <c r="F46">
        <v>20</v>
      </c>
      <c r="G46">
        <v>20</v>
      </c>
      <c r="H46">
        <v>10</v>
      </c>
      <c r="I46">
        <v>20</v>
      </c>
      <c r="J46">
        <v>20</v>
      </c>
      <c r="K46">
        <v>234</v>
      </c>
      <c r="L46">
        <v>242</v>
      </c>
      <c r="M46">
        <v>247</v>
      </c>
      <c r="N46">
        <v>1</v>
      </c>
      <c r="O46">
        <v>1</v>
      </c>
      <c r="P46">
        <v>0</v>
      </c>
      <c r="Q46">
        <v>2669</v>
      </c>
      <c r="R46">
        <v>66200</v>
      </c>
      <c r="S46">
        <v>257792</v>
      </c>
      <c r="T46">
        <v>3.8941389728096598</v>
      </c>
      <c r="U46">
        <v>2</v>
      </c>
    </row>
    <row r="47" spans="1:21" x14ac:dyDescent="0.4">
      <c r="A47">
        <v>45</v>
      </c>
      <c r="B47" t="s">
        <v>12047</v>
      </c>
      <c r="C47" s="1">
        <v>45017</v>
      </c>
      <c r="D47" t="s">
        <v>86</v>
      </c>
      <c r="F47">
        <v>10</v>
      </c>
      <c r="G47">
        <v>10</v>
      </c>
      <c r="H47">
        <v>10</v>
      </c>
      <c r="I47">
        <v>20</v>
      </c>
      <c r="J47">
        <v>20</v>
      </c>
      <c r="K47">
        <v>40</v>
      </c>
      <c r="L47">
        <v>45</v>
      </c>
      <c r="M47">
        <v>49</v>
      </c>
      <c r="N47">
        <v>0</v>
      </c>
      <c r="O47">
        <v>1</v>
      </c>
      <c r="P47">
        <v>0</v>
      </c>
      <c r="Q47">
        <v>3886</v>
      </c>
      <c r="R47">
        <v>66200</v>
      </c>
      <c r="S47">
        <v>78072</v>
      </c>
      <c r="T47">
        <v>1.1793353474320201</v>
      </c>
      <c r="U47">
        <v>2</v>
      </c>
    </row>
    <row r="48" spans="1:21" x14ac:dyDescent="0.4">
      <c r="A48">
        <v>46</v>
      </c>
      <c r="B48" t="s">
        <v>12047</v>
      </c>
      <c r="C48" s="1">
        <v>45017</v>
      </c>
      <c r="D48" t="s">
        <v>87</v>
      </c>
      <c r="E48" t="s">
        <v>80</v>
      </c>
      <c r="F48">
        <v>30</v>
      </c>
      <c r="G48">
        <v>20</v>
      </c>
      <c r="H48">
        <v>20</v>
      </c>
      <c r="I48">
        <v>20</v>
      </c>
      <c r="J48">
        <v>50</v>
      </c>
      <c r="K48">
        <v>25</v>
      </c>
      <c r="L48">
        <v>24</v>
      </c>
      <c r="M48">
        <v>23</v>
      </c>
      <c r="N48">
        <v>0</v>
      </c>
      <c r="O48">
        <v>1</v>
      </c>
      <c r="P48">
        <v>5.0138888890000004</v>
      </c>
      <c r="Q48">
        <v>10320</v>
      </c>
      <c r="R48">
        <v>66200</v>
      </c>
      <c r="S48">
        <v>1431895</v>
      </c>
      <c r="T48">
        <v>21.629833836858001</v>
      </c>
      <c r="U48">
        <v>3</v>
      </c>
    </row>
    <row r="49" spans="1:21" x14ac:dyDescent="0.4">
      <c r="A49">
        <v>47</v>
      </c>
      <c r="B49" t="s">
        <v>12047</v>
      </c>
      <c r="C49" s="1">
        <v>45017</v>
      </c>
      <c r="D49" t="s">
        <v>88</v>
      </c>
      <c r="F49">
        <v>10</v>
      </c>
      <c r="G49">
        <v>20</v>
      </c>
      <c r="H49">
        <v>10</v>
      </c>
      <c r="I49">
        <v>20</v>
      </c>
      <c r="J49">
        <v>30</v>
      </c>
      <c r="K49">
        <v>45</v>
      </c>
      <c r="L49">
        <v>50</v>
      </c>
      <c r="M49">
        <v>43</v>
      </c>
      <c r="N49">
        <v>0</v>
      </c>
      <c r="O49">
        <v>1</v>
      </c>
      <c r="P49">
        <v>0</v>
      </c>
      <c r="Q49">
        <v>1950</v>
      </c>
      <c r="R49">
        <v>66200</v>
      </c>
      <c r="S49">
        <v>270768</v>
      </c>
      <c r="T49">
        <v>4.0901510574018101</v>
      </c>
      <c r="U49">
        <v>2</v>
      </c>
    </row>
    <row r="50" spans="1:21" x14ac:dyDescent="0.4">
      <c r="A50">
        <v>48</v>
      </c>
      <c r="B50" t="s">
        <v>12047</v>
      </c>
      <c r="C50" s="1">
        <v>45017</v>
      </c>
      <c r="D50" t="s">
        <v>89</v>
      </c>
      <c r="E50" t="s">
        <v>80</v>
      </c>
      <c r="F50">
        <v>30</v>
      </c>
      <c r="G50">
        <v>20</v>
      </c>
      <c r="H50">
        <v>10</v>
      </c>
      <c r="I50">
        <v>20</v>
      </c>
      <c r="J50">
        <v>40</v>
      </c>
      <c r="K50">
        <v>24</v>
      </c>
      <c r="L50">
        <v>22</v>
      </c>
      <c r="M50">
        <v>25</v>
      </c>
      <c r="N50">
        <v>2</v>
      </c>
      <c r="O50">
        <v>1</v>
      </c>
      <c r="P50">
        <v>5.4998914929999998</v>
      </c>
      <c r="Q50">
        <v>10715</v>
      </c>
      <c r="R50">
        <v>66200</v>
      </c>
      <c r="S50">
        <v>764486</v>
      </c>
      <c r="T50">
        <v>11.548126888217499</v>
      </c>
      <c r="U50">
        <v>3</v>
      </c>
    </row>
    <row r="51" spans="1:21" x14ac:dyDescent="0.4">
      <c r="A51">
        <v>49</v>
      </c>
      <c r="B51" t="s">
        <v>12047</v>
      </c>
      <c r="C51" s="1">
        <v>45017</v>
      </c>
      <c r="D51" t="s">
        <v>90</v>
      </c>
      <c r="F51">
        <v>10</v>
      </c>
      <c r="G51">
        <v>10</v>
      </c>
      <c r="H51">
        <v>10</v>
      </c>
      <c r="I51">
        <v>20</v>
      </c>
      <c r="J51">
        <v>10</v>
      </c>
      <c r="K51">
        <v>24</v>
      </c>
      <c r="L51">
        <v>28</v>
      </c>
      <c r="M51">
        <v>27</v>
      </c>
      <c r="N51">
        <v>0</v>
      </c>
      <c r="O51">
        <v>1</v>
      </c>
      <c r="P51">
        <v>0</v>
      </c>
      <c r="Q51">
        <v>3444</v>
      </c>
      <c r="R51">
        <v>66200</v>
      </c>
      <c r="S51">
        <v>154236</v>
      </c>
      <c r="T51">
        <v>2.3298489425981801</v>
      </c>
      <c r="U51">
        <v>2</v>
      </c>
    </row>
    <row r="52" spans="1:21" x14ac:dyDescent="0.4">
      <c r="A52">
        <v>50</v>
      </c>
      <c r="B52" t="s">
        <v>12047</v>
      </c>
      <c r="C52" s="1">
        <v>45017</v>
      </c>
      <c r="D52" t="s">
        <v>91</v>
      </c>
      <c r="E52" t="s">
        <v>92</v>
      </c>
      <c r="F52">
        <v>10</v>
      </c>
      <c r="G52">
        <v>10</v>
      </c>
      <c r="H52">
        <v>20</v>
      </c>
      <c r="I52">
        <v>20</v>
      </c>
      <c r="J52">
        <v>10</v>
      </c>
      <c r="K52">
        <v>19</v>
      </c>
      <c r="L52">
        <v>17</v>
      </c>
      <c r="M52">
        <v>16</v>
      </c>
      <c r="N52">
        <v>2</v>
      </c>
      <c r="O52">
        <v>2</v>
      </c>
      <c r="P52">
        <v>11.17556424</v>
      </c>
      <c r="Q52">
        <v>3686</v>
      </c>
      <c r="R52">
        <v>66200</v>
      </c>
      <c r="S52">
        <v>797206</v>
      </c>
      <c r="T52">
        <v>12.0423867069486</v>
      </c>
      <c r="U52">
        <v>3</v>
      </c>
    </row>
    <row r="53" spans="1:21" x14ac:dyDescent="0.4">
      <c r="A53">
        <v>51</v>
      </c>
      <c r="B53" t="s">
        <v>12047</v>
      </c>
      <c r="C53" s="1">
        <v>45017</v>
      </c>
      <c r="D53" t="s">
        <v>93</v>
      </c>
      <c r="F53">
        <v>10</v>
      </c>
      <c r="G53">
        <v>20</v>
      </c>
      <c r="H53">
        <v>20</v>
      </c>
      <c r="I53">
        <v>20</v>
      </c>
      <c r="J53">
        <v>30</v>
      </c>
      <c r="K53">
        <v>231</v>
      </c>
      <c r="L53">
        <v>190</v>
      </c>
      <c r="M53">
        <v>213</v>
      </c>
      <c r="N53">
        <v>0</v>
      </c>
      <c r="O53">
        <v>1</v>
      </c>
      <c r="P53">
        <v>0</v>
      </c>
      <c r="Q53">
        <v>2320</v>
      </c>
      <c r="R53">
        <v>66200</v>
      </c>
      <c r="S53">
        <v>209746</v>
      </c>
      <c r="T53">
        <v>3.1683685800604202</v>
      </c>
      <c r="U53">
        <v>2</v>
      </c>
    </row>
    <row r="54" spans="1:21" x14ac:dyDescent="0.4">
      <c r="A54">
        <v>52</v>
      </c>
      <c r="B54" t="s">
        <v>12047</v>
      </c>
      <c r="C54" s="1">
        <v>45017</v>
      </c>
      <c r="D54" t="s">
        <v>94</v>
      </c>
      <c r="E54" t="s">
        <v>95</v>
      </c>
      <c r="F54">
        <v>30</v>
      </c>
      <c r="G54">
        <v>20</v>
      </c>
      <c r="H54">
        <v>10</v>
      </c>
      <c r="I54">
        <v>20</v>
      </c>
      <c r="J54">
        <v>50</v>
      </c>
      <c r="K54">
        <v>65</v>
      </c>
      <c r="L54">
        <v>49</v>
      </c>
      <c r="M54">
        <v>35</v>
      </c>
      <c r="N54">
        <v>2</v>
      </c>
      <c r="O54">
        <v>0</v>
      </c>
      <c r="P54">
        <v>9.9705946179999998</v>
      </c>
      <c r="Q54">
        <v>9524</v>
      </c>
      <c r="R54">
        <v>66200</v>
      </c>
      <c r="S54">
        <v>3117407</v>
      </c>
      <c r="T54">
        <v>47.090740181268799</v>
      </c>
      <c r="U54">
        <v>3</v>
      </c>
    </row>
    <row r="55" spans="1:21" x14ac:dyDescent="0.4">
      <c r="A55">
        <v>53</v>
      </c>
      <c r="B55" t="s">
        <v>12047</v>
      </c>
      <c r="C55" s="1">
        <v>45017</v>
      </c>
      <c r="D55" t="s">
        <v>96</v>
      </c>
      <c r="F55">
        <v>10</v>
      </c>
      <c r="G55">
        <v>20</v>
      </c>
      <c r="H55">
        <v>10</v>
      </c>
      <c r="I55">
        <v>10</v>
      </c>
      <c r="J55">
        <v>10</v>
      </c>
      <c r="K55">
        <v>28</v>
      </c>
      <c r="L55">
        <v>22</v>
      </c>
      <c r="M55">
        <v>24</v>
      </c>
      <c r="N55">
        <v>0</v>
      </c>
      <c r="O55">
        <v>1</v>
      </c>
      <c r="P55">
        <v>0</v>
      </c>
      <c r="Q55">
        <v>3015</v>
      </c>
      <c r="R55">
        <v>66200</v>
      </c>
      <c r="S55">
        <v>5050</v>
      </c>
      <c r="T55">
        <v>7.6283987915407803E-2</v>
      </c>
      <c r="U55">
        <v>0</v>
      </c>
    </row>
    <row r="56" spans="1:21" x14ac:dyDescent="0.4">
      <c r="A56">
        <v>54</v>
      </c>
      <c r="B56" t="s">
        <v>12047</v>
      </c>
      <c r="C56" s="1">
        <v>45017</v>
      </c>
      <c r="D56" t="s">
        <v>97</v>
      </c>
      <c r="E56" t="s">
        <v>98</v>
      </c>
      <c r="F56">
        <v>10</v>
      </c>
      <c r="G56">
        <v>10</v>
      </c>
      <c r="H56">
        <v>30</v>
      </c>
      <c r="I56">
        <v>20</v>
      </c>
      <c r="J56">
        <v>20</v>
      </c>
      <c r="K56">
        <v>27</v>
      </c>
      <c r="L56">
        <v>19</v>
      </c>
      <c r="M56">
        <v>15</v>
      </c>
      <c r="N56">
        <v>2</v>
      </c>
      <c r="O56">
        <v>2</v>
      </c>
      <c r="P56">
        <v>5.4771050350000001</v>
      </c>
      <c r="Q56">
        <v>4647</v>
      </c>
      <c r="R56">
        <v>66200</v>
      </c>
      <c r="S56">
        <v>465436</v>
      </c>
      <c r="T56">
        <v>7.0307552870090602</v>
      </c>
      <c r="U56">
        <v>3</v>
      </c>
    </row>
    <row r="57" spans="1:21" x14ac:dyDescent="0.4">
      <c r="A57">
        <v>55</v>
      </c>
      <c r="B57" t="s">
        <v>12047</v>
      </c>
      <c r="C57" s="1">
        <v>44986</v>
      </c>
      <c r="D57" t="s">
        <v>99</v>
      </c>
      <c r="E57" t="s">
        <v>100</v>
      </c>
      <c r="F57">
        <v>50</v>
      </c>
      <c r="G57">
        <v>20</v>
      </c>
      <c r="H57">
        <v>20</v>
      </c>
      <c r="I57">
        <v>20</v>
      </c>
      <c r="J57">
        <v>50</v>
      </c>
      <c r="K57">
        <v>17</v>
      </c>
      <c r="L57">
        <v>9</v>
      </c>
      <c r="M57">
        <v>4</v>
      </c>
      <c r="N57">
        <v>2</v>
      </c>
      <c r="O57">
        <v>2</v>
      </c>
      <c r="P57">
        <v>9.6934678820000002</v>
      </c>
      <c r="Q57">
        <v>5239</v>
      </c>
      <c r="R57">
        <v>60600</v>
      </c>
      <c r="S57">
        <v>751300</v>
      </c>
      <c r="T57">
        <v>12.3976897689768</v>
      </c>
      <c r="U57">
        <v>3</v>
      </c>
    </row>
    <row r="58" spans="1:21" x14ac:dyDescent="0.4">
      <c r="A58">
        <v>56</v>
      </c>
      <c r="B58" t="s">
        <v>12047</v>
      </c>
      <c r="C58" s="1">
        <v>44927</v>
      </c>
      <c r="D58" t="s">
        <v>101</v>
      </c>
      <c r="F58">
        <v>20</v>
      </c>
      <c r="G58">
        <v>30</v>
      </c>
      <c r="H58">
        <v>10</v>
      </c>
      <c r="I58">
        <v>20</v>
      </c>
      <c r="J58">
        <v>40</v>
      </c>
      <c r="K58">
        <v>13</v>
      </c>
      <c r="L58">
        <v>4</v>
      </c>
      <c r="M58">
        <v>7</v>
      </c>
      <c r="N58">
        <v>0</v>
      </c>
      <c r="O58">
        <v>0</v>
      </c>
      <c r="P58">
        <v>0</v>
      </c>
      <c r="Q58">
        <v>7179</v>
      </c>
      <c r="R58">
        <v>55400</v>
      </c>
      <c r="S58">
        <v>316392</v>
      </c>
      <c r="T58">
        <v>5.7110469314079397</v>
      </c>
      <c r="U58">
        <v>3</v>
      </c>
    </row>
    <row r="59" spans="1:21" x14ac:dyDescent="0.4">
      <c r="A59">
        <v>57</v>
      </c>
      <c r="B59" t="s">
        <v>12047</v>
      </c>
      <c r="C59" s="1">
        <v>44927</v>
      </c>
      <c r="D59" t="s">
        <v>102</v>
      </c>
      <c r="F59">
        <v>20</v>
      </c>
      <c r="G59">
        <v>30</v>
      </c>
      <c r="H59">
        <v>10</v>
      </c>
      <c r="I59">
        <v>30</v>
      </c>
      <c r="J59">
        <v>40</v>
      </c>
      <c r="K59">
        <v>164</v>
      </c>
      <c r="L59">
        <v>152</v>
      </c>
      <c r="M59">
        <v>145</v>
      </c>
      <c r="N59">
        <v>0</v>
      </c>
      <c r="O59">
        <v>0</v>
      </c>
      <c r="P59">
        <v>0</v>
      </c>
      <c r="Q59">
        <v>6877</v>
      </c>
      <c r="R59">
        <v>55400</v>
      </c>
      <c r="S59">
        <v>2494459</v>
      </c>
      <c r="T59">
        <v>45.026335740072199</v>
      </c>
      <c r="U59">
        <v>3</v>
      </c>
    </row>
    <row r="60" spans="1:21" x14ac:dyDescent="0.4">
      <c r="A60">
        <v>58</v>
      </c>
      <c r="B60" t="s">
        <v>12047</v>
      </c>
      <c r="C60" s="1">
        <v>44531</v>
      </c>
      <c r="D60" t="s">
        <v>103</v>
      </c>
      <c r="E60" t="s">
        <v>104</v>
      </c>
      <c r="F60">
        <v>20</v>
      </c>
      <c r="G60">
        <v>20</v>
      </c>
      <c r="H60">
        <v>30</v>
      </c>
      <c r="I60">
        <v>20</v>
      </c>
      <c r="J60">
        <v>50</v>
      </c>
      <c r="K60">
        <v>245</v>
      </c>
      <c r="L60">
        <v>242</v>
      </c>
      <c r="M60">
        <v>242</v>
      </c>
      <c r="N60">
        <v>1</v>
      </c>
      <c r="O60">
        <v>1</v>
      </c>
      <c r="P60">
        <v>9.5858289929999998</v>
      </c>
      <c r="Q60">
        <v>838</v>
      </c>
      <c r="R60">
        <v>54300</v>
      </c>
      <c r="S60">
        <v>17248</v>
      </c>
      <c r="T60">
        <v>0.31764272559852602</v>
      </c>
      <c r="U60">
        <v>0</v>
      </c>
    </row>
    <row r="61" spans="1:21" x14ac:dyDescent="0.4">
      <c r="A61">
        <v>59</v>
      </c>
      <c r="B61" t="s">
        <v>12047</v>
      </c>
      <c r="C61" s="1">
        <v>44470</v>
      </c>
      <c r="D61" t="s">
        <v>105</v>
      </c>
      <c r="E61" t="s">
        <v>106</v>
      </c>
      <c r="F61">
        <v>20</v>
      </c>
      <c r="G61">
        <v>10</v>
      </c>
      <c r="H61">
        <v>50</v>
      </c>
      <c r="I61">
        <v>20</v>
      </c>
      <c r="J61">
        <v>40</v>
      </c>
      <c r="K61">
        <v>160</v>
      </c>
      <c r="L61">
        <v>157</v>
      </c>
      <c r="M61">
        <v>133</v>
      </c>
      <c r="N61">
        <v>2</v>
      </c>
      <c r="O61">
        <v>1</v>
      </c>
      <c r="P61">
        <v>15.85058594</v>
      </c>
      <c r="Q61">
        <v>981</v>
      </c>
      <c r="R61">
        <v>51100</v>
      </c>
      <c r="S61">
        <v>7430</v>
      </c>
      <c r="T61">
        <v>0.14540117416829701</v>
      </c>
      <c r="U61">
        <v>0</v>
      </c>
    </row>
    <row r="62" spans="1:21" x14ac:dyDescent="0.4">
      <c r="A62">
        <v>60</v>
      </c>
      <c r="B62" t="s">
        <v>12047</v>
      </c>
      <c r="C62" s="1">
        <v>44470</v>
      </c>
      <c r="D62" t="s">
        <v>107</v>
      </c>
      <c r="F62">
        <v>20</v>
      </c>
      <c r="G62">
        <v>20</v>
      </c>
      <c r="H62">
        <v>10</v>
      </c>
      <c r="I62">
        <v>20</v>
      </c>
      <c r="J62">
        <v>50</v>
      </c>
      <c r="K62">
        <v>25</v>
      </c>
      <c r="L62">
        <v>17</v>
      </c>
      <c r="M62">
        <v>15</v>
      </c>
      <c r="N62">
        <v>0</v>
      </c>
      <c r="O62">
        <v>1</v>
      </c>
      <c r="P62">
        <v>0</v>
      </c>
      <c r="Q62">
        <v>616</v>
      </c>
      <c r="R62">
        <v>51100</v>
      </c>
      <c r="S62">
        <v>10026</v>
      </c>
      <c r="T62">
        <v>0.19620352250489201</v>
      </c>
      <c r="U62">
        <v>0</v>
      </c>
    </row>
    <row r="63" spans="1:21" x14ac:dyDescent="0.4">
      <c r="A63">
        <v>61</v>
      </c>
      <c r="B63" t="s">
        <v>12047</v>
      </c>
      <c r="C63" s="1">
        <v>44440</v>
      </c>
      <c r="D63" t="s">
        <v>108</v>
      </c>
      <c r="E63" t="s">
        <v>109</v>
      </c>
      <c r="F63">
        <v>10</v>
      </c>
      <c r="G63">
        <v>20</v>
      </c>
      <c r="H63">
        <v>40</v>
      </c>
      <c r="I63">
        <v>10</v>
      </c>
      <c r="J63">
        <v>10</v>
      </c>
      <c r="K63">
        <v>37</v>
      </c>
      <c r="L63">
        <v>52</v>
      </c>
      <c r="M63">
        <v>70</v>
      </c>
      <c r="N63">
        <v>2</v>
      </c>
      <c r="O63">
        <v>1</v>
      </c>
      <c r="P63">
        <v>6.1888020829999997</v>
      </c>
      <c r="Q63">
        <v>678</v>
      </c>
      <c r="R63">
        <v>50900</v>
      </c>
      <c r="S63">
        <v>2529</v>
      </c>
      <c r="T63">
        <v>4.9685658153241601E-2</v>
      </c>
      <c r="U63">
        <v>0</v>
      </c>
    </row>
    <row r="64" spans="1:21" x14ac:dyDescent="0.4">
      <c r="A64">
        <v>62</v>
      </c>
      <c r="B64" t="s">
        <v>12047</v>
      </c>
      <c r="C64" s="1">
        <v>44440</v>
      </c>
      <c r="D64" t="s">
        <v>110</v>
      </c>
      <c r="E64" t="s">
        <v>111</v>
      </c>
      <c r="F64">
        <v>10</v>
      </c>
      <c r="G64">
        <v>10</v>
      </c>
      <c r="H64">
        <v>10</v>
      </c>
      <c r="I64">
        <v>10</v>
      </c>
      <c r="J64">
        <v>10</v>
      </c>
      <c r="K64">
        <v>6</v>
      </c>
      <c r="L64">
        <v>17</v>
      </c>
      <c r="M64">
        <v>18</v>
      </c>
      <c r="N64">
        <v>0</v>
      </c>
      <c r="O64">
        <v>1</v>
      </c>
      <c r="P64">
        <v>8.213867188</v>
      </c>
      <c r="Q64">
        <v>536</v>
      </c>
      <c r="R64">
        <v>50900</v>
      </c>
      <c r="S64">
        <v>4985</v>
      </c>
      <c r="T64">
        <v>9.7937131630648294E-2</v>
      </c>
      <c r="U64">
        <v>0</v>
      </c>
    </row>
    <row r="65" spans="1:21" x14ac:dyDescent="0.4">
      <c r="A65">
        <v>63</v>
      </c>
      <c r="B65" t="s">
        <v>12047</v>
      </c>
      <c r="C65" s="1">
        <v>44440</v>
      </c>
      <c r="D65" t="s">
        <v>112</v>
      </c>
      <c r="E65" t="s">
        <v>113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143</v>
      </c>
      <c r="L65">
        <v>185</v>
      </c>
      <c r="M65">
        <v>238</v>
      </c>
      <c r="N65">
        <v>2</v>
      </c>
      <c r="O65">
        <v>2</v>
      </c>
      <c r="P65">
        <v>10.90993924</v>
      </c>
      <c r="Q65">
        <v>424</v>
      </c>
      <c r="R65">
        <v>50900</v>
      </c>
      <c r="S65">
        <v>62195</v>
      </c>
      <c r="T65">
        <v>1.2219056974459701</v>
      </c>
      <c r="U65">
        <v>2</v>
      </c>
    </row>
    <row r="66" spans="1:21" x14ac:dyDescent="0.4">
      <c r="A66">
        <v>64</v>
      </c>
      <c r="B66" t="s">
        <v>12047</v>
      </c>
      <c r="C66" s="1">
        <v>44440</v>
      </c>
      <c r="D66" t="s">
        <v>114</v>
      </c>
      <c r="E66" t="s">
        <v>115</v>
      </c>
      <c r="F66">
        <v>50</v>
      </c>
      <c r="G66">
        <v>30</v>
      </c>
      <c r="H66">
        <v>40</v>
      </c>
      <c r="I66">
        <v>20</v>
      </c>
      <c r="J66">
        <v>50</v>
      </c>
      <c r="K66">
        <v>28</v>
      </c>
      <c r="L66">
        <v>20</v>
      </c>
      <c r="M66">
        <v>14</v>
      </c>
      <c r="N66">
        <v>2</v>
      </c>
      <c r="O66">
        <v>1</v>
      </c>
      <c r="P66">
        <v>6.142578125</v>
      </c>
      <c r="Q66">
        <v>487</v>
      </c>
      <c r="R66">
        <v>50900</v>
      </c>
      <c r="S66">
        <v>4862</v>
      </c>
      <c r="T66">
        <v>9.5520628683693501E-2</v>
      </c>
      <c r="U66">
        <v>0</v>
      </c>
    </row>
    <row r="67" spans="1:21" x14ac:dyDescent="0.4">
      <c r="A67">
        <v>65</v>
      </c>
      <c r="B67" t="s">
        <v>12047</v>
      </c>
      <c r="C67" s="1">
        <v>44440</v>
      </c>
      <c r="D67" t="s">
        <v>116</v>
      </c>
      <c r="E67" t="e">
        <f>- 우리 이래도 되는 거에요?</f>
        <v>#NAME?</v>
      </c>
      <c r="F67">
        <v>20</v>
      </c>
      <c r="G67">
        <v>10</v>
      </c>
      <c r="H67">
        <v>30</v>
      </c>
      <c r="I67">
        <v>30</v>
      </c>
      <c r="J67">
        <v>30</v>
      </c>
      <c r="K67">
        <v>123</v>
      </c>
      <c r="L67">
        <v>118</v>
      </c>
      <c r="M67">
        <v>94</v>
      </c>
      <c r="N67">
        <v>2</v>
      </c>
      <c r="O67">
        <v>0</v>
      </c>
      <c r="P67">
        <v>8.3140190969999992</v>
      </c>
      <c r="Q67">
        <v>612</v>
      </c>
      <c r="R67">
        <v>50900</v>
      </c>
      <c r="S67">
        <v>10725</v>
      </c>
      <c r="T67">
        <v>0.21070726915520599</v>
      </c>
      <c r="U67">
        <v>0</v>
      </c>
    </row>
    <row r="68" spans="1:21" x14ac:dyDescent="0.4">
      <c r="A68">
        <v>66</v>
      </c>
      <c r="B68" t="s">
        <v>12047</v>
      </c>
      <c r="C68" s="1">
        <v>44440</v>
      </c>
      <c r="D68" t="s">
        <v>117</v>
      </c>
      <c r="E68" t="e">
        <f>- 거기 내자린데..</f>
        <v>#NAME?</v>
      </c>
      <c r="F68">
        <v>20</v>
      </c>
      <c r="G68">
        <v>20</v>
      </c>
      <c r="H68">
        <v>40</v>
      </c>
      <c r="I68">
        <v>30</v>
      </c>
      <c r="J68">
        <v>40</v>
      </c>
      <c r="K68">
        <v>31</v>
      </c>
      <c r="L68">
        <v>20</v>
      </c>
      <c r="M68">
        <v>18</v>
      </c>
      <c r="N68">
        <v>2</v>
      </c>
      <c r="O68">
        <v>0</v>
      </c>
      <c r="P68">
        <v>8.9680989580000006</v>
      </c>
      <c r="Q68">
        <v>583</v>
      </c>
      <c r="R68">
        <v>50900</v>
      </c>
      <c r="S68">
        <v>2634</v>
      </c>
      <c r="T68">
        <v>5.1748526522593298E-2</v>
      </c>
      <c r="U68">
        <v>0</v>
      </c>
    </row>
    <row r="69" spans="1:21" x14ac:dyDescent="0.4">
      <c r="A69">
        <v>67</v>
      </c>
      <c r="B69" t="s">
        <v>12047</v>
      </c>
      <c r="C69" s="1">
        <v>44409</v>
      </c>
      <c r="D69" t="s">
        <v>118</v>
      </c>
      <c r="E69" t="s">
        <v>119</v>
      </c>
      <c r="F69">
        <v>10</v>
      </c>
      <c r="G69">
        <v>10</v>
      </c>
      <c r="H69">
        <v>40</v>
      </c>
      <c r="I69">
        <v>30</v>
      </c>
      <c r="J69">
        <v>20</v>
      </c>
      <c r="K69">
        <v>20</v>
      </c>
      <c r="L69">
        <v>17</v>
      </c>
      <c r="M69">
        <v>11</v>
      </c>
      <c r="N69">
        <v>2</v>
      </c>
      <c r="O69">
        <v>1</v>
      </c>
      <c r="P69">
        <v>9.5363498260000004</v>
      </c>
      <c r="Q69">
        <v>723</v>
      </c>
      <c r="R69">
        <v>50900</v>
      </c>
      <c r="S69">
        <v>4191</v>
      </c>
      <c r="T69">
        <v>8.23379174852652E-2</v>
      </c>
      <c r="U69">
        <v>0</v>
      </c>
    </row>
    <row r="70" spans="1:21" x14ac:dyDescent="0.4">
      <c r="A70">
        <v>68</v>
      </c>
      <c r="B70" t="s">
        <v>12047</v>
      </c>
      <c r="C70" s="1">
        <v>44348</v>
      </c>
      <c r="D70" t="s">
        <v>120</v>
      </c>
      <c r="E70" t="s">
        <v>121</v>
      </c>
      <c r="F70">
        <v>40</v>
      </c>
      <c r="G70">
        <v>20</v>
      </c>
      <c r="H70">
        <v>20</v>
      </c>
      <c r="I70">
        <v>20</v>
      </c>
      <c r="J70">
        <v>50</v>
      </c>
      <c r="K70">
        <v>69</v>
      </c>
      <c r="L70">
        <v>38</v>
      </c>
      <c r="M70">
        <v>23</v>
      </c>
      <c r="N70">
        <v>2</v>
      </c>
      <c r="O70">
        <v>2</v>
      </c>
      <c r="P70">
        <v>3.0541449649999999</v>
      </c>
      <c r="Q70">
        <v>781</v>
      </c>
      <c r="R70">
        <v>43500</v>
      </c>
      <c r="S70">
        <v>4841957</v>
      </c>
      <c r="T70">
        <v>111.309356321839</v>
      </c>
      <c r="U70">
        <v>3</v>
      </c>
    </row>
    <row r="71" spans="1:21" x14ac:dyDescent="0.4">
      <c r="A71">
        <v>69</v>
      </c>
      <c r="B71" t="s">
        <v>12047</v>
      </c>
      <c r="C71" s="1">
        <v>44228</v>
      </c>
      <c r="D71" t="s">
        <v>122</v>
      </c>
      <c r="F71">
        <v>10</v>
      </c>
      <c r="G71">
        <v>20</v>
      </c>
      <c r="H71">
        <v>10</v>
      </c>
      <c r="I71">
        <v>20</v>
      </c>
      <c r="J71">
        <v>10</v>
      </c>
      <c r="K71">
        <v>8</v>
      </c>
      <c r="L71">
        <v>14</v>
      </c>
      <c r="M71">
        <v>20</v>
      </c>
      <c r="N71">
        <v>0</v>
      </c>
      <c r="O71">
        <v>1</v>
      </c>
      <c r="P71">
        <v>0</v>
      </c>
      <c r="Q71">
        <v>611</v>
      </c>
      <c r="R71">
        <v>7020</v>
      </c>
      <c r="S71">
        <v>283499</v>
      </c>
      <c r="T71">
        <v>40.384472934472903</v>
      </c>
      <c r="U71">
        <v>3</v>
      </c>
    </row>
    <row r="72" spans="1:21" x14ac:dyDescent="0.4">
      <c r="A72">
        <v>70</v>
      </c>
      <c r="B72" t="s">
        <v>12048</v>
      </c>
      <c r="C72" s="1">
        <v>45108</v>
      </c>
      <c r="D72" t="s">
        <v>123</v>
      </c>
      <c r="F72">
        <v>10</v>
      </c>
      <c r="G72">
        <v>20</v>
      </c>
      <c r="H72">
        <v>10</v>
      </c>
      <c r="I72">
        <v>20</v>
      </c>
      <c r="J72">
        <v>20</v>
      </c>
      <c r="K72">
        <v>40</v>
      </c>
      <c r="L72">
        <v>45</v>
      </c>
      <c r="M72">
        <v>44</v>
      </c>
      <c r="N72">
        <v>0</v>
      </c>
      <c r="O72">
        <v>1</v>
      </c>
      <c r="P72">
        <v>0</v>
      </c>
      <c r="Q72">
        <v>2675</v>
      </c>
      <c r="R72">
        <v>117000</v>
      </c>
      <c r="S72">
        <v>127302</v>
      </c>
      <c r="T72">
        <v>1.08805128205128</v>
      </c>
      <c r="U72">
        <v>1</v>
      </c>
    </row>
    <row r="73" spans="1:21" x14ac:dyDescent="0.4">
      <c r="A73">
        <v>71</v>
      </c>
      <c r="B73" t="s">
        <v>12048</v>
      </c>
      <c r="C73" s="1">
        <v>45108</v>
      </c>
      <c r="D73" t="s">
        <v>124</v>
      </c>
      <c r="E73" t="s">
        <v>125</v>
      </c>
      <c r="F73">
        <v>10</v>
      </c>
      <c r="G73">
        <v>10</v>
      </c>
      <c r="H73">
        <v>10</v>
      </c>
      <c r="I73">
        <v>20</v>
      </c>
      <c r="J73">
        <v>10</v>
      </c>
      <c r="K73">
        <v>56</v>
      </c>
      <c r="L73">
        <v>46</v>
      </c>
      <c r="M73">
        <v>42</v>
      </c>
      <c r="N73">
        <v>1</v>
      </c>
      <c r="O73">
        <v>2</v>
      </c>
      <c r="P73">
        <v>0</v>
      </c>
      <c r="Q73">
        <v>5413</v>
      </c>
      <c r="R73">
        <v>117000</v>
      </c>
      <c r="S73">
        <v>79118</v>
      </c>
      <c r="T73">
        <v>0.67622222222222195</v>
      </c>
      <c r="U73">
        <v>1</v>
      </c>
    </row>
    <row r="74" spans="1:21" x14ac:dyDescent="0.4">
      <c r="A74">
        <v>72</v>
      </c>
      <c r="B74" t="s">
        <v>12048</v>
      </c>
      <c r="C74" s="1">
        <v>45078</v>
      </c>
      <c r="D74" t="s">
        <v>126</v>
      </c>
      <c r="E74" t="s">
        <v>127</v>
      </c>
      <c r="F74">
        <v>10</v>
      </c>
      <c r="G74">
        <v>10</v>
      </c>
      <c r="H74">
        <v>20</v>
      </c>
      <c r="I74">
        <v>20</v>
      </c>
      <c r="J74">
        <v>10</v>
      </c>
      <c r="K74">
        <v>51</v>
      </c>
      <c r="L74">
        <v>46</v>
      </c>
      <c r="M74">
        <v>46</v>
      </c>
      <c r="N74">
        <v>2</v>
      </c>
      <c r="O74">
        <v>1</v>
      </c>
      <c r="P74">
        <v>11.98567708</v>
      </c>
      <c r="Q74">
        <v>621</v>
      </c>
      <c r="R74">
        <v>110000</v>
      </c>
      <c r="S74">
        <v>307682</v>
      </c>
      <c r="T74">
        <v>2.7971090909090899</v>
      </c>
      <c r="U74">
        <v>2</v>
      </c>
    </row>
    <row r="75" spans="1:21" x14ac:dyDescent="0.4">
      <c r="A75">
        <v>73</v>
      </c>
      <c r="B75" t="s">
        <v>12048</v>
      </c>
      <c r="C75" s="1">
        <v>45078</v>
      </c>
      <c r="D75" t="s">
        <v>128</v>
      </c>
      <c r="E75" t="s">
        <v>129</v>
      </c>
      <c r="F75">
        <v>20</v>
      </c>
      <c r="G75">
        <v>20</v>
      </c>
      <c r="H75">
        <v>20</v>
      </c>
      <c r="I75">
        <v>20</v>
      </c>
      <c r="J75">
        <v>20</v>
      </c>
      <c r="K75">
        <v>53</v>
      </c>
      <c r="L75">
        <v>53</v>
      </c>
      <c r="M75">
        <v>50</v>
      </c>
      <c r="N75">
        <v>0</v>
      </c>
      <c r="O75">
        <v>1</v>
      </c>
      <c r="P75">
        <v>18.750651040000001</v>
      </c>
      <c r="Q75">
        <v>6519</v>
      </c>
      <c r="R75">
        <v>110000</v>
      </c>
      <c r="S75">
        <v>2106654</v>
      </c>
      <c r="T75">
        <v>19.151399999999999</v>
      </c>
      <c r="U75">
        <v>3</v>
      </c>
    </row>
    <row r="76" spans="1:21" x14ac:dyDescent="0.4">
      <c r="A76">
        <v>74</v>
      </c>
      <c r="B76" t="s">
        <v>12048</v>
      </c>
      <c r="C76" s="1">
        <v>45078</v>
      </c>
      <c r="D76" t="s">
        <v>130</v>
      </c>
      <c r="E76" t="s">
        <v>131</v>
      </c>
      <c r="F76">
        <v>10</v>
      </c>
      <c r="G76">
        <v>20</v>
      </c>
      <c r="H76">
        <v>50</v>
      </c>
      <c r="I76">
        <v>20</v>
      </c>
      <c r="J76">
        <v>30</v>
      </c>
      <c r="K76">
        <v>31</v>
      </c>
      <c r="L76">
        <v>25</v>
      </c>
      <c r="M76">
        <v>27</v>
      </c>
      <c r="N76">
        <v>2</v>
      </c>
      <c r="O76">
        <v>1</v>
      </c>
      <c r="P76">
        <v>8.3518880210000006</v>
      </c>
      <c r="Q76">
        <v>2989</v>
      </c>
      <c r="R76">
        <v>110000</v>
      </c>
      <c r="S76">
        <v>159989</v>
      </c>
      <c r="T76">
        <v>1.4544454545454499</v>
      </c>
      <c r="U76">
        <v>2</v>
      </c>
    </row>
    <row r="77" spans="1:21" x14ac:dyDescent="0.4">
      <c r="A77">
        <v>75</v>
      </c>
      <c r="B77" t="s">
        <v>12048</v>
      </c>
      <c r="C77" s="1">
        <v>45047</v>
      </c>
      <c r="D77" t="s">
        <v>132</v>
      </c>
      <c r="E77" t="s">
        <v>133</v>
      </c>
      <c r="F77">
        <v>10</v>
      </c>
      <c r="G77">
        <v>10</v>
      </c>
      <c r="H77">
        <v>20</v>
      </c>
      <c r="I77">
        <v>20</v>
      </c>
      <c r="J77">
        <v>20</v>
      </c>
      <c r="K77">
        <v>98</v>
      </c>
      <c r="L77">
        <v>85</v>
      </c>
      <c r="M77">
        <v>66</v>
      </c>
      <c r="N77">
        <v>2</v>
      </c>
      <c r="O77">
        <v>1</v>
      </c>
      <c r="P77">
        <v>9.0006510419999994</v>
      </c>
      <c r="Q77">
        <v>9915</v>
      </c>
      <c r="R77">
        <v>106000</v>
      </c>
      <c r="S77">
        <v>528975</v>
      </c>
      <c r="T77">
        <v>4.9903301886792404</v>
      </c>
      <c r="U77">
        <v>3</v>
      </c>
    </row>
    <row r="78" spans="1:21" x14ac:dyDescent="0.4">
      <c r="A78">
        <v>76</v>
      </c>
      <c r="B78" t="s">
        <v>12048</v>
      </c>
      <c r="C78" s="1">
        <v>45047</v>
      </c>
      <c r="D78" t="s">
        <v>134</v>
      </c>
      <c r="E78" t="s">
        <v>135</v>
      </c>
      <c r="F78">
        <v>10</v>
      </c>
      <c r="G78">
        <v>20</v>
      </c>
      <c r="H78">
        <v>30</v>
      </c>
      <c r="I78">
        <v>20</v>
      </c>
      <c r="J78">
        <v>10</v>
      </c>
      <c r="K78">
        <v>24</v>
      </c>
      <c r="L78">
        <v>20</v>
      </c>
      <c r="M78">
        <v>22</v>
      </c>
      <c r="N78">
        <v>2</v>
      </c>
      <c r="O78">
        <v>1</v>
      </c>
      <c r="P78">
        <v>11.837131080000001</v>
      </c>
      <c r="Q78">
        <v>2021</v>
      </c>
      <c r="R78">
        <v>106000</v>
      </c>
      <c r="S78">
        <v>951340</v>
      </c>
      <c r="T78">
        <v>8.9749056603773507</v>
      </c>
      <c r="U78">
        <v>3</v>
      </c>
    </row>
    <row r="79" spans="1:21" x14ac:dyDescent="0.4">
      <c r="A79">
        <v>77</v>
      </c>
      <c r="B79" t="s">
        <v>12048</v>
      </c>
      <c r="C79" s="1">
        <v>45047</v>
      </c>
      <c r="D79" t="s">
        <v>136</v>
      </c>
      <c r="E79" t="s">
        <v>137</v>
      </c>
      <c r="F79">
        <v>10</v>
      </c>
      <c r="G79">
        <v>20</v>
      </c>
      <c r="H79">
        <v>40</v>
      </c>
      <c r="I79">
        <v>20</v>
      </c>
      <c r="J79">
        <v>20</v>
      </c>
      <c r="K79">
        <v>57</v>
      </c>
      <c r="L79">
        <v>52</v>
      </c>
      <c r="M79">
        <v>52</v>
      </c>
      <c r="N79">
        <v>1</v>
      </c>
      <c r="O79">
        <v>1</v>
      </c>
      <c r="P79">
        <v>15.198676219999999</v>
      </c>
      <c r="Q79">
        <v>3003</v>
      </c>
      <c r="R79">
        <v>106000</v>
      </c>
      <c r="S79">
        <v>283154</v>
      </c>
      <c r="T79">
        <v>2.6712641509433901</v>
      </c>
      <c r="U79">
        <v>2</v>
      </c>
    </row>
    <row r="80" spans="1:21" x14ac:dyDescent="0.4">
      <c r="A80">
        <v>78</v>
      </c>
      <c r="B80" t="s">
        <v>12048</v>
      </c>
      <c r="C80" s="1">
        <v>45047</v>
      </c>
      <c r="D80" t="s">
        <v>138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207</v>
      </c>
      <c r="L80">
        <v>183</v>
      </c>
      <c r="M80">
        <v>158</v>
      </c>
      <c r="N80">
        <v>0</v>
      </c>
      <c r="O80">
        <v>1</v>
      </c>
      <c r="P80">
        <v>0</v>
      </c>
      <c r="Q80">
        <v>2604</v>
      </c>
      <c r="R80">
        <v>106000</v>
      </c>
      <c r="S80">
        <v>6281</v>
      </c>
      <c r="T80">
        <v>5.9254716981132001E-2</v>
      </c>
      <c r="U80">
        <v>0</v>
      </c>
    </row>
    <row r="81" spans="1:21" x14ac:dyDescent="0.4">
      <c r="A81">
        <v>79</v>
      </c>
      <c r="B81" t="s">
        <v>12048</v>
      </c>
      <c r="C81" s="1">
        <v>45047</v>
      </c>
      <c r="D81" t="s">
        <v>139</v>
      </c>
      <c r="E81" t="s">
        <v>140</v>
      </c>
      <c r="F81">
        <v>10</v>
      </c>
      <c r="G81">
        <v>20</v>
      </c>
      <c r="H81">
        <v>40</v>
      </c>
      <c r="I81">
        <v>20</v>
      </c>
      <c r="J81">
        <v>20</v>
      </c>
      <c r="K81">
        <v>57</v>
      </c>
      <c r="L81">
        <v>51</v>
      </c>
      <c r="M81">
        <v>49</v>
      </c>
      <c r="N81">
        <v>2</v>
      </c>
      <c r="O81">
        <v>1</v>
      </c>
      <c r="P81">
        <v>10.72743056</v>
      </c>
      <c r="Q81">
        <v>3224</v>
      </c>
      <c r="R81">
        <v>106000</v>
      </c>
      <c r="S81">
        <v>107347</v>
      </c>
      <c r="T81">
        <v>1.0127075471698099</v>
      </c>
      <c r="U81">
        <v>1</v>
      </c>
    </row>
    <row r="82" spans="1:21" x14ac:dyDescent="0.4">
      <c r="A82">
        <v>80</v>
      </c>
      <c r="B82" t="s">
        <v>12048</v>
      </c>
      <c r="C82" s="1">
        <v>45017</v>
      </c>
      <c r="D82" t="s">
        <v>141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51</v>
      </c>
      <c r="L82">
        <v>48</v>
      </c>
      <c r="M82">
        <v>49</v>
      </c>
      <c r="N82">
        <v>0</v>
      </c>
      <c r="O82">
        <v>1</v>
      </c>
      <c r="P82">
        <v>0</v>
      </c>
      <c r="Q82">
        <v>7347</v>
      </c>
      <c r="R82">
        <v>102000</v>
      </c>
      <c r="S82">
        <v>1782311</v>
      </c>
      <c r="T82">
        <v>17.473637254901899</v>
      </c>
      <c r="U82">
        <v>3</v>
      </c>
    </row>
    <row r="83" spans="1:21" x14ac:dyDescent="0.4">
      <c r="A83">
        <v>81</v>
      </c>
      <c r="B83" t="s">
        <v>12048</v>
      </c>
      <c r="C83" s="1">
        <v>45017</v>
      </c>
      <c r="D83" t="s">
        <v>142</v>
      </c>
      <c r="E83" t="s">
        <v>143</v>
      </c>
      <c r="F83">
        <v>30</v>
      </c>
      <c r="G83">
        <v>20</v>
      </c>
      <c r="H83">
        <v>20</v>
      </c>
      <c r="I83">
        <v>20</v>
      </c>
      <c r="J83">
        <v>50</v>
      </c>
      <c r="K83">
        <v>157</v>
      </c>
      <c r="L83">
        <v>112</v>
      </c>
      <c r="M83">
        <v>64</v>
      </c>
      <c r="N83">
        <v>1</v>
      </c>
      <c r="O83">
        <v>1</v>
      </c>
      <c r="P83">
        <v>9.75</v>
      </c>
      <c r="Q83">
        <v>6867</v>
      </c>
      <c r="R83">
        <v>102000</v>
      </c>
      <c r="S83">
        <v>106774</v>
      </c>
      <c r="T83">
        <v>1.04680392156862</v>
      </c>
      <c r="U83">
        <v>1</v>
      </c>
    </row>
    <row r="84" spans="1:21" x14ac:dyDescent="0.4">
      <c r="A84">
        <v>82</v>
      </c>
      <c r="B84" t="s">
        <v>12048</v>
      </c>
      <c r="C84" s="1">
        <v>45017</v>
      </c>
      <c r="D84" t="s">
        <v>144</v>
      </c>
      <c r="E84" t="s">
        <v>145</v>
      </c>
      <c r="F84">
        <v>10</v>
      </c>
      <c r="G84">
        <v>20</v>
      </c>
      <c r="H84">
        <v>40</v>
      </c>
      <c r="I84">
        <v>20</v>
      </c>
      <c r="J84">
        <v>10</v>
      </c>
      <c r="K84">
        <v>74</v>
      </c>
      <c r="L84">
        <v>46</v>
      </c>
      <c r="M84">
        <v>53</v>
      </c>
      <c r="N84">
        <v>1</v>
      </c>
      <c r="O84">
        <v>1</v>
      </c>
      <c r="P84">
        <v>12.032877600000001</v>
      </c>
      <c r="Q84">
        <v>2616</v>
      </c>
      <c r="R84">
        <v>102000</v>
      </c>
      <c r="S84">
        <v>10451</v>
      </c>
      <c r="T84">
        <v>0.102460784313725</v>
      </c>
      <c r="U84">
        <v>0</v>
      </c>
    </row>
    <row r="85" spans="1:21" x14ac:dyDescent="0.4">
      <c r="A85">
        <v>83</v>
      </c>
      <c r="B85" t="s">
        <v>12048</v>
      </c>
      <c r="C85" s="1">
        <v>45017</v>
      </c>
      <c r="D85" t="s">
        <v>146</v>
      </c>
      <c r="E85" t="s">
        <v>147</v>
      </c>
      <c r="F85">
        <v>10</v>
      </c>
      <c r="G85">
        <v>10</v>
      </c>
      <c r="H85">
        <v>20</v>
      </c>
      <c r="I85">
        <v>20</v>
      </c>
      <c r="J85">
        <v>10</v>
      </c>
      <c r="K85">
        <v>78</v>
      </c>
      <c r="L85">
        <v>45</v>
      </c>
      <c r="M85">
        <v>50</v>
      </c>
      <c r="N85">
        <v>1</v>
      </c>
      <c r="O85">
        <v>1</v>
      </c>
      <c r="P85">
        <v>2.821289063</v>
      </c>
      <c r="Q85">
        <v>1350</v>
      </c>
      <c r="R85">
        <v>102000</v>
      </c>
      <c r="S85">
        <v>18327</v>
      </c>
      <c r="T85">
        <v>0.17967647058823499</v>
      </c>
      <c r="U85">
        <v>0</v>
      </c>
    </row>
    <row r="86" spans="1:21" x14ac:dyDescent="0.4">
      <c r="A86">
        <v>84</v>
      </c>
      <c r="B86" t="s">
        <v>12048</v>
      </c>
      <c r="C86" s="1">
        <v>45017</v>
      </c>
      <c r="D86" t="s">
        <v>148</v>
      </c>
      <c r="E86" t="s">
        <v>149</v>
      </c>
      <c r="F86">
        <v>10</v>
      </c>
      <c r="G86">
        <v>10</v>
      </c>
      <c r="H86">
        <v>20</v>
      </c>
      <c r="I86">
        <v>20</v>
      </c>
      <c r="J86">
        <v>10</v>
      </c>
      <c r="K86">
        <v>164</v>
      </c>
      <c r="L86">
        <v>151</v>
      </c>
      <c r="M86">
        <v>127</v>
      </c>
      <c r="N86">
        <v>1</v>
      </c>
      <c r="O86">
        <v>1</v>
      </c>
      <c r="P86">
        <v>7.8428819440000002</v>
      </c>
      <c r="Q86">
        <v>5106</v>
      </c>
      <c r="R86">
        <v>102000</v>
      </c>
      <c r="S86">
        <v>658352</v>
      </c>
      <c r="T86">
        <v>6.4544313725490197</v>
      </c>
      <c r="U86">
        <v>3</v>
      </c>
    </row>
    <row r="87" spans="1:21" x14ac:dyDescent="0.4">
      <c r="A87">
        <v>85</v>
      </c>
      <c r="B87" t="s">
        <v>12048</v>
      </c>
      <c r="C87" s="1">
        <v>45017</v>
      </c>
      <c r="D87" t="s">
        <v>150</v>
      </c>
      <c r="E87" t="s">
        <v>151</v>
      </c>
      <c r="F87">
        <v>10</v>
      </c>
      <c r="G87">
        <v>10</v>
      </c>
      <c r="H87">
        <v>40</v>
      </c>
      <c r="I87">
        <v>10</v>
      </c>
      <c r="J87">
        <v>10</v>
      </c>
      <c r="K87">
        <v>18</v>
      </c>
      <c r="L87">
        <v>28</v>
      </c>
      <c r="M87">
        <v>29</v>
      </c>
      <c r="N87">
        <v>2</v>
      </c>
      <c r="O87">
        <v>1</v>
      </c>
      <c r="P87">
        <v>12.919162330000001</v>
      </c>
      <c r="Q87">
        <v>3580</v>
      </c>
      <c r="R87">
        <v>102000</v>
      </c>
      <c r="S87">
        <v>585659</v>
      </c>
      <c r="T87">
        <v>5.7417549019607801</v>
      </c>
      <c r="U87">
        <v>3</v>
      </c>
    </row>
    <row r="88" spans="1:21" x14ac:dyDescent="0.4">
      <c r="A88">
        <v>86</v>
      </c>
      <c r="B88" t="s">
        <v>12048</v>
      </c>
      <c r="C88" s="1">
        <v>45017</v>
      </c>
      <c r="D88" t="s">
        <v>152</v>
      </c>
      <c r="E88" t="s">
        <v>153</v>
      </c>
      <c r="F88">
        <v>20</v>
      </c>
      <c r="G88">
        <v>10</v>
      </c>
      <c r="H88">
        <v>20</v>
      </c>
      <c r="I88">
        <v>20</v>
      </c>
      <c r="J88">
        <v>20</v>
      </c>
      <c r="K88">
        <v>73</v>
      </c>
      <c r="L88">
        <v>78</v>
      </c>
      <c r="M88">
        <v>108</v>
      </c>
      <c r="N88">
        <v>1</v>
      </c>
      <c r="O88">
        <v>1</v>
      </c>
      <c r="P88">
        <v>3.2369791669999999</v>
      </c>
      <c r="Q88">
        <v>1302</v>
      </c>
      <c r="R88">
        <v>102000</v>
      </c>
      <c r="S88">
        <v>7742</v>
      </c>
      <c r="T88">
        <v>7.5901960784313702E-2</v>
      </c>
      <c r="U88">
        <v>0</v>
      </c>
    </row>
    <row r="89" spans="1:21" x14ac:dyDescent="0.4">
      <c r="A89">
        <v>87</v>
      </c>
      <c r="B89" t="s">
        <v>12048</v>
      </c>
      <c r="C89" s="1">
        <v>45017</v>
      </c>
      <c r="D89" t="s">
        <v>154</v>
      </c>
      <c r="F89">
        <v>30</v>
      </c>
      <c r="G89">
        <v>20</v>
      </c>
      <c r="H89">
        <v>10</v>
      </c>
      <c r="I89">
        <v>20</v>
      </c>
      <c r="J89">
        <v>40</v>
      </c>
      <c r="K89">
        <v>174</v>
      </c>
      <c r="L89">
        <v>154</v>
      </c>
      <c r="M89">
        <v>121</v>
      </c>
      <c r="N89">
        <v>0</v>
      </c>
      <c r="O89">
        <v>1</v>
      </c>
      <c r="P89">
        <v>0</v>
      </c>
      <c r="Q89">
        <v>2792</v>
      </c>
      <c r="R89">
        <v>102000</v>
      </c>
      <c r="S89">
        <v>12021</v>
      </c>
      <c r="T89">
        <v>0.11785294117646999</v>
      </c>
      <c r="U89">
        <v>0</v>
      </c>
    </row>
    <row r="90" spans="1:21" x14ac:dyDescent="0.4">
      <c r="A90">
        <v>88</v>
      </c>
      <c r="B90" t="s">
        <v>12048</v>
      </c>
      <c r="C90" s="1">
        <v>44986</v>
      </c>
      <c r="D90" t="s">
        <v>155</v>
      </c>
      <c r="E90" t="s">
        <v>156</v>
      </c>
      <c r="F90">
        <v>10</v>
      </c>
      <c r="G90">
        <v>10</v>
      </c>
      <c r="H90">
        <v>20</v>
      </c>
      <c r="I90">
        <v>10</v>
      </c>
      <c r="J90">
        <v>10</v>
      </c>
      <c r="K90">
        <v>159</v>
      </c>
      <c r="L90">
        <v>116</v>
      </c>
      <c r="M90">
        <v>137</v>
      </c>
      <c r="N90">
        <v>1</v>
      </c>
      <c r="O90">
        <v>1</v>
      </c>
      <c r="P90">
        <v>9.9044053820000002</v>
      </c>
      <c r="Q90">
        <v>3483</v>
      </c>
      <c r="R90">
        <v>98100</v>
      </c>
      <c r="S90">
        <v>6304</v>
      </c>
      <c r="T90">
        <v>6.4260958205912294E-2</v>
      </c>
      <c r="U90">
        <v>0</v>
      </c>
    </row>
    <row r="91" spans="1:21" x14ac:dyDescent="0.4">
      <c r="A91">
        <v>89</v>
      </c>
      <c r="B91" t="s">
        <v>12048</v>
      </c>
      <c r="C91" s="1">
        <v>44986</v>
      </c>
      <c r="D91" t="s">
        <v>157</v>
      </c>
      <c r="E91" t="s">
        <v>158</v>
      </c>
      <c r="F91">
        <v>30</v>
      </c>
      <c r="G91">
        <v>20</v>
      </c>
      <c r="H91">
        <v>20</v>
      </c>
      <c r="I91">
        <v>20</v>
      </c>
      <c r="J91">
        <v>50</v>
      </c>
      <c r="K91">
        <v>79</v>
      </c>
      <c r="L91">
        <v>43</v>
      </c>
      <c r="M91">
        <v>51</v>
      </c>
      <c r="N91">
        <v>1</v>
      </c>
      <c r="O91">
        <v>1</v>
      </c>
      <c r="P91">
        <v>0.337565104</v>
      </c>
      <c r="Q91">
        <v>1172</v>
      </c>
      <c r="R91">
        <v>98100</v>
      </c>
      <c r="S91">
        <v>10650</v>
      </c>
      <c r="T91">
        <v>0.108562691131498</v>
      </c>
      <c r="U91">
        <v>0</v>
      </c>
    </row>
    <row r="92" spans="1:21" x14ac:dyDescent="0.4">
      <c r="A92">
        <v>90</v>
      </c>
      <c r="B92" t="s">
        <v>12048</v>
      </c>
      <c r="C92" s="1">
        <v>44986</v>
      </c>
      <c r="D92" t="s">
        <v>159</v>
      </c>
      <c r="F92">
        <v>10</v>
      </c>
      <c r="G92">
        <v>10</v>
      </c>
      <c r="H92">
        <v>10</v>
      </c>
      <c r="I92">
        <v>10</v>
      </c>
      <c r="J92">
        <v>10</v>
      </c>
      <c r="K92">
        <v>193</v>
      </c>
      <c r="L92">
        <v>195</v>
      </c>
      <c r="M92">
        <v>182</v>
      </c>
      <c r="N92">
        <v>0</v>
      </c>
      <c r="O92">
        <v>1</v>
      </c>
      <c r="P92">
        <v>0</v>
      </c>
      <c r="Q92">
        <v>9321</v>
      </c>
      <c r="R92">
        <v>98100</v>
      </c>
      <c r="S92">
        <v>634506</v>
      </c>
      <c r="T92">
        <v>6.4679510703363903</v>
      </c>
      <c r="U92">
        <v>3</v>
      </c>
    </row>
    <row r="93" spans="1:21" x14ac:dyDescent="0.4">
      <c r="A93">
        <v>91</v>
      </c>
      <c r="B93" t="s">
        <v>12048</v>
      </c>
      <c r="C93" s="1">
        <v>44986</v>
      </c>
      <c r="D93" t="s">
        <v>160</v>
      </c>
      <c r="E93" t="s">
        <v>161</v>
      </c>
      <c r="F93">
        <v>30</v>
      </c>
      <c r="G93">
        <v>20</v>
      </c>
      <c r="H93">
        <v>20</v>
      </c>
      <c r="I93">
        <v>20</v>
      </c>
      <c r="J93">
        <v>30</v>
      </c>
      <c r="K93">
        <v>167</v>
      </c>
      <c r="L93">
        <v>145</v>
      </c>
      <c r="M93">
        <v>188</v>
      </c>
      <c r="N93">
        <v>2</v>
      </c>
      <c r="O93">
        <v>1</v>
      </c>
      <c r="P93">
        <v>6.8145616320000002</v>
      </c>
      <c r="Q93">
        <v>1205</v>
      </c>
      <c r="R93">
        <v>98100</v>
      </c>
      <c r="S93">
        <v>18278</v>
      </c>
      <c r="T93">
        <v>0.18632008154943899</v>
      </c>
      <c r="U93">
        <v>0</v>
      </c>
    </row>
    <row r="94" spans="1:21" x14ac:dyDescent="0.4">
      <c r="A94">
        <v>92</v>
      </c>
      <c r="B94" t="s">
        <v>12048</v>
      </c>
      <c r="C94" s="1">
        <v>44986</v>
      </c>
      <c r="D94" t="s">
        <v>162</v>
      </c>
      <c r="F94">
        <v>10</v>
      </c>
      <c r="G94">
        <v>20</v>
      </c>
      <c r="H94">
        <v>10</v>
      </c>
      <c r="I94">
        <v>10</v>
      </c>
      <c r="J94">
        <v>30</v>
      </c>
      <c r="K94">
        <v>50</v>
      </c>
      <c r="L94">
        <v>46</v>
      </c>
      <c r="M94">
        <v>44</v>
      </c>
      <c r="N94">
        <v>0</v>
      </c>
      <c r="O94">
        <v>1</v>
      </c>
      <c r="P94">
        <v>0</v>
      </c>
      <c r="Q94">
        <v>5674</v>
      </c>
      <c r="R94">
        <v>98100</v>
      </c>
      <c r="S94">
        <v>59013</v>
      </c>
      <c r="T94">
        <v>0.60155963302752202</v>
      </c>
      <c r="U94">
        <v>1</v>
      </c>
    </row>
    <row r="95" spans="1:21" x14ac:dyDescent="0.4">
      <c r="A95">
        <v>93</v>
      </c>
      <c r="B95" t="s">
        <v>12048</v>
      </c>
      <c r="C95" s="1">
        <v>44986</v>
      </c>
      <c r="D95" t="s">
        <v>163</v>
      </c>
      <c r="E95" t="e">
        <f>- 나 좋아하지 마요</f>
        <v>#NAME?</v>
      </c>
      <c r="F95">
        <v>10</v>
      </c>
      <c r="G95">
        <v>10</v>
      </c>
      <c r="H95">
        <v>10</v>
      </c>
      <c r="I95">
        <v>10</v>
      </c>
      <c r="J95">
        <v>10</v>
      </c>
      <c r="K95">
        <v>33</v>
      </c>
      <c r="L95">
        <v>24</v>
      </c>
      <c r="M95">
        <v>24</v>
      </c>
      <c r="N95">
        <v>2</v>
      </c>
      <c r="O95">
        <v>1</v>
      </c>
      <c r="P95">
        <v>6.703125</v>
      </c>
      <c r="Q95">
        <v>1181</v>
      </c>
      <c r="R95">
        <v>98100</v>
      </c>
      <c r="S95">
        <v>31339</v>
      </c>
      <c r="T95">
        <v>0.31945973496432201</v>
      </c>
      <c r="U95">
        <v>0</v>
      </c>
    </row>
    <row r="96" spans="1:21" x14ac:dyDescent="0.4">
      <c r="A96">
        <v>94</v>
      </c>
      <c r="B96" t="s">
        <v>12048</v>
      </c>
      <c r="C96" s="1">
        <v>44986</v>
      </c>
      <c r="D96" t="s">
        <v>164</v>
      </c>
      <c r="E96" t="s">
        <v>165</v>
      </c>
      <c r="F96">
        <v>10</v>
      </c>
      <c r="G96">
        <v>10</v>
      </c>
      <c r="H96">
        <v>20</v>
      </c>
      <c r="I96">
        <v>20</v>
      </c>
      <c r="J96">
        <v>20</v>
      </c>
      <c r="K96">
        <v>205</v>
      </c>
      <c r="L96">
        <v>141</v>
      </c>
      <c r="M96">
        <v>160</v>
      </c>
      <c r="N96">
        <v>1</v>
      </c>
      <c r="O96">
        <v>1</v>
      </c>
      <c r="P96">
        <v>1.987304688</v>
      </c>
      <c r="Q96">
        <v>3444</v>
      </c>
      <c r="R96">
        <v>98100</v>
      </c>
      <c r="S96">
        <v>10522</v>
      </c>
      <c r="T96">
        <v>0.107257900101936</v>
      </c>
      <c r="U96">
        <v>0</v>
      </c>
    </row>
    <row r="97" spans="1:21" x14ac:dyDescent="0.4">
      <c r="A97">
        <v>95</v>
      </c>
      <c r="B97" t="s">
        <v>12048</v>
      </c>
      <c r="C97" s="1">
        <v>44986</v>
      </c>
      <c r="D97" t="s">
        <v>166</v>
      </c>
      <c r="E97" t="s">
        <v>167</v>
      </c>
      <c r="F97">
        <v>10</v>
      </c>
      <c r="G97">
        <v>20</v>
      </c>
      <c r="H97">
        <v>20</v>
      </c>
      <c r="I97">
        <v>20</v>
      </c>
      <c r="J97">
        <v>20</v>
      </c>
      <c r="K97">
        <v>18</v>
      </c>
      <c r="L97">
        <v>53</v>
      </c>
      <c r="M97">
        <v>73</v>
      </c>
      <c r="N97">
        <v>1</v>
      </c>
      <c r="O97">
        <v>1</v>
      </c>
      <c r="P97">
        <v>5.6482204859999996</v>
      </c>
      <c r="Q97">
        <v>6634</v>
      </c>
      <c r="R97">
        <v>98100</v>
      </c>
      <c r="S97">
        <v>1201295</v>
      </c>
      <c r="T97">
        <v>12.245616717635</v>
      </c>
      <c r="U97">
        <v>3</v>
      </c>
    </row>
    <row r="98" spans="1:21" x14ac:dyDescent="0.4">
      <c r="A98">
        <v>96</v>
      </c>
      <c r="B98" t="s">
        <v>12048</v>
      </c>
      <c r="C98" s="1">
        <v>44986</v>
      </c>
      <c r="D98" t="s">
        <v>168</v>
      </c>
      <c r="E98" t="s">
        <v>169</v>
      </c>
      <c r="F98">
        <v>10</v>
      </c>
      <c r="G98">
        <v>10</v>
      </c>
      <c r="H98">
        <v>20</v>
      </c>
      <c r="I98">
        <v>10</v>
      </c>
      <c r="J98">
        <v>10</v>
      </c>
      <c r="K98">
        <v>53</v>
      </c>
      <c r="L98">
        <v>47</v>
      </c>
      <c r="M98">
        <v>46</v>
      </c>
      <c r="N98">
        <v>2</v>
      </c>
      <c r="O98">
        <v>1</v>
      </c>
      <c r="P98">
        <v>10.70182292</v>
      </c>
      <c r="Q98">
        <v>1132</v>
      </c>
      <c r="R98">
        <v>98100</v>
      </c>
      <c r="S98">
        <v>47861</v>
      </c>
      <c r="T98">
        <v>0.487879714576962</v>
      </c>
      <c r="U98">
        <v>1</v>
      </c>
    </row>
    <row r="99" spans="1:21" x14ac:dyDescent="0.4">
      <c r="A99">
        <v>97</v>
      </c>
      <c r="B99" t="s">
        <v>12048</v>
      </c>
      <c r="C99" s="1">
        <v>44986</v>
      </c>
      <c r="D99" t="s">
        <v>170</v>
      </c>
      <c r="E99" t="s">
        <v>171</v>
      </c>
      <c r="F99">
        <v>20</v>
      </c>
      <c r="G99">
        <v>20</v>
      </c>
      <c r="H99">
        <v>20</v>
      </c>
      <c r="I99">
        <v>20</v>
      </c>
      <c r="J99">
        <v>20</v>
      </c>
      <c r="K99">
        <v>77</v>
      </c>
      <c r="L99">
        <v>44</v>
      </c>
      <c r="M99">
        <v>32</v>
      </c>
      <c r="N99">
        <v>1</v>
      </c>
      <c r="O99">
        <v>1</v>
      </c>
      <c r="P99">
        <v>19.866210939999998</v>
      </c>
      <c r="Q99">
        <v>1331</v>
      </c>
      <c r="R99">
        <v>98100</v>
      </c>
      <c r="S99">
        <v>43855</v>
      </c>
      <c r="T99">
        <v>0.44704383282364901</v>
      </c>
      <c r="U99">
        <v>1</v>
      </c>
    </row>
    <row r="100" spans="1:21" x14ac:dyDescent="0.4">
      <c r="A100">
        <v>98</v>
      </c>
      <c r="B100" t="s">
        <v>12048</v>
      </c>
      <c r="C100" s="1">
        <v>44958</v>
      </c>
      <c r="D100" t="s">
        <v>172</v>
      </c>
      <c r="E100" t="s">
        <v>173</v>
      </c>
      <c r="F100">
        <v>10</v>
      </c>
      <c r="G100">
        <v>10</v>
      </c>
      <c r="H100">
        <v>20</v>
      </c>
      <c r="I100">
        <v>10</v>
      </c>
      <c r="J100">
        <v>10</v>
      </c>
      <c r="K100">
        <v>171</v>
      </c>
      <c r="L100">
        <v>155</v>
      </c>
      <c r="M100">
        <v>128</v>
      </c>
      <c r="N100">
        <v>2</v>
      </c>
      <c r="O100">
        <v>2</v>
      </c>
      <c r="P100">
        <v>4.9446614579999997</v>
      </c>
      <c r="Q100">
        <v>3232</v>
      </c>
      <c r="R100">
        <v>92700</v>
      </c>
      <c r="S100">
        <v>656381</v>
      </c>
      <c r="T100">
        <v>7.0807011866235099</v>
      </c>
      <c r="U100">
        <v>3</v>
      </c>
    </row>
    <row r="101" spans="1:21" x14ac:dyDescent="0.4">
      <c r="A101">
        <v>99</v>
      </c>
      <c r="B101" t="s">
        <v>12048</v>
      </c>
      <c r="C101" s="1">
        <v>44958</v>
      </c>
      <c r="D101" t="s">
        <v>174</v>
      </c>
      <c r="E101" t="s">
        <v>175</v>
      </c>
      <c r="F101">
        <v>20</v>
      </c>
      <c r="G101">
        <v>20</v>
      </c>
      <c r="H101">
        <v>30</v>
      </c>
      <c r="I101">
        <v>20</v>
      </c>
      <c r="J101">
        <v>20</v>
      </c>
      <c r="K101">
        <v>185</v>
      </c>
      <c r="L101">
        <v>137</v>
      </c>
      <c r="M101">
        <v>152</v>
      </c>
      <c r="N101">
        <v>1</v>
      </c>
      <c r="O101">
        <v>1</v>
      </c>
      <c r="P101">
        <v>9.5822482640000004</v>
      </c>
      <c r="Q101">
        <v>1069</v>
      </c>
      <c r="R101">
        <v>92700</v>
      </c>
      <c r="S101">
        <v>30736</v>
      </c>
      <c r="T101">
        <v>0.33156418554476802</v>
      </c>
      <c r="U101">
        <v>0</v>
      </c>
    </row>
    <row r="102" spans="1:21" x14ac:dyDescent="0.4">
      <c r="A102">
        <v>100</v>
      </c>
      <c r="B102" t="s">
        <v>12048</v>
      </c>
      <c r="C102" s="1">
        <v>44958</v>
      </c>
      <c r="D102" t="s">
        <v>176</v>
      </c>
      <c r="F102">
        <v>20</v>
      </c>
      <c r="G102">
        <v>10</v>
      </c>
      <c r="H102">
        <v>10</v>
      </c>
      <c r="I102">
        <v>10</v>
      </c>
      <c r="J102">
        <v>20</v>
      </c>
      <c r="K102">
        <v>49</v>
      </c>
      <c r="L102">
        <v>52</v>
      </c>
      <c r="M102">
        <v>48</v>
      </c>
      <c r="N102">
        <v>0</v>
      </c>
      <c r="O102">
        <v>2</v>
      </c>
      <c r="P102">
        <v>0</v>
      </c>
      <c r="Q102">
        <v>761</v>
      </c>
      <c r="R102">
        <v>92700</v>
      </c>
      <c r="S102">
        <v>10049</v>
      </c>
      <c r="T102">
        <v>0.108403451995685</v>
      </c>
      <c r="U102">
        <v>0</v>
      </c>
    </row>
    <row r="103" spans="1:21" x14ac:dyDescent="0.4">
      <c r="A103">
        <v>101</v>
      </c>
      <c r="B103" t="s">
        <v>12048</v>
      </c>
      <c r="C103" s="1">
        <v>44958</v>
      </c>
      <c r="D103" t="s">
        <v>177</v>
      </c>
      <c r="E103" t="s">
        <v>178</v>
      </c>
      <c r="F103">
        <v>10</v>
      </c>
      <c r="G103">
        <v>10</v>
      </c>
      <c r="H103">
        <v>20</v>
      </c>
      <c r="I103">
        <v>20</v>
      </c>
      <c r="J103">
        <v>30</v>
      </c>
      <c r="K103">
        <v>51</v>
      </c>
      <c r="L103">
        <v>48</v>
      </c>
      <c r="M103">
        <v>47</v>
      </c>
      <c r="N103">
        <v>0</v>
      </c>
      <c r="O103">
        <v>1</v>
      </c>
      <c r="P103">
        <v>7.4222005209999997</v>
      </c>
      <c r="Q103">
        <v>2433</v>
      </c>
      <c r="R103">
        <v>92700</v>
      </c>
      <c r="S103">
        <v>660083</v>
      </c>
      <c r="T103">
        <v>7.1206364617044198</v>
      </c>
      <c r="U103">
        <v>3</v>
      </c>
    </row>
    <row r="104" spans="1:21" x14ac:dyDescent="0.4">
      <c r="A104">
        <v>102</v>
      </c>
      <c r="B104" t="s">
        <v>12048</v>
      </c>
      <c r="C104" s="1">
        <v>44958</v>
      </c>
      <c r="D104" t="s">
        <v>179</v>
      </c>
      <c r="E104" t="s">
        <v>180</v>
      </c>
      <c r="F104">
        <v>10</v>
      </c>
      <c r="G104">
        <v>10</v>
      </c>
      <c r="H104">
        <v>30</v>
      </c>
      <c r="I104">
        <v>20</v>
      </c>
      <c r="J104">
        <v>10</v>
      </c>
      <c r="K104">
        <v>130</v>
      </c>
      <c r="L104">
        <v>124</v>
      </c>
      <c r="M104">
        <v>119</v>
      </c>
      <c r="N104">
        <v>0</v>
      </c>
      <c r="O104">
        <v>1</v>
      </c>
      <c r="P104">
        <v>13.28114149</v>
      </c>
      <c r="Q104">
        <v>6557</v>
      </c>
      <c r="R104">
        <v>92700</v>
      </c>
      <c r="S104">
        <v>2364451</v>
      </c>
      <c r="T104">
        <v>25.506483279395901</v>
      </c>
      <c r="U104">
        <v>3</v>
      </c>
    </row>
    <row r="105" spans="1:21" x14ac:dyDescent="0.4">
      <c r="A105">
        <v>103</v>
      </c>
      <c r="B105" t="s">
        <v>12048</v>
      </c>
      <c r="C105" s="1">
        <v>44958</v>
      </c>
      <c r="D105" t="s">
        <v>181</v>
      </c>
      <c r="F105">
        <v>20</v>
      </c>
      <c r="G105">
        <v>20</v>
      </c>
      <c r="H105">
        <v>20</v>
      </c>
      <c r="I105">
        <v>20</v>
      </c>
      <c r="J105">
        <v>20</v>
      </c>
      <c r="K105">
        <v>28</v>
      </c>
      <c r="L105">
        <v>24</v>
      </c>
      <c r="M105">
        <v>21</v>
      </c>
      <c r="N105">
        <v>0</v>
      </c>
      <c r="O105">
        <v>1</v>
      </c>
      <c r="P105">
        <v>0</v>
      </c>
      <c r="Q105">
        <v>2898</v>
      </c>
      <c r="R105">
        <v>92700</v>
      </c>
      <c r="S105">
        <v>124023</v>
      </c>
      <c r="T105">
        <v>1.33789644012944</v>
      </c>
      <c r="U105">
        <v>2</v>
      </c>
    </row>
    <row r="106" spans="1:21" x14ac:dyDescent="0.4">
      <c r="A106">
        <v>104</v>
      </c>
      <c r="B106" t="s">
        <v>12048</v>
      </c>
      <c r="C106" s="1">
        <v>44927</v>
      </c>
      <c r="D106" t="s">
        <v>182</v>
      </c>
      <c r="E106" t="s">
        <v>183</v>
      </c>
      <c r="F106">
        <v>10</v>
      </c>
      <c r="G106">
        <v>10</v>
      </c>
      <c r="H106">
        <v>20</v>
      </c>
      <c r="I106">
        <v>10</v>
      </c>
      <c r="J106">
        <v>10</v>
      </c>
      <c r="K106">
        <v>155</v>
      </c>
      <c r="L106">
        <v>23</v>
      </c>
      <c r="M106">
        <v>26</v>
      </c>
      <c r="N106">
        <v>1</v>
      </c>
      <c r="O106">
        <v>2</v>
      </c>
      <c r="P106">
        <v>9.6182725690000002</v>
      </c>
      <c r="Q106">
        <v>7286</v>
      </c>
      <c r="R106">
        <v>83900</v>
      </c>
      <c r="S106">
        <v>1469484</v>
      </c>
      <c r="T106">
        <v>17.5147079856972</v>
      </c>
      <c r="U106">
        <v>3</v>
      </c>
    </row>
    <row r="107" spans="1:21" x14ac:dyDescent="0.4">
      <c r="A107">
        <v>105</v>
      </c>
      <c r="B107" t="s">
        <v>12048</v>
      </c>
      <c r="C107" s="1">
        <v>44927</v>
      </c>
      <c r="D107" t="s">
        <v>184</v>
      </c>
      <c r="F107">
        <v>10</v>
      </c>
      <c r="G107">
        <v>20</v>
      </c>
      <c r="H107">
        <v>10</v>
      </c>
      <c r="I107">
        <v>10</v>
      </c>
      <c r="J107">
        <v>20</v>
      </c>
      <c r="K107">
        <v>226</v>
      </c>
      <c r="L107">
        <v>224</v>
      </c>
      <c r="M107">
        <v>224</v>
      </c>
      <c r="N107">
        <v>0</v>
      </c>
      <c r="O107">
        <v>1</v>
      </c>
      <c r="P107">
        <v>0</v>
      </c>
      <c r="Q107">
        <v>5621</v>
      </c>
      <c r="R107">
        <v>83900</v>
      </c>
      <c r="S107">
        <v>1667461</v>
      </c>
      <c r="T107">
        <v>19.8743861740166</v>
      </c>
      <c r="U107">
        <v>3</v>
      </c>
    </row>
    <row r="108" spans="1:21" x14ac:dyDescent="0.4">
      <c r="A108">
        <v>106</v>
      </c>
      <c r="B108" t="s">
        <v>12048</v>
      </c>
      <c r="C108" s="1">
        <v>44927</v>
      </c>
      <c r="D108" t="s">
        <v>185</v>
      </c>
      <c r="F108">
        <v>10</v>
      </c>
      <c r="G108">
        <v>20</v>
      </c>
      <c r="H108">
        <v>10</v>
      </c>
      <c r="I108">
        <v>10</v>
      </c>
      <c r="J108">
        <v>20</v>
      </c>
      <c r="K108">
        <v>226</v>
      </c>
      <c r="L108">
        <v>224</v>
      </c>
      <c r="M108">
        <v>224</v>
      </c>
      <c r="N108">
        <v>0</v>
      </c>
      <c r="O108">
        <v>1</v>
      </c>
      <c r="P108">
        <v>0</v>
      </c>
      <c r="Q108">
        <v>2080</v>
      </c>
      <c r="R108">
        <v>83900</v>
      </c>
      <c r="S108">
        <v>36628</v>
      </c>
      <c r="T108">
        <v>0.43656734207389702</v>
      </c>
      <c r="U108">
        <v>1</v>
      </c>
    </row>
    <row r="109" spans="1:21" x14ac:dyDescent="0.4">
      <c r="A109">
        <v>107</v>
      </c>
      <c r="B109" t="s">
        <v>12048</v>
      </c>
      <c r="C109" s="1">
        <v>44927</v>
      </c>
      <c r="D109" t="s">
        <v>186</v>
      </c>
      <c r="F109">
        <v>10</v>
      </c>
      <c r="G109">
        <v>20</v>
      </c>
      <c r="H109">
        <v>10</v>
      </c>
      <c r="I109">
        <v>10</v>
      </c>
      <c r="J109">
        <v>10</v>
      </c>
      <c r="K109">
        <v>223</v>
      </c>
      <c r="L109">
        <v>194</v>
      </c>
      <c r="M109">
        <v>169</v>
      </c>
      <c r="N109">
        <v>0</v>
      </c>
      <c r="O109">
        <v>1</v>
      </c>
      <c r="P109">
        <v>0</v>
      </c>
      <c r="Q109">
        <v>2223</v>
      </c>
      <c r="R109">
        <v>83900</v>
      </c>
      <c r="S109">
        <v>28214</v>
      </c>
      <c r="T109">
        <v>0.33628128724672202</v>
      </c>
      <c r="U109">
        <v>0</v>
      </c>
    </row>
    <row r="110" spans="1:21" x14ac:dyDescent="0.4">
      <c r="A110">
        <v>108</v>
      </c>
      <c r="B110" t="s">
        <v>12048</v>
      </c>
      <c r="C110" s="1">
        <v>44896</v>
      </c>
      <c r="D110" t="s">
        <v>187</v>
      </c>
      <c r="E110" t="s">
        <v>188</v>
      </c>
      <c r="F110">
        <v>10</v>
      </c>
      <c r="G110">
        <v>10</v>
      </c>
      <c r="H110">
        <v>20</v>
      </c>
      <c r="I110">
        <v>20</v>
      </c>
      <c r="J110">
        <v>10</v>
      </c>
      <c r="K110">
        <v>26</v>
      </c>
      <c r="L110">
        <v>26</v>
      </c>
      <c r="M110">
        <v>24</v>
      </c>
      <c r="N110">
        <v>2</v>
      </c>
      <c r="O110">
        <v>1</v>
      </c>
      <c r="P110">
        <v>15.56423611</v>
      </c>
      <c r="Q110">
        <v>2696</v>
      </c>
      <c r="R110">
        <v>76400</v>
      </c>
      <c r="S110">
        <v>308639</v>
      </c>
      <c r="T110">
        <v>4.0397774869109897</v>
      </c>
      <c r="U110">
        <v>2</v>
      </c>
    </row>
    <row r="111" spans="1:21" x14ac:dyDescent="0.4">
      <c r="A111">
        <v>109</v>
      </c>
      <c r="B111" t="s">
        <v>12048</v>
      </c>
      <c r="C111" s="1">
        <v>44896</v>
      </c>
      <c r="D111" t="s">
        <v>189</v>
      </c>
      <c r="F111">
        <v>10</v>
      </c>
      <c r="G111">
        <v>10</v>
      </c>
      <c r="H111">
        <v>10</v>
      </c>
      <c r="I111">
        <v>10</v>
      </c>
      <c r="J111">
        <v>10</v>
      </c>
      <c r="K111">
        <v>10</v>
      </c>
      <c r="L111">
        <v>20</v>
      </c>
      <c r="M111">
        <v>23</v>
      </c>
      <c r="N111">
        <v>0</v>
      </c>
      <c r="O111">
        <v>1</v>
      </c>
      <c r="P111">
        <v>0</v>
      </c>
      <c r="Q111">
        <v>3268</v>
      </c>
      <c r="R111">
        <v>76400</v>
      </c>
      <c r="S111">
        <v>55515</v>
      </c>
      <c r="T111">
        <v>0.72663612565445002</v>
      </c>
      <c r="U111">
        <v>1</v>
      </c>
    </row>
    <row r="112" spans="1:21" x14ac:dyDescent="0.4">
      <c r="A112">
        <v>110</v>
      </c>
      <c r="B112" t="s">
        <v>12048</v>
      </c>
      <c r="C112" s="1">
        <v>44896</v>
      </c>
      <c r="D112" t="s">
        <v>190</v>
      </c>
      <c r="F112">
        <v>10</v>
      </c>
      <c r="G112">
        <v>20</v>
      </c>
      <c r="H112">
        <v>20</v>
      </c>
      <c r="I112">
        <v>10</v>
      </c>
      <c r="J112">
        <v>10</v>
      </c>
      <c r="K112">
        <v>145</v>
      </c>
      <c r="L112">
        <v>104</v>
      </c>
      <c r="M112">
        <v>53</v>
      </c>
      <c r="N112">
        <v>0</v>
      </c>
      <c r="O112">
        <v>1</v>
      </c>
      <c r="P112">
        <v>0</v>
      </c>
      <c r="Q112">
        <v>2600</v>
      </c>
      <c r="R112">
        <v>76400</v>
      </c>
      <c r="S112">
        <v>318442</v>
      </c>
      <c r="T112">
        <v>4.1680890052355997</v>
      </c>
      <c r="U112">
        <v>2</v>
      </c>
    </row>
    <row r="113" spans="1:21" x14ac:dyDescent="0.4">
      <c r="A113">
        <v>111</v>
      </c>
      <c r="B113" t="s">
        <v>12048</v>
      </c>
      <c r="C113" s="1">
        <v>44896</v>
      </c>
      <c r="D113" t="s">
        <v>191</v>
      </c>
      <c r="F113">
        <v>10</v>
      </c>
      <c r="G113">
        <v>20</v>
      </c>
      <c r="H113">
        <v>10</v>
      </c>
      <c r="I113">
        <v>20</v>
      </c>
      <c r="J113">
        <v>40</v>
      </c>
      <c r="K113">
        <v>181</v>
      </c>
      <c r="L113">
        <v>159</v>
      </c>
      <c r="M113">
        <v>138</v>
      </c>
      <c r="N113">
        <v>0</v>
      </c>
      <c r="O113">
        <v>1</v>
      </c>
      <c r="P113">
        <v>0</v>
      </c>
      <c r="Q113">
        <v>2968</v>
      </c>
      <c r="R113">
        <v>76400</v>
      </c>
      <c r="S113">
        <v>69433</v>
      </c>
      <c r="T113">
        <v>0.90880890052356</v>
      </c>
      <c r="U113">
        <v>1</v>
      </c>
    </row>
    <row r="114" spans="1:21" x14ac:dyDescent="0.4">
      <c r="A114">
        <v>112</v>
      </c>
      <c r="B114" t="s">
        <v>12048</v>
      </c>
      <c r="C114" s="1">
        <v>44866</v>
      </c>
      <c r="D114" t="s">
        <v>192</v>
      </c>
      <c r="F114">
        <v>10</v>
      </c>
      <c r="G114">
        <v>10</v>
      </c>
      <c r="H114">
        <v>10</v>
      </c>
      <c r="I114">
        <v>10</v>
      </c>
      <c r="J114">
        <v>20</v>
      </c>
      <c r="K114">
        <v>30</v>
      </c>
      <c r="L114">
        <v>19</v>
      </c>
      <c r="M114">
        <v>13</v>
      </c>
      <c r="N114">
        <v>0</v>
      </c>
      <c r="O114">
        <v>2</v>
      </c>
      <c r="P114">
        <v>0</v>
      </c>
      <c r="Q114">
        <v>2415</v>
      </c>
      <c r="R114">
        <v>72900</v>
      </c>
      <c r="S114">
        <v>672074</v>
      </c>
      <c r="T114">
        <v>9.21912208504801</v>
      </c>
      <c r="U114">
        <v>3</v>
      </c>
    </row>
    <row r="115" spans="1:21" x14ac:dyDescent="0.4">
      <c r="A115">
        <v>113</v>
      </c>
      <c r="B115" t="s">
        <v>12048</v>
      </c>
      <c r="C115" s="1">
        <v>44866</v>
      </c>
      <c r="D115" t="s">
        <v>193</v>
      </c>
      <c r="E115" t="s">
        <v>194</v>
      </c>
      <c r="F115">
        <v>10</v>
      </c>
      <c r="G115">
        <v>10</v>
      </c>
      <c r="H115">
        <v>50</v>
      </c>
      <c r="I115">
        <v>20</v>
      </c>
      <c r="J115">
        <v>10</v>
      </c>
      <c r="K115">
        <v>160</v>
      </c>
      <c r="L115">
        <v>156</v>
      </c>
      <c r="M115">
        <v>150</v>
      </c>
      <c r="N115">
        <v>1</v>
      </c>
      <c r="O115">
        <v>1</v>
      </c>
      <c r="P115">
        <v>14.52560764</v>
      </c>
      <c r="Q115">
        <v>8392</v>
      </c>
      <c r="R115">
        <v>72900</v>
      </c>
      <c r="S115">
        <v>5685497</v>
      </c>
      <c r="T115">
        <v>77.990356652949202</v>
      </c>
      <c r="U115">
        <v>3</v>
      </c>
    </row>
    <row r="116" spans="1:21" x14ac:dyDescent="0.4">
      <c r="A116">
        <v>114</v>
      </c>
      <c r="B116" t="s">
        <v>12048</v>
      </c>
      <c r="C116" s="1">
        <v>44835</v>
      </c>
      <c r="D116" t="s">
        <v>195</v>
      </c>
      <c r="E116" t="s">
        <v>196</v>
      </c>
      <c r="F116">
        <v>20</v>
      </c>
      <c r="G116">
        <v>20</v>
      </c>
      <c r="H116">
        <v>30</v>
      </c>
      <c r="I116">
        <v>20</v>
      </c>
      <c r="J116">
        <v>40</v>
      </c>
      <c r="K116">
        <v>13</v>
      </c>
      <c r="L116">
        <v>15</v>
      </c>
      <c r="M116">
        <v>38</v>
      </c>
      <c r="N116">
        <v>0</v>
      </c>
      <c r="O116">
        <v>1</v>
      </c>
      <c r="P116">
        <v>6.4878472220000001</v>
      </c>
      <c r="Q116">
        <v>2198</v>
      </c>
      <c r="R116">
        <v>68600</v>
      </c>
      <c r="S116">
        <v>150430</v>
      </c>
      <c r="T116">
        <v>2.19285714285714</v>
      </c>
      <c r="U116">
        <v>2</v>
      </c>
    </row>
    <row r="117" spans="1:21" x14ac:dyDescent="0.4">
      <c r="A117">
        <v>115</v>
      </c>
      <c r="B117" t="s">
        <v>12048</v>
      </c>
      <c r="C117" s="1">
        <v>44835</v>
      </c>
      <c r="D117" t="s">
        <v>197</v>
      </c>
      <c r="F117">
        <v>10</v>
      </c>
      <c r="G117">
        <v>20</v>
      </c>
      <c r="H117">
        <v>10</v>
      </c>
      <c r="I117">
        <v>10</v>
      </c>
      <c r="J117">
        <v>20</v>
      </c>
      <c r="K117">
        <v>234</v>
      </c>
      <c r="L117">
        <v>221</v>
      </c>
      <c r="M117">
        <v>221</v>
      </c>
      <c r="N117">
        <v>0</v>
      </c>
      <c r="O117">
        <v>1</v>
      </c>
      <c r="P117">
        <v>0</v>
      </c>
      <c r="Q117">
        <v>2978</v>
      </c>
      <c r="R117">
        <v>68600</v>
      </c>
      <c r="S117">
        <v>141780</v>
      </c>
      <c r="T117">
        <v>2.0667638483965001</v>
      </c>
      <c r="U117">
        <v>2</v>
      </c>
    </row>
    <row r="118" spans="1:21" x14ac:dyDescent="0.4">
      <c r="A118">
        <v>116</v>
      </c>
      <c r="B118" t="s">
        <v>12048</v>
      </c>
      <c r="C118" s="1">
        <v>44835</v>
      </c>
      <c r="D118" t="s">
        <v>198</v>
      </c>
      <c r="F118">
        <v>10</v>
      </c>
      <c r="G118">
        <v>20</v>
      </c>
      <c r="H118">
        <v>10</v>
      </c>
      <c r="I118">
        <v>10</v>
      </c>
      <c r="J118">
        <v>10</v>
      </c>
      <c r="K118">
        <v>84</v>
      </c>
      <c r="L118">
        <v>117</v>
      </c>
      <c r="M118">
        <v>110</v>
      </c>
      <c r="N118">
        <v>0</v>
      </c>
      <c r="O118">
        <v>1</v>
      </c>
      <c r="P118">
        <v>0</v>
      </c>
      <c r="Q118">
        <v>3648</v>
      </c>
      <c r="R118">
        <v>68600</v>
      </c>
      <c r="S118">
        <v>139219</v>
      </c>
      <c r="T118">
        <v>2.0294314868804602</v>
      </c>
      <c r="U118">
        <v>2</v>
      </c>
    </row>
    <row r="119" spans="1:21" x14ac:dyDescent="0.4">
      <c r="A119">
        <v>117</v>
      </c>
      <c r="B119" t="s">
        <v>12048</v>
      </c>
      <c r="C119" s="1">
        <v>44835</v>
      </c>
      <c r="D119" t="s">
        <v>199</v>
      </c>
      <c r="F119">
        <v>10</v>
      </c>
      <c r="G119">
        <v>10</v>
      </c>
      <c r="H119">
        <v>10</v>
      </c>
      <c r="I119">
        <v>10</v>
      </c>
      <c r="J119">
        <v>20</v>
      </c>
      <c r="K119">
        <v>244</v>
      </c>
      <c r="L119">
        <v>245</v>
      </c>
      <c r="M119">
        <v>242</v>
      </c>
      <c r="N119">
        <v>0</v>
      </c>
      <c r="O119">
        <v>1</v>
      </c>
      <c r="P119">
        <v>0</v>
      </c>
      <c r="Q119">
        <v>3168</v>
      </c>
      <c r="R119">
        <v>68600</v>
      </c>
      <c r="S119">
        <v>1260396</v>
      </c>
      <c r="T119">
        <v>18.3731195335276</v>
      </c>
      <c r="U119">
        <v>3</v>
      </c>
    </row>
    <row r="120" spans="1:21" x14ac:dyDescent="0.4">
      <c r="A120">
        <v>118</v>
      </c>
      <c r="B120" t="s">
        <v>12048</v>
      </c>
      <c r="C120" s="1">
        <v>44805</v>
      </c>
      <c r="D120" t="s">
        <v>200</v>
      </c>
      <c r="F120">
        <v>20</v>
      </c>
      <c r="G120">
        <v>20</v>
      </c>
      <c r="H120">
        <v>10</v>
      </c>
      <c r="I120">
        <v>10</v>
      </c>
      <c r="J120">
        <v>40</v>
      </c>
      <c r="K120">
        <v>101</v>
      </c>
      <c r="L120">
        <v>69</v>
      </c>
      <c r="M120">
        <v>52</v>
      </c>
      <c r="N120">
        <v>0</v>
      </c>
      <c r="O120">
        <v>1</v>
      </c>
      <c r="P120">
        <v>0</v>
      </c>
      <c r="Q120">
        <v>3201</v>
      </c>
      <c r="R120">
        <v>58800</v>
      </c>
      <c r="S120">
        <v>1715729</v>
      </c>
      <c r="T120">
        <v>29.179064625850302</v>
      </c>
      <c r="U120">
        <v>3</v>
      </c>
    </row>
    <row r="121" spans="1:21" x14ac:dyDescent="0.4">
      <c r="A121">
        <v>119</v>
      </c>
      <c r="B121" t="s">
        <v>12048</v>
      </c>
      <c r="C121" s="1">
        <v>44805</v>
      </c>
      <c r="D121" t="s">
        <v>201</v>
      </c>
      <c r="E121" t="s">
        <v>202</v>
      </c>
      <c r="F121">
        <v>10</v>
      </c>
      <c r="G121">
        <v>10</v>
      </c>
      <c r="H121">
        <v>50</v>
      </c>
      <c r="I121">
        <v>20</v>
      </c>
      <c r="J121">
        <v>10</v>
      </c>
      <c r="K121">
        <v>26</v>
      </c>
      <c r="L121">
        <v>22</v>
      </c>
      <c r="M121">
        <v>18</v>
      </c>
      <c r="N121">
        <v>1</v>
      </c>
      <c r="O121">
        <v>1</v>
      </c>
      <c r="P121">
        <v>21.584526910000001</v>
      </c>
      <c r="Q121">
        <v>2522</v>
      </c>
      <c r="R121">
        <v>58800</v>
      </c>
      <c r="S121">
        <v>791954</v>
      </c>
      <c r="T121">
        <v>13.4686054421768</v>
      </c>
      <c r="U121">
        <v>3</v>
      </c>
    </row>
    <row r="122" spans="1:21" x14ac:dyDescent="0.4">
      <c r="A122">
        <v>120</v>
      </c>
      <c r="B122" t="s">
        <v>12048</v>
      </c>
      <c r="C122" s="1">
        <v>44774</v>
      </c>
      <c r="D122" t="s">
        <v>203</v>
      </c>
      <c r="E122" t="s">
        <v>204</v>
      </c>
      <c r="F122">
        <v>20</v>
      </c>
      <c r="G122">
        <v>10</v>
      </c>
      <c r="H122">
        <v>40</v>
      </c>
      <c r="I122">
        <v>20</v>
      </c>
      <c r="J122">
        <v>20</v>
      </c>
      <c r="K122">
        <v>139</v>
      </c>
      <c r="L122">
        <v>114</v>
      </c>
      <c r="M122">
        <v>87</v>
      </c>
      <c r="N122">
        <v>1</v>
      </c>
      <c r="O122">
        <v>1</v>
      </c>
      <c r="P122">
        <v>20.957682290000001</v>
      </c>
      <c r="Q122">
        <v>3637</v>
      </c>
      <c r="R122">
        <v>23500</v>
      </c>
      <c r="S122">
        <v>1441155</v>
      </c>
      <c r="T122">
        <v>61.325744680851002</v>
      </c>
      <c r="U122">
        <v>3</v>
      </c>
    </row>
    <row r="123" spans="1:21" x14ac:dyDescent="0.4">
      <c r="A123">
        <v>121</v>
      </c>
      <c r="B123" t="s">
        <v>12049</v>
      </c>
      <c r="C123" s="1">
        <v>45108</v>
      </c>
      <c r="D123" t="s">
        <v>205</v>
      </c>
      <c r="E123" t="s">
        <v>206</v>
      </c>
      <c r="F123">
        <v>10</v>
      </c>
      <c r="G123">
        <v>20</v>
      </c>
      <c r="H123">
        <v>40</v>
      </c>
      <c r="I123">
        <v>20</v>
      </c>
      <c r="J123">
        <v>20</v>
      </c>
      <c r="K123">
        <v>21</v>
      </c>
      <c r="L123">
        <v>18</v>
      </c>
      <c r="M123">
        <v>18</v>
      </c>
      <c r="N123">
        <v>2</v>
      </c>
      <c r="O123">
        <v>1</v>
      </c>
      <c r="P123">
        <v>27.544053819999998</v>
      </c>
      <c r="Q123">
        <v>256</v>
      </c>
      <c r="R123">
        <v>14400</v>
      </c>
      <c r="S123">
        <v>22350</v>
      </c>
      <c r="T123">
        <v>1.5520833333333299</v>
      </c>
      <c r="U123">
        <v>2</v>
      </c>
    </row>
    <row r="124" spans="1:21" x14ac:dyDescent="0.4">
      <c r="A124">
        <v>122</v>
      </c>
      <c r="B124" t="s">
        <v>12049</v>
      </c>
      <c r="C124" s="1">
        <v>45078</v>
      </c>
      <c r="D124" t="s">
        <v>207</v>
      </c>
      <c r="E124" t="s">
        <v>208</v>
      </c>
      <c r="F124">
        <v>10</v>
      </c>
      <c r="G124">
        <v>20</v>
      </c>
      <c r="H124">
        <v>30</v>
      </c>
      <c r="I124">
        <v>20</v>
      </c>
      <c r="J124">
        <v>20</v>
      </c>
      <c r="K124">
        <v>25</v>
      </c>
      <c r="L124">
        <v>19</v>
      </c>
      <c r="M124">
        <v>24</v>
      </c>
      <c r="N124">
        <v>2</v>
      </c>
      <c r="O124">
        <v>1</v>
      </c>
      <c r="P124">
        <v>21.963216150000001</v>
      </c>
      <c r="Q124">
        <v>311</v>
      </c>
      <c r="R124">
        <v>14000</v>
      </c>
      <c r="S124">
        <v>26035</v>
      </c>
      <c r="T124">
        <v>1.85964285714285</v>
      </c>
      <c r="U124">
        <v>2</v>
      </c>
    </row>
    <row r="125" spans="1:21" x14ac:dyDescent="0.4">
      <c r="A125">
        <v>123</v>
      </c>
      <c r="B125" t="s">
        <v>12049</v>
      </c>
      <c r="C125" s="1">
        <v>45078</v>
      </c>
      <c r="D125" t="s">
        <v>209</v>
      </c>
      <c r="E125" t="s">
        <v>210</v>
      </c>
      <c r="F125">
        <v>10</v>
      </c>
      <c r="G125">
        <v>20</v>
      </c>
      <c r="H125">
        <v>30</v>
      </c>
      <c r="I125">
        <v>20</v>
      </c>
      <c r="J125">
        <v>10</v>
      </c>
      <c r="K125">
        <v>21</v>
      </c>
      <c r="L125">
        <v>17</v>
      </c>
      <c r="M125">
        <v>18</v>
      </c>
      <c r="N125">
        <v>2</v>
      </c>
      <c r="O125">
        <v>1</v>
      </c>
      <c r="P125">
        <v>22.831705729999999</v>
      </c>
      <c r="Q125">
        <v>283</v>
      </c>
      <c r="R125">
        <v>14000</v>
      </c>
      <c r="S125">
        <v>225466</v>
      </c>
      <c r="T125">
        <v>16.104714285714198</v>
      </c>
      <c r="U125">
        <v>3</v>
      </c>
    </row>
    <row r="126" spans="1:21" x14ac:dyDescent="0.4">
      <c r="A126">
        <v>124</v>
      </c>
      <c r="B126" t="s">
        <v>12049</v>
      </c>
      <c r="C126" s="1">
        <v>45078</v>
      </c>
      <c r="D126" t="s">
        <v>211</v>
      </c>
      <c r="E126" t="s">
        <v>212</v>
      </c>
      <c r="F126">
        <v>10</v>
      </c>
      <c r="G126">
        <v>20</v>
      </c>
      <c r="H126">
        <v>20</v>
      </c>
      <c r="I126">
        <v>20</v>
      </c>
      <c r="J126">
        <v>20</v>
      </c>
      <c r="K126">
        <v>21</v>
      </c>
      <c r="L126">
        <v>18</v>
      </c>
      <c r="M126">
        <v>15</v>
      </c>
      <c r="N126">
        <v>2</v>
      </c>
      <c r="O126">
        <v>1</v>
      </c>
      <c r="P126">
        <v>25.78342014</v>
      </c>
      <c r="Q126">
        <v>255</v>
      </c>
      <c r="R126">
        <v>14000</v>
      </c>
      <c r="S126">
        <v>39595</v>
      </c>
      <c r="T126">
        <v>2.8282142857142798</v>
      </c>
      <c r="U126">
        <v>2</v>
      </c>
    </row>
    <row r="127" spans="1:21" x14ac:dyDescent="0.4">
      <c r="A127">
        <v>125</v>
      </c>
      <c r="B127" t="s">
        <v>12049</v>
      </c>
      <c r="C127" s="1">
        <v>45078</v>
      </c>
      <c r="D127" t="s">
        <v>213</v>
      </c>
      <c r="E127" t="s">
        <v>214</v>
      </c>
      <c r="F127">
        <v>10</v>
      </c>
      <c r="G127">
        <v>20</v>
      </c>
      <c r="H127">
        <v>40</v>
      </c>
      <c r="I127">
        <v>20</v>
      </c>
      <c r="J127">
        <v>20</v>
      </c>
      <c r="K127">
        <v>19</v>
      </c>
      <c r="L127">
        <v>15</v>
      </c>
      <c r="M127">
        <v>18</v>
      </c>
      <c r="N127">
        <v>2</v>
      </c>
      <c r="O127">
        <v>1</v>
      </c>
      <c r="P127">
        <v>23.008246530000001</v>
      </c>
      <c r="Q127">
        <v>246</v>
      </c>
      <c r="R127">
        <v>14000</v>
      </c>
      <c r="S127">
        <v>2460</v>
      </c>
      <c r="T127">
        <v>0.17571428571428499</v>
      </c>
      <c r="U127">
        <v>0</v>
      </c>
    </row>
    <row r="128" spans="1:21" x14ac:dyDescent="0.4">
      <c r="A128">
        <v>126</v>
      </c>
      <c r="B128" t="s">
        <v>12049</v>
      </c>
      <c r="C128" s="1">
        <v>45078</v>
      </c>
      <c r="D128" t="s">
        <v>215</v>
      </c>
      <c r="E128" t="s">
        <v>216</v>
      </c>
      <c r="F128">
        <v>10</v>
      </c>
      <c r="G128">
        <v>20</v>
      </c>
      <c r="H128">
        <v>40</v>
      </c>
      <c r="I128">
        <v>20</v>
      </c>
      <c r="J128">
        <v>20</v>
      </c>
      <c r="K128">
        <v>21</v>
      </c>
      <c r="L128">
        <v>16</v>
      </c>
      <c r="M128">
        <v>20</v>
      </c>
      <c r="N128">
        <v>1</v>
      </c>
      <c r="O128">
        <v>1</v>
      </c>
      <c r="P128">
        <v>27.58810764</v>
      </c>
      <c r="Q128">
        <v>294</v>
      </c>
      <c r="R128">
        <v>14000</v>
      </c>
      <c r="S128">
        <v>47261</v>
      </c>
      <c r="T128">
        <v>3.3757857142857102</v>
      </c>
      <c r="U128">
        <v>2</v>
      </c>
    </row>
    <row r="129" spans="1:21" x14ac:dyDescent="0.4">
      <c r="A129">
        <v>127</v>
      </c>
      <c r="B129" t="s">
        <v>12049</v>
      </c>
      <c r="C129" s="1">
        <v>45078</v>
      </c>
      <c r="D129" t="s">
        <v>217</v>
      </c>
      <c r="E129" t="s">
        <v>218</v>
      </c>
      <c r="F129">
        <v>10</v>
      </c>
      <c r="G129">
        <v>20</v>
      </c>
      <c r="H129">
        <v>30</v>
      </c>
      <c r="I129">
        <v>20</v>
      </c>
      <c r="J129">
        <v>20</v>
      </c>
      <c r="K129">
        <v>21</v>
      </c>
      <c r="L129">
        <v>20</v>
      </c>
      <c r="M129">
        <v>24</v>
      </c>
      <c r="N129">
        <v>2</v>
      </c>
      <c r="O129">
        <v>1</v>
      </c>
      <c r="P129">
        <v>21.813910589999999</v>
      </c>
      <c r="Q129">
        <v>242</v>
      </c>
      <c r="R129">
        <v>14000</v>
      </c>
      <c r="S129">
        <v>9739</v>
      </c>
      <c r="T129">
        <v>0.69564285714285701</v>
      </c>
      <c r="U129">
        <v>1</v>
      </c>
    </row>
    <row r="130" spans="1:21" x14ac:dyDescent="0.4">
      <c r="A130">
        <v>128</v>
      </c>
      <c r="B130" t="s">
        <v>12049</v>
      </c>
      <c r="C130" s="1">
        <v>45047</v>
      </c>
      <c r="D130" t="s">
        <v>219</v>
      </c>
      <c r="E130" t="s">
        <v>220</v>
      </c>
      <c r="F130">
        <v>10</v>
      </c>
      <c r="G130">
        <v>20</v>
      </c>
      <c r="H130">
        <v>40</v>
      </c>
      <c r="I130">
        <v>20</v>
      </c>
      <c r="J130">
        <v>10</v>
      </c>
      <c r="K130">
        <v>23</v>
      </c>
      <c r="L130">
        <v>20</v>
      </c>
      <c r="M130">
        <v>18</v>
      </c>
      <c r="N130">
        <v>2</v>
      </c>
      <c r="O130">
        <v>1</v>
      </c>
      <c r="P130">
        <v>23.65820313</v>
      </c>
      <c r="Q130">
        <v>253</v>
      </c>
      <c r="R130">
        <v>13700</v>
      </c>
      <c r="S130">
        <v>938</v>
      </c>
      <c r="T130">
        <v>6.8467153284671498E-2</v>
      </c>
      <c r="U130">
        <v>0</v>
      </c>
    </row>
    <row r="131" spans="1:21" x14ac:dyDescent="0.4">
      <c r="A131">
        <v>129</v>
      </c>
      <c r="B131" t="s">
        <v>12049</v>
      </c>
      <c r="C131" s="1">
        <v>45047</v>
      </c>
      <c r="D131" t="s">
        <v>221</v>
      </c>
      <c r="E131" t="s">
        <v>222</v>
      </c>
      <c r="F131">
        <v>10</v>
      </c>
      <c r="G131">
        <v>20</v>
      </c>
      <c r="H131">
        <v>40</v>
      </c>
      <c r="I131">
        <v>10</v>
      </c>
      <c r="J131">
        <v>20</v>
      </c>
      <c r="K131">
        <v>22</v>
      </c>
      <c r="L131">
        <v>19</v>
      </c>
      <c r="M131">
        <v>18</v>
      </c>
      <c r="N131">
        <v>2</v>
      </c>
      <c r="O131">
        <v>1</v>
      </c>
      <c r="P131">
        <v>29.346571180000002</v>
      </c>
      <c r="Q131">
        <v>245</v>
      </c>
      <c r="R131">
        <v>13700</v>
      </c>
      <c r="S131">
        <v>4615</v>
      </c>
      <c r="T131">
        <v>0.33686131386861301</v>
      </c>
      <c r="U131">
        <v>0</v>
      </c>
    </row>
    <row r="132" spans="1:21" x14ac:dyDescent="0.4">
      <c r="A132">
        <v>130</v>
      </c>
      <c r="B132" t="s">
        <v>12049</v>
      </c>
      <c r="C132" s="1">
        <v>45047</v>
      </c>
      <c r="D132" t="s">
        <v>223</v>
      </c>
      <c r="E132" t="s">
        <v>224</v>
      </c>
      <c r="F132">
        <v>10</v>
      </c>
      <c r="G132">
        <v>20</v>
      </c>
      <c r="H132">
        <v>20</v>
      </c>
      <c r="I132">
        <v>20</v>
      </c>
      <c r="J132">
        <v>20</v>
      </c>
      <c r="K132">
        <v>22</v>
      </c>
      <c r="L132">
        <v>20</v>
      </c>
      <c r="M132">
        <v>20</v>
      </c>
      <c r="N132">
        <v>2</v>
      </c>
      <c r="O132">
        <v>1</v>
      </c>
      <c r="P132">
        <v>21.411783849999999</v>
      </c>
      <c r="Q132">
        <v>255</v>
      </c>
      <c r="R132">
        <v>13700</v>
      </c>
      <c r="S132">
        <v>1877</v>
      </c>
      <c r="T132">
        <v>0.13700729927007299</v>
      </c>
      <c r="U132">
        <v>0</v>
      </c>
    </row>
    <row r="133" spans="1:21" x14ac:dyDescent="0.4">
      <c r="A133">
        <v>131</v>
      </c>
      <c r="B133" t="s">
        <v>12049</v>
      </c>
      <c r="C133" s="1">
        <v>45047</v>
      </c>
      <c r="D133" t="s">
        <v>225</v>
      </c>
      <c r="E133" t="s">
        <v>226</v>
      </c>
      <c r="F133">
        <v>10</v>
      </c>
      <c r="G133">
        <v>20</v>
      </c>
      <c r="H133">
        <v>50</v>
      </c>
      <c r="I133">
        <v>20</v>
      </c>
      <c r="J133">
        <v>10</v>
      </c>
      <c r="K133">
        <v>18</v>
      </c>
      <c r="L133">
        <v>19</v>
      </c>
      <c r="M133">
        <v>20</v>
      </c>
      <c r="N133">
        <v>2</v>
      </c>
      <c r="O133">
        <v>1</v>
      </c>
      <c r="P133">
        <v>21.566080729999999</v>
      </c>
      <c r="Q133">
        <v>253</v>
      </c>
      <c r="R133">
        <v>13700</v>
      </c>
      <c r="S133">
        <v>3121</v>
      </c>
      <c r="T133">
        <v>0.227810218978102</v>
      </c>
      <c r="U133">
        <v>0</v>
      </c>
    </row>
    <row r="134" spans="1:21" x14ac:dyDescent="0.4">
      <c r="A134">
        <v>132</v>
      </c>
      <c r="B134" t="s">
        <v>12049</v>
      </c>
      <c r="C134" s="1">
        <v>45047</v>
      </c>
      <c r="D134" t="s">
        <v>227</v>
      </c>
      <c r="E134" t="s">
        <v>228</v>
      </c>
      <c r="F134">
        <v>10</v>
      </c>
      <c r="G134">
        <v>20</v>
      </c>
      <c r="H134">
        <v>30</v>
      </c>
      <c r="I134">
        <v>20</v>
      </c>
      <c r="J134">
        <v>10</v>
      </c>
      <c r="K134">
        <v>20</v>
      </c>
      <c r="L134">
        <v>18</v>
      </c>
      <c r="M134">
        <v>17</v>
      </c>
      <c r="N134">
        <v>2</v>
      </c>
      <c r="O134">
        <v>1</v>
      </c>
      <c r="P134">
        <v>20.134006079999999</v>
      </c>
      <c r="Q134">
        <v>255</v>
      </c>
      <c r="R134">
        <v>13700</v>
      </c>
      <c r="S134">
        <v>2456</v>
      </c>
      <c r="T134">
        <v>0.17927007299270001</v>
      </c>
      <c r="U134">
        <v>0</v>
      </c>
    </row>
    <row r="135" spans="1:21" x14ac:dyDescent="0.4">
      <c r="A135">
        <v>133</v>
      </c>
      <c r="B135" t="s">
        <v>12049</v>
      </c>
      <c r="C135" s="1">
        <v>45047</v>
      </c>
      <c r="D135" t="s">
        <v>229</v>
      </c>
      <c r="E135" t="s">
        <v>230</v>
      </c>
      <c r="F135">
        <v>10</v>
      </c>
      <c r="G135">
        <v>20</v>
      </c>
      <c r="H135">
        <v>20</v>
      </c>
      <c r="I135">
        <v>20</v>
      </c>
      <c r="J135">
        <v>20</v>
      </c>
      <c r="K135">
        <v>19</v>
      </c>
      <c r="L135">
        <v>17</v>
      </c>
      <c r="M135">
        <v>15</v>
      </c>
      <c r="N135">
        <v>1</v>
      </c>
      <c r="O135">
        <v>1</v>
      </c>
      <c r="P135">
        <v>27.971679689999998</v>
      </c>
      <c r="Q135">
        <v>259</v>
      </c>
      <c r="R135">
        <v>13700</v>
      </c>
      <c r="S135">
        <v>20173</v>
      </c>
      <c r="T135">
        <v>1.4724817518248099</v>
      </c>
      <c r="U135">
        <v>2</v>
      </c>
    </row>
    <row r="136" spans="1:21" x14ac:dyDescent="0.4">
      <c r="A136">
        <v>134</v>
      </c>
      <c r="B136" t="s">
        <v>12049</v>
      </c>
      <c r="C136" s="1">
        <v>45047</v>
      </c>
      <c r="D136" t="s">
        <v>231</v>
      </c>
      <c r="E136" t="s">
        <v>232</v>
      </c>
      <c r="F136">
        <v>10</v>
      </c>
      <c r="G136">
        <v>20</v>
      </c>
      <c r="H136">
        <v>40</v>
      </c>
      <c r="I136">
        <v>20</v>
      </c>
      <c r="J136">
        <v>20</v>
      </c>
      <c r="K136">
        <v>20</v>
      </c>
      <c r="L136">
        <v>16</v>
      </c>
      <c r="M136">
        <v>16</v>
      </c>
      <c r="N136">
        <v>2</v>
      </c>
      <c r="O136">
        <v>1</v>
      </c>
      <c r="P136">
        <v>26.40429688</v>
      </c>
      <c r="Q136">
        <v>239</v>
      </c>
      <c r="R136">
        <v>13700</v>
      </c>
      <c r="S136">
        <v>77055</v>
      </c>
      <c r="T136">
        <v>5.6244525547445203</v>
      </c>
      <c r="U136">
        <v>3</v>
      </c>
    </row>
    <row r="137" spans="1:21" x14ac:dyDescent="0.4">
      <c r="A137">
        <v>135</v>
      </c>
      <c r="B137" t="s">
        <v>12049</v>
      </c>
      <c r="C137" s="1">
        <v>45047</v>
      </c>
      <c r="D137" t="s">
        <v>233</v>
      </c>
      <c r="E137" t="s">
        <v>234</v>
      </c>
      <c r="F137">
        <v>10</v>
      </c>
      <c r="G137">
        <v>20</v>
      </c>
      <c r="H137">
        <v>30</v>
      </c>
      <c r="I137">
        <v>20</v>
      </c>
      <c r="J137">
        <v>10</v>
      </c>
      <c r="K137">
        <v>20</v>
      </c>
      <c r="L137">
        <v>19</v>
      </c>
      <c r="M137">
        <v>20</v>
      </c>
      <c r="N137">
        <v>2</v>
      </c>
      <c r="O137">
        <v>1</v>
      </c>
      <c r="P137">
        <v>19.668728300000001</v>
      </c>
      <c r="Q137">
        <v>258</v>
      </c>
      <c r="R137">
        <v>13700</v>
      </c>
      <c r="S137">
        <v>33790</v>
      </c>
      <c r="T137">
        <v>2.46642335766423</v>
      </c>
      <c r="U137">
        <v>2</v>
      </c>
    </row>
    <row r="138" spans="1:21" x14ac:dyDescent="0.4">
      <c r="A138">
        <v>136</v>
      </c>
      <c r="B138" t="s">
        <v>12049</v>
      </c>
      <c r="C138" s="1">
        <v>45047</v>
      </c>
      <c r="D138" t="s">
        <v>235</v>
      </c>
      <c r="E138" t="s">
        <v>236</v>
      </c>
      <c r="F138">
        <v>10</v>
      </c>
      <c r="G138">
        <v>20</v>
      </c>
      <c r="H138">
        <v>40</v>
      </c>
      <c r="I138">
        <v>20</v>
      </c>
      <c r="J138">
        <v>20</v>
      </c>
      <c r="K138">
        <v>23</v>
      </c>
      <c r="L138">
        <v>19</v>
      </c>
      <c r="M138">
        <v>19</v>
      </c>
      <c r="N138">
        <v>2</v>
      </c>
      <c r="O138">
        <v>1</v>
      </c>
      <c r="P138">
        <v>21.134331599999999</v>
      </c>
      <c r="Q138">
        <v>241</v>
      </c>
      <c r="R138">
        <v>13700</v>
      </c>
      <c r="S138">
        <v>915</v>
      </c>
      <c r="T138">
        <v>6.6788321167883205E-2</v>
      </c>
      <c r="U138">
        <v>0</v>
      </c>
    </row>
    <row r="139" spans="1:21" x14ac:dyDescent="0.4">
      <c r="A139">
        <v>137</v>
      </c>
      <c r="B139" t="s">
        <v>12049</v>
      </c>
      <c r="C139" s="1">
        <v>45047</v>
      </c>
      <c r="D139" t="s">
        <v>237</v>
      </c>
      <c r="E139" t="s">
        <v>238</v>
      </c>
      <c r="F139">
        <v>20</v>
      </c>
      <c r="G139">
        <v>20</v>
      </c>
      <c r="H139">
        <v>40</v>
      </c>
      <c r="I139">
        <v>20</v>
      </c>
      <c r="J139">
        <v>30</v>
      </c>
      <c r="K139">
        <v>16</v>
      </c>
      <c r="L139">
        <v>15</v>
      </c>
      <c r="M139">
        <v>17</v>
      </c>
      <c r="N139">
        <v>2</v>
      </c>
      <c r="O139">
        <v>1</v>
      </c>
      <c r="P139">
        <v>18.765190969999999</v>
      </c>
      <c r="Q139">
        <v>238</v>
      </c>
      <c r="R139">
        <v>13700</v>
      </c>
      <c r="S139">
        <v>9240</v>
      </c>
      <c r="T139">
        <v>0.67445255474452503</v>
      </c>
      <c r="U139">
        <v>1</v>
      </c>
    </row>
    <row r="140" spans="1:21" x14ac:dyDescent="0.4">
      <c r="A140">
        <v>138</v>
      </c>
      <c r="B140" t="s">
        <v>12049</v>
      </c>
      <c r="C140" s="1">
        <v>45047</v>
      </c>
      <c r="D140" t="s">
        <v>239</v>
      </c>
      <c r="E140" t="s">
        <v>240</v>
      </c>
      <c r="F140">
        <v>10</v>
      </c>
      <c r="G140">
        <v>20</v>
      </c>
      <c r="H140">
        <v>20</v>
      </c>
      <c r="I140">
        <v>20</v>
      </c>
      <c r="J140">
        <v>10</v>
      </c>
      <c r="K140">
        <v>21</v>
      </c>
      <c r="L140">
        <v>19</v>
      </c>
      <c r="M140">
        <v>19</v>
      </c>
      <c r="N140">
        <v>2</v>
      </c>
      <c r="O140">
        <v>1</v>
      </c>
      <c r="P140">
        <v>22.55251736</v>
      </c>
      <c r="Q140">
        <v>261</v>
      </c>
      <c r="R140">
        <v>13700</v>
      </c>
      <c r="S140">
        <v>10812</v>
      </c>
      <c r="T140">
        <v>0.78919708029197</v>
      </c>
      <c r="U140">
        <v>1</v>
      </c>
    </row>
    <row r="141" spans="1:21" x14ac:dyDescent="0.4">
      <c r="A141">
        <v>139</v>
      </c>
      <c r="B141" t="s">
        <v>12049</v>
      </c>
      <c r="C141" s="1">
        <v>45047</v>
      </c>
      <c r="D141" t="s">
        <v>241</v>
      </c>
      <c r="E141" t="s">
        <v>242</v>
      </c>
      <c r="F141">
        <v>10</v>
      </c>
      <c r="G141">
        <v>20</v>
      </c>
      <c r="H141">
        <v>20</v>
      </c>
      <c r="I141">
        <v>20</v>
      </c>
      <c r="J141">
        <v>20</v>
      </c>
      <c r="K141">
        <v>19</v>
      </c>
      <c r="L141">
        <v>18</v>
      </c>
      <c r="M141">
        <v>16</v>
      </c>
      <c r="N141">
        <v>2</v>
      </c>
      <c r="O141">
        <v>1</v>
      </c>
      <c r="P141">
        <v>22.160915800000001</v>
      </c>
      <c r="Q141">
        <v>259</v>
      </c>
      <c r="R141">
        <v>13700</v>
      </c>
      <c r="S141">
        <v>7983</v>
      </c>
      <c r="T141">
        <v>0.58270072992700706</v>
      </c>
      <c r="U141">
        <v>1</v>
      </c>
    </row>
    <row r="142" spans="1:21" x14ac:dyDescent="0.4">
      <c r="A142">
        <v>140</v>
      </c>
      <c r="B142" t="s">
        <v>12049</v>
      </c>
      <c r="C142" s="1">
        <v>45047</v>
      </c>
      <c r="D142" t="s">
        <v>243</v>
      </c>
      <c r="E142" t="s">
        <v>244</v>
      </c>
      <c r="F142">
        <v>10</v>
      </c>
      <c r="G142">
        <v>20</v>
      </c>
      <c r="H142">
        <v>50</v>
      </c>
      <c r="I142">
        <v>20</v>
      </c>
      <c r="J142">
        <v>20</v>
      </c>
      <c r="K142">
        <v>19</v>
      </c>
      <c r="L142">
        <v>18</v>
      </c>
      <c r="M142">
        <v>19</v>
      </c>
      <c r="N142">
        <v>2</v>
      </c>
      <c r="O142">
        <v>1</v>
      </c>
      <c r="P142">
        <v>43.671549480000003</v>
      </c>
      <c r="Q142">
        <v>215</v>
      </c>
      <c r="R142">
        <v>13700</v>
      </c>
      <c r="S142">
        <v>3393</v>
      </c>
      <c r="T142">
        <v>0.247664233576642</v>
      </c>
      <c r="U142">
        <v>0</v>
      </c>
    </row>
    <row r="143" spans="1:21" x14ac:dyDescent="0.4">
      <c r="A143">
        <v>141</v>
      </c>
      <c r="B143" t="s">
        <v>12049</v>
      </c>
      <c r="C143" s="1">
        <v>45047</v>
      </c>
      <c r="D143" t="s">
        <v>245</v>
      </c>
      <c r="E143" t="s">
        <v>246</v>
      </c>
      <c r="F143">
        <v>10</v>
      </c>
      <c r="G143">
        <v>20</v>
      </c>
      <c r="H143">
        <v>40</v>
      </c>
      <c r="I143">
        <v>20</v>
      </c>
      <c r="J143">
        <v>10</v>
      </c>
      <c r="K143">
        <v>20</v>
      </c>
      <c r="L143">
        <v>21</v>
      </c>
      <c r="M143">
        <v>21</v>
      </c>
      <c r="N143">
        <v>2</v>
      </c>
      <c r="O143">
        <v>1</v>
      </c>
      <c r="P143">
        <v>24.107964410000001</v>
      </c>
      <c r="Q143">
        <v>253</v>
      </c>
      <c r="R143">
        <v>13700</v>
      </c>
      <c r="S143">
        <v>15699</v>
      </c>
      <c r="T143">
        <v>1.1459124087591199</v>
      </c>
      <c r="U143">
        <v>1</v>
      </c>
    </row>
    <row r="144" spans="1:21" x14ac:dyDescent="0.4">
      <c r="A144">
        <v>142</v>
      </c>
      <c r="B144" t="s">
        <v>12049</v>
      </c>
      <c r="C144" s="1">
        <v>45017</v>
      </c>
      <c r="D144" t="s">
        <v>247</v>
      </c>
      <c r="E144" t="s">
        <v>248</v>
      </c>
      <c r="F144">
        <v>10</v>
      </c>
      <c r="G144">
        <v>20</v>
      </c>
      <c r="H144">
        <v>20</v>
      </c>
      <c r="I144">
        <v>20</v>
      </c>
      <c r="J144">
        <v>10</v>
      </c>
      <c r="K144">
        <v>22</v>
      </c>
      <c r="L144">
        <v>19</v>
      </c>
      <c r="M144">
        <v>21</v>
      </c>
      <c r="N144">
        <v>2</v>
      </c>
      <c r="O144">
        <v>1</v>
      </c>
      <c r="P144">
        <v>22.917100690000002</v>
      </c>
      <c r="Q144">
        <v>251</v>
      </c>
      <c r="R144">
        <v>13800</v>
      </c>
      <c r="S144">
        <v>8612</v>
      </c>
      <c r="T144">
        <v>0.62405797101449201</v>
      </c>
      <c r="U144">
        <v>1</v>
      </c>
    </row>
    <row r="145" spans="1:21" x14ac:dyDescent="0.4">
      <c r="A145">
        <v>143</v>
      </c>
      <c r="B145" t="s">
        <v>12049</v>
      </c>
      <c r="C145" s="1">
        <v>44958</v>
      </c>
      <c r="D145" t="s">
        <v>249</v>
      </c>
      <c r="E145" t="s">
        <v>250</v>
      </c>
      <c r="F145">
        <v>10</v>
      </c>
      <c r="G145">
        <v>20</v>
      </c>
      <c r="H145">
        <v>40</v>
      </c>
      <c r="I145">
        <v>20</v>
      </c>
      <c r="J145">
        <v>20</v>
      </c>
      <c r="K145">
        <v>22</v>
      </c>
      <c r="L145">
        <v>22</v>
      </c>
      <c r="M145">
        <v>24</v>
      </c>
      <c r="N145">
        <v>2</v>
      </c>
      <c r="O145">
        <v>1</v>
      </c>
      <c r="P145">
        <v>25.692057290000001</v>
      </c>
      <c r="Q145">
        <v>289</v>
      </c>
      <c r="R145">
        <v>13800</v>
      </c>
      <c r="S145">
        <v>60219</v>
      </c>
      <c r="T145">
        <v>4.3636956521739103</v>
      </c>
      <c r="U145">
        <v>3</v>
      </c>
    </row>
    <row r="146" spans="1:21" x14ac:dyDescent="0.4">
      <c r="A146">
        <v>144</v>
      </c>
      <c r="B146" t="s">
        <v>12049</v>
      </c>
      <c r="C146" s="1">
        <v>44958</v>
      </c>
      <c r="D146" t="s">
        <v>251</v>
      </c>
      <c r="E146" t="s">
        <v>252</v>
      </c>
      <c r="F146">
        <v>10</v>
      </c>
      <c r="G146">
        <v>20</v>
      </c>
      <c r="H146">
        <v>20</v>
      </c>
      <c r="I146">
        <v>10</v>
      </c>
      <c r="J146">
        <v>20</v>
      </c>
      <c r="K146">
        <v>20</v>
      </c>
      <c r="L146">
        <v>17</v>
      </c>
      <c r="M146">
        <v>19</v>
      </c>
      <c r="N146">
        <v>1</v>
      </c>
      <c r="O146">
        <v>1</v>
      </c>
      <c r="P146">
        <v>27.05088976</v>
      </c>
      <c r="Q146">
        <v>275</v>
      </c>
      <c r="R146">
        <v>13800</v>
      </c>
      <c r="S146">
        <v>70932</v>
      </c>
      <c r="T146">
        <v>5.14</v>
      </c>
      <c r="U146">
        <v>3</v>
      </c>
    </row>
    <row r="147" spans="1:21" x14ac:dyDescent="0.4">
      <c r="A147">
        <v>145</v>
      </c>
      <c r="B147" t="s">
        <v>12049</v>
      </c>
      <c r="C147" s="1">
        <v>44927</v>
      </c>
      <c r="D147" t="s">
        <v>253</v>
      </c>
      <c r="E147" t="s">
        <v>254</v>
      </c>
      <c r="F147">
        <v>10</v>
      </c>
      <c r="G147">
        <v>20</v>
      </c>
      <c r="H147">
        <v>20</v>
      </c>
      <c r="I147">
        <v>20</v>
      </c>
      <c r="J147">
        <v>20</v>
      </c>
      <c r="K147">
        <v>21</v>
      </c>
      <c r="L147">
        <v>19</v>
      </c>
      <c r="M147">
        <v>18</v>
      </c>
      <c r="N147">
        <v>2</v>
      </c>
      <c r="O147">
        <v>1</v>
      </c>
      <c r="P147">
        <v>20.49620226</v>
      </c>
      <c r="Q147">
        <v>253</v>
      </c>
      <c r="R147">
        <v>13800</v>
      </c>
      <c r="S147">
        <v>47258</v>
      </c>
      <c r="T147">
        <v>3.4244927536231802</v>
      </c>
      <c r="U147">
        <v>2</v>
      </c>
    </row>
    <row r="148" spans="1:21" x14ac:dyDescent="0.4">
      <c r="A148">
        <v>146</v>
      </c>
      <c r="B148" t="s">
        <v>12049</v>
      </c>
      <c r="C148" s="1">
        <v>44927</v>
      </c>
      <c r="D148" t="s">
        <v>255</v>
      </c>
      <c r="E148" t="s">
        <v>256</v>
      </c>
      <c r="F148">
        <v>10</v>
      </c>
      <c r="G148">
        <v>10</v>
      </c>
      <c r="H148">
        <v>20</v>
      </c>
      <c r="I148">
        <v>20</v>
      </c>
      <c r="J148">
        <v>10</v>
      </c>
      <c r="K148">
        <v>20</v>
      </c>
      <c r="L148">
        <v>20</v>
      </c>
      <c r="M148">
        <v>22</v>
      </c>
      <c r="N148">
        <v>2</v>
      </c>
      <c r="O148">
        <v>1</v>
      </c>
      <c r="P148">
        <v>31.044596349999999</v>
      </c>
      <c r="Q148">
        <v>256</v>
      </c>
      <c r="R148">
        <v>13800</v>
      </c>
      <c r="S148">
        <v>5733</v>
      </c>
      <c r="T148">
        <v>0.41543478260869499</v>
      </c>
      <c r="U148">
        <v>1</v>
      </c>
    </row>
    <row r="149" spans="1:21" x14ac:dyDescent="0.4">
      <c r="A149">
        <v>147</v>
      </c>
      <c r="B149" t="s">
        <v>12049</v>
      </c>
      <c r="C149" s="1">
        <v>44927</v>
      </c>
      <c r="D149" t="s">
        <v>257</v>
      </c>
      <c r="E149" t="s">
        <v>258</v>
      </c>
      <c r="F149">
        <v>10</v>
      </c>
      <c r="G149">
        <v>20</v>
      </c>
      <c r="H149">
        <v>50</v>
      </c>
      <c r="I149">
        <v>20</v>
      </c>
      <c r="J149">
        <v>10</v>
      </c>
      <c r="K149">
        <v>16</v>
      </c>
      <c r="L149">
        <v>17</v>
      </c>
      <c r="M149">
        <v>17</v>
      </c>
      <c r="N149">
        <v>2</v>
      </c>
      <c r="O149">
        <v>1</v>
      </c>
      <c r="P149">
        <v>25.137803819999998</v>
      </c>
      <c r="Q149">
        <v>260</v>
      </c>
      <c r="R149">
        <v>13800</v>
      </c>
      <c r="S149">
        <v>598</v>
      </c>
      <c r="T149">
        <v>4.33333333333333E-2</v>
      </c>
      <c r="U149">
        <v>0</v>
      </c>
    </row>
    <row r="150" spans="1:21" x14ac:dyDescent="0.4">
      <c r="A150">
        <v>148</v>
      </c>
      <c r="B150" t="s">
        <v>12049</v>
      </c>
      <c r="C150" s="1">
        <v>44927</v>
      </c>
      <c r="D150" t="s">
        <v>259</v>
      </c>
      <c r="E150" t="s">
        <v>260</v>
      </c>
      <c r="F150">
        <v>10</v>
      </c>
      <c r="G150">
        <v>20</v>
      </c>
      <c r="H150">
        <v>40</v>
      </c>
      <c r="I150">
        <v>20</v>
      </c>
      <c r="J150">
        <v>20</v>
      </c>
      <c r="K150">
        <v>21</v>
      </c>
      <c r="L150">
        <v>20</v>
      </c>
      <c r="M150">
        <v>20</v>
      </c>
      <c r="N150">
        <v>2</v>
      </c>
      <c r="O150">
        <v>1</v>
      </c>
      <c r="P150">
        <v>24.77712674</v>
      </c>
      <c r="Q150">
        <v>267</v>
      </c>
      <c r="R150">
        <v>13800</v>
      </c>
      <c r="S150">
        <v>50424</v>
      </c>
      <c r="T150">
        <v>3.6539130434782598</v>
      </c>
      <c r="U150">
        <v>2</v>
      </c>
    </row>
    <row r="151" spans="1:21" x14ac:dyDescent="0.4">
      <c r="A151">
        <v>149</v>
      </c>
      <c r="B151" t="s">
        <v>12049</v>
      </c>
      <c r="C151" s="1">
        <v>44896</v>
      </c>
      <c r="D151" t="s">
        <v>261</v>
      </c>
      <c r="E151" t="s">
        <v>262</v>
      </c>
      <c r="F151">
        <v>10</v>
      </c>
      <c r="G151">
        <v>20</v>
      </c>
      <c r="H151">
        <v>20</v>
      </c>
      <c r="I151">
        <v>20</v>
      </c>
      <c r="J151">
        <v>20</v>
      </c>
      <c r="K151">
        <v>18</v>
      </c>
      <c r="L151">
        <v>23</v>
      </c>
      <c r="M151">
        <v>28</v>
      </c>
      <c r="N151">
        <v>2</v>
      </c>
      <c r="O151">
        <v>1</v>
      </c>
      <c r="P151">
        <v>18.681206599999999</v>
      </c>
      <c r="Q151">
        <v>280</v>
      </c>
      <c r="R151">
        <v>13700</v>
      </c>
      <c r="S151">
        <v>3953</v>
      </c>
      <c r="T151">
        <v>0.28854014598540101</v>
      </c>
      <c r="U151">
        <v>0</v>
      </c>
    </row>
    <row r="152" spans="1:21" x14ac:dyDescent="0.4">
      <c r="A152">
        <v>150</v>
      </c>
      <c r="B152" t="s">
        <v>12049</v>
      </c>
      <c r="C152" s="1">
        <v>44896</v>
      </c>
      <c r="D152" t="s">
        <v>263</v>
      </c>
      <c r="E152" t="s">
        <v>264</v>
      </c>
      <c r="F152">
        <v>10</v>
      </c>
      <c r="G152">
        <v>20</v>
      </c>
      <c r="H152">
        <v>40</v>
      </c>
      <c r="I152">
        <v>20</v>
      </c>
      <c r="J152">
        <v>20</v>
      </c>
      <c r="K152">
        <v>19</v>
      </c>
      <c r="L152">
        <v>18</v>
      </c>
      <c r="M152">
        <v>20</v>
      </c>
      <c r="N152">
        <v>2</v>
      </c>
      <c r="O152">
        <v>2</v>
      </c>
      <c r="P152">
        <v>27.916449650000001</v>
      </c>
      <c r="Q152">
        <v>273</v>
      </c>
      <c r="R152">
        <v>13700</v>
      </c>
      <c r="S152">
        <v>4450</v>
      </c>
      <c r="T152">
        <v>0.32481751824817501</v>
      </c>
      <c r="U152">
        <v>0</v>
      </c>
    </row>
    <row r="153" spans="1:21" x14ac:dyDescent="0.4">
      <c r="A153">
        <v>151</v>
      </c>
      <c r="B153" t="s">
        <v>12049</v>
      </c>
      <c r="C153" s="1">
        <v>44866</v>
      </c>
      <c r="D153" t="s">
        <v>265</v>
      </c>
      <c r="E153" t="s">
        <v>266</v>
      </c>
      <c r="F153">
        <v>10</v>
      </c>
      <c r="G153">
        <v>20</v>
      </c>
      <c r="H153">
        <v>40</v>
      </c>
      <c r="I153">
        <v>20</v>
      </c>
      <c r="J153">
        <v>10</v>
      </c>
      <c r="K153">
        <v>18</v>
      </c>
      <c r="L153">
        <v>19</v>
      </c>
      <c r="M153">
        <v>21</v>
      </c>
      <c r="N153">
        <v>1</v>
      </c>
      <c r="O153">
        <v>1</v>
      </c>
      <c r="P153">
        <v>26.992730030000001</v>
      </c>
      <c r="Q153">
        <v>250</v>
      </c>
      <c r="R153">
        <v>13300</v>
      </c>
      <c r="S153">
        <v>18171</v>
      </c>
      <c r="T153">
        <v>1.36624060150375</v>
      </c>
      <c r="U153">
        <v>2</v>
      </c>
    </row>
    <row r="154" spans="1:21" x14ac:dyDescent="0.4">
      <c r="A154">
        <v>152</v>
      </c>
      <c r="B154" t="s">
        <v>12049</v>
      </c>
      <c r="C154" s="1">
        <v>44866</v>
      </c>
      <c r="D154" t="s">
        <v>267</v>
      </c>
      <c r="E154" t="s">
        <v>268</v>
      </c>
      <c r="F154">
        <v>10</v>
      </c>
      <c r="G154">
        <v>20</v>
      </c>
      <c r="H154">
        <v>40</v>
      </c>
      <c r="I154">
        <v>20</v>
      </c>
      <c r="J154">
        <v>20</v>
      </c>
      <c r="K154">
        <v>15</v>
      </c>
      <c r="L154">
        <v>19</v>
      </c>
      <c r="M154">
        <v>21</v>
      </c>
      <c r="N154">
        <v>1</v>
      </c>
      <c r="O154">
        <v>1</v>
      </c>
      <c r="P154">
        <v>30.72439236</v>
      </c>
      <c r="Q154">
        <v>273</v>
      </c>
      <c r="R154">
        <v>13300</v>
      </c>
      <c r="S154">
        <v>32802</v>
      </c>
      <c r="T154">
        <v>2.46631578947368</v>
      </c>
      <c r="U154">
        <v>2</v>
      </c>
    </row>
    <row r="155" spans="1:21" x14ac:dyDescent="0.4">
      <c r="A155">
        <v>153</v>
      </c>
      <c r="B155" t="s">
        <v>12049</v>
      </c>
      <c r="C155" s="1">
        <v>44866</v>
      </c>
      <c r="D155" t="s">
        <v>269</v>
      </c>
      <c r="E155" t="s">
        <v>270</v>
      </c>
      <c r="F155">
        <v>10</v>
      </c>
      <c r="G155">
        <v>20</v>
      </c>
      <c r="H155">
        <v>20</v>
      </c>
      <c r="I155">
        <v>20</v>
      </c>
      <c r="J155">
        <v>20</v>
      </c>
      <c r="K155">
        <v>16</v>
      </c>
      <c r="L155">
        <v>16</v>
      </c>
      <c r="M155">
        <v>17</v>
      </c>
      <c r="N155">
        <v>2</v>
      </c>
      <c r="O155">
        <v>2</v>
      </c>
      <c r="P155">
        <v>28.57052951</v>
      </c>
      <c r="Q155">
        <v>268</v>
      </c>
      <c r="R155">
        <v>13300</v>
      </c>
      <c r="S155">
        <v>54843</v>
      </c>
      <c r="T155">
        <v>4.1235338345864596</v>
      </c>
      <c r="U155">
        <v>2</v>
      </c>
    </row>
    <row r="156" spans="1:21" x14ac:dyDescent="0.4">
      <c r="A156">
        <v>154</v>
      </c>
      <c r="B156" t="s">
        <v>12049</v>
      </c>
      <c r="C156" s="1">
        <v>44866</v>
      </c>
      <c r="D156" t="s">
        <v>271</v>
      </c>
      <c r="E156" t="s">
        <v>272</v>
      </c>
      <c r="F156">
        <v>10</v>
      </c>
      <c r="G156">
        <v>20</v>
      </c>
      <c r="H156">
        <v>20</v>
      </c>
      <c r="I156">
        <v>20</v>
      </c>
      <c r="J156">
        <v>20</v>
      </c>
      <c r="K156">
        <v>16</v>
      </c>
      <c r="L156">
        <v>18</v>
      </c>
      <c r="M156">
        <v>18</v>
      </c>
      <c r="N156">
        <v>1</v>
      </c>
      <c r="O156">
        <v>1</v>
      </c>
      <c r="P156">
        <v>29.508355030000001</v>
      </c>
      <c r="Q156">
        <v>286</v>
      </c>
      <c r="R156">
        <v>13300</v>
      </c>
      <c r="S156">
        <v>11566</v>
      </c>
      <c r="T156">
        <v>0.86962406015037597</v>
      </c>
      <c r="U156">
        <v>1</v>
      </c>
    </row>
    <row r="157" spans="1:21" x14ac:dyDescent="0.4">
      <c r="A157">
        <v>155</v>
      </c>
      <c r="B157" t="s">
        <v>12049</v>
      </c>
      <c r="C157" s="1">
        <v>44866</v>
      </c>
      <c r="D157" t="s">
        <v>273</v>
      </c>
      <c r="E157" t="s">
        <v>274</v>
      </c>
      <c r="F157">
        <v>10</v>
      </c>
      <c r="G157">
        <v>20</v>
      </c>
      <c r="H157">
        <v>20</v>
      </c>
      <c r="I157">
        <v>20</v>
      </c>
      <c r="J157">
        <v>20</v>
      </c>
      <c r="K157">
        <v>15</v>
      </c>
      <c r="L157">
        <v>15</v>
      </c>
      <c r="M157">
        <v>15</v>
      </c>
      <c r="N157">
        <v>2</v>
      </c>
      <c r="O157">
        <v>1</v>
      </c>
      <c r="P157">
        <v>30.907226560000002</v>
      </c>
      <c r="Q157">
        <v>295</v>
      </c>
      <c r="R157">
        <v>13300</v>
      </c>
      <c r="S157">
        <v>37722</v>
      </c>
      <c r="T157">
        <v>2.83624060150375</v>
      </c>
      <c r="U157">
        <v>2</v>
      </c>
    </row>
    <row r="158" spans="1:21" x14ac:dyDescent="0.4">
      <c r="A158">
        <v>156</v>
      </c>
      <c r="B158" t="s">
        <v>12049</v>
      </c>
      <c r="C158" s="1">
        <v>44866</v>
      </c>
      <c r="D158" t="s">
        <v>275</v>
      </c>
      <c r="E158" t="s">
        <v>276</v>
      </c>
      <c r="F158">
        <v>10</v>
      </c>
      <c r="G158">
        <v>20</v>
      </c>
      <c r="H158">
        <v>20</v>
      </c>
      <c r="I158">
        <v>20</v>
      </c>
      <c r="J158">
        <v>10</v>
      </c>
      <c r="K158">
        <v>16</v>
      </c>
      <c r="L158">
        <v>15</v>
      </c>
      <c r="M158">
        <v>15</v>
      </c>
      <c r="N158">
        <v>1</v>
      </c>
      <c r="O158">
        <v>2</v>
      </c>
      <c r="P158">
        <v>33.21462674</v>
      </c>
      <c r="Q158">
        <v>275</v>
      </c>
      <c r="R158">
        <v>13300</v>
      </c>
      <c r="S158">
        <v>9858</v>
      </c>
      <c r="T158">
        <v>0.74120300751879697</v>
      </c>
      <c r="U158">
        <v>1</v>
      </c>
    </row>
    <row r="159" spans="1:21" x14ac:dyDescent="0.4">
      <c r="A159">
        <v>157</v>
      </c>
      <c r="B159" t="s">
        <v>12049</v>
      </c>
      <c r="C159" s="1">
        <v>44866</v>
      </c>
      <c r="D159" t="s">
        <v>277</v>
      </c>
      <c r="E159" t="s">
        <v>278</v>
      </c>
      <c r="F159">
        <v>10</v>
      </c>
      <c r="G159">
        <v>20</v>
      </c>
      <c r="H159">
        <v>20</v>
      </c>
      <c r="I159">
        <v>20</v>
      </c>
      <c r="J159">
        <v>10</v>
      </c>
      <c r="K159">
        <v>17</v>
      </c>
      <c r="L159">
        <v>15</v>
      </c>
      <c r="M159">
        <v>15</v>
      </c>
      <c r="N159">
        <v>2</v>
      </c>
      <c r="O159">
        <v>1</v>
      </c>
      <c r="P159">
        <v>32.23231337</v>
      </c>
      <c r="Q159">
        <v>275</v>
      </c>
      <c r="R159">
        <v>13300</v>
      </c>
      <c r="S159">
        <v>9099</v>
      </c>
      <c r="T159">
        <v>0.68413533834586404</v>
      </c>
      <c r="U159">
        <v>1</v>
      </c>
    </row>
    <row r="160" spans="1:21" x14ac:dyDescent="0.4">
      <c r="A160">
        <v>158</v>
      </c>
      <c r="B160" t="s">
        <v>12049</v>
      </c>
      <c r="C160" s="1">
        <v>44866</v>
      </c>
      <c r="D160" t="s">
        <v>279</v>
      </c>
      <c r="E160" t="s">
        <v>280</v>
      </c>
      <c r="F160">
        <v>10</v>
      </c>
      <c r="G160">
        <v>20</v>
      </c>
      <c r="H160">
        <v>40</v>
      </c>
      <c r="I160">
        <v>20</v>
      </c>
      <c r="J160">
        <v>10</v>
      </c>
      <c r="K160">
        <v>16</v>
      </c>
      <c r="L160">
        <v>16</v>
      </c>
      <c r="M160">
        <v>16</v>
      </c>
      <c r="N160">
        <v>2</v>
      </c>
      <c r="O160">
        <v>1</v>
      </c>
      <c r="P160">
        <v>39.208007809999998</v>
      </c>
      <c r="Q160">
        <v>273</v>
      </c>
      <c r="R160">
        <v>13300</v>
      </c>
      <c r="S160">
        <v>5246</v>
      </c>
      <c r="T160">
        <v>0.39443609022556297</v>
      </c>
      <c r="U160">
        <v>1</v>
      </c>
    </row>
    <row r="161" spans="1:21" x14ac:dyDescent="0.4">
      <c r="A161">
        <v>159</v>
      </c>
      <c r="B161" t="s">
        <v>12049</v>
      </c>
      <c r="C161" s="1">
        <v>44866</v>
      </c>
      <c r="D161" t="s">
        <v>281</v>
      </c>
      <c r="E161" t="s">
        <v>282</v>
      </c>
      <c r="F161">
        <v>10</v>
      </c>
      <c r="G161">
        <v>20</v>
      </c>
      <c r="H161">
        <v>20</v>
      </c>
      <c r="I161">
        <v>20</v>
      </c>
      <c r="J161">
        <v>10</v>
      </c>
      <c r="K161">
        <v>21</v>
      </c>
      <c r="L161">
        <v>19</v>
      </c>
      <c r="M161">
        <v>20</v>
      </c>
      <c r="N161">
        <v>2</v>
      </c>
      <c r="O161">
        <v>1</v>
      </c>
      <c r="P161">
        <v>28.69911024</v>
      </c>
      <c r="Q161">
        <v>270</v>
      </c>
      <c r="R161">
        <v>13300</v>
      </c>
      <c r="S161">
        <v>2100</v>
      </c>
      <c r="T161">
        <v>0.157894736842105</v>
      </c>
      <c r="U161">
        <v>0</v>
      </c>
    </row>
    <row r="162" spans="1:21" x14ac:dyDescent="0.4">
      <c r="A162">
        <v>160</v>
      </c>
      <c r="B162" t="s">
        <v>12049</v>
      </c>
      <c r="C162" s="1">
        <v>44866</v>
      </c>
      <c r="D162" t="s">
        <v>283</v>
      </c>
      <c r="E162" t="s">
        <v>284</v>
      </c>
      <c r="F162">
        <v>10</v>
      </c>
      <c r="G162">
        <v>20</v>
      </c>
      <c r="H162">
        <v>50</v>
      </c>
      <c r="I162">
        <v>20</v>
      </c>
      <c r="J162">
        <v>10</v>
      </c>
      <c r="K162">
        <v>21</v>
      </c>
      <c r="L162">
        <v>21</v>
      </c>
      <c r="M162">
        <v>23</v>
      </c>
      <c r="N162">
        <v>2</v>
      </c>
      <c r="O162">
        <v>1</v>
      </c>
      <c r="P162">
        <v>28.04709201</v>
      </c>
      <c r="Q162">
        <v>272</v>
      </c>
      <c r="R162">
        <v>13300</v>
      </c>
      <c r="S162">
        <v>11045</v>
      </c>
      <c r="T162">
        <v>0.830451127819548</v>
      </c>
      <c r="U162">
        <v>1</v>
      </c>
    </row>
    <row r="163" spans="1:21" x14ac:dyDescent="0.4">
      <c r="A163">
        <v>161</v>
      </c>
      <c r="B163" t="s">
        <v>12049</v>
      </c>
      <c r="C163" s="1">
        <v>44866</v>
      </c>
      <c r="D163" t="s">
        <v>285</v>
      </c>
      <c r="E163" t="s">
        <v>286</v>
      </c>
      <c r="F163">
        <v>10</v>
      </c>
      <c r="G163">
        <v>20</v>
      </c>
      <c r="H163">
        <v>20</v>
      </c>
      <c r="I163">
        <v>20</v>
      </c>
      <c r="J163">
        <v>10</v>
      </c>
      <c r="K163">
        <v>19</v>
      </c>
      <c r="L163">
        <v>19</v>
      </c>
      <c r="M163">
        <v>22</v>
      </c>
      <c r="N163">
        <v>2</v>
      </c>
      <c r="O163">
        <v>1</v>
      </c>
      <c r="P163">
        <v>23.213758680000002</v>
      </c>
      <c r="Q163">
        <v>282</v>
      </c>
      <c r="R163">
        <v>13300</v>
      </c>
      <c r="S163">
        <v>27408</v>
      </c>
      <c r="T163">
        <v>2.0607518796992399</v>
      </c>
      <c r="U163">
        <v>2</v>
      </c>
    </row>
    <row r="164" spans="1:21" x14ac:dyDescent="0.4">
      <c r="A164">
        <v>162</v>
      </c>
      <c r="B164" t="s">
        <v>12049</v>
      </c>
      <c r="C164" s="1">
        <v>44866</v>
      </c>
      <c r="D164" t="s">
        <v>287</v>
      </c>
      <c r="E164" t="s">
        <v>288</v>
      </c>
      <c r="F164">
        <v>10</v>
      </c>
      <c r="G164">
        <v>20</v>
      </c>
      <c r="H164">
        <v>50</v>
      </c>
      <c r="I164">
        <v>20</v>
      </c>
      <c r="J164">
        <v>10</v>
      </c>
      <c r="K164">
        <v>18</v>
      </c>
      <c r="L164">
        <v>18</v>
      </c>
      <c r="M164">
        <v>18</v>
      </c>
      <c r="N164">
        <v>2</v>
      </c>
      <c r="O164">
        <v>2</v>
      </c>
      <c r="P164">
        <v>24.541666670000001</v>
      </c>
      <c r="Q164">
        <v>293</v>
      </c>
      <c r="R164">
        <v>13300</v>
      </c>
      <c r="S164">
        <v>43244</v>
      </c>
      <c r="T164">
        <v>3.25142857142857</v>
      </c>
      <c r="U164">
        <v>2</v>
      </c>
    </row>
    <row r="165" spans="1:21" x14ac:dyDescent="0.4">
      <c r="A165">
        <v>163</v>
      </c>
      <c r="B165" t="s">
        <v>12049</v>
      </c>
      <c r="C165" s="1">
        <v>44866</v>
      </c>
      <c r="D165" t="s">
        <v>289</v>
      </c>
      <c r="E165" t="s">
        <v>290</v>
      </c>
      <c r="F165">
        <v>10</v>
      </c>
      <c r="G165">
        <v>20</v>
      </c>
      <c r="H165">
        <v>30</v>
      </c>
      <c r="I165">
        <v>20</v>
      </c>
      <c r="J165">
        <v>20</v>
      </c>
      <c r="K165">
        <v>17</v>
      </c>
      <c r="L165">
        <v>15</v>
      </c>
      <c r="M165">
        <v>16</v>
      </c>
      <c r="N165">
        <v>2</v>
      </c>
      <c r="O165">
        <v>1</v>
      </c>
      <c r="P165">
        <v>24.444118920000001</v>
      </c>
      <c r="Q165">
        <v>285</v>
      </c>
      <c r="R165">
        <v>13300</v>
      </c>
      <c r="S165">
        <v>12747</v>
      </c>
      <c r="T165">
        <v>0.95842105263157895</v>
      </c>
      <c r="U165">
        <v>1</v>
      </c>
    </row>
    <row r="166" spans="1:21" x14ac:dyDescent="0.4">
      <c r="A166">
        <v>164</v>
      </c>
      <c r="B166" t="s">
        <v>12049</v>
      </c>
      <c r="C166" s="1">
        <v>44866</v>
      </c>
      <c r="D166" t="s">
        <v>291</v>
      </c>
      <c r="E166" t="s">
        <v>292</v>
      </c>
      <c r="F166">
        <v>10</v>
      </c>
      <c r="G166">
        <v>20</v>
      </c>
      <c r="H166">
        <v>40</v>
      </c>
      <c r="I166">
        <v>20</v>
      </c>
      <c r="J166">
        <v>10</v>
      </c>
      <c r="K166">
        <v>16</v>
      </c>
      <c r="L166">
        <v>18</v>
      </c>
      <c r="M166">
        <v>20</v>
      </c>
      <c r="N166">
        <v>2</v>
      </c>
      <c r="O166">
        <v>1</v>
      </c>
      <c r="P166">
        <v>28.471679689999998</v>
      </c>
      <c r="Q166">
        <v>252</v>
      </c>
      <c r="R166">
        <v>13300</v>
      </c>
      <c r="S166">
        <v>23366</v>
      </c>
      <c r="T166">
        <v>1.75684210526315</v>
      </c>
      <c r="U166">
        <v>2</v>
      </c>
    </row>
    <row r="167" spans="1:21" x14ac:dyDescent="0.4">
      <c r="A167">
        <v>165</v>
      </c>
      <c r="B167" t="s">
        <v>12049</v>
      </c>
      <c r="C167" s="1">
        <v>44866</v>
      </c>
      <c r="D167" t="s">
        <v>293</v>
      </c>
      <c r="E167" t="s">
        <v>294</v>
      </c>
      <c r="F167">
        <v>10</v>
      </c>
      <c r="G167">
        <v>20</v>
      </c>
      <c r="H167">
        <v>40</v>
      </c>
      <c r="I167">
        <v>20</v>
      </c>
      <c r="J167">
        <v>10</v>
      </c>
      <c r="K167">
        <v>17</v>
      </c>
      <c r="L167">
        <v>16</v>
      </c>
      <c r="M167">
        <v>18</v>
      </c>
      <c r="N167">
        <v>1</v>
      </c>
      <c r="O167">
        <v>1</v>
      </c>
      <c r="P167">
        <v>27.18923611</v>
      </c>
      <c r="Q167">
        <v>280</v>
      </c>
      <c r="R167">
        <v>13300</v>
      </c>
      <c r="S167">
        <v>18342</v>
      </c>
      <c r="T167">
        <v>1.3790977443609</v>
      </c>
      <c r="U167">
        <v>2</v>
      </c>
    </row>
    <row r="168" spans="1:21" x14ac:dyDescent="0.4">
      <c r="A168">
        <v>166</v>
      </c>
      <c r="B168" t="s">
        <v>12049</v>
      </c>
      <c r="C168" s="1">
        <v>44866</v>
      </c>
      <c r="D168" t="s">
        <v>295</v>
      </c>
      <c r="E168" t="s">
        <v>296</v>
      </c>
      <c r="F168">
        <v>10</v>
      </c>
      <c r="G168">
        <v>20</v>
      </c>
      <c r="H168">
        <v>30</v>
      </c>
      <c r="I168">
        <v>20</v>
      </c>
      <c r="J168">
        <v>20</v>
      </c>
      <c r="K168">
        <v>16</v>
      </c>
      <c r="L168">
        <v>16</v>
      </c>
      <c r="M168">
        <v>17</v>
      </c>
      <c r="N168">
        <v>2</v>
      </c>
      <c r="O168">
        <v>1</v>
      </c>
      <c r="P168">
        <v>27.827256940000002</v>
      </c>
      <c r="Q168">
        <v>303</v>
      </c>
      <c r="R168">
        <v>13300</v>
      </c>
      <c r="S168">
        <v>33722</v>
      </c>
      <c r="T168">
        <v>2.5354887218045099</v>
      </c>
      <c r="U168">
        <v>2</v>
      </c>
    </row>
    <row r="169" spans="1:21" x14ac:dyDescent="0.4">
      <c r="A169">
        <v>167</v>
      </c>
      <c r="B169" t="s">
        <v>12049</v>
      </c>
      <c r="C169" s="1">
        <v>44866</v>
      </c>
      <c r="D169" t="s">
        <v>297</v>
      </c>
      <c r="E169" t="s">
        <v>298</v>
      </c>
      <c r="F169">
        <v>20</v>
      </c>
      <c r="G169">
        <v>20</v>
      </c>
      <c r="H169">
        <v>30</v>
      </c>
      <c r="I169">
        <v>20</v>
      </c>
      <c r="J169">
        <v>20</v>
      </c>
      <c r="K169">
        <v>22</v>
      </c>
      <c r="L169">
        <v>19</v>
      </c>
      <c r="M169">
        <v>19</v>
      </c>
      <c r="N169">
        <v>1</v>
      </c>
      <c r="O169">
        <v>1</v>
      </c>
      <c r="P169">
        <v>26.774848089999999</v>
      </c>
      <c r="Q169">
        <v>284</v>
      </c>
      <c r="R169">
        <v>13300</v>
      </c>
      <c r="S169">
        <v>24938</v>
      </c>
      <c r="T169">
        <v>1.8750375939849599</v>
      </c>
      <c r="U169">
        <v>2</v>
      </c>
    </row>
    <row r="170" spans="1:21" x14ac:dyDescent="0.4">
      <c r="A170">
        <v>168</v>
      </c>
      <c r="B170" t="s">
        <v>12049</v>
      </c>
      <c r="C170" s="1">
        <v>44866</v>
      </c>
      <c r="D170" t="s">
        <v>299</v>
      </c>
      <c r="E170" t="s">
        <v>300</v>
      </c>
      <c r="F170">
        <v>10</v>
      </c>
      <c r="G170">
        <v>20</v>
      </c>
      <c r="H170">
        <v>40</v>
      </c>
      <c r="I170">
        <v>20</v>
      </c>
      <c r="J170">
        <v>10</v>
      </c>
      <c r="K170">
        <v>21</v>
      </c>
      <c r="L170">
        <v>19</v>
      </c>
      <c r="M170">
        <v>21</v>
      </c>
      <c r="N170">
        <v>2</v>
      </c>
      <c r="O170">
        <v>1</v>
      </c>
      <c r="P170">
        <v>23.84396701</v>
      </c>
      <c r="Q170">
        <v>290</v>
      </c>
      <c r="R170">
        <v>13300</v>
      </c>
      <c r="S170">
        <v>27445</v>
      </c>
      <c r="T170">
        <v>2.06353383458646</v>
      </c>
      <c r="U170">
        <v>2</v>
      </c>
    </row>
    <row r="171" spans="1:21" x14ac:dyDescent="0.4">
      <c r="A171">
        <v>169</v>
      </c>
      <c r="B171" t="s">
        <v>12049</v>
      </c>
      <c r="C171" s="1">
        <v>44866</v>
      </c>
      <c r="D171" t="s">
        <v>301</v>
      </c>
      <c r="E171" t="s">
        <v>302</v>
      </c>
      <c r="F171">
        <v>10</v>
      </c>
      <c r="G171">
        <v>20</v>
      </c>
      <c r="H171">
        <v>30</v>
      </c>
      <c r="I171">
        <v>20</v>
      </c>
      <c r="J171">
        <v>10</v>
      </c>
      <c r="K171">
        <v>14</v>
      </c>
      <c r="L171">
        <v>16</v>
      </c>
      <c r="M171">
        <v>15</v>
      </c>
      <c r="N171">
        <v>2</v>
      </c>
      <c r="O171">
        <v>2</v>
      </c>
      <c r="P171">
        <v>27.723632810000002</v>
      </c>
      <c r="Q171">
        <v>300</v>
      </c>
      <c r="R171">
        <v>13300</v>
      </c>
      <c r="S171">
        <v>131907</v>
      </c>
      <c r="T171">
        <v>9.9178195488721794</v>
      </c>
      <c r="U171">
        <v>3</v>
      </c>
    </row>
    <row r="172" spans="1:21" x14ac:dyDescent="0.4">
      <c r="A172">
        <v>170</v>
      </c>
      <c r="B172" t="s">
        <v>12049</v>
      </c>
      <c r="C172" s="1">
        <v>44866</v>
      </c>
      <c r="D172" t="s">
        <v>303</v>
      </c>
      <c r="E172" t="s">
        <v>304</v>
      </c>
      <c r="F172">
        <v>10</v>
      </c>
      <c r="G172">
        <v>10</v>
      </c>
      <c r="H172">
        <v>20</v>
      </c>
      <c r="I172">
        <v>10</v>
      </c>
      <c r="J172">
        <v>10</v>
      </c>
      <c r="K172">
        <v>15</v>
      </c>
      <c r="L172">
        <v>14</v>
      </c>
      <c r="M172">
        <v>15</v>
      </c>
      <c r="N172">
        <v>2</v>
      </c>
      <c r="O172">
        <v>1</v>
      </c>
      <c r="P172">
        <v>23.207465280000001</v>
      </c>
      <c r="Q172">
        <v>295</v>
      </c>
      <c r="R172">
        <v>13300</v>
      </c>
      <c r="S172">
        <v>10637</v>
      </c>
      <c r="T172">
        <v>0.79977443609022503</v>
      </c>
      <c r="U172">
        <v>1</v>
      </c>
    </row>
    <row r="173" spans="1:21" x14ac:dyDescent="0.4">
      <c r="A173">
        <v>171</v>
      </c>
      <c r="B173" t="s">
        <v>12049</v>
      </c>
      <c r="C173" s="1">
        <v>44835</v>
      </c>
      <c r="D173" t="s">
        <v>305</v>
      </c>
      <c r="E173" t="s">
        <v>306</v>
      </c>
      <c r="F173">
        <v>10</v>
      </c>
      <c r="G173">
        <v>20</v>
      </c>
      <c r="H173">
        <v>20</v>
      </c>
      <c r="I173">
        <v>20</v>
      </c>
      <c r="J173">
        <v>10</v>
      </c>
      <c r="K173">
        <v>13</v>
      </c>
      <c r="L173">
        <v>18</v>
      </c>
      <c r="M173">
        <v>21</v>
      </c>
      <c r="N173">
        <v>1</v>
      </c>
      <c r="O173">
        <v>1</v>
      </c>
      <c r="P173">
        <v>28.54318576</v>
      </c>
      <c r="Q173">
        <v>264</v>
      </c>
      <c r="R173">
        <v>13000</v>
      </c>
      <c r="S173">
        <v>15836</v>
      </c>
      <c r="T173">
        <v>1.2181538461538399</v>
      </c>
      <c r="U173">
        <v>2</v>
      </c>
    </row>
    <row r="174" spans="1:21" x14ac:dyDescent="0.4">
      <c r="A174">
        <v>172</v>
      </c>
      <c r="B174" t="s">
        <v>12049</v>
      </c>
      <c r="C174" s="1">
        <v>44835</v>
      </c>
      <c r="D174" t="s">
        <v>307</v>
      </c>
      <c r="E174" t="s">
        <v>308</v>
      </c>
      <c r="F174">
        <v>10</v>
      </c>
      <c r="G174">
        <v>20</v>
      </c>
      <c r="H174">
        <v>40</v>
      </c>
      <c r="I174">
        <v>20</v>
      </c>
      <c r="J174">
        <v>10</v>
      </c>
      <c r="K174">
        <v>125</v>
      </c>
      <c r="L174">
        <v>116</v>
      </c>
      <c r="M174">
        <v>112</v>
      </c>
      <c r="N174">
        <v>2</v>
      </c>
      <c r="O174">
        <v>1</v>
      </c>
      <c r="P174">
        <v>27.549479170000001</v>
      </c>
      <c r="Q174">
        <v>284</v>
      </c>
      <c r="R174">
        <v>13000</v>
      </c>
      <c r="S174">
        <v>19490</v>
      </c>
      <c r="T174">
        <v>1.49923076923076</v>
      </c>
      <c r="U174">
        <v>2</v>
      </c>
    </row>
    <row r="175" spans="1:21" x14ac:dyDescent="0.4">
      <c r="A175">
        <v>173</v>
      </c>
      <c r="B175" t="s">
        <v>12049</v>
      </c>
      <c r="C175" s="1">
        <v>44835</v>
      </c>
      <c r="D175" t="s">
        <v>309</v>
      </c>
      <c r="E175" t="s">
        <v>310</v>
      </c>
      <c r="F175">
        <v>10</v>
      </c>
      <c r="G175">
        <v>20</v>
      </c>
      <c r="H175">
        <v>40</v>
      </c>
      <c r="I175">
        <v>20</v>
      </c>
      <c r="J175">
        <v>20</v>
      </c>
      <c r="K175">
        <v>17</v>
      </c>
      <c r="L175">
        <v>16</v>
      </c>
      <c r="M175">
        <v>17</v>
      </c>
      <c r="N175">
        <v>2</v>
      </c>
      <c r="O175">
        <v>1</v>
      </c>
      <c r="P175">
        <v>30.38096788</v>
      </c>
      <c r="Q175">
        <v>295</v>
      </c>
      <c r="R175">
        <v>13000</v>
      </c>
      <c r="S175">
        <v>24104</v>
      </c>
      <c r="T175">
        <v>1.85415384615384</v>
      </c>
      <c r="U175">
        <v>2</v>
      </c>
    </row>
    <row r="176" spans="1:21" x14ac:dyDescent="0.4">
      <c r="A176">
        <v>174</v>
      </c>
      <c r="B176" t="s">
        <v>12049</v>
      </c>
      <c r="C176" s="1">
        <v>44835</v>
      </c>
      <c r="D176" t="s">
        <v>311</v>
      </c>
      <c r="E176" t="s">
        <v>312</v>
      </c>
      <c r="F176">
        <v>10</v>
      </c>
      <c r="G176">
        <v>20</v>
      </c>
      <c r="H176">
        <v>50</v>
      </c>
      <c r="I176">
        <v>20</v>
      </c>
      <c r="J176">
        <v>10</v>
      </c>
      <c r="K176">
        <v>18</v>
      </c>
      <c r="L176">
        <v>20</v>
      </c>
      <c r="M176">
        <v>20</v>
      </c>
      <c r="N176">
        <v>2</v>
      </c>
      <c r="O176">
        <v>1</v>
      </c>
      <c r="P176">
        <v>25.867621530000001</v>
      </c>
      <c r="Q176">
        <v>256</v>
      </c>
      <c r="R176">
        <v>13000</v>
      </c>
      <c r="S176">
        <v>11637</v>
      </c>
      <c r="T176">
        <v>0.89515384615384597</v>
      </c>
      <c r="U176">
        <v>1</v>
      </c>
    </row>
    <row r="177" spans="1:21" x14ac:dyDescent="0.4">
      <c r="A177">
        <v>175</v>
      </c>
      <c r="B177" t="s">
        <v>12049</v>
      </c>
      <c r="C177" s="1">
        <v>44835</v>
      </c>
      <c r="D177" t="s">
        <v>313</v>
      </c>
      <c r="E177" t="s">
        <v>314</v>
      </c>
      <c r="F177">
        <v>10</v>
      </c>
      <c r="G177">
        <v>20</v>
      </c>
      <c r="H177">
        <v>50</v>
      </c>
      <c r="I177">
        <v>20</v>
      </c>
      <c r="J177">
        <v>10</v>
      </c>
      <c r="K177">
        <v>14</v>
      </c>
      <c r="L177">
        <v>20</v>
      </c>
      <c r="M177">
        <v>21</v>
      </c>
      <c r="N177">
        <v>1</v>
      </c>
      <c r="O177">
        <v>1</v>
      </c>
      <c r="P177">
        <v>29.043728300000001</v>
      </c>
      <c r="Q177">
        <v>270</v>
      </c>
      <c r="R177">
        <v>13000</v>
      </c>
      <c r="S177">
        <v>6550</v>
      </c>
      <c r="T177">
        <v>0.50384615384615306</v>
      </c>
      <c r="U177">
        <v>1</v>
      </c>
    </row>
    <row r="178" spans="1:21" x14ac:dyDescent="0.4">
      <c r="A178">
        <v>176</v>
      </c>
      <c r="B178" t="s">
        <v>12049</v>
      </c>
      <c r="C178" s="1">
        <v>44835</v>
      </c>
      <c r="D178" t="s">
        <v>315</v>
      </c>
      <c r="E178" t="s">
        <v>316</v>
      </c>
      <c r="F178">
        <v>10</v>
      </c>
      <c r="G178">
        <v>20</v>
      </c>
      <c r="H178">
        <v>40</v>
      </c>
      <c r="I178">
        <v>10</v>
      </c>
      <c r="J178">
        <v>10</v>
      </c>
      <c r="K178">
        <v>15</v>
      </c>
      <c r="L178">
        <v>18</v>
      </c>
      <c r="M178">
        <v>20</v>
      </c>
      <c r="N178">
        <v>2</v>
      </c>
      <c r="O178">
        <v>1</v>
      </c>
      <c r="P178">
        <v>26.445963540000001</v>
      </c>
      <c r="Q178">
        <v>280</v>
      </c>
      <c r="R178">
        <v>13000</v>
      </c>
      <c r="S178">
        <v>17489</v>
      </c>
      <c r="T178">
        <v>1.3453076923076901</v>
      </c>
      <c r="U178">
        <v>2</v>
      </c>
    </row>
    <row r="179" spans="1:21" x14ac:dyDescent="0.4">
      <c r="A179">
        <v>177</v>
      </c>
      <c r="B179" t="s">
        <v>12049</v>
      </c>
      <c r="C179" s="1">
        <v>44835</v>
      </c>
      <c r="D179" t="s">
        <v>317</v>
      </c>
      <c r="E179" t="s">
        <v>318</v>
      </c>
      <c r="F179">
        <v>10</v>
      </c>
      <c r="G179">
        <v>20</v>
      </c>
      <c r="H179">
        <v>40</v>
      </c>
      <c r="I179">
        <v>20</v>
      </c>
      <c r="J179">
        <v>20</v>
      </c>
      <c r="K179">
        <v>17</v>
      </c>
      <c r="L179">
        <v>16</v>
      </c>
      <c r="M179">
        <v>17</v>
      </c>
      <c r="N179">
        <v>2</v>
      </c>
      <c r="O179">
        <v>2</v>
      </c>
      <c r="P179">
        <v>28.869900170000001</v>
      </c>
      <c r="Q179">
        <v>270</v>
      </c>
      <c r="R179">
        <v>13000</v>
      </c>
      <c r="S179">
        <v>37933</v>
      </c>
      <c r="T179">
        <v>2.9179230769230702</v>
      </c>
      <c r="U179">
        <v>2</v>
      </c>
    </row>
    <row r="180" spans="1:21" x14ac:dyDescent="0.4">
      <c r="A180">
        <v>178</v>
      </c>
      <c r="B180" t="s">
        <v>12049</v>
      </c>
      <c r="C180" s="1">
        <v>44835</v>
      </c>
      <c r="D180" t="s">
        <v>319</v>
      </c>
      <c r="E180" t="s">
        <v>320</v>
      </c>
      <c r="F180">
        <v>10</v>
      </c>
      <c r="G180">
        <v>20</v>
      </c>
      <c r="H180">
        <v>50</v>
      </c>
      <c r="I180">
        <v>20</v>
      </c>
      <c r="J180">
        <v>10</v>
      </c>
      <c r="K180">
        <v>17</v>
      </c>
      <c r="L180">
        <v>18</v>
      </c>
      <c r="M180">
        <v>19</v>
      </c>
      <c r="N180">
        <v>1</v>
      </c>
      <c r="O180">
        <v>1</v>
      </c>
      <c r="P180">
        <v>29.392252599999999</v>
      </c>
      <c r="Q180">
        <v>311</v>
      </c>
      <c r="R180">
        <v>13000</v>
      </c>
      <c r="S180">
        <v>80312</v>
      </c>
      <c r="T180">
        <v>6.1778461538461498</v>
      </c>
      <c r="U180">
        <v>3</v>
      </c>
    </row>
    <row r="181" spans="1:21" x14ac:dyDescent="0.4">
      <c r="A181">
        <v>179</v>
      </c>
      <c r="B181" t="s">
        <v>12049</v>
      </c>
      <c r="C181" s="1">
        <v>44835</v>
      </c>
      <c r="D181" t="s">
        <v>321</v>
      </c>
      <c r="E181" t="s">
        <v>322</v>
      </c>
      <c r="F181">
        <v>10</v>
      </c>
      <c r="G181">
        <v>20</v>
      </c>
      <c r="H181">
        <v>50</v>
      </c>
      <c r="I181">
        <v>20</v>
      </c>
      <c r="J181">
        <v>10</v>
      </c>
      <c r="K181">
        <v>20</v>
      </c>
      <c r="L181">
        <v>19</v>
      </c>
      <c r="M181">
        <v>20</v>
      </c>
      <c r="N181">
        <v>2</v>
      </c>
      <c r="O181">
        <v>1</v>
      </c>
      <c r="P181">
        <v>23.949544270000001</v>
      </c>
      <c r="Q181">
        <v>283</v>
      </c>
      <c r="R181">
        <v>13000</v>
      </c>
      <c r="S181">
        <v>72802</v>
      </c>
      <c r="T181">
        <v>5.60015384615384</v>
      </c>
      <c r="U181">
        <v>3</v>
      </c>
    </row>
    <row r="182" spans="1:21" x14ac:dyDescent="0.4">
      <c r="A182">
        <v>180</v>
      </c>
      <c r="B182" t="s">
        <v>12049</v>
      </c>
      <c r="C182" s="1">
        <v>44835</v>
      </c>
      <c r="D182" t="s">
        <v>323</v>
      </c>
      <c r="E182" t="s">
        <v>324</v>
      </c>
      <c r="F182">
        <v>10</v>
      </c>
      <c r="G182">
        <v>20</v>
      </c>
      <c r="H182">
        <v>40</v>
      </c>
      <c r="I182">
        <v>20</v>
      </c>
      <c r="J182">
        <v>10</v>
      </c>
      <c r="K182">
        <v>21</v>
      </c>
      <c r="L182">
        <v>19</v>
      </c>
      <c r="M182">
        <v>19</v>
      </c>
      <c r="N182">
        <v>2</v>
      </c>
      <c r="O182">
        <v>1</v>
      </c>
      <c r="P182">
        <v>25.483615449999999</v>
      </c>
      <c r="Q182">
        <v>266</v>
      </c>
      <c r="R182">
        <v>13000</v>
      </c>
      <c r="S182">
        <v>1793</v>
      </c>
      <c r="T182">
        <v>0.13792307692307601</v>
      </c>
      <c r="U182">
        <v>0</v>
      </c>
    </row>
    <row r="183" spans="1:21" x14ac:dyDescent="0.4">
      <c r="A183">
        <v>181</v>
      </c>
      <c r="B183" t="s">
        <v>12049</v>
      </c>
      <c r="C183" s="1">
        <v>44835</v>
      </c>
      <c r="D183" t="s">
        <v>325</v>
      </c>
      <c r="E183" t="s">
        <v>326</v>
      </c>
      <c r="F183">
        <v>10</v>
      </c>
      <c r="G183">
        <v>20</v>
      </c>
      <c r="H183">
        <v>50</v>
      </c>
      <c r="I183">
        <v>20</v>
      </c>
      <c r="J183">
        <v>10</v>
      </c>
      <c r="K183">
        <v>129</v>
      </c>
      <c r="L183">
        <v>118</v>
      </c>
      <c r="M183">
        <v>113</v>
      </c>
      <c r="N183">
        <v>2</v>
      </c>
      <c r="O183">
        <v>1</v>
      </c>
      <c r="P183">
        <v>25.952473959999999</v>
      </c>
      <c r="Q183">
        <v>283</v>
      </c>
      <c r="R183">
        <v>13000</v>
      </c>
      <c r="S183">
        <v>114442</v>
      </c>
      <c r="T183">
        <v>8.8032307692307601</v>
      </c>
      <c r="U183">
        <v>3</v>
      </c>
    </row>
    <row r="184" spans="1:21" x14ac:dyDescent="0.4">
      <c r="A184">
        <v>182</v>
      </c>
      <c r="B184" t="s">
        <v>12049</v>
      </c>
      <c r="C184" s="1">
        <v>44805</v>
      </c>
      <c r="D184" t="s">
        <v>327</v>
      </c>
      <c r="E184" t="s">
        <v>328</v>
      </c>
      <c r="F184">
        <v>10</v>
      </c>
      <c r="G184">
        <v>20</v>
      </c>
      <c r="H184">
        <v>20</v>
      </c>
      <c r="I184">
        <v>20</v>
      </c>
      <c r="J184">
        <v>30</v>
      </c>
      <c r="K184">
        <v>19</v>
      </c>
      <c r="L184">
        <v>14</v>
      </c>
      <c r="M184">
        <v>12</v>
      </c>
      <c r="N184">
        <v>2</v>
      </c>
      <c r="O184">
        <v>1</v>
      </c>
      <c r="P184">
        <v>28.657226560000002</v>
      </c>
      <c r="Q184">
        <v>272</v>
      </c>
      <c r="R184">
        <v>13000</v>
      </c>
      <c r="S184">
        <v>2814</v>
      </c>
      <c r="T184">
        <v>0.21646153846153801</v>
      </c>
      <c r="U184">
        <v>0</v>
      </c>
    </row>
    <row r="185" spans="1:21" x14ac:dyDescent="0.4">
      <c r="A185">
        <v>183</v>
      </c>
      <c r="B185" t="s">
        <v>12049</v>
      </c>
      <c r="C185" s="1">
        <v>44805</v>
      </c>
      <c r="D185" t="s">
        <v>329</v>
      </c>
      <c r="E185" t="s">
        <v>330</v>
      </c>
      <c r="F185">
        <v>10</v>
      </c>
      <c r="G185">
        <v>20</v>
      </c>
      <c r="H185">
        <v>40</v>
      </c>
      <c r="I185">
        <v>20</v>
      </c>
      <c r="J185">
        <v>20</v>
      </c>
      <c r="K185">
        <v>21</v>
      </c>
      <c r="L185">
        <v>17</v>
      </c>
      <c r="M185">
        <v>15</v>
      </c>
      <c r="N185">
        <v>1</v>
      </c>
      <c r="O185">
        <v>1</v>
      </c>
      <c r="P185">
        <v>21.524088540000001</v>
      </c>
      <c r="Q185">
        <v>313</v>
      </c>
      <c r="R185">
        <v>13000</v>
      </c>
      <c r="S185">
        <v>5083</v>
      </c>
      <c r="T185">
        <v>0.39100000000000001</v>
      </c>
      <c r="U185">
        <v>0</v>
      </c>
    </row>
    <row r="186" spans="1:21" x14ac:dyDescent="0.4">
      <c r="A186">
        <v>184</v>
      </c>
      <c r="B186" t="s">
        <v>12049</v>
      </c>
      <c r="C186" s="1">
        <v>44805</v>
      </c>
      <c r="D186" t="s">
        <v>331</v>
      </c>
      <c r="E186" t="s">
        <v>332</v>
      </c>
      <c r="F186">
        <v>20</v>
      </c>
      <c r="G186">
        <v>20</v>
      </c>
      <c r="H186">
        <v>40</v>
      </c>
      <c r="I186">
        <v>20</v>
      </c>
      <c r="J186">
        <v>30</v>
      </c>
      <c r="K186">
        <v>16</v>
      </c>
      <c r="L186">
        <v>14</v>
      </c>
      <c r="M186">
        <v>12</v>
      </c>
      <c r="N186">
        <v>1</v>
      </c>
      <c r="O186">
        <v>1</v>
      </c>
      <c r="P186">
        <v>22.527669270000001</v>
      </c>
      <c r="Q186">
        <v>290</v>
      </c>
      <c r="R186">
        <v>13000</v>
      </c>
      <c r="S186">
        <v>13585</v>
      </c>
      <c r="T186">
        <v>1.0449999999999999</v>
      </c>
      <c r="U186">
        <v>1</v>
      </c>
    </row>
    <row r="187" spans="1:21" x14ac:dyDescent="0.4">
      <c r="A187">
        <v>185</v>
      </c>
      <c r="B187" t="s">
        <v>12049</v>
      </c>
      <c r="C187" s="1">
        <v>44805</v>
      </c>
      <c r="D187" t="s">
        <v>333</v>
      </c>
      <c r="E187" t="s">
        <v>334</v>
      </c>
      <c r="F187">
        <v>10</v>
      </c>
      <c r="G187">
        <v>10</v>
      </c>
      <c r="H187">
        <v>20</v>
      </c>
      <c r="I187">
        <v>10</v>
      </c>
      <c r="J187">
        <v>10</v>
      </c>
      <c r="K187">
        <v>19</v>
      </c>
      <c r="L187">
        <v>14</v>
      </c>
      <c r="M187">
        <v>12</v>
      </c>
      <c r="N187">
        <v>2</v>
      </c>
      <c r="O187">
        <v>1</v>
      </c>
      <c r="P187">
        <v>27.022352430000002</v>
      </c>
      <c r="Q187">
        <v>277</v>
      </c>
      <c r="R187">
        <v>13000</v>
      </c>
      <c r="S187">
        <v>2533</v>
      </c>
      <c r="T187">
        <v>0.194846153846153</v>
      </c>
      <c r="U187">
        <v>0</v>
      </c>
    </row>
    <row r="188" spans="1:21" x14ac:dyDescent="0.4">
      <c r="A188">
        <v>186</v>
      </c>
      <c r="B188" t="s">
        <v>12049</v>
      </c>
      <c r="C188" s="1">
        <v>44805</v>
      </c>
      <c r="D188" t="s">
        <v>335</v>
      </c>
      <c r="E188" t="s">
        <v>336</v>
      </c>
      <c r="F188">
        <v>10</v>
      </c>
      <c r="G188">
        <v>20</v>
      </c>
      <c r="H188">
        <v>30</v>
      </c>
      <c r="I188">
        <v>20</v>
      </c>
      <c r="J188">
        <v>20</v>
      </c>
      <c r="K188">
        <v>15</v>
      </c>
      <c r="L188">
        <v>15</v>
      </c>
      <c r="M188">
        <v>16</v>
      </c>
      <c r="N188">
        <v>2</v>
      </c>
      <c r="O188">
        <v>1</v>
      </c>
      <c r="P188">
        <v>28.277018229999999</v>
      </c>
      <c r="Q188">
        <v>274</v>
      </c>
      <c r="R188">
        <v>13000</v>
      </c>
      <c r="S188">
        <v>2448</v>
      </c>
      <c r="T188">
        <v>0.18830769230769201</v>
      </c>
      <c r="U188">
        <v>0</v>
      </c>
    </row>
    <row r="189" spans="1:21" x14ac:dyDescent="0.4">
      <c r="A189">
        <v>187</v>
      </c>
      <c r="B189" t="s">
        <v>12049</v>
      </c>
      <c r="C189" s="1">
        <v>44805</v>
      </c>
      <c r="D189" t="s">
        <v>337</v>
      </c>
      <c r="E189" t="s">
        <v>338</v>
      </c>
      <c r="F189">
        <v>10</v>
      </c>
      <c r="G189">
        <v>20</v>
      </c>
      <c r="H189">
        <v>20</v>
      </c>
      <c r="I189">
        <v>20</v>
      </c>
      <c r="J189">
        <v>20</v>
      </c>
      <c r="K189">
        <v>15</v>
      </c>
      <c r="L189">
        <v>16</v>
      </c>
      <c r="M189">
        <v>17</v>
      </c>
      <c r="N189">
        <v>2</v>
      </c>
      <c r="O189">
        <v>1</v>
      </c>
      <c r="P189">
        <v>29.2578125</v>
      </c>
      <c r="Q189">
        <v>303</v>
      </c>
      <c r="R189">
        <v>13000</v>
      </c>
      <c r="S189">
        <v>18104</v>
      </c>
      <c r="T189">
        <v>1.3926153846153799</v>
      </c>
      <c r="U189">
        <v>2</v>
      </c>
    </row>
    <row r="190" spans="1:21" x14ac:dyDescent="0.4">
      <c r="A190">
        <v>188</v>
      </c>
      <c r="B190" t="s">
        <v>12049</v>
      </c>
      <c r="C190" s="1">
        <v>44805</v>
      </c>
      <c r="D190" t="s">
        <v>339</v>
      </c>
      <c r="E190" t="s">
        <v>340</v>
      </c>
      <c r="F190">
        <v>10</v>
      </c>
      <c r="G190">
        <v>20</v>
      </c>
      <c r="H190">
        <v>20</v>
      </c>
      <c r="I190">
        <v>20</v>
      </c>
      <c r="J190">
        <v>10</v>
      </c>
      <c r="K190">
        <v>16</v>
      </c>
      <c r="L190">
        <v>16</v>
      </c>
      <c r="M190">
        <v>15</v>
      </c>
      <c r="N190">
        <v>2</v>
      </c>
      <c r="O190">
        <v>1</v>
      </c>
      <c r="P190">
        <v>27.510199650000001</v>
      </c>
      <c r="Q190">
        <v>295</v>
      </c>
      <c r="R190">
        <v>13000</v>
      </c>
      <c r="S190">
        <v>12169</v>
      </c>
      <c r="T190">
        <v>0.93607692307692303</v>
      </c>
      <c r="U190">
        <v>1</v>
      </c>
    </row>
    <row r="191" spans="1:21" x14ac:dyDescent="0.4">
      <c r="A191">
        <v>189</v>
      </c>
      <c r="B191" t="s">
        <v>12049</v>
      </c>
      <c r="C191" s="1">
        <v>44805</v>
      </c>
      <c r="D191" t="s">
        <v>341</v>
      </c>
      <c r="E191" t="s">
        <v>342</v>
      </c>
      <c r="F191">
        <v>10</v>
      </c>
      <c r="G191">
        <v>20</v>
      </c>
      <c r="H191">
        <v>20</v>
      </c>
      <c r="I191">
        <v>20</v>
      </c>
      <c r="J191">
        <v>20</v>
      </c>
      <c r="K191">
        <v>23</v>
      </c>
      <c r="L191">
        <v>20</v>
      </c>
      <c r="M191">
        <v>20</v>
      </c>
      <c r="N191">
        <v>1</v>
      </c>
      <c r="O191">
        <v>1</v>
      </c>
      <c r="P191">
        <v>25.231662329999999</v>
      </c>
      <c r="Q191">
        <v>277</v>
      </c>
      <c r="R191">
        <v>13000</v>
      </c>
      <c r="S191">
        <v>2297</v>
      </c>
      <c r="T191">
        <v>0.17669230769230701</v>
      </c>
      <c r="U191">
        <v>0</v>
      </c>
    </row>
    <row r="192" spans="1:21" x14ac:dyDescent="0.4">
      <c r="A192">
        <v>190</v>
      </c>
      <c r="B192" t="s">
        <v>12049</v>
      </c>
      <c r="C192" s="1">
        <v>44805</v>
      </c>
      <c r="D192" t="s">
        <v>343</v>
      </c>
      <c r="E192" t="s">
        <v>344</v>
      </c>
      <c r="F192">
        <v>10</v>
      </c>
      <c r="G192">
        <v>20</v>
      </c>
      <c r="H192">
        <v>20</v>
      </c>
      <c r="I192">
        <v>20</v>
      </c>
      <c r="J192">
        <v>20</v>
      </c>
      <c r="K192">
        <v>16</v>
      </c>
      <c r="L192">
        <v>15</v>
      </c>
      <c r="M192">
        <v>15</v>
      </c>
      <c r="N192">
        <v>2</v>
      </c>
      <c r="O192">
        <v>1</v>
      </c>
      <c r="P192">
        <v>27.762803819999998</v>
      </c>
      <c r="Q192">
        <v>296</v>
      </c>
      <c r="R192">
        <v>13000</v>
      </c>
      <c r="S192">
        <v>18906</v>
      </c>
      <c r="T192">
        <v>1.4543076923076901</v>
      </c>
      <c r="U192">
        <v>2</v>
      </c>
    </row>
    <row r="193" spans="1:21" x14ac:dyDescent="0.4">
      <c r="A193">
        <v>191</v>
      </c>
      <c r="B193" t="s">
        <v>12049</v>
      </c>
      <c r="C193" s="1">
        <v>44805</v>
      </c>
      <c r="D193" t="s">
        <v>345</v>
      </c>
      <c r="E193" t="s">
        <v>346</v>
      </c>
      <c r="F193">
        <v>10</v>
      </c>
      <c r="G193">
        <v>20</v>
      </c>
      <c r="H193">
        <v>20</v>
      </c>
      <c r="I193">
        <v>20</v>
      </c>
      <c r="J193">
        <v>10</v>
      </c>
      <c r="K193">
        <v>14</v>
      </c>
      <c r="L193">
        <v>14</v>
      </c>
      <c r="M193">
        <v>16</v>
      </c>
      <c r="N193">
        <v>2</v>
      </c>
      <c r="O193">
        <v>1</v>
      </c>
      <c r="P193">
        <v>27.81846788</v>
      </c>
      <c r="Q193">
        <v>290</v>
      </c>
      <c r="R193">
        <v>13000</v>
      </c>
      <c r="S193">
        <v>17808</v>
      </c>
      <c r="T193">
        <v>1.3698461538461499</v>
      </c>
      <c r="U193">
        <v>2</v>
      </c>
    </row>
    <row r="194" spans="1:21" x14ac:dyDescent="0.4">
      <c r="A194">
        <v>192</v>
      </c>
      <c r="B194" t="s">
        <v>12049</v>
      </c>
      <c r="C194" s="1">
        <v>44805</v>
      </c>
      <c r="D194" t="s">
        <v>347</v>
      </c>
      <c r="E194" t="s">
        <v>348</v>
      </c>
      <c r="F194">
        <v>10</v>
      </c>
      <c r="G194">
        <v>20</v>
      </c>
      <c r="H194">
        <v>50</v>
      </c>
      <c r="I194">
        <v>20</v>
      </c>
      <c r="J194">
        <v>10</v>
      </c>
      <c r="K194">
        <v>18</v>
      </c>
      <c r="L194">
        <v>15</v>
      </c>
      <c r="M194">
        <v>15</v>
      </c>
      <c r="N194">
        <v>2</v>
      </c>
      <c r="O194">
        <v>1</v>
      </c>
      <c r="P194">
        <v>27.07237413</v>
      </c>
      <c r="Q194">
        <v>291</v>
      </c>
      <c r="R194">
        <v>13000</v>
      </c>
      <c r="S194">
        <v>22721</v>
      </c>
      <c r="T194">
        <v>1.7477692307692301</v>
      </c>
      <c r="U194">
        <v>2</v>
      </c>
    </row>
    <row r="195" spans="1:21" x14ac:dyDescent="0.4">
      <c r="A195">
        <v>193</v>
      </c>
      <c r="B195" t="s">
        <v>12049</v>
      </c>
      <c r="C195" s="1">
        <v>44774</v>
      </c>
      <c r="D195" t="s">
        <v>349</v>
      </c>
      <c r="E195" t="s">
        <v>350</v>
      </c>
      <c r="F195">
        <v>20</v>
      </c>
      <c r="G195">
        <v>20</v>
      </c>
      <c r="H195">
        <v>30</v>
      </c>
      <c r="I195">
        <v>20</v>
      </c>
      <c r="J195">
        <v>10</v>
      </c>
      <c r="K195">
        <v>17</v>
      </c>
      <c r="L195">
        <v>14</v>
      </c>
      <c r="M195">
        <v>17</v>
      </c>
      <c r="N195">
        <v>2</v>
      </c>
      <c r="O195">
        <v>2</v>
      </c>
      <c r="P195">
        <v>32.227539059999998</v>
      </c>
      <c r="Q195">
        <v>314</v>
      </c>
      <c r="R195">
        <v>12500</v>
      </c>
      <c r="S195">
        <v>8941</v>
      </c>
      <c r="T195">
        <v>0.71528000000000003</v>
      </c>
      <c r="U195">
        <v>1</v>
      </c>
    </row>
    <row r="196" spans="1:21" x14ac:dyDescent="0.4">
      <c r="A196">
        <v>194</v>
      </c>
      <c r="B196" t="s">
        <v>12049</v>
      </c>
      <c r="C196" s="1">
        <v>44774</v>
      </c>
      <c r="D196" t="s">
        <v>351</v>
      </c>
      <c r="E196" t="s">
        <v>352</v>
      </c>
      <c r="F196">
        <v>10</v>
      </c>
      <c r="G196">
        <v>20</v>
      </c>
      <c r="H196">
        <v>20</v>
      </c>
      <c r="I196">
        <v>20</v>
      </c>
      <c r="J196">
        <v>10</v>
      </c>
      <c r="K196">
        <v>17</v>
      </c>
      <c r="L196">
        <v>18</v>
      </c>
      <c r="M196">
        <v>21</v>
      </c>
      <c r="N196">
        <v>2</v>
      </c>
      <c r="O196">
        <v>1</v>
      </c>
      <c r="P196">
        <v>29.775065099999999</v>
      </c>
      <c r="Q196">
        <v>287</v>
      </c>
      <c r="R196">
        <v>12500</v>
      </c>
      <c r="S196">
        <v>28733</v>
      </c>
      <c r="T196">
        <v>2.2986399999999998</v>
      </c>
      <c r="U196">
        <v>2</v>
      </c>
    </row>
    <row r="197" spans="1:21" x14ac:dyDescent="0.4">
      <c r="A197">
        <v>195</v>
      </c>
      <c r="B197" t="s">
        <v>12049</v>
      </c>
      <c r="C197" s="1">
        <v>44774</v>
      </c>
      <c r="D197" t="s">
        <v>353</v>
      </c>
      <c r="E197" t="s">
        <v>354</v>
      </c>
      <c r="F197">
        <v>10</v>
      </c>
      <c r="G197">
        <v>20</v>
      </c>
      <c r="H197">
        <v>20</v>
      </c>
      <c r="I197">
        <v>10</v>
      </c>
      <c r="J197">
        <v>20</v>
      </c>
      <c r="K197">
        <v>15</v>
      </c>
      <c r="L197">
        <v>11</v>
      </c>
      <c r="M197">
        <v>11</v>
      </c>
      <c r="N197">
        <v>2</v>
      </c>
      <c r="O197">
        <v>1</v>
      </c>
      <c r="P197">
        <v>27.805013020000001</v>
      </c>
      <c r="Q197">
        <v>329</v>
      </c>
      <c r="R197">
        <v>12500</v>
      </c>
      <c r="S197">
        <v>18577</v>
      </c>
      <c r="T197">
        <v>1.4861599999999999</v>
      </c>
      <c r="U197">
        <v>2</v>
      </c>
    </row>
    <row r="198" spans="1:21" x14ac:dyDescent="0.4">
      <c r="A198">
        <v>196</v>
      </c>
      <c r="B198" t="s">
        <v>12049</v>
      </c>
      <c r="C198" s="1">
        <v>44774</v>
      </c>
      <c r="D198" t="s">
        <v>355</v>
      </c>
      <c r="E198" t="s">
        <v>356</v>
      </c>
      <c r="F198">
        <v>20</v>
      </c>
      <c r="G198">
        <v>20</v>
      </c>
      <c r="H198">
        <v>10</v>
      </c>
      <c r="I198">
        <v>20</v>
      </c>
      <c r="J198">
        <v>40</v>
      </c>
      <c r="K198">
        <v>14</v>
      </c>
      <c r="L198">
        <v>17</v>
      </c>
      <c r="M198">
        <v>21</v>
      </c>
      <c r="N198">
        <v>2</v>
      </c>
      <c r="O198">
        <v>1</v>
      </c>
      <c r="P198">
        <v>30.954644099999999</v>
      </c>
      <c r="Q198">
        <v>297</v>
      </c>
      <c r="R198">
        <v>12500</v>
      </c>
      <c r="S198">
        <v>9095</v>
      </c>
      <c r="T198">
        <v>0.72760000000000002</v>
      </c>
      <c r="U198">
        <v>1</v>
      </c>
    </row>
    <row r="199" spans="1:21" x14ac:dyDescent="0.4">
      <c r="A199">
        <v>197</v>
      </c>
      <c r="B199" t="s">
        <v>12049</v>
      </c>
      <c r="C199" s="1">
        <v>44774</v>
      </c>
      <c r="D199" t="s">
        <v>357</v>
      </c>
      <c r="E199" t="s">
        <v>358</v>
      </c>
      <c r="F199">
        <v>10</v>
      </c>
      <c r="G199">
        <v>20</v>
      </c>
      <c r="H199">
        <v>20</v>
      </c>
      <c r="I199">
        <v>20</v>
      </c>
      <c r="J199">
        <v>20</v>
      </c>
      <c r="K199">
        <v>17</v>
      </c>
      <c r="L199">
        <v>17</v>
      </c>
      <c r="M199">
        <v>16</v>
      </c>
      <c r="N199">
        <v>2</v>
      </c>
      <c r="O199">
        <v>1</v>
      </c>
      <c r="P199">
        <v>27.878038190000002</v>
      </c>
      <c r="Q199">
        <v>299</v>
      </c>
      <c r="R199">
        <v>12500</v>
      </c>
      <c r="S199">
        <v>16068</v>
      </c>
      <c r="T199">
        <v>1.2854399999999999</v>
      </c>
      <c r="U199">
        <v>2</v>
      </c>
    </row>
    <row r="200" spans="1:21" x14ac:dyDescent="0.4">
      <c r="A200">
        <v>198</v>
      </c>
      <c r="B200" t="s">
        <v>12049</v>
      </c>
      <c r="C200" s="1">
        <v>44774</v>
      </c>
      <c r="D200" t="s">
        <v>359</v>
      </c>
      <c r="E200" t="s">
        <v>360</v>
      </c>
      <c r="F200">
        <v>10</v>
      </c>
      <c r="G200">
        <v>20</v>
      </c>
      <c r="H200">
        <v>20</v>
      </c>
      <c r="I200">
        <v>20</v>
      </c>
      <c r="J200">
        <v>10</v>
      </c>
      <c r="K200">
        <v>16</v>
      </c>
      <c r="L200">
        <v>17</v>
      </c>
      <c r="M200">
        <v>18</v>
      </c>
      <c r="N200">
        <v>2</v>
      </c>
      <c r="O200">
        <v>1</v>
      </c>
      <c r="P200">
        <v>28.31271701</v>
      </c>
      <c r="Q200">
        <v>288</v>
      </c>
      <c r="R200">
        <v>12500</v>
      </c>
      <c r="S200">
        <v>37150</v>
      </c>
      <c r="T200">
        <v>2.972</v>
      </c>
      <c r="U200">
        <v>2</v>
      </c>
    </row>
    <row r="201" spans="1:21" x14ac:dyDescent="0.4">
      <c r="A201">
        <v>199</v>
      </c>
      <c r="B201" t="s">
        <v>12049</v>
      </c>
      <c r="C201" s="1">
        <v>44774</v>
      </c>
      <c r="D201" t="s">
        <v>361</v>
      </c>
      <c r="E201" t="s">
        <v>362</v>
      </c>
      <c r="F201">
        <v>20</v>
      </c>
      <c r="G201">
        <v>20</v>
      </c>
      <c r="H201">
        <v>20</v>
      </c>
      <c r="I201">
        <v>20</v>
      </c>
      <c r="J201">
        <v>20</v>
      </c>
      <c r="K201">
        <v>15</v>
      </c>
      <c r="L201">
        <v>14</v>
      </c>
      <c r="M201">
        <v>15</v>
      </c>
      <c r="N201">
        <v>2</v>
      </c>
      <c r="O201">
        <v>1</v>
      </c>
      <c r="P201">
        <v>30.036675349999999</v>
      </c>
      <c r="Q201">
        <v>276</v>
      </c>
      <c r="R201">
        <v>12500</v>
      </c>
      <c r="S201">
        <v>60150</v>
      </c>
      <c r="T201">
        <v>4.8120000000000003</v>
      </c>
      <c r="U201">
        <v>3</v>
      </c>
    </row>
    <row r="202" spans="1:21" x14ac:dyDescent="0.4">
      <c r="A202">
        <v>200</v>
      </c>
      <c r="B202" t="s">
        <v>12049</v>
      </c>
      <c r="C202" s="1">
        <v>44774</v>
      </c>
      <c r="D202" t="s">
        <v>363</v>
      </c>
      <c r="E202" t="s">
        <v>364</v>
      </c>
      <c r="F202">
        <v>20</v>
      </c>
      <c r="G202">
        <v>20</v>
      </c>
      <c r="H202">
        <v>20</v>
      </c>
      <c r="I202">
        <v>20</v>
      </c>
      <c r="J202">
        <v>30</v>
      </c>
      <c r="K202">
        <v>17</v>
      </c>
      <c r="L202">
        <v>17</v>
      </c>
      <c r="M202">
        <v>20</v>
      </c>
      <c r="N202">
        <v>2</v>
      </c>
      <c r="O202">
        <v>1</v>
      </c>
      <c r="P202">
        <v>30.011067709999999</v>
      </c>
      <c r="Q202">
        <v>271</v>
      </c>
      <c r="R202">
        <v>12500</v>
      </c>
      <c r="S202">
        <v>65672</v>
      </c>
      <c r="T202">
        <v>5.2537599999999998</v>
      </c>
      <c r="U202">
        <v>3</v>
      </c>
    </row>
    <row r="203" spans="1:21" x14ac:dyDescent="0.4">
      <c r="A203">
        <v>201</v>
      </c>
      <c r="B203" t="s">
        <v>12049</v>
      </c>
      <c r="C203" s="1">
        <v>44774</v>
      </c>
      <c r="D203" t="s">
        <v>365</v>
      </c>
      <c r="E203" t="s">
        <v>366</v>
      </c>
      <c r="F203">
        <v>10</v>
      </c>
      <c r="G203">
        <v>20</v>
      </c>
      <c r="H203">
        <v>30</v>
      </c>
      <c r="I203">
        <v>20</v>
      </c>
      <c r="J203">
        <v>20</v>
      </c>
      <c r="K203">
        <v>18</v>
      </c>
      <c r="L203">
        <v>13</v>
      </c>
      <c r="M203">
        <v>16</v>
      </c>
      <c r="N203">
        <v>2</v>
      </c>
      <c r="O203">
        <v>1</v>
      </c>
      <c r="P203">
        <v>25.301757810000002</v>
      </c>
      <c r="Q203">
        <v>276</v>
      </c>
      <c r="R203">
        <v>12500</v>
      </c>
      <c r="S203">
        <v>11556</v>
      </c>
      <c r="T203">
        <v>0.92447999999999997</v>
      </c>
      <c r="U203">
        <v>1</v>
      </c>
    </row>
    <row r="204" spans="1:21" x14ac:dyDescent="0.4">
      <c r="A204">
        <v>202</v>
      </c>
      <c r="B204" t="s">
        <v>12049</v>
      </c>
      <c r="C204" s="1">
        <v>44774</v>
      </c>
      <c r="D204" t="s">
        <v>367</v>
      </c>
      <c r="E204" t="s">
        <v>368</v>
      </c>
      <c r="F204">
        <v>10</v>
      </c>
      <c r="G204">
        <v>20</v>
      </c>
      <c r="H204">
        <v>30</v>
      </c>
      <c r="I204">
        <v>20</v>
      </c>
      <c r="J204">
        <v>20</v>
      </c>
      <c r="K204">
        <v>17</v>
      </c>
      <c r="L204">
        <v>19</v>
      </c>
      <c r="M204">
        <v>19</v>
      </c>
      <c r="N204">
        <v>1</v>
      </c>
      <c r="O204">
        <v>1</v>
      </c>
      <c r="P204">
        <v>21.994574650000001</v>
      </c>
      <c r="Q204">
        <v>286</v>
      </c>
      <c r="R204">
        <v>12500</v>
      </c>
      <c r="S204">
        <v>12877</v>
      </c>
      <c r="T204">
        <v>1.03016</v>
      </c>
      <c r="U204">
        <v>1</v>
      </c>
    </row>
    <row r="205" spans="1:21" x14ac:dyDescent="0.4">
      <c r="A205">
        <v>203</v>
      </c>
      <c r="B205" t="s">
        <v>12049</v>
      </c>
      <c r="C205" s="1">
        <v>44774</v>
      </c>
      <c r="D205" t="s">
        <v>369</v>
      </c>
      <c r="E205" t="s">
        <v>370</v>
      </c>
      <c r="F205">
        <v>10</v>
      </c>
      <c r="G205">
        <v>20</v>
      </c>
      <c r="H205">
        <v>20</v>
      </c>
      <c r="I205">
        <v>20</v>
      </c>
      <c r="J205">
        <v>20</v>
      </c>
      <c r="K205">
        <v>17</v>
      </c>
      <c r="L205">
        <v>13</v>
      </c>
      <c r="M205">
        <v>16</v>
      </c>
      <c r="N205">
        <v>2</v>
      </c>
      <c r="O205">
        <v>1</v>
      </c>
      <c r="P205">
        <v>26.402777780000001</v>
      </c>
      <c r="Q205">
        <v>283</v>
      </c>
      <c r="R205">
        <v>12500</v>
      </c>
      <c r="S205">
        <v>17243</v>
      </c>
      <c r="T205">
        <v>1.37944</v>
      </c>
      <c r="U205">
        <v>2</v>
      </c>
    </row>
    <row r="206" spans="1:21" x14ac:dyDescent="0.4">
      <c r="A206">
        <v>204</v>
      </c>
      <c r="B206" t="s">
        <v>12049</v>
      </c>
      <c r="C206" s="1">
        <v>44774</v>
      </c>
      <c r="D206" t="s">
        <v>371</v>
      </c>
      <c r="E206" t="s">
        <v>372</v>
      </c>
      <c r="F206">
        <v>10</v>
      </c>
      <c r="G206">
        <v>20</v>
      </c>
      <c r="H206">
        <v>40</v>
      </c>
      <c r="I206">
        <v>20</v>
      </c>
      <c r="J206">
        <v>10</v>
      </c>
      <c r="K206">
        <v>13</v>
      </c>
      <c r="L206">
        <v>15</v>
      </c>
      <c r="M206">
        <v>18</v>
      </c>
      <c r="N206">
        <v>2</v>
      </c>
      <c r="O206">
        <v>1</v>
      </c>
      <c r="P206">
        <v>26.645073780000001</v>
      </c>
      <c r="Q206">
        <v>288</v>
      </c>
      <c r="R206">
        <v>12500</v>
      </c>
      <c r="S206">
        <v>47329</v>
      </c>
      <c r="T206">
        <v>3.7863199999999999</v>
      </c>
      <c r="U206">
        <v>2</v>
      </c>
    </row>
    <row r="207" spans="1:21" x14ac:dyDescent="0.4">
      <c r="A207">
        <v>205</v>
      </c>
      <c r="B207" t="s">
        <v>12049</v>
      </c>
      <c r="C207" s="1">
        <v>44774</v>
      </c>
      <c r="D207" t="s">
        <v>373</v>
      </c>
      <c r="E207" t="s">
        <v>374</v>
      </c>
      <c r="F207">
        <v>10</v>
      </c>
      <c r="G207">
        <v>10</v>
      </c>
      <c r="H207">
        <v>10</v>
      </c>
      <c r="I207">
        <v>20</v>
      </c>
      <c r="J207">
        <v>10</v>
      </c>
      <c r="K207">
        <v>14</v>
      </c>
      <c r="L207">
        <v>16</v>
      </c>
      <c r="M207">
        <v>17</v>
      </c>
      <c r="N207">
        <v>2</v>
      </c>
      <c r="O207">
        <v>1</v>
      </c>
      <c r="P207">
        <v>29.249023439999998</v>
      </c>
      <c r="Q207">
        <v>295</v>
      </c>
      <c r="R207">
        <v>12500</v>
      </c>
      <c r="S207">
        <v>14497</v>
      </c>
      <c r="T207">
        <v>1.1597599999999999</v>
      </c>
      <c r="U207">
        <v>1</v>
      </c>
    </row>
    <row r="208" spans="1:21" x14ac:dyDescent="0.4">
      <c r="A208">
        <v>206</v>
      </c>
      <c r="B208" t="s">
        <v>12049</v>
      </c>
      <c r="C208" s="1">
        <v>44774</v>
      </c>
      <c r="D208" t="s">
        <v>375</v>
      </c>
      <c r="E208" t="s">
        <v>376</v>
      </c>
      <c r="F208">
        <v>10</v>
      </c>
      <c r="G208">
        <v>20</v>
      </c>
      <c r="H208">
        <v>20</v>
      </c>
      <c r="I208">
        <v>20</v>
      </c>
      <c r="J208">
        <v>20</v>
      </c>
      <c r="K208">
        <v>15</v>
      </c>
      <c r="L208">
        <v>18</v>
      </c>
      <c r="M208">
        <v>19</v>
      </c>
      <c r="N208">
        <v>2</v>
      </c>
      <c r="O208">
        <v>1</v>
      </c>
      <c r="P208">
        <v>28.66200087</v>
      </c>
      <c r="Q208">
        <v>277</v>
      </c>
      <c r="R208">
        <v>12500</v>
      </c>
      <c r="S208">
        <v>20059</v>
      </c>
      <c r="T208">
        <v>1.6047199999999999</v>
      </c>
      <c r="U208">
        <v>2</v>
      </c>
    </row>
    <row r="209" spans="1:21" x14ac:dyDescent="0.4">
      <c r="A209">
        <v>207</v>
      </c>
      <c r="B209" t="s">
        <v>12049</v>
      </c>
      <c r="C209" s="1">
        <v>44774</v>
      </c>
      <c r="D209" t="s">
        <v>377</v>
      </c>
      <c r="E209" t="s">
        <v>378</v>
      </c>
      <c r="F209">
        <v>10</v>
      </c>
      <c r="G209">
        <v>20</v>
      </c>
      <c r="H209">
        <v>20</v>
      </c>
      <c r="I209">
        <v>20</v>
      </c>
      <c r="J209">
        <v>10</v>
      </c>
      <c r="K209">
        <v>9</v>
      </c>
      <c r="L209">
        <v>15</v>
      </c>
      <c r="M209">
        <v>20</v>
      </c>
      <c r="N209">
        <v>2</v>
      </c>
      <c r="O209">
        <v>1</v>
      </c>
      <c r="P209">
        <v>29.83203125</v>
      </c>
      <c r="Q209">
        <v>275</v>
      </c>
      <c r="R209">
        <v>12500</v>
      </c>
      <c r="S209">
        <v>13078</v>
      </c>
      <c r="T209">
        <v>1.0462400000000001</v>
      </c>
      <c r="U209">
        <v>1</v>
      </c>
    </row>
    <row r="210" spans="1:21" x14ac:dyDescent="0.4">
      <c r="A210">
        <v>208</v>
      </c>
      <c r="B210" t="s">
        <v>12049</v>
      </c>
      <c r="C210" s="1">
        <v>44774</v>
      </c>
      <c r="D210" t="s">
        <v>379</v>
      </c>
      <c r="E210" t="s">
        <v>380</v>
      </c>
      <c r="F210">
        <v>10</v>
      </c>
      <c r="G210">
        <v>20</v>
      </c>
      <c r="H210">
        <v>20</v>
      </c>
      <c r="I210">
        <v>30</v>
      </c>
      <c r="J210">
        <v>10</v>
      </c>
      <c r="K210">
        <v>17</v>
      </c>
      <c r="L210">
        <v>18</v>
      </c>
      <c r="M210">
        <v>21</v>
      </c>
      <c r="N210">
        <v>1</v>
      </c>
      <c r="O210">
        <v>1</v>
      </c>
      <c r="P210">
        <v>24.836371530000001</v>
      </c>
      <c r="Q210">
        <v>269</v>
      </c>
      <c r="R210">
        <v>12500</v>
      </c>
      <c r="S210">
        <v>23178</v>
      </c>
      <c r="T210">
        <v>1.8542400000000001</v>
      </c>
      <c r="U210">
        <v>2</v>
      </c>
    </row>
    <row r="211" spans="1:21" x14ac:dyDescent="0.4">
      <c r="A211">
        <v>209</v>
      </c>
      <c r="B211" t="s">
        <v>12049</v>
      </c>
      <c r="C211" s="1">
        <v>44774</v>
      </c>
      <c r="D211" t="s">
        <v>381</v>
      </c>
      <c r="E211" t="s">
        <v>382</v>
      </c>
      <c r="F211">
        <v>10</v>
      </c>
      <c r="G211">
        <v>20</v>
      </c>
      <c r="H211">
        <v>20</v>
      </c>
      <c r="I211">
        <v>20</v>
      </c>
      <c r="J211">
        <v>20</v>
      </c>
      <c r="K211">
        <v>17</v>
      </c>
      <c r="L211">
        <v>17</v>
      </c>
      <c r="M211">
        <v>21</v>
      </c>
      <c r="N211">
        <v>2</v>
      </c>
      <c r="O211">
        <v>1</v>
      </c>
      <c r="P211">
        <v>24.348632810000002</v>
      </c>
      <c r="Q211">
        <v>264</v>
      </c>
      <c r="R211">
        <v>12500</v>
      </c>
      <c r="S211">
        <v>102215</v>
      </c>
      <c r="T211">
        <v>8.1771999999999991</v>
      </c>
      <c r="U211">
        <v>3</v>
      </c>
    </row>
    <row r="212" spans="1:21" x14ac:dyDescent="0.4">
      <c r="A212">
        <v>210</v>
      </c>
      <c r="B212" t="s">
        <v>12049</v>
      </c>
      <c r="C212" s="1">
        <v>44774</v>
      </c>
      <c r="D212" t="s">
        <v>383</v>
      </c>
      <c r="E212" t="s">
        <v>384</v>
      </c>
      <c r="F212">
        <v>10</v>
      </c>
      <c r="G212">
        <v>20</v>
      </c>
      <c r="H212">
        <v>20</v>
      </c>
      <c r="I212">
        <v>20</v>
      </c>
      <c r="J212">
        <v>20</v>
      </c>
      <c r="K212">
        <v>13</v>
      </c>
      <c r="L212">
        <v>15</v>
      </c>
      <c r="M212">
        <v>15</v>
      </c>
      <c r="N212">
        <v>2</v>
      </c>
      <c r="O212">
        <v>1</v>
      </c>
      <c r="P212">
        <v>24.36143663</v>
      </c>
      <c r="Q212">
        <v>290</v>
      </c>
      <c r="R212">
        <v>12500</v>
      </c>
      <c r="S212">
        <v>43179</v>
      </c>
      <c r="T212">
        <v>3.4543200000000001</v>
      </c>
      <c r="U212">
        <v>2</v>
      </c>
    </row>
    <row r="213" spans="1:21" x14ac:dyDescent="0.4">
      <c r="A213">
        <v>211</v>
      </c>
      <c r="B213" t="s">
        <v>12049</v>
      </c>
      <c r="C213" s="1">
        <v>44774</v>
      </c>
      <c r="D213" t="s">
        <v>385</v>
      </c>
      <c r="E213" t="s">
        <v>386</v>
      </c>
      <c r="F213">
        <v>10</v>
      </c>
      <c r="G213">
        <v>20</v>
      </c>
      <c r="H213">
        <v>20</v>
      </c>
      <c r="I213">
        <v>20</v>
      </c>
      <c r="J213">
        <v>20</v>
      </c>
      <c r="K213">
        <v>20</v>
      </c>
      <c r="L213">
        <v>18</v>
      </c>
      <c r="M213">
        <v>24</v>
      </c>
      <c r="N213">
        <v>2</v>
      </c>
      <c r="O213">
        <v>1</v>
      </c>
      <c r="P213">
        <v>20.630425349999999</v>
      </c>
      <c r="Q213">
        <v>285</v>
      </c>
      <c r="R213">
        <v>12500</v>
      </c>
      <c r="S213">
        <v>24298</v>
      </c>
      <c r="T213">
        <v>1.94384</v>
      </c>
      <c r="U213">
        <v>2</v>
      </c>
    </row>
    <row r="214" spans="1:21" x14ac:dyDescent="0.4">
      <c r="A214">
        <v>212</v>
      </c>
      <c r="B214" t="s">
        <v>12049</v>
      </c>
      <c r="C214" s="1">
        <v>44774</v>
      </c>
      <c r="D214" t="s">
        <v>387</v>
      </c>
      <c r="E214" t="s">
        <v>388</v>
      </c>
      <c r="F214">
        <v>10</v>
      </c>
      <c r="G214">
        <v>20</v>
      </c>
      <c r="H214">
        <v>40</v>
      </c>
      <c r="I214">
        <v>20</v>
      </c>
      <c r="J214">
        <v>10</v>
      </c>
      <c r="K214">
        <v>21</v>
      </c>
      <c r="L214">
        <v>17</v>
      </c>
      <c r="M214">
        <v>15</v>
      </c>
      <c r="N214">
        <v>1</v>
      </c>
      <c r="O214">
        <v>1</v>
      </c>
      <c r="P214">
        <v>24.460503469999999</v>
      </c>
      <c r="Q214">
        <v>277</v>
      </c>
      <c r="R214">
        <v>12500</v>
      </c>
      <c r="S214">
        <v>2949</v>
      </c>
      <c r="T214">
        <v>0.23591999999999999</v>
      </c>
      <c r="U214">
        <v>0</v>
      </c>
    </row>
    <row r="215" spans="1:21" x14ac:dyDescent="0.4">
      <c r="A215">
        <v>213</v>
      </c>
      <c r="B215" t="s">
        <v>12049</v>
      </c>
      <c r="C215" s="1">
        <v>44743</v>
      </c>
      <c r="D215" t="s">
        <v>389</v>
      </c>
      <c r="E215" t="s">
        <v>390</v>
      </c>
      <c r="F215">
        <v>10</v>
      </c>
      <c r="G215">
        <v>20</v>
      </c>
      <c r="H215">
        <v>20</v>
      </c>
      <c r="I215">
        <v>20</v>
      </c>
      <c r="J215">
        <v>30</v>
      </c>
      <c r="K215">
        <v>24</v>
      </c>
      <c r="L215">
        <v>21</v>
      </c>
      <c r="M215">
        <v>20</v>
      </c>
      <c r="N215">
        <v>2</v>
      </c>
      <c r="O215">
        <v>2</v>
      </c>
      <c r="P215">
        <v>15.259331599999999</v>
      </c>
      <c r="Q215">
        <v>251</v>
      </c>
      <c r="R215">
        <v>12300</v>
      </c>
      <c r="S215">
        <v>2546</v>
      </c>
      <c r="T215">
        <v>0.206991869918699</v>
      </c>
      <c r="U215">
        <v>0</v>
      </c>
    </row>
    <row r="216" spans="1:21" x14ac:dyDescent="0.4">
      <c r="A216">
        <v>214</v>
      </c>
      <c r="B216" t="s">
        <v>12049</v>
      </c>
      <c r="C216" s="1">
        <v>44743</v>
      </c>
      <c r="D216" t="s">
        <v>391</v>
      </c>
      <c r="E216" t="s">
        <v>392</v>
      </c>
      <c r="F216">
        <v>10</v>
      </c>
      <c r="G216">
        <v>20</v>
      </c>
      <c r="H216">
        <v>30</v>
      </c>
      <c r="I216">
        <v>20</v>
      </c>
      <c r="J216">
        <v>10</v>
      </c>
      <c r="K216">
        <v>26</v>
      </c>
      <c r="L216">
        <v>19</v>
      </c>
      <c r="M216">
        <v>18</v>
      </c>
      <c r="N216">
        <v>2</v>
      </c>
      <c r="O216">
        <v>1</v>
      </c>
      <c r="P216">
        <v>22.845269099999999</v>
      </c>
      <c r="Q216">
        <v>279</v>
      </c>
      <c r="R216">
        <v>12300</v>
      </c>
      <c r="S216">
        <v>4662</v>
      </c>
      <c r="T216">
        <v>0.379024390243902</v>
      </c>
      <c r="U216">
        <v>0</v>
      </c>
    </row>
    <row r="217" spans="1:21" x14ac:dyDescent="0.4">
      <c r="A217">
        <v>215</v>
      </c>
      <c r="B217" t="s">
        <v>12049</v>
      </c>
      <c r="C217" s="1">
        <v>44743</v>
      </c>
      <c r="D217" t="s">
        <v>393</v>
      </c>
      <c r="E217" t="s">
        <v>394</v>
      </c>
      <c r="F217">
        <v>10</v>
      </c>
      <c r="G217">
        <v>20</v>
      </c>
      <c r="H217">
        <v>50</v>
      </c>
      <c r="I217">
        <v>20</v>
      </c>
      <c r="J217">
        <v>20</v>
      </c>
      <c r="K217">
        <v>22</v>
      </c>
      <c r="L217">
        <v>18</v>
      </c>
      <c r="M217">
        <v>17</v>
      </c>
      <c r="N217">
        <v>1</v>
      </c>
      <c r="O217">
        <v>1</v>
      </c>
      <c r="P217">
        <v>25.49424913</v>
      </c>
      <c r="Q217">
        <v>291</v>
      </c>
      <c r="R217">
        <v>12300</v>
      </c>
      <c r="S217">
        <v>4291</v>
      </c>
      <c r="T217">
        <v>0.34886178861788603</v>
      </c>
      <c r="U217">
        <v>0</v>
      </c>
    </row>
    <row r="218" spans="1:21" x14ac:dyDescent="0.4">
      <c r="A218">
        <v>216</v>
      </c>
      <c r="B218" t="s">
        <v>12049</v>
      </c>
      <c r="C218" s="1">
        <v>44743</v>
      </c>
      <c r="D218" t="s">
        <v>395</v>
      </c>
      <c r="E218" t="s">
        <v>396</v>
      </c>
      <c r="F218">
        <v>10</v>
      </c>
      <c r="G218">
        <v>20</v>
      </c>
      <c r="H218">
        <v>40</v>
      </c>
      <c r="I218">
        <v>20</v>
      </c>
      <c r="J218">
        <v>10</v>
      </c>
      <c r="K218">
        <v>23</v>
      </c>
      <c r="L218">
        <v>21</v>
      </c>
      <c r="M218">
        <v>22</v>
      </c>
      <c r="N218">
        <v>1</v>
      </c>
      <c r="O218">
        <v>1</v>
      </c>
      <c r="P218">
        <v>21.948784719999999</v>
      </c>
      <c r="Q218">
        <v>284</v>
      </c>
      <c r="R218">
        <v>12300</v>
      </c>
      <c r="S218">
        <v>45731</v>
      </c>
      <c r="T218">
        <v>3.7179674796747899</v>
      </c>
      <c r="U218">
        <v>2</v>
      </c>
    </row>
    <row r="219" spans="1:21" x14ac:dyDescent="0.4">
      <c r="A219">
        <v>217</v>
      </c>
      <c r="B219" t="s">
        <v>12049</v>
      </c>
      <c r="C219" s="1">
        <v>44743</v>
      </c>
      <c r="D219" t="s">
        <v>397</v>
      </c>
      <c r="E219" t="s">
        <v>398</v>
      </c>
      <c r="F219">
        <v>10</v>
      </c>
      <c r="G219">
        <v>20</v>
      </c>
      <c r="H219">
        <v>30</v>
      </c>
      <c r="I219">
        <v>20</v>
      </c>
      <c r="J219">
        <v>10</v>
      </c>
      <c r="K219">
        <v>25</v>
      </c>
      <c r="L219">
        <v>20</v>
      </c>
      <c r="M219">
        <v>19</v>
      </c>
      <c r="N219">
        <v>2</v>
      </c>
      <c r="O219">
        <v>1</v>
      </c>
      <c r="P219">
        <v>20.120225690000002</v>
      </c>
      <c r="Q219">
        <v>259</v>
      </c>
      <c r="R219">
        <v>12300</v>
      </c>
      <c r="S219">
        <v>9075</v>
      </c>
      <c r="T219">
        <v>0.73780487804878003</v>
      </c>
      <c r="U219">
        <v>1</v>
      </c>
    </row>
    <row r="220" spans="1:21" x14ac:dyDescent="0.4">
      <c r="A220">
        <v>218</v>
      </c>
      <c r="B220" t="s">
        <v>12049</v>
      </c>
      <c r="C220" s="1">
        <v>44743</v>
      </c>
      <c r="D220" t="s">
        <v>399</v>
      </c>
      <c r="E220" t="s">
        <v>400</v>
      </c>
      <c r="F220">
        <v>10</v>
      </c>
      <c r="G220">
        <v>10</v>
      </c>
      <c r="H220">
        <v>10</v>
      </c>
      <c r="I220">
        <v>20</v>
      </c>
      <c r="J220">
        <v>10</v>
      </c>
      <c r="K220">
        <v>20</v>
      </c>
      <c r="L220">
        <v>22</v>
      </c>
      <c r="M220">
        <v>21</v>
      </c>
      <c r="N220">
        <v>2</v>
      </c>
      <c r="O220">
        <v>1</v>
      </c>
      <c r="P220">
        <v>19.698784719999999</v>
      </c>
      <c r="Q220">
        <v>267</v>
      </c>
      <c r="R220">
        <v>12300</v>
      </c>
      <c r="S220">
        <v>4358</v>
      </c>
      <c r="T220">
        <v>0.35430894308943001</v>
      </c>
      <c r="U220">
        <v>0</v>
      </c>
    </row>
    <row r="221" spans="1:21" x14ac:dyDescent="0.4">
      <c r="A221">
        <v>219</v>
      </c>
      <c r="B221" t="s">
        <v>12049</v>
      </c>
      <c r="C221" s="1">
        <v>44743</v>
      </c>
      <c r="D221" t="s">
        <v>401</v>
      </c>
      <c r="E221" t="s">
        <v>402</v>
      </c>
      <c r="F221">
        <v>10</v>
      </c>
      <c r="G221">
        <v>20</v>
      </c>
      <c r="H221">
        <v>20</v>
      </c>
      <c r="I221">
        <v>20</v>
      </c>
      <c r="J221">
        <v>20</v>
      </c>
      <c r="K221">
        <v>16</v>
      </c>
      <c r="L221">
        <v>20</v>
      </c>
      <c r="M221">
        <v>19</v>
      </c>
      <c r="N221">
        <v>1</v>
      </c>
      <c r="O221">
        <v>1</v>
      </c>
      <c r="P221">
        <v>21.548177079999999</v>
      </c>
      <c r="Q221">
        <v>276</v>
      </c>
      <c r="R221">
        <v>12300</v>
      </c>
      <c r="S221">
        <v>5434</v>
      </c>
      <c r="T221">
        <v>0.44178861788617801</v>
      </c>
      <c r="U221">
        <v>1</v>
      </c>
    </row>
    <row r="222" spans="1:21" x14ac:dyDescent="0.4">
      <c r="A222">
        <v>220</v>
      </c>
      <c r="B222" t="s">
        <v>12049</v>
      </c>
      <c r="C222" s="1">
        <v>44743</v>
      </c>
      <c r="D222" t="s">
        <v>403</v>
      </c>
      <c r="E222" t="s">
        <v>404</v>
      </c>
      <c r="F222">
        <v>10</v>
      </c>
      <c r="G222">
        <v>20</v>
      </c>
      <c r="H222">
        <v>30</v>
      </c>
      <c r="I222">
        <v>20</v>
      </c>
      <c r="J222">
        <v>10</v>
      </c>
      <c r="K222">
        <v>22</v>
      </c>
      <c r="L222">
        <v>20</v>
      </c>
      <c r="M222">
        <v>18</v>
      </c>
      <c r="N222">
        <v>1</v>
      </c>
      <c r="O222">
        <v>1</v>
      </c>
      <c r="P222">
        <v>19.36935764</v>
      </c>
      <c r="Q222">
        <v>230</v>
      </c>
      <c r="R222">
        <v>12300</v>
      </c>
      <c r="S222">
        <v>19197</v>
      </c>
      <c r="T222">
        <v>1.5607317073170699</v>
      </c>
      <c r="U222">
        <v>2</v>
      </c>
    </row>
    <row r="223" spans="1:21" x14ac:dyDescent="0.4">
      <c r="A223">
        <v>221</v>
      </c>
      <c r="B223" t="s">
        <v>12049</v>
      </c>
      <c r="C223" s="1">
        <v>44743</v>
      </c>
      <c r="D223" t="s">
        <v>405</v>
      </c>
      <c r="E223" t="s">
        <v>406</v>
      </c>
      <c r="F223">
        <v>10</v>
      </c>
      <c r="G223">
        <v>20</v>
      </c>
      <c r="H223">
        <v>40</v>
      </c>
      <c r="I223">
        <v>20</v>
      </c>
      <c r="J223">
        <v>20</v>
      </c>
      <c r="K223">
        <v>22</v>
      </c>
      <c r="L223">
        <v>20</v>
      </c>
      <c r="M223">
        <v>17</v>
      </c>
      <c r="N223">
        <v>1</v>
      </c>
      <c r="O223">
        <v>1</v>
      </c>
      <c r="P223">
        <v>21.593424479999999</v>
      </c>
      <c r="Q223">
        <v>221</v>
      </c>
      <c r="R223">
        <v>12300</v>
      </c>
      <c r="S223">
        <v>10971</v>
      </c>
      <c r="T223">
        <v>0.89195121951219503</v>
      </c>
      <c r="U223">
        <v>1</v>
      </c>
    </row>
    <row r="224" spans="1:21" x14ac:dyDescent="0.4">
      <c r="A224">
        <v>222</v>
      </c>
      <c r="B224" t="s">
        <v>12049</v>
      </c>
      <c r="C224" s="1">
        <v>44743</v>
      </c>
      <c r="D224" t="s">
        <v>407</v>
      </c>
      <c r="E224" t="s">
        <v>408</v>
      </c>
      <c r="F224">
        <v>10</v>
      </c>
      <c r="G224">
        <v>20</v>
      </c>
      <c r="H224">
        <v>30</v>
      </c>
      <c r="I224">
        <v>20</v>
      </c>
      <c r="J224">
        <v>20</v>
      </c>
      <c r="K224">
        <v>22</v>
      </c>
      <c r="L224">
        <v>20</v>
      </c>
      <c r="M224">
        <v>18</v>
      </c>
      <c r="N224">
        <v>2</v>
      </c>
      <c r="O224">
        <v>1</v>
      </c>
      <c r="P224">
        <v>24.628472219999999</v>
      </c>
      <c r="Q224">
        <v>240</v>
      </c>
      <c r="R224">
        <v>12300</v>
      </c>
      <c r="S224">
        <v>11384</v>
      </c>
      <c r="T224">
        <v>0.92552845528455197</v>
      </c>
      <c r="U224">
        <v>1</v>
      </c>
    </row>
    <row r="225" spans="1:21" x14ac:dyDescent="0.4">
      <c r="A225">
        <v>223</v>
      </c>
      <c r="B225" t="s">
        <v>12049</v>
      </c>
      <c r="C225" s="1">
        <v>44743</v>
      </c>
      <c r="D225" t="s">
        <v>409</v>
      </c>
      <c r="E225" t="s">
        <v>410</v>
      </c>
      <c r="F225">
        <v>10</v>
      </c>
      <c r="G225">
        <v>20</v>
      </c>
      <c r="H225">
        <v>20</v>
      </c>
      <c r="I225">
        <v>20</v>
      </c>
      <c r="J225">
        <v>20</v>
      </c>
      <c r="K225">
        <v>16</v>
      </c>
      <c r="L225">
        <v>16</v>
      </c>
      <c r="M225">
        <v>18</v>
      </c>
      <c r="N225">
        <v>2</v>
      </c>
      <c r="O225">
        <v>1</v>
      </c>
      <c r="P225">
        <v>28.934678819999998</v>
      </c>
      <c r="Q225">
        <v>298</v>
      </c>
      <c r="R225">
        <v>12300</v>
      </c>
      <c r="S225">
        <v>7974</v>
      </c>
      <c r="T225">
        <v>0.64829268292682896</v>
      </c>
      <c r="U225">
        <v>1</v>
      </c>
    </row>
    <row r="226" spans="1:21" x14ac:dyDescent="0.4">
      <c r="A226">
        <v>224</v>
      </c>
      <c r="B226" t="s">
        <v>12049</v>
      </c>
      <c r="C226" s="1">
        <v>44743</v>
      </c>
      <c r="D226" t="s">
        <v>411</v>
      </c>
      <c r="E226" t="s">
        <v>412</v>
      </c>
      <c r="F226">
        <v>10</v>
      </c>
      <c r="G226">
        <v>20</v>
      </c>
      <c r="H226">
        <v>40</v>
      </c>
      <c r="I226">
        <v>20</v>
      </c>
      <c r="J226">
        <v>10</v>
      </c>
      <c r="K226">
        <v>19</v>
      </c>
      <c r="L226">
        <v>19</v>
      </c>
      <c r="M226">
        <v>15</v>
      </c>
      <c r="N226">
        <v>1</v>
      </c>
      <c r="O226">
        <v>1</v>
      </c>
      <c r="P226">
        <v>23.637695310000002</v>
      </c>
      <c r="Q226">
        <v>220</v>
      </c>
      <c r="R226">
        <v>12300</v>
      </c>
      <c r="S226">
        <v>2225</v>
      </c>
      <c r="T226">
        <v>0.180894308943089</v>
      </c>
      <c r="U226">
        <v>0</v>
      </c>
    </row>
    <row r="227" spans="1:21" x14ac:dyDescent="0.4">
      <c r="A227">
        <v>225</v>
      </c>
      <c r="B227" t="s">
        <v>12049</v>
      </c>
      <c r="C227" s="1">
        <v>44713</v>
      </c>
      <c r="D227" t="s">
        <v>413</v>
      </c>
      <c r="E227" t="s">
        <v>414</v>
      </c>
      <c r="F227">
        <v>10</v>
      </c>
      <c r="G227">
        <v>10</v>
      </c>
      <c r="H227">
        <v>30</v>
      </c>
      <c r="I227">
        <v>20</v>
      </c>
      <c r="J227">
        <v>10</v>
      </c>
      <c r="K227">
        <v>19</v>
      </c>
      <c r="L227">
        <v>17</v>
      </c>
      <c r="M227">
        <v>17</v>
      </c>
      <c r="N227">
        <v>2</v>
      </c>
      <c r="O227">
        <v>1</v>
      </c>
      <c r="P227">
        <v>17.583441839999999</v>
      </c>
      <c r="Q227">
        <v>291</v>
      </c>
      <c r="R227">
        <v>12200</v>
      </c>
      <c r="S227">
        <v>32698</v>
      </c>
      <c r="T227">
        <v>2.6801639344262198</v>
      </c>
      <c r="U227">
        <v>2</v>
      </c>
    </row>
    <row r="228" spans="1:21" x14ac:dyDescent="0.4">
      <c r="A228">
        <v>226</v>
      </c>
      <c r="B228" t="s">
        <v>12049</v>
      </c>
      <c r="C228" s="1">
        <v>44713</v>
      </c>
      <c r="D228" t="s">
        <v>415</v>
      </c>
      <c r="E228" t="s">
        <v>416</v>
      </c>
      <c r="F228">
        <v>10</v>
      </c>
      <c r="G228">
        <v>20</v>
      </c>
      <c r="H228">
        <v>30</v>
      </c>
      <c r="I228">
        <v>20</v>
      </c>
      <c r="J228">
        <v>10</v>
      </c>
      <c r="K228">
        <v>21</v>
      </c>
      <c r="L228">
        <v>16</v>
      </c>
      <c r="M228">
        <v>14</v>
      </c>
      <c r="N228">
        <v>2</v>
      </c>
      <c r="O228">
        <v>1</v>
      </c>
      <c r="P228">
        <v>38.989908849999999</v>
      </c>
      <c r="Q228">
        <v>276</v>
      </c>
      <c r="R228">
        <v>12200</v>
      </c>
      <c r="S228">
        <v>5517</v>
      </c>
      <c r="T228">
        <v>0.45221311475409798</v>
      </c>
      <c r="U228">
        <v>1</v>
      </c>
    </row>
    <row r="229" spans="1:21" x14ac:dyDescent="0.4">
      <c r="A229">
        <v>227</v>
      </c>
      <c r="B229" t="s">
        <v>12049</v>
      </c>
      <c r="C229" s="1">
        <v>44713</v>
      </c>
      <c r="D229" t="s">
        <v>417</v>
      </c>
      <c r="E229" t="s">
        <v>418</v>
      </c>
      <c r="F229">
        <v>10</v>
      </c>
      <c r="G229">
        <v>20</v>
      </c>
      <c r="H229">
        <v>40</v>
      </c>
      <c r="I229">
        <v>20</v>
      </c>
      <c r="J229">
        <v>10</v>
      </c>
      <c r="K229">
        <v>17</v>
      </c>
      <c r="L229">
        <v>18</v>
      </c>
      <c r="M229">
        <v>20</v>
      </c>
      <c r="N229">
        <v>1</v>
      </c>
      <c r="O229">
        <v>1</v>
      </c>
      <c r="P229">
        <v>28.803059900000001</v>
      </c>
      <c r="Q229">
        <v>262</v>
      </c>
      <c r="R229">
        <v>12200</v>
      </c>
      <c r="S229">
        <v>44936</v>
      </c>
      <c r="T229">
        <v>3.6832786885245898</v>
      </c>
      <c r="U229">
        <v>2</v>
      </c>
    </row>
    <row r="230" spans="1:21" x14ac:dyDescent="0.4">
      <c r="A230">
        <v>228</v>
      </c>
      <c r="B230" t="s">
        <v>12049</v>
      </c>
      <c r="C230" s="1">
        <v>44713</v>
      </c>
      <c r="D230" t="s">
        <v>419</v>
      </c>
      <c r="E230" t="s">
        <v>420</v>
      </c>
      <c r="F230">
        <v>10</v>
      </c>
      <c r="G230">
        <v>20</v>
      </c>
      <c r="H230">
        <v>30</v>
      </c>
      <c r="I230">
        <v>20</v>
      </c>
      <c r="J230">
        <v>10</v>
      </c>
      <c r="K230">
        <v>48</v>
      </c>
      <c r="L230">
        <v>51</v>
      </c>
      <c r="M230">
        <v>47</v>
      </c>
      <c r="N230">
        <v>2</v>
      </c>
      <c r="O230">
        <v>1</v>
      </c>
      <c r="P230">
        <v>21.625434030000001</v>
      </c>
      <c r="Q230">
        <v>255</v>
      </c>
      <c r="R230">
        <v>12200</v>
      </c>
      <c r="S230">
        <v>23099</v>
      </c>
      <c r="T230">
        <v>1.8933606557377001</v>
      </c>
      <c r="U230">
        <v>2</v>
      </c>
    </row>
    <row r="231" spans="1:21" x14ac:dyDescent="0.4">
      <c r="A231">
        <v>229</v>
      </c>
      <c r="B231" t="s">
        <v>12049</v>
      </c>
      <c r="C231" s="1">
        <v>44713</v>
      </c>
      <c r="D231" t="s">
        <v>421</v>
      </c>
      <c r="E231" t="s">
        <v>422</v>
      </c>
      <c r="F231">
        <v>10</v>
      </c>
      <c r="G231">
        <v>20</v>
      </c>
      <c r="H231">
        <v>40</v>
      </c>
      <c r="I231">
        <v>20</v>
      </c>
      <c r="J231">
        <v>10</v>
      </c>
      <c r="K231">
        <v>16</v>
      </c>
      <c r="L231">
        <v>17</v>
      </c>
      <c r="M231">
        <v>17</v>
      </c>
      <c r="N231">
        <v>2</v>
      </c>
      <c r="O231">
        <v>1</v>
      </c>
      <c r="P231">
        <v>25.576714410000001</v>
      </c>
      <c r="Q231">
        <v>280</v>
      </c>
      <c r="R231">
        <v>12200</v>
      </c>
      <c r="S231">
        <v>12860</v>
      </c>
      <c r="T231">
        <v>1.0540983606557299</v>
      </c>
      <c r="U231">
        <v>1</v>
      </c>
    </row>
    <row r="232" spans="1:21" x14ac:dyDescent="0.4">
      <c r="A232">
        <v>230</v>
      </c>
      <c r="B232" t="s">
        <v>12049</v>
      </c>
      <c r="C232" s="1">
        <v>44713</v>
      </c>
      <c r="D232" t="s">
        <v>423</v>
      </c>
      <c r="E232" t="s">
        <v>424</v>
      </c>
      <c r="F232">
        <v>10</v>
      </c>
      <c r="G232">
        <v>20</v>
      </c>
      <c r="H232">
        <v>40</v>
      </c>
      <c r="I232">
        <v>20</v>
      </c>
      <c r="J232">
        <v>10</v>
      </c>
      <c r="K232">
        <v>21</v>
      </c>
      <c r="L232">
        <v>19</v>
      </c>
      <c r="M232">
        <v>16</v>
      </c>
      <c r="N232">
        <v>2</v>
      </c>
      <c r="O232">
        <v>1</v>
      </c>
      <c r="P232">
        <v>24.93956163</v>
      </c>
      <c r="Q232">
        <v>297</v>
      </c>
      <c r="R232">
        <v>12200</v>
      </c>
      <c r="S232">
        <v>21599</v>
      </c>
      <c r="T232">
        <v>1.77040983606557</v>
      </c>
      <c r="U232">
        <v>2</v>
      </c>
    </row>
    <row r="233" spans="1:21" x14ac:dyDescent="0.4">
      <c r="A233">
        <v>231</v>
      </c>
      <c r="B233" t="s">
        <v>12049</v>
      </c>
      <c r="C233" s="1">
        <v>44713</v>
      </c>
      <c r="D233" t="s">
        <v>425</v>
      </c>
      <c r="E233" t="s">
        <v>426</v>
      </c>
      <c r="F233">
        <v>10</v>
      </c>
      <c r="G233">
        <v>10</v>
      </c>
      <c r="H233">
        <v>40</v>
      </c>
      <c r="I233">
        <v>20</v>
      </c>
      <c r="J233">
        <v>10</v>
      </c>
      <c r="K233">
        <v>24</v>
      </c>
      <c r="L233">
        <v>21</v>
      </c>
      <c r="M233">
        <v>16</v>
      </c>
      <c r="N233">
        <v>2</v>
      </c>
      <c r="O233">
        <v>1</v>
      </c>
      <c r="P233">
        <v>20.73415799</v>
      </c>
      <c r="Q233">
        <v>251</v>
      </c>
      <c r="R233">
        <v>12200</v>
      </c>
      <c r="S233">
        <v>42975</v>
      </c>
      <c r="T233">
        <v>3.5225409836065502</v>
      </c>
      <c r="U233">
        <v>2</v>
      </c>
    </row>
    <row r="234" spans="1:21" x14ac:dyDescent="0.4">
      <c r="A234">
        <v>232</v>
      </c>
      <c r="B234" t="s">
        <v>12049</v>
      </c>
      <c r="C234" s="1">
        <v>44713</v>
      </c>
      <c r="D234" t="s">
        <v>427</v>
      </c>
      <c r="E234" t="s">
        <v>428</v>
      </c>
      <c r="F234">
        <v>10</v>
      </c>
      <c r="G234">
        <v>20</v>
      </c>
      <c r="H234">
        <v>30</v>
      </c>
      <c r="I234">
        <v>20</v>
      </c>
      <c r="J234">
        <v>20</v>
      </c>
      <c r="K234">
        <v>23</v>
      </c>
      <c r="L234">
        <v>21</v>
      </c>
      <c r="M234">
        <v>16</v>
      </c>
      <c r="N234">
        <v>2</v>
      </c>
      <c r="O234">
        <v>1</v>
      </c>
      <c r="P234">
        <v>24.207790800000001</v>
      </c>
      <c r="Q234">
        <v>293</v>
      </c>
      <c r="R234">
        <v>12200</v>
      </c>
      <c r="S234">
        <v>5767</v>
      </c>
      <c r="T234">
        <v>0.47270491803278603</v>
      </c>
      <c r="U234">
        <v>1</v>
      </c>
    </row>
    <row r="235" spans="1:21" x14ac:dyDescent="0.4">
      <c r="A235">
        <v>233</v>
      </c>
      <c r="B235" t="s">
        <v>12049</v>
      </c>
      <c r="C235" s="1">
        <v>44713</v>
      </c>
      <c r="D235" t="s">
        <v>429</v>
      </c>
      <c r="E235" t="s">
        <v>430</v>
      </c>
      <c r="F235">
        <v>10</v>
      </c>
      <c r="G235">
        <v>20</v>
      </c>
      <c r="H235">
        <v>40</v>
      </c>
      <c r="I235">
        <v>20</v>
      </c>
      <c r="J235">
        <v>20</v>
      </c>
      <c r="K235">
        <v>20</v>
      </c>
      <c r="L235">
        <v>18</v>
      </c>
      <c r="M235">
        <v>13</v>
      </c>
      <c r="N235">
        <v>1</v>
      </c>
      <c r="O235">
        <v>1</v>
      </c>
      <c r="P235">
        <v>24.376627599999999</v>
      </c>
      <c r="Q235">
        <v>237</v>
      </c>
      <c r="R235">
        <v>12200</v>
      </c>
      <c r="S235">
        <v>3004</v>
      </c>
      <c r="T235">
        <v>0.24622950819672099</v>
      </c>
      <c r="U235">
        <v>0</v>
      </c>
    </row>
    <row r="236" spans="1:21" x14ac:dyDescent="0.4">
      <c r="A236">
        <v>234</v>
      </c>
      <c r="B236" t="s">
        <v>12049</v>
      </c>
      <c r="C236" s="1">
        <v>44713</v>
      </c>
      <c r="D236" t="s">
        <v>431</v>
      </c>
      <c r="E236" t="s">
        <v>432</v>
      </c>
      <c r="F236">
        <v>10</v>
      </c>
      <c r="G236">
        <v>20</v>
      </c>
      <c r="H236">
        <v>20</v>
      </c>
      <c r="I236">
        <v>20</v>
      </c>
      <c r="J236">
        <v>10</v>
      </c>
      <c r="K236">
        <v>16</v>
      </c>
      <c r="L236">
        <v>16</v>
      </c>
      <c r="M236">
        <v>15</v>
      </c>
      <c r="N236">
        <v>1</v>
      </c>
      <c r="O236">
        <v>1</v>
      </c>
      <c r="P236">
        <v>27.369683160000001</v>
      </c>
      <c r="Q236">
        <v>243</v>
      </c>
      <c r="R236">
        <v>12200</v>
      </c>
      <c r="S236">
        <v>35384</v>
      </c>
      <c r="T236">
        <v>2.9003278688524499</v>
      </c>
      <c r="U236">
        <v>2</v>
      </c>
    </row>
    <row r="237" spans="1:21" x14ac:dyDescent="0.4">
      <c r="A237">
        <v>235</v>
      </c>
      <c r="B237" t="s">
        <v>12049</v>
      </c>
      <c r="C237" s="1">
        <v>44713</v>
      </c>
      <c r="D237" t="s">
        <v>433</v>
      </c>
      <c r="E237" t="s">
        <v>434</v>
      </c>
      <c r="F237">
        <v>10</v>
      </c>
      <c r="G237">
        <v>20</v>
      </c>
      <c r="H237">
        <v>40</v>
      </c>
      <c r="I237">
        <v>20</v>
      </c>
      <c r="J237">
        <v>20</v>
      </c>
      <c r="K237">
        <v>22</v>
      </c>
      <c r="L237">
        <v>22</v>
      </c>
      <c r="M237">
        <v>17</v>
      </c>
      <c r="N237">
        <v>1</v>
      </c>
      <c r="O237">
        <v>1</v>
      </c>
      <c r="P237">
        <v>18.735894099999999</v>
      </c>
      <c r="Q237">
        <v>265</v>
      </c>
      <c r="R237">
        <v>12200</v>
      </c>
      <c r="S237">
        <v>3546</v>
      </c>
      <c r="T237">
        <v>0.29065573770491798</v>
      </c>
      <c r="U237">
        <v>0</v>
      </c>
    </row>
    <row r="238" spans="1:21" x14ac:dyDescent="0.4">
      <c r="A238">
        <v>236</v>
      </c>
      <c r="B238" t="s">
        <v>12049</v>
      </c>
      <c r="C238" s="1">
        <v>44713</v>
      </c>
      <c r="D238" t="s">
        <v>435</v>
      </c>
      <c r="E238" t="s">
        <v>436</v>
      </c>
      <c r="F238">
        <v>10</v>
      </c>
      <c r="G238">
        <v>20</v>
      </c>
      <c r="H238">
        <v>40</v>
      </c>
      <c r="I238">
        <v>20</v>
      </c>
      <c r="J238">
        <v>20</v>
      </c>
      <c r="K238">
        <v>22</v>
      </c>
      <c r="L238">
        <v>21</v>
      </c>
      <c r="M238">
        <v>17</v>
      </c>
      <c r="N238">
        <v>1</v>
      </c>
      <c r="O238">
        <v>1</v>
      </c>
      <c r="P238">
        <v>25.592230900000001</v>
      </c>
      <c r="Q238">
        <v>228</v>
      </c>
      <c r="R238">
        <v>12200</v>
      </c>
      <c r="S238">
        <v>7460</v>
      </c>
      <c r="T238">
        <v>0.61147540983606496</v>
      </c>
      <c r="U238">
        <v>1</v>
      </c>
    </row>
    <row r="239" spans="1:21" x14ac:dyDescent="0.4">
      <c r="A239">
        <v>237</v>
      </c>
      <c r="B239" t="s">
        <v>12049</v>
      </c>
      <c r="C239" s="1">
        <v>44713</v>
      </c>
      <c r="D239" t="s">
        <v>437</v>
      </c>
      <c r="E239" t="s">
        <v>438</v>
      </c>
      <c r="F239">
        <v>10</v>
      </c>
      <c r="G239">
        <v>20</v>
      </c>
      <c r="H239">
        <v>20</v>
      </c>
      <c r="I239">
        <v>10</v>
      </c>
      <c r="J239">
        <v>20</v>
      </c>
      <c r="K239">
        <v>14</v>
      </c>
      <c r="L239">
        <v>17</v>
      </c>
      <c r="M239">
        <v>21</v>
      </c>
      <c r="N239">
        <v>1</v>
      </c>
      <c r="O239">
        <v>1</v>
      </c>
      <c r="P239">
        <v>23.132269969999999</v>
      </c>
      <c r="Q239">
        <v>285</v>
      </c>
      <c r="R239">
        <v>12200</v>
      </c>
      <c r="S239">
        <v>637</v>
      </c>
      <c r="T239">
        <v>5.2213114754098303E-2</v>
      </c>
      <c r="U239">
        <v>0</v>
      </c>
    </row>
    <row r="240" spans="1:21" x14ac:dyDescent="0.4">
      <c r="A240">
        <v>238</v>
      </c>
      <c r="B240" t="s">
        <v>12049</v>
      </c>
      <c r="C240" s="1">
        <v>44713</v>
      </c>
      <c r="D240" t="s">
        <v>439</v>
      </c>
      <c r="E240" t="s">
        <v>440</v>
      </c>
      <c r="F240">
        <v>10</v>
      </c>
      <c r="G240">
        <v>20</v>
      </c>
      <c r="H240">
        <v>40</v>
      </c>
      <c r="I240">
        <v>20</v>
      </c>
      <c r="J240">
        <v>20</v>
      </c>
      <c r="K240">
        <v>24</v>
      </c>
      <c r="L240">
        <v>16</v>
      </c>
      <c r="M240">
        <v>13</v>
      </c>
      <c r="N240">
        <v>1</v>
      </c>
      <c r="O240">
        <v>1</v>
      </c>
      <c r="P240">
        <v>22.436089410000001</v>
      </c>
      <c r="Q240">
        <v>262</v>
      </c>
      <c r="R240">
        <v>12200</v>
      </c>
      <c r="S240">
        <v>6199</v>
      </c>
      <c r="T240">
        <v>0.50811475409836004</v>
      </c>
      <c r="U240">
        <v>1</v>
      </c>
    </row>
    <row r="241" spans="1:21" x14ac:dyDescent="0.4">
      <c r="A241">
        <v>239</v>
      </c>
      <c r="B241" t="s">
        <v>12049</v>
      </c>
      <c r="C241" s="1">
        <v>44713</v>
      </c>
      <c r="D241" t="s">
        <v>441</v>
      </c>
      <c r="E241" t="s">
        <v>442</v>
      </c>
      <c r="F241">
        <v>10</v>
      </c>
      <c r="G241">
        <v>20</v>
      </c>
      <c r="H241">
        <v>20</v>
      </c>
      <c r="I241">
        <v>20</v>
      </c>
      <c r="J241">
        <v>20</v>
      </c>
      <c r="K241">
        <v>13</v>
      </c>
      <c r="L241">
        <v>17</v>
      </c>
      <c r="M241">
        <v>21</v>
      </c>
      <c r="N241">
        <v>2</v>
      </c>
      <c r="O241">
        <v>1</v>
      </c>
      <c r="P241">
        <v>25.32834201</v>
      </c>
      <c r="Q241">
        <v>251</v>
      </c>
      <c r="R241">
        <v>12200</v>
      </c>
      <c r="S241">
        <v>5528</v>
      </c>
      <c r="T241">
        <v>0.45311475409836</v>
      </c>
      <c r="U241">
        <v>1</v>
      </c>
    </row>
    <row r="242" spans="1:21" x14ac:dyDescent="0.4">
      <c r="A242">
        <v>240</v>
      </c>
      <c r="B242" t="s">
        <v>12049</v>
      </c>
      <c r="C242" s="1">
        <v>44682</v>
      </c>
      <c r="D242" t="s">
        <v>443</v>
      </c>
      <c r="E242" t="s">
        <v>444</v>
      </c>
      <c r="F242">
        <v>10</v>
      </c>
      <c r="G242">
        <v>20</v>
      </c>
      <c r="H242">
        <v>40</v>
      </c>
      <c r="I242">
        <v>20</v>
      </c>
      <c r="J242">
        <v>30</v>
      </c>
      <c r="K242">
        <v>20</v>
      </c>
      <c r="L242">
        <v>17</v>
      </c>
      <c r="M242">
        <v>14</v>
      </c>
      <c r="N242">
        <v>2</v>
      </c>
      <c r="O242">
        <v>1</v>
      </c>
      <c r="P242">
        <v>24.78895399</v>
      </c>
      <c r="Q242">
        <v>241</v>
      </c>
      <c r="R242">
        <v>11600</v>
      </c>
      <c r="S242">
        <v>32566</v>
      </c>
      <c r="T242">
        <v>2.8074137931034402</v>
      </c>
      <c r="U242">
        <v>2</v>
      </c>
    </row>
    <row r="243" spans="1:21" x14ac:dyDescent="0.4">
      <c r="A243">
        <v>241</v>
      </c>
      <c r="B243" t="s">
        <v>12049</v>
      </c>
      <c r="C243" s="1">
        <v>44682</v>
      </c>
      <c r="D243" t="s">
        <v>445</v>
      </c>
      <c r="E243" t="s">
        <v>446</v>
      </c>
      <c r="F243">
        <v>10</v>
      </c>
      <c r="G243">
        <v>20</v>
      </c>
      <c r="H243">
        <v>30</v>
      </c>
      <c r="I243">
        <v>20</v>
      </c>
      <c r="J243">
        <v>20</v>
      </c>
      <c r="K243">
        <v>28</v>
      </c>
      <c r="L243">
        <v>23</v>
      </c>
      <c r="M243">
        <v>19</v>
      </c>
      <c r="N243">
        <v>2</v>
      </c>
      <c r="O243">
        <v>1</v>
      </c>
      <c r="P243">
        <v>20.134114579999999</v>
      </c>
      <c r="Q243">
        <v>242</v>
      </c>
      <c r="R243">
        <v>11600</v>
      </c>
      <c r="S243">
        <v>19628</v>
      </c>
      <c r="T243">
        <v>1.6920689655172401</v>
      </c>
      <c r="U243">
        <v>2</v>
      </c>
    </row>
    <row r="244" spans="1:21" x14ac:dyDescent="0.4">
      <c r="A244">
        <v>242</v>
      </c>
      <c r="B244" t="s">
        <v>12049</v>
      </c>
      <c r="C244" s="1">
        <v>44682</v>
      </c>
      <c r="D244" t="s">
        <v>447</v>
      </c>
      <c r="E244" t="s">
        <v>448</v>
      </c>
      <c r="F244">
        <v>10</v>
      </c>
      <c r="G244">
        <v>20</v>
      </c>
      <c r="H244">
        <v>20</v>
      </c>
      <c r="I244">
        <v>20</v>
      </c>
      <c r="J244">
        <v>20</v>
      </c>
      <c r="K244">
        <v>21</v>
      </c>
      <c r="L244">
        <v>22</v>
      </c>
      <c r="M244">
        <v>16</v>
      </c>
      <c r="N244">
        <v>2</v>
      </c>
      <c r="O244">
        <v>1</v>
      </c>
      <c r="P244">
        <v>26.723741319999998</v>
      </c>
      <c r="Q244">
        <v>230</v>
      </c>
      <c r="R244">
        <v>11600</v>
      </c>
      <c r="S244">
        <v>11573</v>
      </c>
      <c r="T244">
        <v>0.99767241379310301</v>
      </c>
      <c r="U244">
        <v>1</v>
      </c>
    </row>
    <row r="245" spans="1:21" x14ac:dyDescent="0.4">
      <c r="A245">
        <v>243</v>
      </c>
      <c r="B245" t="s">
        <v>12049</v>
      </c>
      <c r="C245" s="1">
        <v>44682</v>
      </c>
      <c r="D245" t="s">
        <v>449</v>
      </c>
      <c r="E245" t="s">
        <v>450</v>
      </c>
      <c r="F245">
        <v>10</v>
      </c>
      <c r="G245">
        <v>20</v>
      </c>
      <c r="H245">
        <v>30</v>
      </c>
      <c r="I245">
        <v>20</v>
      </c>
      <c r="J245">
        <v>20</v>
      </c>
      <c r="K245">
        <v>23</v>
      </c>
      <c r="L245">
        <v>19</v>
      </c>
      <c r="M245">
        <v>17</v>
      </c>
      <c r="N245">
        <v>2</v>
      </c>
      <c r="O245">
        <v>1</v>
      </c>
      <c r="P245">
        <v>23.076605900000001</v>
      </c>
      <c r="Q245">
        <v>260</v>
      </c>
      <c r="R245">
        <v>11600</v>
      </c>
      <c r="S245">
        <v>8555</v>
      </c>
      <c r="T245">
        <v>0.73750000000000004</v>
      </c>
      <c r="U245">
        <v>1</v>
      </c>
    </row>
    <row r="246" spans="1:21" x14ac:dyDescent="0.4">
      <c r="A246">
        <v>244</v>
      </c>
      <c r="B246" t="s">
        <v>12049</v>
      </c>
      <c r="C246" s="1">
        <v>44682</v>
      </c>
      <c r="D246" t="s">
        <v>451</v>
      </c>
      <c r="E246" t="s">
        <v>452</v>
      </c>
      <c r="F246">
        <v>10</v>
      </c>
      <c r="G246">
        <v>20</v>
      </c>
      <c r="H246">
        <v>30</v>
      </c>
      <c r="I246">
        <v>10</v>
      </c>
      <c r="J246">
        <v>20</v>
      </c>
      <c r="K246">
        <v>23</v>
      </c>
      <c r="L246">
        <v>19</v>
      </c>
      <c r="M246">
        <v>16</v>
      </c>
      <c r="N246">
        <v>2</v>
      </c>
      <c r="O246">
        <v>1</v>
      </c>
      <c r="P246">
        <v>21.905490449999999</v>
      </c>
      <c r="Q246">
        <v>231</v>
      </c>
      <c r="R246">
        <v>11600</v>
      </c>
      <c r="S246">
        <v>11279</v>
      </c>
      <c r="T246">
        <v>0.97232758620689597</v>
      </c>
      <c r="U246">
        <v>1</v>
      </c>
    </row>
    <row r="247" spans="1:21" x14ac:dyDescent="0.4">
      <c r="A247">
        <v>245</v>
      </c>
      <c r="B247" t="s">
        <v>12049</v>
      </c>
      <c r="C247" s="1">
        <v>44682</v>
      </c>
      <c r="D247" t="s">
        <v>453</v>
      </c>
      <c r="E247" t="s">
        <v>454</v>
      </c>
      <c r="F247">
        <v>10</v>
      </c>
      <c r="G247">
        <v>20</v>
      </c>
      <c r="H247">
        <v>40</v>
      </c>
      <c r="I247">
        <v>20</v>
      </c>
      <c r="J247">
        <v>20</v>
      </c>
      <c r="K247">
        <v>21</v>
      </c>
      <c r="L247">
        <v>18</v>
      </c>
      <c r="M247">
        <v>17</v>
      </c>
      <c r="N247">
        <v>2</v>
      </c>
      <c r="O247">
        <v>1</v>
      </c>
      <c r="P247">
        <v>25.533962670000001</v>
      </c>
      <c r="Q247">
        <v>293</v>
      </c>
      <c r="R247">
        <v>11600</v>
      </c>
      <c r="S247">
        <v>6640</v>
      </c>
      <c r="T247">
        <v>0.57241379310344798</v>
      </c>
      <c r="U247">
        <v>1</v>
      </c>
    </row>
    <row r="248" spans="1:21" x14ac:dyDescent="0.4">
      <c r="A248">
        <v>246</v>
      </c>
      <c r="B248" t="s">
        <v>12049</v>
      </c>
      <c r="C248" s="1">
        <v>44682</v>
      </c>
      <c r="D248" t="s">
        <v>455</v>
      </c>
      <c r="E248" t="s">
        <v>456</v>
      </c>
      <c r="F248">
        <v>10</v>
      </c>
      <c r="G248">
        <v>20</v>
      </c>
      <c r="H248">
        <v>50</v>
      </c>
      <c r="I248">
        <v>20</v>
      </c>
      <c r="J248">
        <v>10</v>
      </c>
      <c r="K248">
        <v>20</v>
      </c>
      <c r="L248">
        <v>19</v>
      </c>
      <c r="M248">
        <v>18</v>
      </c>
      <c r="N248">
        <v>1</v>
      </c>
      <c r="O248">
        <v>1</v>
      </c>
      <c r="P248">
        <v>21.14822049</v>
      </c>
      <c r="Q248">
        <v>249</v>
      </c>
      <c r="R248">
        <v>11600</v>
      </c>
      <c r="S248">
        <v>122085</v>
      </c>
      <c r="T248">
        <v>10.524568965517201</v>
      </c>
      <c r="U248">
        <v>3</v>
      </c>
    </row>
    <row r="249" spans="1:21" x14ac:dyDescent="0.4">
      <c r="A249">
        <v>247</v>
      </c>
      <c r="B249" t="s">
        <v>12049</v>
      </c>
      <c r="C249" s="1">
        <v>44682</v>
      </c>
      <c r="D249" t="s">
        <v>457</v>
      </c>
      <c r="E249" t="s">
        <v>458</v>
      </c>
      <c r="F249">
        <v>10</v>
      </c>
      <c r="G249">
        <v>10</v>
      </c>
      <c r="H249">
        <v>20</v>
      </c>
      <c r="I249">
        <v>10</v>
      </c>
      <c r="J249">
        <v>10</v>
      </c>
      <c r="K249">
        <v>23</v>
      </c>
      <c r="L249">
        <v>18</v>
      </c>
      <c r="M249">
        <v>14</v>
      </c>
      <c r="N249">
        <v>2</v>
      </c>
      <c r="O249">
        <v>1</v>
      </c>
      <c r="P249">
        <v>22.21484375</v>
      </c>
      <c r="Q249">
        <v>241</v>
      </c>
      <c r="R249">
        <v>11600</v>
      </c>
      <c r="S249">
        <v>5727</v>
      </c>
      <c r="T249">
        <v>0.49370689655172401</v>
      </c>
      <c r="U249">
        <v>1</v>
      </c>
    </row>
    <row r="250" spans="1:21" x14ac:dyDescent="0.4">
      <c r="A250">
        <v>248</v>
      </c>
      <c r="B250" t="s">
        <v>12049</v>
      </c>
      <c r="C250" s="1">
        <v>44682</v>
      </c>
      <c r="D250" t="s">
        <v>459</v>
      </c>
      <c r="E250" t="s">
        <v>460</v>
      </c>
      <c r="F250">
        <v>10</v>
      </c>
      <c r="G250">
        <v>20</v>
      </c>
      <c r="H250">
        <v>40</v>
      </c>
      <c r="I250">
        <v>20</v>
      </c>
      <c r="J250">
        <v>20</v>
      </c>
      <c r="K250">
        <v>55</v>
      </c>
      <c r="L250">
        <v>49</v>
      </c>
      <c r="M250">
        <v>46</v>
      </c>
      <c r="N250">
        <v>2</v>
      </c>
      <c r="O250">
        <v>1</v>
      </c>
      <c r="P250">
        <v>21.645182290000001</v>
      </c>
      <c r="Q250">
        <v>281</v>
      </c>
      <c r="R250">
        <v>11600</v>
      </c>
      <c r="S250">
        <v>54217</v>
      </c>
      <c r="T250">
        <v>4.6738793103448204</v>
      </c>
      <c r="U250">
        <v>3</v>
      </c>
    </row>
    <row r="251" spans="1:21" x14ac:dyDescent="0.4">
      <c r="A251">
        <v>249</v>
      </c>
      <c r="B251" t="s">
        <v>12049</v>
      </c>
      <c r="C251" s="1">
        <v>44682</v>
      </c>
      <c r="D251" t="s">
        <v>461</v>
      </c>
      <c r="E251" t="s">
        <v>462</v>
      </c>
      <c r="F251">
        <v>10</v>
      </c>
      <c r="G251">
        <v>20</v>
      </c>
      <c r="H251">
        <v>30</v>
      </c>
      <c r="I251">
        <v>20</v>
      </c>
      <c r="J251">
        <v>20</v>
      </c>
      <c r="K251">
        <v>20</v>
      </c>
      <c r="L251">
        <v>20</v>
      </c>
      <c r="M251">
        <v>19</v>
      </c>
      <c r="N251">
        <v>2</v>
      </c>
      <c r="O251">
        <v>1</v>
      </c>
      <c r="P251">
        <v>28.105143229999999</v>
      </c>
      <c r="Q251">
        <v>262</v>
      </c>
      <c r="R251">
        <v>11600</v>
      </c>
      <c r="S251">
        <v>55509</v>
      </c>
      <c r="T251">
        <v>4.7852586206896497</v>
      </c>
      <c r="U251">
        <v>3</v>
      </c>
    </row>
    <row r="252" spans="1:21" x14ac:dyDescent="0.4">
      <c r="A252">
        <v>250</v>
      </c>
      <c r="B252" t="s">
        <v>12049</v>
      </c>
      <c r="C252" s="1">
        <v>44682</v>
      </c>
      <c r="D252" t="s">
        <v>463</v>
      </c>
      <c r="E252" t="s">
        <v>464</v>
      </c>
      <c r="F252">
        <v>10</v>
      </c>
      <c r="G252">
        <v>20</v>
      </c>
      <c r="H252">
        <v>30</v>
      </c>
      <c r="I252">
        <v>20</v>
      </c>
      <c r="J252">
        <v>20</v>
      </c>
      <c r="K252">
        <v>19</v>
      </c>
      <c r="L252">
        <v>18</v>
      </c>
      <c r="M252">
        <v>17</v>
      </c>
      <c r="N252">
        <v>2</v>
      </c>
      <c r="O252">
        <v>1</v>
      </c>
      <c r="P252">
        <v>25.629991319999998</v>
      </c>
      <c r="Q252">
        <v>252</v>
      </c>
      <c r="R252">
        <v>11600</v>
      </c>
      <c r="S252">
        <v>103930</v>
      </c>
      <c r="T252">
        <v>8.9594827586206893</v>
      </c>
      <c r="U252">
        <v>3</v>
      </c>
    </row>
    <row r="253" spans="1:21" x14ac:dyDescent="0.4">
      <c r="A253">
        <v>251</v>
      </c>
      <c r="B253" t="s">
        <v>12049</v>
      </c>
      <c r="C253" s="1">
        <v>44682</v>
      </c>
      <c r="D253" t="s">
        <v>465</v>
      </c>
      <c r="E253" t="s">
        <v>466</v>
      </c>
      <c r="F253">
        <v>10</v>
      </c>
      <c r="G253">
        <v>20</v>
      </c>
      <c r="H253">
        <v>20</v>
      </c>
      <c r="I253">
        <v>10</v>
      </c>
      <c r="J253">
        <v>20</v>
      </c>
      <c r="K253">
        <v>23</v>
      </c>
      <c r="L253">
        <v>22</v>
      </c>
      <c r="M253">
        <v>19</v>
      </c>
      <c r="N253">
        <v>1</v>
      </c>
      <c r="O253">
        <v>1</v>
      </c>
      <c r="P253">
        <v>24.439778650000001</v>
      </c>
      <c r="Q253">
        <v>249</v>
      </c>
      <c r="R253">
        <v>11600</v>
      </c>
      <c r="S253">
        <v>9308</v>
      </c>
      <c r="T253">
        <v>0.80241379310344796</v>
      </c>
      <c r="U253">
        <v>1</v>
      </c>
    </row>
    <row r="254" spans="1:21" x14ac:dyDescent="0.4">
      <c r="A254">
        <v>252</v>
      </c>
      <c r="B254" t="s">
        <v>12049</v>
      </c>
      <c r="C254" s="1">
        <v>44682</v>
      </c>
      <c r="D254" t="s">
        <v>467</v>
      </c>
      <c r="E254" t="s">
        <v>468</v>
      </c>
      <c r="F254">
        <v>10</v>
      </c>
      <c r="G254">
        <v>20</v>
      </c>
      <c r="H254">
        <v>30</v>
      </c>
      <c r="I254">
        <v>20</v>
      </c>
      <c r="J254">
        <v>20</v>
      </c>
      <c r="K254">
        <v>22</v>
      </c>
      <c r="L254">
        <v>19</v>
      </c>
      <c r="M254">
        <v>20</v>
      </c>
      <c r="N254">
        <v>2</v>
      </c>
      <c r="O254">
        <v>1</v>
      </c>
      <c r="P254">
        <v>28.059678819999998</v>
      </c>
      <c r="Q254">
        <v>248</v>
      </c>
      <c r="R254">
        <v>11600</v>
      </c>
      <c r="S254">
        <v>20534</v>
      </c>
      <c r="T254">
        <v>1.7701724137931001</v>
      </c>
      <c r="U254">
        <v>2</v>
      </c>
    </row>
    <row r="255" spans="1:21" x14ac:dyDescent="0.4">
      <c r="A255">
        <v>253</v>
      </c>
      <c r="B255" t="s">
        <v>12049</v>
      </c>
      <c r="C255" s="1">
        <v>44682</v>
      </c>
      <c r="D255" t="s">
        <v>469</v>
      </c>
      <c r="E255" t="s">
        <v>470</v>
      </c>
      <c r="F255">
        <v>10</v>
      </c>
      <c r="G255">
        <v>20</v>
      </c>
      <c r="H255">
        <v>20</v>
      </c>
      <c r="I255">
        <v>20</v>
      </c>
      <c r="J255">
        <v>20</v>
      </c>
      <c r="K255">
        <v>26</v>
      </c>
      <c r="L255">
        <v>21</v>
      </c>
      <c r="M255">
        <v>19</v>
      </c>
      <c r="N255">
        <v>2</v>
      </c>
      <c r="O255">
        <v>1</v>
      </c>
      <c r="P255">
        <v>21.668945310000002</v>
      </c>
      <c r="Q255">
        <v>267</v>
      </c>
      <c r="R255">
        <v>11600</v>
      </c>
      <c r="S255">
        <v>79242</v>
      </c>
      <c r="T255">
        <v>6.8312068965517199</v>
      </c>
      <c r="U255">
        <v>3</v>
      </c>
    </row>
    <row r="256" spans="1:21" x14ac:dyDescent="0.4">
      <c r="A256">
        <v>254</v>
      </c>
      <c r="B256" t="s">
        <v>12049</v>
      </c>
      <c r="C256" s="1">
        <v>44682</v>
      </c>
      <c r="D256" t="s">
        <v>471</v>
      </c>
      <c r="E256" t="s">
        <v>472</v>
      </c>
      <c r="F256">
        <v>10</v>
      </c>
      <c r="G256">
        <v>20</v>
      </c>
      <c r="H256">
        <v>40</v>
      </c>
      <c r="I256">
        <v>20</v>
      </c>
      <c r="J256">
        <v>10</v>
      </c>
      <c r="K256">
        <v>21</v>
      </c>
      <c r="L256">
        <v>17</v>
      </c>
      <c r="M256">
        <v>13</v>
      </c>
      <c r="N256">
        <v>2</v>
      </c>
      <c r="O256">
        <v>1</v>
      </c>
      <c r="P256">
        <v>21.41232639</v>
      </c>
      <c r="Q256">
        <v>257</v>
      </c>
      <c r="R256">
        <v>11600</v>
      </c>
      <c r="S256">
        <v>19433</v>
      </c>
      <c r="T256">
        <v>1.67525862068965</v>
      </c>
      <c r="U256">
        <v>2</v>
      </c>
    </row>
    <row r="257" spans="1:21" x14ac:dyDescent="0.4">
      <c r="A257">
        <v>255</v>
      </c>
      <c r="B257" t="s">
        <v>12049</v>
      </c>
      <c r="C257" s="1">
        <v>44682</v>
      </c>
      <c r="D257" t="s">
        <v>473</v>
      </c>
      <c r="E257" t="s">
        <v>474</v>
      </c>
      <c r="F257">
        <v>10</v>
      </c>
      <c r="G257">
        <v>20</v>
      </c>
      <c r="H257">
        <v>30</v>
      </c>
      <c r="I257">
        <v>20</v>
      </c>
      <c r="J257">
        <v>20</v>
      </c>
      <c r="K257">
        <v>27</v>
      </c>
      <c r="L257">
        <v>19</v>
      </c>
      <c r="M257">
        <v>17</v>
      </c>
      <c r="N257">
        <v>2</v>
      </c>
      <c r="O257">
        <v>1</v>
      </c>
      <c r="P257">
        <v>19.733723959999999</v>
      </c>
      <c r="Q257">
        <v>241</v>
      </c>
      <c r="R257">
        <v>11600</v>
      </c>
      <c r="S257">
        <v>65698</v>
      </c>
      <c r="T257">
        <v>5.6636206896551702</v>
      </c>
      <c r="U257">
        <v>3</v>
      </c>
    </row>
    <row r="258" spans="1:21" x14ac:dyDescent="0.4">
      <c r="A258">
        <v>256</v>
      </c>
      <c r="B258" t="s">
        <v>12049</v>
      </c>
      <c r="C258" s="1">
        <v>44682</v>
      </c>
      <c r="D258" t="s">
        <v>475</v>
      </c>
      <c r="E258" t="s">
        <v>476</v>
      </c>
      <c r="F258">
        <v>10</v>
      </c>
      <c r="G258">
        <v>20</v>
      </c>
      <c r="H258">
        <v>40</v>
      </c>
      <c r="I258">
        <v>20</v>
      </c>
      <c r="J258">
        <v>20</v>
      </c>
      <c r="K258">
        <v>17</v>
      </c>
      <c r="L258">
        <v>16</v>
      </c>
      <c r="M258">
        <v>13</v>
      </c>
      <c r="N258">
        <v>2</v>
      </c>
      <c r="O258">
        <v>1</v>
      </c>
      <c r="P258">
        <v>27.79882813</v>
      </c>
      <c r="Q258">
        <v>242</v>
      </c>
      <c r="R258">
        <v>11600</v>
      </c>
      <c r="S258">
        <v>4165</v>
      </c>
      <c r="T258">
        <v>0.35905172413793102</v>
      </c>
      <c r="U258">
        <v>0</v>
      </c>
    </row>
    <row r="259" spans="1:21" x14ac:dyDescent="0.4">
      <c r="A259">
        <v>257</v>
      </c>
      <c r="B259" t="s">
        <v>12049</v>
      </c>
      <c r="C259" s="1">
        <v>44682</v>
      </c>
      <c r="D259" t="s">
        <v>477</v>
      </c>
      <c r="E259" t="s">
        <v>478</v>
      </c>
      <c r="F259">
        <v>10</v>
      </c>
      <c r="G259">
        <v>20</v>
      </c>
      <c r="H259">
        <v>10</v>
      </c>
      <c r="I259">
        <v>20</v>
      </c>
      <c r="J259">
        <v>20</v>
      </c>
      <c r="K259">
        <v>14</v>
      </c>
      <c r="L259">
        <v>16</v>
      </c>
      <c r="M259">
        <v>17</v>
      </c>
      <c r="N259">
        <v>1</v>
      </c>
      <c r="O259">
        <v>1</v>
      </c>
      <c r="P259">
        <v>29.53103299</v>
      </c>
      <c r="Q259">
        <v>252</v>
      </c>
      <c r="R259">
        <v>11600</v>
      </c>
      <c r="S259">
        <v>75210</v>
      </c>
      <c r="T259">
        <v>6.4836206896551696</v>
      </c>
      <c r="U259">
        <v>3</v>
      </c>
    </row>
    <row r="260" spans="1:21" x14ac:dyDescent="0.4">
      <c r="A260">
        <v>258</v>
      </c>
      <c r="B260" t="s">
        <v>12049</v>
      </c>
      <c r="C260" s="1">
        <v>44682</v>
      </c>
      <c r="D260" t="s">
        <v>479</v>
      </c>
      <c r="E260" t="s">
        <v>480</v>
      </c>
      <c r="F260">
        <v>10</v>
      </c>
      <c r="G260">
        <v>20</v>
      </c>
      <c r="H260">
        <v>50</v>
      </c>
      <c r="I260">
        <v>20</v>
      </c>
      <c r="J260">
        <v>20</v>
      </c>
      <c r="K260">
        <v>20</v>
      </c>
      <c r="L260">
        <v>19</v>
      </c>
      <c r="M260">
        <v>16</v>
      </c>
      <c r="N260">
        <v>2</v>
      </c>
      <c r="O260">
        <v>1</v>
      </c>
      <c r="P260">
        <v>23.984049479999999</v>
      </c>
      <c r="Q260">
        <v>215</v>
      </c>
      <c r="R260">
        <v>11600</v>
      </c>
      <c r="S260">
        <v>20728</v>
      </c>
      <c r="T260">
        <v>1.78689655172413</v>
      </c>
      <c r="U260">
        <v>2</v>
      </c>
    </row>
    <row r="261" spans="1:21" x14ac:dyDescent="0.4">
      <c r="A261">
        <v>259</v>
      </c>
      <c r="B261" t="s">
        <v>12049</v>
      </c>
      <c r="C261" s="1">
        <v>44682</v>
      </c>
      <c r="D261" t="s">
        <v>481</v>
      </c>
      <c r="E261" t="s">
        <v>482</v>
      </c>
      <c r="F261">
        <v>10</v>
      </c>
      <c r="G261">
        <v>20</v>
      </c>
      <c r="H261">
        <v>20</v>
      </c>
      <c r="I261">
        <v>20</v>
      </c>
      <c r="J261">
        <v>30</v>
      </c>
      <c r="K261">
        <v>23</v>
      </c>
      <c r="L261">
        <v>15</v>
      </c>
      <c r="M261">
        <v>13</v>
      </c>
      <c r="N261">
        <v>1</v>
      </c>
      <c r="O261">
        <v>1</v>
      </c>
      <c r="P261">
        <v>20.27549913</v>
      </c>
      <c r="Q261">
        <v>269</v>
      </c>
      <c r="R261">
        <v>11600</v>
      </c>
      <c r="S261">
        <v>4088</v>
      </c>
      <c r="T261">
        <v>0.352413793103448</v>
      </c>
      <c r="U261">
        <v>0</v>
      </c>
    </row>
    <row r="262" spans="1:21" x14ac:dyDescent="0.4">
      <c r="A262">
        <v>260</v>
      </c>
      <c r="B262" t="s">
        <v>12049</v>
      </c>
      <c r="C262" s="1">
        <v>44682</v>
      </c>
      <c r="D262" t="s">
        <v>483</v>
      </c>
      <c r="E262" t="s">
        <v>484</v>
      </c>
      <c r="F262">
        <v>10</v>
      </c>
      <c r="G262">
        <v>20</v>
      </c>
      <c r="H262">
        <v>50</v>
      </c>
      <c r="I262">
        <v>20</v>
      </c>
      <c r="J262">
        <v>10</v>
      </c>
      <c r="K262">
        <v>22</v>
      </c>
      <c r="L262">
        <v>18</v>
      </c>
      <c r="M262">
        <v>18</v>
      </c>
      <c r="N262">
        <v>2</v>
      </c>
      <c r="O262">
        <v>1</v>
      </c>
      <c r="P262">
        <v>22.514105900000001</v>
      </c>
      <c r="Q262">
        <v>284</v>
      </c>
      <c r="R262">
        <v>11600</v>
      </c>
      <c r="S262">
        <v>12686</v>
      </c>
      <c r="T262">
        <v>1.0936206896551699</v>
      </c>
      <c r="U262">
        <v>1</v>
      </c>
    </row>
    <row r="263" spans="1:21" x14ac:dyDescent="0.4">
      <c r="A263">
        <v>261</v>
      </c>
      <c r="B263" t="s">
        <v>12049</v>
      </c>
      <c r="C263" s="1">
        <v>44682</v>
      </c>
      <c r="D263" t="s">
        <v>485</v>
      </c>
      <c r="E263" t="s">
        <v>486</v>
      </c>
      <c r="F263">
        <v>10</v>
      </c>
      <c r="G263">
        <v>20</v>
      </c>
      <c r="H263">
        <v>40</v>
      </c>
      <c r="I263">
        <v>20</v>
      </c>
      <c r="J263">
        <v>10</v>
      </c>
      <c r="K263">
        <v>22</v>
      </c>
      <c r="L263">
        <v>20</v>
      </c>
      <c r="M263">
        <v>16</v>
      </c>
      <c r="N263">
        <v>2</v>
      </c>
      <c r="O263">
        <v>1</v>
      </c>
      <c r="P263">
        <v>20.988606770000001</v>
      </c>
      <c r="Q263">
        <v>260</v>
      </c>
      <c r="R263">
        <v>11600</v>
      </c>
      <c r="S263">
        <v>11842</v>
      </c>
      <c r="T263">
        <v>1.0208620689655099</v>
      </c>
      <c r="U263">
        <v>1</v>
      </c>
    </row>
    <row r="264" spans="1:21" x14ac:dyDescent="0.4">
      <c r="A264">
        <v>262</v>
      </c>
      <c r="B264" t="s">
        <v>12049</v>
      </c>
      <c r="C264" s="1">
        <v>44682</v>
      </c>
      <c r="D264" t="s">
        <v>487</v>
      </c>
      <c r="E264" t="s">
        <v>488</v>
      </c>
      <c r="F264">
        <v>10</v>
      </c>
      <c r="G264">
        <v>20</v>
      </c>
      <c r="H264">
        <v>20</v>
      </c>
      <c r="I264">
        <v>20</v>
      </c>
      <c r="J264">
        <v>20</v>
      </c>
      <c r="K264">
        <v>18</v>
      </c>
      <c r="L264">
        <v>14</v>
      </c>
      <c r="M264">
        <v>15</v>
      </c>
      <c r="N264">
        <v>1</v>
      </c>
      <c r="O264">
        <v>1</v>
      </c>
      <c r="P264">
        <v>26.354492189999998</v>
      </c>
      <c r="Q264">
        <v>277</v>
      </c>
      <c r="R264">
        <v>11600</v>
      </c>
      <c r="S264">
        <v>23467</v>
      </c>
      <c r="T264">
        <v>2.0230172413793102</v>
      </c>
      <c r="U264">
        <v>2</v>
      </c>
    </row>
    <row r="265" spans="1:21" x14ac:dyDescent="0.4">
      <c r="A265">
        <v>263</v>
      </c>
      <c r="B265" t="s">
        <v>12049</v>
      </c>
      <c r="C265" s="1">
        <v>44682</v>
      </c>
      <c r="D265" t="s">
        <v>489</v>
      </c>
      <c r="E265" t="s">
        <v>490</v>
      </c>
      <c r="F265">
        <v>10</v>
      </c>
      <c r="G265">
        <v>20</v>
      </c>
      <c r="H265">
        <v>50</v>
      </c>
      <c r="I265">
        <v>20</v>
      </c>
      <c r="J265">
        <v>10</v>
      </c>
      <c r="K265">
        <v>24</v>
      </c>
      <c r="L265">
        <v>18</v>
      </c>
      <c r="M265">
        <v>16</v>
      </c>
      <c r="N265">
        <v>2</v>
      </c>
      <c r="O265">
        <v>1</v>
      </c>
      <c r="P265">
        <v>23.356228300000001</v>
      </c>
      <c r="Q265">
        <v>267</v>
      </c>
      <c r="R265">
        <v>11600</v>
      </c>
      <c r="S265">
        <v>8878</v>
      </c>
      <c r="T265">
        <v>0.76534482758620603</v>
      </c>
      <c r="U265">
        <v>1</v>
      </c>
    </row>
    <row r="266" spans="1:21" x14ac:dyDescent="0.4">
      <c r="A266">
        <v>264</v>
      </c>
      <c r="B266" t="s">
        <v>12049</v>
      </c>
      <c r="C266" s="1">
        <v>44682</v>
      </c>
      <c r="D266" t="s">
        <v>491</v>
      </c>
      <c r="E266" t="s">
        <v>492</v>
      </c>
      <c r="F266">
        <v>10</v>
      </c>
      <c r="G266">
        <v>20</v>
      </c>
      <c r="H266">
        <v>50</v>
      </c>
      <c r="I266">
        <v>20</v>
      </c>
      <c r="J266">
        <v>20</v>
      </c>
      <c r="K266">
        <v>22</v>
      </c>
      <c r="L266">
        <v>17</v>
      </c>
      <c r="M266">
        <v>13</v>
      </c>
      <c r="N266">
        <v>1</v>
      </c>
      <c r="O266">
        <v>1</v>
      </c>
      <c r="P266">
        <v>20.546549479999999</v>
      </c>
      <c r="Q266">
        <v>280</v>
      </c>
      <c r="R266">
        <v>11600</v>
      </c>
      <c r="S266">
        <v>3701</v>
      </c>
      <c r="T266">
        <v>0.31905172413793098</v>
      </c>
      <c r="U266">
        <v>0</v>
      </c>
    </row>
    <row r="267" spans="1:21" x14ac:dyDescent="0.4">
      <c r="A267">
        <v>265</v>
      </c>
      <c r="B267" t="s">
        <v>12049</v>
      </c>
      <c r="C267" s="1">
        <v>44652</v>
      </c>
      <c r="D267" t="s">
        <v>493</v>
      </c>
      <c r="E267" t="s">
        <v>494</v>
      </c>
      <c r="F267">
        <v>10</v>
      </c>
      <c r="G267">
        <v>20</v>
      </c>
      <c r="H267">
        <v>20</v>
      </c>
      <c r="I267">
        <v>20</v>
      </c>
      <c r="J267">
        <v>20</v>
      </c>
      <c r="K267">
        <v>24</v>
      </c>
      <c r="L267">
        <v>19</v>
      </c>
      <c r="M267">
        <v>19</v>
      </c>
      <c r="N267">
        <v>2</v>
      </c>
      <c r="O267">
        <v>1</v>
      </c>
      <c r="P267">
        <v>26.350585939999998</v>
      </c>
      <c r="Q267">
        <v>233</v>
      </c>
      <c r="R267">
        <v>10300</v>
      </c>
      <c r="S267">
        <v>4070</v>
      </c>
      <c r="T267">
        <v>0.39514563106796102</v>
      </c>
      <c r="U267">
        <v>1</v>
      </c>
    </row>
    <row r="268" spans="1:21" x14ac:dyDescent="0.4">
      <c r="A268">
        <v>266</v>
      </c>
      <c r="B268" t="s">
        <v>12049</v>
      </c>
      <c r="C268" s="1">
        <v>44652</v>
      </c>
      <c r="D268" t="s">
        <v>495</v>
      </c>
      <c r="E268" t="s">
        <v>496</v>
      </c>
      <c r="F268">
        <v>10</v>
      </c>
      <c r="G268">
        <v>20</v>
      </c>
      <c r="H268">
        <v>50</v>
      </c>
      <c r="I268">
        <v>20</v>
      </c>
      <c r="J268">
        <v>20</v>
      </c>
      <c r="K268">
        <v>26</v>
      </c>
      <c r="L268">
        <v>20</v>
      </c>
      <c r="M268">
        <v>23</v>
      </c>
      <c r="N268">
        <v>2</v>
      </c>
      <c r="O268">
        <v>1</v>
      </c>
      <c r="P268">
        <v>23.263020829999999</v>
      </c>
      <c r="Q268">
        <v>243</v>
      </c>
      <c r="R268">
        <v>10300</v>
      </c>
      <c r="S268">
        <v>4327</v>
      </c>
      <c r="T268">
        <v>0.42009708737863999</v>
      </c>
      <c r="U268">
        <v>1</v>
      </c>
    </row>
    <row r="269" spans="1:21" x14ac:dyDescent="0.4">
      <c r="A269">
        <v>267</v>
      </c>
      <c r="B269" t="s">
        <v>12049</v>
      </c>
      <c r="C269" s="1">
        <v>44652</v>
      </c>
      <c r="D269" t="s">
        <v>497</v>
      </c>
      <c r="E269" t="s">
        <v>498</v>
      </c>
      <c r="F269">
        <v>10</v>
      </c>
      <c r="G269">
        <v>20</v>
      </c>
      <c r="H269">
        <v>50</v>
      </c>
      <c r="I269">
        <v>20</v>
      </c>
      <c r="J269">
        <v>20</v>
      </c>
      <c r="K269">
        <v>24</v>
      </c>
      <c r="L269">
        <v>20</v>
      </c>
      <c r="M269">
        <v>24</v>
      </c>
      <c r="N269">
        <v>2</v>
      </c>
      <c r="O269">
        <v>1</v>
      </c>
      <c r="P269">
        <v>25.782552079999999</v>
      </c>
      <c r="Q269">
        <v>247</v>
      </c>
      <c r="R269">
        <v>10300</v>
      </c>
      <c r="S269">
        <v>12474</v>
      </c>
      <c r="T269">
        <v>1.2110679611650399</v>
      </c>
      <c r="U269">
        <v>2</v>
      </c>
    </row>
    <row r="270" spans="1:21" x14ac:dyDescent="0.4">
      <c r="A270">
        <v>268</v>
      </c>
      <c r="B270" t="s">
        <v>12049</v>
      </c>
      <c r="C270" s="1">
        <v>44652</v>
      </c>
      <c r="D270" t="s">
        <v>499</v>
      </c>
      <c r="E270" t="s">
        <v>500</v>
      </c>
      <c r="F270">
        <v>10</v>
      </c>
      <c r="G270">
        <v>20</v>
      </c>
      <c r="H270">
        <v>50</v>
      </c>
      <c r="I270">
        <v>20</v>
      </c>
      <c r="J270">
        <v>10</v>
      </c>
      <c r="K270">
        <v>23</v>
      </c>
      <c r="L270">
        <v>19</v>
      </c>
      <c r="M270">
        <v>18</v>
      </c>
      <c r="N270">
        <v>1</v>
      </c>
      <c r="O270">
        <v>1</v>
      </c>
      <c r="P270">
        <v>25.06032986</v>
      </c>
      <c r="Q270">
        <v>231</v>
      </c>
      <c r="R270">
        <v>10300</v>
      </c>
      <c r="S270">
        <v>3375</v>
      </c>
      <c r="T270">
        <v>0.32766990291262099</v>
      </c>
      <c r="U270">
        <v>0</v>
      </c>
    </row>
    <row r="271" spans="1:21" x14ac:dyDescent="0.4">
      <c r="A271">
        <v>269</v>
      </c>
      <c r="B271" t="s">
        <v>12049</v>
      </c>
      <c r="C271" s="1">
        <v>44652</v>
      </c>
      <c r="D271" t="s">
        <v>501</v>
      </c>
      <c r="E271" t="s">
        <v>502</v>
      </c>
      <c r="F271">
        <v>10</v>
      </c>
      <c r="G271">
        <v>20</v>
      </c>
      <c r="H271">
        <v>40</v>
      </c>
      <c r="I271">
        <v>20</v>
      </c>
      <c r="J271">
        <v>20</v>
      </c>
      <c r="K271">
        <v>28</v>
      </c>
      <c r="L271">
        <v>21</v>
      </c>
      <c r="M271">
        <v>20</v>
      </c>
      <c r="N271">
        <v>2</v>
      </c>
      <c r="O271">
        <v>1</v>
      </c>
      <c r="P271">
        <v>21.088541670000001</v>
      </c>
      <c r="Q271">
        <v>236</v>
      </c>
      <c r="R271">
        <v>10300</v>
      </c>
      <c r="S271">
        <v>43421</v>
      </c>
      <c r="T271">
        <v>4.2156310679611604</v>
      </c>
      <c r="U271">
        <v>2</v>
      </c>
    </row>
    <row r="272" spans="1:21" x14ac:dyDescent="0.4">
      <c r="A272">
        <v>270</v>
      </c>
      <c r="B272" t="s">
        <v>12049</v>
      </c>
      <c r="C272" s="1">
        <v>44652</v>
      </c>
      <c r="D272" t="s">
        <v>503</v>
      </c>
      <c r="E272" t="s">
        <v>504</v>
      </c>
      <c r="F272">
        <v>10</v>
      </c>
      <c r="G272">
        <v>20</v>
      </c>
      <c r="H272">
        <v>50</v>
      </c>
      <c r="I272">
        <v>20</v>
      </c>
      <c r="J272">
        <v>20</v>
      </c>
      <c r="K272">
        <v>25</v>
      </c>
      <c r="L272">
        <v>20</v>
      </c>
      <c r="M272">
        <v>19</v>
      </c>
      <c r="N272">
        <v>1</v>
      </c>
      <c r="O272">
        <v>1</v>
      </c>
      <c r="P272">
        <v>26.994574650000001</v>
      </c>
      <c r="Q272">
        <v>240</v>
      </c>
      <c r="R272">
        <v>10300</v>
      </c>
      <c r="S272">
        <v>16896</v>
      </c>
      <c r="T272">
        <v>1.6403883495145599</v>
      </c>
      <c r="U272">
        <v>2</v>
      </c>
    </row>
    <row r="273" spans="1:21" x14ac:dyDescent="0.4">
      <c r="A273">
        <v>271</v>
      </c>
      <c r="B273" t="s">
        <v>12049</v>
      </c>
      <c r="C273" s="1">
        <v>44652</v>
      </c>
      <c r="D273" t="s">
        <v>505</v>
      </c>
      <c r="E273" t="s">
        <v>506</v>
      </c>
      <c r="F273">
        <v>10</v>
      </c>
      <c r="G273">
        <v>20</v>
      </c>
      <c r="H273">
        <v>50</v>
      </c>
      <c r="I273">
        <v>20</v>
      </c>
      <c r="J273">
        <v>10</v>
      </c>
      <c r="K273">
        <v>23</v>
      </c>
      <c r="L273">
        <v>20</v>
      </c>
      <c r="M273">
        <v>19</v>
      </c>
      <c r="N273">
        <v>1</v>
      </c>
      <c r="O273">
        <v>1</v>
      </c>
      <c r="P273">
        <v>26.38682726</v>
      </c>
      <c r="Q273">
        <v>240</v>
      </c>
      <c r="R273">
        <v>10300</v>
      </c>
      <c r="S273">
        <v>53573</v>
      </c>
      <c r="T273">
        <v>5.2012621359223301</v>
      </c>
      <c r="U273">
        <v>3</v>
      </c>
    </row>
    <row r="274" spans="1:21" x14ac:dyDescent="0.4">
      <c r="A274">
        <v>272</v>
      </c>
      <c r="B274" t="s">
        <v>12049</v>
      </c>
      <c r="C274" s="1">
        <v>44652</v>
      </c>
      <c r="D274" t="s">
        <v>507</v>
      </c>
      <c r="E274" t="s">
        <v>508</v>
      </c>
      <c r="F274">
        <v>20</v>
      </c>
      <c r="G274">
        <v>20</v>
      </c>
      <c r="H274">
        <v>30</v>
      </c>
      <c r="I274">
        <v>20</v>
      </c>
      <c r="J274">
        <v>20</v>
      </c>
      <c r="K274">
        <v>129</v>
      </c>
      <c r="L274">
        <v>115</v>
      </c>
      <c r="M274">
        <v>89</v>
      </c>
      <c r="N274">
        <v>1</v>
      </c>
      <c r="O274">
        <v>1</v>
      </c>
      <c r="P274">
        <v>27.37109375</v>
      </c>
      <c r="Q274">
        <v>248</v>
      </c>
      <c r="R274">
        <v>10300</v>
      </c>
      <c r="S274">
        <v>2662</v>
      </c>
      <c r="T274">
        <v>0.25844660194174701</v>
      </c>
      <c r="U274">
        <v>0</v>
      </c>
    </row>
    <row r="275" spans="1:21" x14ac:dyDescent="0.4">
      <c r="A275">
        <v>273</v>
      </c>
      <c r="B275" t="s">
        <v>12049</v>
      </c>
      <c r="C275" s="1">
        <v>44652</v>
      </c>
      <c r="D275" t="s">
        <v>509</v>
      </c>
      <c r="E275" t="s">
        <v>510</v>
      </c>
      <c r="F275">
        <v>10</v>
      </c>
      <c r="G275">
        <v>20</v>
      </c>
      <c r="H275">
        <v>40</v>
      </c>
      <c r="I275">
        <v>20</v>
      </c>
      <c r="J275">
        <v>20</v>
      </c>
      <c r="K275">
        <v>17</v>
      </c>
      <c r="L275">
        <v>18</v>
      </c>
      <c r="M275">
        <v>14</v>
      </c>
      <c r="N275">
        <v>1</v>
      </c>
      <c r="O275">
        <v>1</v>
      </c>
      <c r="P275">
        <v>26.774848089999999</v>
      </c>
      <c r="Q275">
        <v>243</v>
      </c>
      <c r="R275">
        <v>10300</v>
      </c>
      <c r="S275">
        <v>1084</v>
      </c>
      <c r="T275">
        <v>0.10524271844660101</v>
      </c>
      <c r="U275">
        <v>0</v>
      </c>
    </row>
    <row r="276" spans="1:21" x14ac:dyDescent="0.4">
      <c r="A276">
        <v>274</v>
      </c>
      <c r="B276" t="s">
        <v>12049</v>
      </c>
      <c r="C276" s="1">
        <v>44652</v>
      </c>
      <c r="D276" t="s">
        <v>511</v>
      </c>
      <c r="E276" t="s">
        <v>512</v>
      </c>
      <c r="F276">
        <v>10</v>
      </c>
      <c r="G276">
        <v>20</v>
      </c>
      <c r="H276">
        <v>40</v>
      </c>
      <c r="I276">
        <v>20</v>
      </c>
      <c r="J276">
        <v>20</v>
      </c>
      <c r="K276">
        <v>22</v>
      </c>
      <c r="L276">
        <v>20</v>
      </c>
      <c r="M276">
        <v>19</v>
      </c>
      <c r="N276">
        <v>2</v>
      </c>
      <c r="O276">
        <v>1</v>
      </c>
      <c r="P276">
        <v>23.858940969999999</v>
      </c>
      <c r="Q276">
        <v>282</v>
      </c>
      <c r="R276">
        <v>10300</v>
      </c>
      <c r="S276">
        <v>124085</v>
      </c>
      <c r="T276">
        <v>12.0470873786407</v>
      </c>
      <c r="U276">
        <v>3</v>
      </c>
    </row>
    <row r="277" spans="1:21" x14ac:dyDescent="0.4">
      <c r="A277">
        <v>275</v>
      </c>
      <c r="B277" t="s">
        <v>12049</v>
      </c>
      <c r="C277" s="1">
        <v>44652</v>
      </c>
      <c r="D277" t="s">
        <v>513</v>
      </c>
      <c r="E277" t="s">
        <v>514</v>
      </c>
      <c r="F277">
        <v>10</v>
      </c>
      <c r="G277">
        <v>20</v>
      </c>
      <c r="H277">
        <v>30</v>
      </c>
      <c r="I277">
        <v>20</v>
      </c>
      <c r="J277">
        <v>20</v>
      </c>
      <c r="K277">
        <v>22</v>
      </c>
      <c r="L277">
        <v>18</v>
      </c>
      <c r="M277">
        <v>16</v>
      </c>
      <c r="N277">
        <v>2</v>
      </c>
      <c r="O277">
        <v>1</v>
      </c>
      <c r="P277">
        <v>21.769856770000001</v>
      </c>
      <c r="Q277">
        <v>294</v>
      </c>
      <c r="R277">
        <v>10300</v>
      </c>
      <c r="S277">
        <v>35425</v>
      </c>
      <c r="T277">
        <v>3.4393203883495098</v>
      </c>
      <c r="U277">
        <v>2</v>
      </c>
    </row>
    <row r="278" spans="1:21" x14ac:dyDescent="0.4">
      <c r="A278">
        <v>276</v>
      </c>
      <c r="B278" t="s">
        <v>12049</v>
      </c>
      <c r="C278" s="1">
        <v>44652</v>
      </c>
      <c r="D278" t="s">
        <v>515</v>
      </c>
      <c r="E278" t="s">
        <v>516</v>
      </c>
      <c r="F278">
        <v>10</v>
      </c>
      <c r="G278">
        <v>20</v>
      </c>
      <c r="H278">
        <v>20</v>
      </c>
      <c r="I278">
        <v>10</v>
      </c>
      <c r="J278">
        <v>20</v>
      </c>
      <c r="K278">
        <v>24</v>
      </c>
      <c r="L278">
        <v>20</v>
      </c>
      <c r="M278">
        <v>19</v>
      </c>
      <c r="N278">
        <v>2</v>
      </c>
      <c r="O278">
        <v>1</v>
      </c>
      <c r="P278">
        <v>20.998914930000002</v>
      </c>
      <c r="Q278">
        <v>262</v>
      </c>
      <c r="R278">
        <v>10300</v>
      </c>
      <c r="S278">
        <v>14238</v>
      </c>
      <c r="T278">
        <v>1.38233009708737</v>
      </c>
      <c r="U278">
        <v>2</v>
      </c>
    </row>
    <row r="279" spans="1:21" x14ac:dyDescent="0.4">
      <c r="A279">
        <v>277</v>
      </c>
      <c r="B279" t="s">
        <v>12049</v>
      </c>
      <c r="C279" s="1">
        <v>44652</v>
      </c>
      <c r="D279" t="s">
        <v>517</v>
      </c>
      <c r="E279" t="s">
        <v>518</v>
      </c>
      <c r="F279">
        <v>10</v>
      </c>
      <c r="G279">
        <v>20</v>
      </c>
      <c r="H279">
        <v>40</v>
      </c>
      <c r="I279">
        <v>20</v>
      </c>
      <c r="J279">
        <v>20</v>
      </c>
      <c r="K279">
        <v>25</v>
      </c>
      <c r="L279">
        <v>19</v>
      </c>
      <c r="M279">
        <v>18</v>
      </c>
      <c r="N279">
        <v>2</v>
      </c>
      <c r="O279">
        <v>1</v>
      </c>
      <c r="P279">
        <v>28.602430559999998</v>
      </c>
      <c r="Q279">
        <v>271</v>
      </c>
      <c r="R279">
        <v>10300</v>
      </c>
      <c r="S279">
        <v>75267</v>
      </c>
      <c r="T279">
        <v>7.3074757281553397</v>
      </c>
      <c r="U279">
        <v>3</v>
      </c>
    </row>
    <row r="280" spans="1:21" x14ac:dyDescent="0.4">
      <c r="A280">
        <v>278</v>
      </c>
      <c r="B280" t="s">
        <v>12049</v>
      </c>
      <c r="C280" s="1">
        <v>44621</v>
      </c>
      <c r="D280" t="s">
        <v>519</v>
      </c>
      <c r="E280" t="s">
        <v>520</v>
      </c>
      <c r="F280">
        <v>10</v>
      </c>
      <c r="G280">
        <v>20</v>
      </c>
      <c r="H280">
        <v>30</v>
      </c>
      <c r="I280">
        <v>10</v>
      </c>
      <c r="J280">
        <v>20</v>
      </c>
      <c r="K280">
        <v>22</v>
      </c>
      <c r="L280">
        <v>18</v>
      </c>
      <c r="M280">
        <v>19</v>
      </c>
      <c r="N280">
        <v>2</v>
      </c>
      <c r="O280">
        <v>1</v>
      </c>
      <c r="P280">
        <v>20.911349829999999</v>
      </c>
      <c r="Q280">
        <v>246</v>
      </c>
      <c r="R280">
        <v>9280</v>
      </c>
      <c r="S280">
        <v>155241</v>
      </c>
      <c r="T280">
        <v>16.7285560344827</v>
      </c>
      <c r="U280">
        <v>3</v>
      </c>
    </row>
    <row r="281" spans="1:21" x14ac:dyDescent="0.4">
      <c r="A281">
        <v>279</v>
      </c>
      <c r="B281" t="s">
        <v>12049</v>
      </c>
      <c r="C281" s="1">
        <v>44621</v>
      </c>
      <c r="D281" t="s">
        <v>521</v>
      </c>
      <c r="E281" t="s">
        <v>522</v>
      </c>
      <c r="F281">
        <v>10</v>
      </c>
      <c r="G281">
        <v>20</v>
      </c>
      <c r="H281">
        <v>40</v>
      </c>
      <c r="I281">
        <v>10</v>
      </c>
      <c r="J281">
        <v>20</v>
      </c>
      <c r="K281">
        <v>26</v>
      </c>
      <c r="L281">
        <v>20</v>
      </c>
      <c r="M281">
        <v>16</v>
      </c>
      <c r="N281">
        <v>1</v>
      </c>
      <c r="O281">
        <v>1</v>
      </c>
      <c r="P281">
        <v>22.145724829999999</v>
      </c>
      <c r="Q281">
        <v>269</v>
      </c>
      <c r="R281">
        <v>9280</v>
      </c>
      <c r="S281">
        <v>48936</v>
      </c>
      <c r="T281">
        <v>5.2732758620689602</v>
      </c>
      <c r="U281">
        <v>3</v>
      </c>
    </row>
    <row r="282" spans="1:21" x14ac:dyDescent="0.4">
      <c r="A282">
        <v>280</v>
      </c>
      <c r="B282" t="s">
        <v>12049</v>
      </c>
      <c r="C282" s="1">
        <v>44621</v>
      </c>
      <c r="D282" t="s">
        <v>523</v>
      </c>
      <c r="E282" t="s">
        <v>524</v>
      </c>
      <c r="F282">
        <v>10</v>
      </c>
      <c r="G282">
        <v>20</v>
      </c>
      <c r="H282">
        <v>50</v>
      </c>
      <c r="I282">
        <v>20</v>
      </c>
      <c r="J282">
        <v>10</v>
      </c>
      <c r="K282">
        <v>24</v>
      </c>
      <c r="L282">
        <v>19</v>
      </c>
      <c r="M282">
        <v>17</v>
      </c>
      <c r="N282">
        <v>2</v>
      </c>
      <c r="O282">
        <v>1</v>
      </c>
      <c r="P282">
        <v>25.928385420000001</v>
      </c>
      <c r="Q282">
        <v>259</v>
      </c>
      <c r="R282">
        <v>9280</v>
      </c>
      <c r="S282">
        <v>61652</v>
      </c>
      <c r="T282">
        <v>6.6435344827586196</v>
      </c>
      <c r="U282">
        <v>3</v>
      </c>
    </row>
    <row r="283" spans="1:21" x14ac:dyDescent="0.4">
      <c r="A283">
        <v>281</v>
      </c>
      <c r="B283" t="s">
        <v>12049</v>
      </c>
      <c r="C283" s="1">
        <v>44621</v>
      </c>
      <c r="D283" t="s">
        <v>525</v>
      </c>
      <c r="E283" t="s">
        <v>526</v>
      </c>
      <c r="F283">
        <v>10</v>
      </c>
      <c r="G283">
        <v>20</v>
      </c>
      <c r="H283">
        <v>50</v>
      </c>
      <c r="I283">
        <v>20</v>
      </c>
      <c r="J283">
        <v>20</v>
      </c>
      <c r="K283">
        <v>25</v>
      </c>
      <c r="L283">
        <v>20</v>
      </c>
      <c r="M283">
        <v>19</v>
      </c>
      <c r="N283">
        <v>1</v>
      </c>
      <c r="O283">
        <v>1</v>
      </c>
      <c r="P283">
        <v>18.098958329999999</v>
      </c>
      <c r="Q283">
        <v>320</v>
      </c>
      <c r="R283">
        <v>9280</v>
      </c>
      <c r="S283">
        <v>38869</v>
      </c>
      <c r="T283">
        <v>4.1884698275862</v>
      </c>
      <c r="U283">
        <v>2</v>
      </c>
    </row>
    <row r="284" spans="1:21" x14ac:dyDescent="0.4">
      <c r="A284">
        <v>282</v>
      </c>
      <c r="B284" t="s">
        <v>12049</v>
      </c>
      <c r="C284" s="1">
        <v>44621</v>
      </c>
      <c r="D284" t="s">
        <v>527</v>
      </c>
      <c r="E284" t="s">
        <v>528</v>
      </c>
      <c r="F284">
        <v>10</v>
      </c>
      <c r="G284">
        <v>10</v>
      </c>
      <c r="H284">
        <v>30</v>
      </c>
      <c r="I284">
        <v>20</v>
      </c>
      <c r="J284">
        <v>20</v>
      </c>
      <c r="K284">
        <v>24</v>
      </c>
      <c r="L284">
        <v>20</v>
      </c>
      <c r="M284">
        <v>19</v>
      </c>
      <c r="N284">
        <v>2</v>
      </c>
      <c r="O284">
        <v>1</v>
      </c>
      <c r="P284">
        <v>22.871636280000001</v>
      </c>
      <c r="Q284">
        <v>277</v>
      </c>
      <c r="R284">
        <v>9280</v>
      </c>
      <c r="S284">
        <v>11889</v>
      </c>
      <c r="T284">
        <v>1.2811422413793101</v>
      </c>
      <c r="U284">
        <v>2</v>
      </c>
    </row>
    <row r="285" spans="1:21" x14ac:dyDescent="0.4">
      <c r="A285">
        <v>283</v>
      </c>
      <c r="B285" t="s">
        <v>12049</v>
      </c>
      <c r="C285" s="1">
        <v>44621</v>
      </c>
      <c r="D285" t="s">
        <v>529</v>
      </c>
      <c r="E285" t="s">
        <v>530</v>
      </c>
      <c r="F285">
        <v>10</v>
      </c>
      <c r="G285">
        <v>20</v>
      </c>
      <c r="H285">
        <v>30</v>
      </c>
      <c r="I285">
        <v>20</v>
      </c>
      <c r="J285">
        <v>20</v>
      </c>
      <c r="K285">
        <v>18</v>
      </c>
      <c r="L285">
        <v>16</v>
      </c>
      <c r="M285">
        <v>16</v>
      </c>
      <c r="N285">
        <v>2</v>
      </c>
      <c r="O285">
        <v>2</v>
      </c>
      <c r="P285">
        <v>32.53309462</v>
      </c>
      <c r="Q285">
        <v>265</v>
      </c>
      <c r="R285">
        <v>9280</v>
      </c>
      <c r="S285">
        <v>33850</v>
      </c>
      <c r="T285">
        <v>3.6476293103448199</v>
      </c>
      <c r="U285">
        <v>2</v>
      </c>
    </row>
    <row r="286" spans="1:21" x14ac:dyDescent="0.4">
      <c r="A286">
        <v>284</v>
      </c>
      <c r="B286" t="s">
        <v>12049</v>
      </c>
      <c r="C286" s="1">
        <v>44621</v>
      </c>
      <c r="D286" t="s">
        <v>531</v>
      </c>
      <c r="E286" t="s">
        <v>532</v>
      </c>
      <c r="F286">
        <v>10</v>
      </c>
      <c r="G286">
        <v>20</v>
      </c>
      <c r="H286">
        <v>20</v>
      </c>
      <c r="I286">
        <v>20</v>
      </c>
      <c r="J286">
        <v>30</v>
      </c>
      <c r="K286">
        <v>23</v>
      </c>
      <c r="L286">
        <v>18</v>
      </c>
      <c r="M286">
        <v>16</v>
      </c>
      <c r="N286">
        <v>1</v>
      </c>
      <c r="O286">
        <v>1</v>
      </c>
      <c r="P286">
        <v>25.25379774</v>
      </c>
      <c r="Q286">
        <v>264</v>
      </c>
      <c r="R286">
        <v>9280</v>
      </c>
      <c r="S286">
        <v>68378</v>
      </c>
      <c r="T286">
        <v>7.3683189655172399</v>
      </c>
      <c r="U286">
        <v>3</v>
      </c>
    </row>
    <row r="287" spans="1:21" x14ac:dyDescent="0.4">
      <c r="A287">
        <v>285</v>
      </c>
      <c r="B287" t="s">
        <v>12049</v>
      </c>
      <c r="C287" s="1">
        <v>44621</v>
      </c>
      <c r="D287" t="s">
        <v>533</v>
      </c>
      <c r="E287" t="s">
        <v>534</v>
      </c>
      <c r="F287">
        <v>10</v>
      </c>
      <c r="G287">
        <v>20</v>
      </c>
      <c r="H287">
        <v>20</v>
      </c>
      <c r="I287">
        <v>20</v>
      </c>
      <c r="J287">
        <v>20</v>
      </c>
      <c r="K287">
        <v>25</v>
      </c>
      <c r="L287">
        <v>21</v>
      </c>
      <c r="M287">
        <v>21</v>
      </c>
      <c r="N287">
        <v>2</v>
      </c>
      <c r="O287">
        <v>1</v>
      </c>
      <c r="P287">
        <v>21.338758680000002</v>
      </c>
      <c r="Q287">
        <v>264</v>
      </c>
      <c r="R287">
        <v>9280</v>
      </c>
      <c r="S287">
        <v>43899</v>
      </c>
      <c r="T287">
        <v>4.7304956896551698</v>
      </c>
      <c r="U287">
        <v>3</v>
      </c>
    </row>
    <row r="288" spans="1:21" x14ac:dyDescent="0.4">
      <c r="A288">
        <v>286</v>
      </c>
      <c r="B288" t="s">
        <v>12049</v>
      </c>
      <c r="C288" s="1">
        <v>44621</v>
      </c>
      <c r="D288" t="s">
        <v>535</v>
      </c>
      <c r="E288" t="s">
        <v>536</v>
      </c>
      <c r="F288">
        <v>20</v>
      </c>
      <c r="G288">
        <v>20</v>
      </c>
      <c r="H288">
        <v>50</v>
      </c>
      <c r="I288">
        <v>20</v>
      </c>
      <c r="J288">
        <v>20</v>
      </c>
      <c r="K288">
        <v>21</v>
      </c>
      <c r="L288">
        <v>19</v>
      </c>
      <c r="M288">
        <v>17</v>
      </c>
      <c r="N288">
        <v>2</v>
      </c>
      <c r="O288">
        <v>1</v>
      </c>
      <c r="P288">
        <v>24.684027780000001</v>
      </c>
      <c r="Q288">
        <v>299</v>
      </c>
      <c r="R288">
        <v>9280</v>
      </c>
      <c r="S288">
        <v>22651</v>
      </c>
      <c r="T288">
        <v>2.4408405172413699</v>
      </c>
      <c r="U288">
        <v>2</v>
      </c>
    </row>
    <row r="289" spans="1:21" x14ac:dyDescent="0.4">
      <c r="A289">
        <v>287</v>
      </c>
      <c r="B289" t="s">
        <v>12049</v>
      </c>
      <c r="C289" s="1">
        <v>44621</v>
      </c>
      <c r="D289" t="s">
        <v>537</v>
      </c>
      <c r="E289" t="s">
        <v>538</v>
      </c>
      <c r="F289">
        <v>10</v>
      </c>
      <c r="G289">
        <v>20</v>
      </c>
      <c r="H289">
        <v>30</v>
      </c>
      <c r="I289">
        <v>20</v>
      </c>
      <c r="J289">
        <v>20</v>
      </c>
      <c r="K289">
        <v>20</v>
      </c>
      <c r="L289">
        <v>20</v>
      </c>
      <c r="M289">
        <v>19</v>
      </c>
      <c r="N289">
        <v>2</v>
      </c>
      <c r="O289">
        <v>1</v>
      </c>
      <c r="P289">
        <v>33.358723959999999</v>
      </c>
      <c r="Q289">
        <v>273</v>
      </c>
      <c r="R289">
        <v>9280</v>
      </c>
      <c r="S289">
        <v>171592</v>
      </c>
      <c r="T289">
        <v>18.490517241379301</v>
      </c>
      <c r="U289">
        <v>3</v>
      </c>
    </row>
    <row r="290" spans="1:21" x14ac:dyDescent="0.4">
      <c r="A290">
        <v>288</v>
      </c>
      <c r="B290" t="s">
        <v>12049</v>
      </c>
      <c r="C290" s="1">
        <v>44621</v>
      </c>
      <c r="D290" t="s">
        <v>539</v>
      </c>
      <c r="E290" t="s">
        <v>540</v>
      </c>
      <c r="F290">
        <v>20</v>
      </c>
      <c r="G290">
        <v>10</v>
      </c>
      <c r="H290">
        <v>20</v>
      </c>
      <c r="I290">
        <v>20</v>
      </c>
      <c r="J290">
        <v>30</v>
      </c>
      <c r="K290">
        <v>25</v>
      </c>
      <c r="L290">
        <v>20</v>
      </c>
      <c r="M290">
        <v>19</v>
      </c>
      <c r="N290">
        <v>2</v>
      </c>
      <c r="O290">
        <v>2</v>
      </c>
      <c r="P290">
        <v>21.032118059999998</v>
      </c>
      <c r="Q290">
        <v>266</v>
      </c>
      <c r="R290">
        <v>9280</v>
      </c>
      <c r="S290">
        <v>23953</v>
      </c>
      <c r="T290">
        <v>2.5811422413793101</v>
      </c>
      <c r="U290">
        <v>2</v>
      </c>
    </row>
    <row r="291" spans="1:21" x14ac:dyDescent="0.4">
      <c r="A291">
        <v>289</v>
      </c>
      <c r="B291" t="s">
        <v>12049</v>
      </c>
      <c r="C291" s="1">
        <v>44621</v>
      </c>
      <c r="D291" t="s">
        <v>541</v>
      </c>
      <c r="E291" t="s">
        <v>542</v>
      </c>
      <c r="F291">
        <v>10</v>
      </c>
      <c r="G291">
        <v>20</v>
      </c>
      <c r="H291">
        <v>40</v>
      </c>
      <c r="I291">
        <v>20</v>
      </c>
      <c r="J291">
        <v>20</v>
      </c>
      <c r="K291">
        <v>22</v>
      </c>
      <c r="L291">
        <v>18</v>
      </c>
      <c r="M291">
        <v>16</v>
      </c>
      <c r="N291">
        <v>2</v>
      </c>
      <c r="O291">
        <v>1</v>
      </c>
      <c r="P291">
        <v>28.01779514</v>
      </c>
      <c r="Q291">
        <v>240</v>
      </c>
      <c r="R291">
        <v>9280</v>
      </c>
      <c r="S291">
        <v>53885</v>
      </c>
      <c r="T291">
        <v>5.8065732758620596</v>
      </c>
      <c r="U291">
        <v>3</v>
      </c>
    </row>
    <row r="292" spans="1:21" x14ac:dyDescent="0.4">
      <c r="A292">
        <v>290</v>
      </c>
      <c r="B292" t="s">
        <v>12049</v>
      </c>
      <c r="C292" s="1">
        <v>44621</v>
      </c>
      <c r="D292" t="s">
        <v>543</v>
      </c>
      <c r="E292" t="s">
        <v>544</v>
      </c>
      <c r="F292">
        <v>10</v>
      </c>
      <c r="G292">
        <v>20</v>
      </c>
      <c r="H292">
        <v>20</v>
      </c>
      <c r="I292">
        <v>20</v>
      </c>
      <c r="J292">
        <v>20</v>
      </c>
      <c r="K292">
        <v>23</v>
      </c>
      <c r="L292">
        <v>18</v>
      </c>
      <c r="M292">
        <v>16</v>
      </c>
      <c r="N292">
        <v>1</v>
      </c>
      <c r="O292">
        <v>1</v>
      </c>
      <c r="P292">
        <v>27.68381076</v>
      </c>
      <c r="Q292">
        <v>241</v>
      </c>
      <c r="R292">
        <v>9280</v>
      </c>
      <c r="S292">
        <v>64371</v>
      </c>
      <c r="T292">
        <v>6.9365301724137902</v>
      </c>
      <c r="U292">
        <v>3</v>
      </c>
    </row>
    <row r="293" spans="1:21" x14ac:dyDescent="0.4">
      <c r="A293">
        <v>291</v>
      </c>
      <c r="B293" t="s">
        <v>12049</v>
      </c>
      <c r="C293" s="1">
        <v>44621</v>
      </c>
      <c r="D293" t="s">
        <v>545</v>
      </c>
      <c r="E293" t="s">
        <v>546</v>
      </c>
      <c r="F293">
        <v>10</v>
      </c>
      <c r="G293">
        <v>20</v>
      </c>
      <c r="H293">
        <v>20</v>
      </c>
      <c r="I293">
        <v>20</v>
      </c>
      <c r="J293">
        <v>20</v>
      </c>
      <c r="K293">
        <v>22</v>
      </c>
      <c r="L293">
        <v>19</v>
      </c>
      <c r="M293">
        <v>18</v>
      </c>
      <c r="N293">
        <v>2</v>
      </c>
      <c r="O293">
        <v>1</v>
      </c>
      <c r="P293">
        <v>24.890625</v>
      </c>
      <c r="Q293">
        <v>277</v>
      </c>
      <c r="R293">
        <v>9280</v>
      </c>
      <c r="S293">
        <v>19299</v>
      </c>
      <c r="T293">
        <v>2.0796336206896502</v>
      </c>
      <c r="U293">
        <v>2</v>
      </c>
    </row>
    <row r="294" spans="1:21" x14ac:dyDescent="0.4">
      <c r="A294">
        <v>292</v>
      </c>
      <c r="B294" t="s">
        <v>12049</v>
      </c>
      <c r="C294" s="1">
        <v>44621</v>
      </c>
      <c r="D294" t="s">
        <v>547</v>
      </c>
      <c r="E294" t="s">
        <v>548</v>
      </c>
      <c r="F294">
        <v>10</v>
      </c>
      <c r="G294">
        <v>20</v>
      </c>
      <c r="H294">
        <v>30</v>
      </c>
      <c r="I294">
        <v>20</v>
      </c>
      <c r="J294">
        <v>20</v>
      </c>
      <c r="K294">
        <v>25</v>
      </c>
      <c r="L294">
        <v>21</v>
      </c>
      <c r="M294">
        <v>19</v>
      </c>
      <c r="N294">
        <v>2</v>
      </c>
      <c r="O294">
        <v>2</v>
      </c>
      <c r="P294">
        <v>19.171006940000002</v>
      </c>
      <c r="Q294">
        <v>343</v>
      </c>
      <c r="R294">
        <v>9280</v>
      </c>
      <c r="S294">
        <v>109515</v>
      </c>
      <c r="T294">
        <v>11.8011853448275</v>
      </c>
      <c r="U294">
        <v>3</v>
      </c>
    </row>
    <row r="295" spans="1:21" x14ac:dyDescent="0.4">
      <c r="A295">
        <v>293</v>
      </c>
      <c r="B295" t="s">
        <v>12049</v>
      </c>
      <c r="C295" s="1">
        <v>44621</v>
      </c>
      <c r="D295" t="s">
        <v>549</v>
      </c>
      <c r="E295" t="s">
        <v>550</v>
      </c>
      <c r="F295">
        <v>10</v>
      </c>
      <c r="G295">
        <v>20</v>
      </c>
      <c r="H295">
        <v>40</v>
      </c>
      <c r="I295">
        <v>20</v>
      </c>
      <c r="J295">
        <v>20</v>
      </c>
      <c r="K295">
        <v>21</v>
      </c>
      <c r="L295">
        <v>20</v>
      </c>
      <c r="M295">
        <v>23</v>
      </c>
      <c r="N295">
        <v>2</v>
      </c>
      <c r="O295">
        <v>1</v>
      </c>
      <c r="P295">
        <v>27.313368059999998</v>
      </c>
      <c r="Q295">
        <v>227</v>
      </c>
      <c r="R295">
        <v>9280</v>
      </c>
      <c r="S295">
        <v>58062</v>
      </c>
      <c r="T295">
        <v>6.2566810344827504</v>
      </c>
      <c r="U295">
        <v>3</v>
      </c>
    </row>
    <row r="296" spans="1:21" x14ac:dyDescent="0.4">
      <c r="A296">
        <v>294</v>
      </c>
      <c r="B296" t="s">
        <v>12049</v>
      </c>
      <c r="C296" s="1">
        <v>44621</v>
      </c>
      <c r="D296" t="s">
        <v>551</v>
      </c>
      <c r="E296" t="s">
        <v>552</v>
      </c>
      <c r="F296">
        <v>10</v>
      </c>
      <c r="G296">
        <v>20</v>
      </c>
      <c r="H296">
        <v>40</v>
      </c>
      <c r="I296">
        <v>10</v>
      </c>
      <c r="J296">
        <v>20</v>
      </c>
      <c r="K296">
        <v>24</v>
      </c>
      <c r="L296">
        <v>17</v>
      </c>
      <c r="M296">
        <v>15</v>
      </c>
      <c r="N296">
        <v>2</v>
      </c>
      <c r="O296">
        <v>1</v>
      </c>
      <c r="P296">
        <v>25.149956599999999</v>
      </c>
      <c r="Q296">
        <v>287</v>
      </c>
      <c r="R296">
        <v>9280</v>
      </c>
      <c r="S296">
        <v>50022</v>
      </c>
      <c r="T296">
        <v>5.3903017241379301</v>
      </c>
      <c r="U296">
        <v>3</v>
      </c>
    </row>
    <row r="297" spans="1:21" x14ac:dyDescent="0.4">
      <c r="A297">
        <v>295</v>
      </c>
      <c r="B297" t="s">
        <v>12049</v>
      </c>
      <c r="C297" s="1">
        <v>44621</v>
      </c>
      <c r="D297" t="s">
        <v>553</v>
      </c>
      <c r="E297" t="s">
        <v>554</v>
      </c>
      <c r="F297">
        <v>20</v>
      </c>
      <c r="G297">
        <v>20</v>
      </c>
      <c r="H297">
        <v>40</v>
      </c>
      <c r="I297">
        <v>20</v>
      </c>
      <c r="J297">
        <v>30</v>
      </c>
      <c r="K297">
        <v>26</v>
      </c>
      <c r="L297">
        <v>19</v>
      </c>
      <c r="M297">
        <v>19</v>
      </c>
      <c r="N297">
        <v>2</v>
      </c>
      <c r="O297">
        <v>1</v>
      </c>
      <c r="P297">
        <v>25.69932726</v>
      </c>
      <c r="Q297">
        <v>266</v>
      </c>
      <c r="R297">
        <v>9280</v>
      </c>
      <c r="S297">
        <v>56355</v>
      </c>
      <c r="T297">
        <v>6.0727370689655098</v>
      </c>
      <c r="U297">
        <v>3</v>
      </c>
    </row>
    <row r="298" spans="1:21" x14ac:dyDescent="0.4">
      <c r="A298">
        <v>296</v>
      </c>
      <c r="B298" t="s">
        <v>12049</v>
      </c>
      <c r="C298" s="1">
        <v>44621</v>
      </c>
      <c r="D298" t="s">
        <v>555</v>
      </c>
      <c r="E298" t="s">
        <v>556</v>
      </c>
      <c r="F298">
        <v>10</v>
      </c>
      <c r="G298">
        <v>20</v>
      </c>
      <c r="H298">
        <v>50</v>
      </c>
      <c r="I298">
        <v>20</v>
      </c>
      <c r="J298">
        <v>20</v>
      </c>
      <c r="K298">
        <v>25</v>
      </c>
      <c r="L298">
        <v>21</v>
      </c>
      <c r="M298">
        <v>17</v>
      </c>
      <c r="N298">
        <v>2</v>
      </c>
      <c r="O298">
        <v>1</v>
      </c>
      <c r="P298">
        <v>28.264865449999999</v>
      </c>
      <c r="Q298">
        <v>221</v>
      </c>
      <c r="R298">
        <v>9280</v>
      </c>
      <c r="S298">
        <v>51340</v>
      </c>
      <c r="T298">
        <v>5.5323275862068897</v>
      </c>
      <c r="U298">
        <v>3</v>
      </c>
    </row>
    <row r="299" spans="1:21" x14ac:dyDescent="0.4">
      <c r="A299">
        <v>297</v>
      </c>
      <c r="B299" t="s">
        <v>12049</v>
      </c>
      <c r="C299" s="1">
        <v>44621</v>
      </c>
      <c r="D299" t="s">
        <v>557</v>
      </c>
      <c r="E299" t="s">
        <v>558</v>
      </c>
      <c r="F299">
        <v>10</v>
      </c>
      <c r="G299">
        <v>20</v>
      </c>
      <c r="H299">
        <v>50</v>
      </c>
      <c r="I299">
        <v>20</v>
      </c>
      <c r="J299">
        <v>20</v>
      </c>
      <c r="K299">
        <v>25</v>
      </c>
      <c r="L299">
        <v>18</v>
      </c>
      <c r="M299">
        <v>17</v>
      </c>
      <c r="N299">
        <v>1</v>
      </c>
      <c r="O299">
        <v>1</v>
      </c>
      <c r="P299">
        <v>26.135850690000002</v>
      </c>
      <c r="Q299">
        <v>251</v>
      </c>
      <c r="R299">
        <v>9280</v>
      </c>
      <c r="S299">
        <v>29361</v>
      </c>
      <c r="T299">
        <v>3.1639008620689602</v>
      </c>
      <c r="U299">
        <v>2</v>
      </c>
    </row>
    <row r="300" spans="1:21" x14ac:dyDescent="0.4">
      <c r="A300">
        <v>298</v>
      </c>
      <c r="B300" t="s">
        <v>12049</v>
      </c>
      <c r="C300" s="1">
        <v>44621</v>
      </c>
      <c r="D300" t="s">
        <v>559</v>
      </c>
      <c r="E300" t="s">
        <v>560</v>
      </c>
      <c r="F300">
        <v>10</v>
      </c>
      <c r="G300">
        <v>20</v>
      </c>
      <c r="H300">
        <v>50</v>
      </c>
      <c r="I300">
        <v>10</v>
      </c>
      <c r="J300">
        <v>20</v>
      </c>
      <c r="K300">
        <v>26</v>
      </c>
      <c r="L300">
        <v>20</v>
      </c>
      <c r="M300">
        <v>17</v>
      </c>
      <c r="N300">
        <v>2</v>
      </c>
      <c r="O300">
        <v>1</v>
      </c>
      <c r="P300">
        <v>29.602647569999998</v>
      </c>
      <c r="Q300">
        <v>219</v>
      </c>
      <c r="R300">
        <v>9280</v>
      </c>
      <c r="S300">
        <v>40405</v>
      </c>
      <c r="T300">
        <v>4.3539870689655098</v>
      </c>
      <c r="U300">
        <v>3</v>
      </c>
    </row>
    <row r="301" spans="1:21" x14ac:dyDescent="0.4">
      <c r="A301">
        <v>299</v>
      </c>
      <c r="B301" t="s">
        <v>12049</v>
      </c>
      <c r="C301" s="1">
        <v>44621</v>
      </c>
      <c r="D301" t="s">
        <v>561</v>
      </c>
      <c r="E301" t="s">
        <v>562</v>
      </c>
      <c r="F301">
        <v>10</v>
      </c>
      <c r="G301">
        <v>20</v>
      </c>
      <c r="H301">
        <v>20</v>
      </c>
      <c r="I301">
        <v>10</v>
      </c>
      <c r="J301">
        <v>20</v>
      </c>
      <c r="K301">
        <v>24</v>
      </c>
      <c r="L301">
        <v>20</v>
      </c>
      <c r="M301">
        <v>20</v>
      </c>
      <c r="N301">
        <v>1</v>
      </c>
      <c r="O301">
        <v>1</v>
      </c>
      <c r="P301">
        <v>24.073459199999999</v>
      </c>
      <c r="Q301">
        <v>251</v>
      </c>
      <c r="R301">
        <v>9280</v>
      </c>
      <c r="S301">
        <v>99752</v>
      </c>
      <c r="T301">
        <v>10.749137931034401</v>
      </c>
      <c r="U301">
        <v>3</v>
      </c>
    </row>
    <row r="302" spans="1:21" x14ac:dyDescent="0.4">
      <c r="A302">
        <v>300</v>
      </c>
      <c r="B302" t="s">
        <v>12049</v>
      </c>
      <c r="C302" s="1">
        <v>44621</v>
      </c>
      <c r="D302" t="s">
        <v>563</v>
      </c>
      <c r="E302" t="s">
        <v>564</v>
      </c>
      <c r="F302">
        <v>10</v>
      </c>
      <c r="G302">
        <v>20</v>
      </c>
      <c r="H302">
        <v>30</v>
      </c>
      <c r="I302">
        <v>20</v>
      </c>
      <c r="J302">
        <v>10</v>
      </c>
      <c r="K302">
        <v>25</v>
      </c>
      <c r="L302">
        <v>21</v>
      </c>
      <c r="M302">
        <v>21</v>
      </c>
      <c r="N302">
        <v>2</v>
      </c>
      <c r="O302">
        <v>1</v>
      </c>
      <c r="P302">
        <v>19.78114149</v>
      </c>
      <c r="Q302">
        <v>264</v>
      </c>
      <c r="R302">
        <v>9280</v>
      </c>
      <c r="S302">
        <v>127473</v>
      </c>
      <c r="T302">
        <v>13.7363146551724</v>
      </c>
      <c r="U302">
        <v>3</v>
      </c>
    </row>
    <row r="303" spans="1:21" x14ac:dyDescent="0.4">
      <c r="A303">
        <v>301</v>
      </c>
      <c r="B303" t="s">
        <v>12049</v>
      </c>
      <c r="C303" s="1">
        <v>44621</v>
      </c>
      <c r="D303" t="s">
        <v>565</v>
      </c>
      <c r="E303" t="s">
        <v>566</v>
      </c>
      <c r="F303">
        <v>10</v>
      </c>
      <c r="G303">
        <v>20</v>
      </c>
      <c r="H303">
        <v>40</v>
      </c>
      <c r="I303">
        <v>10</v>
      </c>
      <c r="J303">
        <v>20</v>
      </c>
      <c r="K303">
        <v>25</v>
      </c>
      <c r="L303">
        <v>18</v>
      </c>
      <c r="M303">
        <v>14</v>
      </c>
      <c r="N303">
        <v>2</v>
      </c>
      <c r="O303">
        <v>1</v>
      </c>
      <c r="P303">
        <v>13.09277344</v>
      </c>
      <c r="Q303">
        <v>231</v>
      </c>
      <c r="R303">
        <v>9280</v>
      </c>
      <c r="S303">
        <v>23144</v>
      </c>
      <c r="T303">
        <v>2.4939655172413699</v>
      </c>
      <c r="U303">
        <v>2</v>
      </c>
    </row>
    <row r="304" spans="1:21" x14ac:dyDescent="0.4">
      <c r="A304">
        <v>302</v>
      </c>
      <c r="B304" t="s">
        <v>12049</v>
      </c>
      <c r="C304" s="1">
        <v>44621</v>
      </c>
      <c r="D304" t="s">
        <v>567</v>
      </c>
      <c r="E304" t="s">
        <v>568</v>
      </c>
      <c r="F304">
        <v>10</v>
      </c>
      <c r="G304">
        <v>10</v>
      </c>
      <c r="H304">
        <v>50</v>
      </c>
      <c r="I304">
        <v>20</v>
      </c>
      <c r="J304">
        <v>10</v>
      </c>
      <c r="K304">
        <v>23</v>
      </c>
      <c r="L304">
        <v>21</v>
      </c>
      <c r="M304">
        <v>21</v>
      </c>
      <c r="N304">
        <v>2</v>
      </c>
      <c r="O304">
        <v>1</v>
      </c>
      <c r="P304">
        <v>28.951714410000001</v>
      </c>
      <c r="Q304">
        <v>184</v>
      </c>
      <c r="R304">
        <v>9280</v>
      </c>
      <c r="S304">
        <v>22562</v>
      </c>
      <c r="T304">
        <v>2.4312499999999999</v>
      </c>
      <c r="U304">
        <v>2</v>
      </c>
    </row>
    <row r="305" spans="1:21" x14ac:dyDescent="0.4">
      <c r="A305">
        <v>303</v>
      </c>
      <c r="B305" t="s">
        <v>12049</v>
      </c>
      <c r="C305" s="1">
        <v>44621</v>
      </c>
      <c r="D305" t="s">
        <v>569</v>
      </c>
      <c r="E305" t="s">
        <v>570</v>
      </c>
      <c r="F305">
        <v>20</v>
      </c>
      <c r="G305">
        <v>20</v>
      </c>
      <c r="H305">
        <v>50</v>
      </c>
      <c r="I305">
        <v>20</v>
      </c>
      <c r="J305">
        <v>20</v>
      </c>
      <c r="K305">
        <v>23</v>
      </c>
      <c r="L305">
        <v>20</v>
      </c>
      <c r="M305">
        <v>16</v>
      </c>
      <c r="N305">
        <v>1</v>
      </c>
      <c r="O305">
        <v>2</v>
      </c>
      <c r="P305">
        <v>36.739583330000002</v>
      </c>
      <c r="Q305">
        <v>237</v>
      </c>
      <c r="R305">
        <v>9280</v>
      </c>
      <c r="S305">
        <v>3414</v>
      </c>
      <c r="T305">
        <v>0.36788793103448197</v>
      </c>
      <c r="U305">
        <v>0</v>
      </c>
    </row>
    <row r="306" spans="1:21" x14ac:dyDescent="0.4">
      <c r="A306">
        <v>304</v>
      </c>
      <c r="B306" t="s">
        <v>12049</v>
      </c>
      <c r="C306" s="1">
        <v>44621</v>
      </c>
      <c r="D306" t="s">
        <v>571</v>
      </c>
      <c r="E306" t="s">
        <v>572</v>
      </c>
      <c r="F306">
        <v>10</v>
      </c>
      <c r="G306">
        <v>20</v>
      </c>
      <c r="H306">
        <v>20</v>
      </c>
      <c r="I306">
        <v>20</v>
      </c>
      <c r="J306">
        <v>20</v>
      </c>
      <c r="K306">
        <v>25</v>
      </c>
      <c r="L306">
        <v>21</v>
      </c>
      <c r="M306">
        <v>20</v>
      </c>
      <c r="N306">
        <v>1</v>
      </c>
      <c r="O306">
        <v>1</v>
      </c>
      <c r="P306">
        <v>20.23849826</v>
      </c>
      <c r="Q306">
        <v>274</v>
      </c>
      <c r="R306">
        <v>9280</v>
      </c>
      <c r="S306">
        <v>6539</v>
      </c>
      <c r="T306">
        <v>0.70463362068965496</v>
      </c>
      <c r="U306">
        <v>1</v>
      </c>
    </row>
    <row r="307" spans="1:21" x14ac:dyDescent="0.4">
      <c r="A307">
        <v>305</v>
      </c>
      <c r="B307" t="s">
        <v>12049</v>
      </c>
      <c r="C307" s="1">
        <v>44593</v>
      </c>
      <c r="D307" t="s">
        <v>573</v>
      </c>
      <c r="E307" t="s">
        <v>574</v>
      </c>
      <c r="F307">
        <v>10</v>
      </c>
      <c r="G307">
        <v>20</v>
      </c>
      <c r="H307">
        <v>50</v>
      </c>
      <c r="I307">
        <v>20</v>
      </c>
      <c r="J307">
        <v>10</v>
      </c>
      <c r="K307">
        <v>23</v>
      </c>
      <c r="L307">
        <v>20</v>
      </c>
      <c r="M307">
        <v>19</v>
      </c>
      <c r="N307">
        <v>2</v>
      </c>
      <c r="O307">
        <v>1</v>
      </c>
      <c r="P307">
        <v>28.55295139</v>
      </c>
      <c r="Q307">
        <v>265</v>
      </c>
      <c r="R307">
        <v>9060</v>
      </c>
      <c r="S307">
        <v>10139</v>
      </c>
      <c r="T307">
        <v>1.1190949227372999</v>
      </c>
      <c r="U307">
        <v>1</v>
      </c>
    </row>
    <row r="308" spans="1:21" x14ac:dyDescent="0.4">
      <c r="A308">
        <v>306</v>
      </c>
      <c r="B308" t="s">
        <v>12049</v>
      </c>
      <c r="C308" s="1">
        <v>44593</v>
      </c>
      <c r="D308" t="s">
        <v>575</v>
      </c>
      <c r="E308" t="s">
        <v>576</v>
      </c>
      <c r="F308">
        <v>10</v>
      </c>
      <c r="G308">
        <v>20</v>
      </c>
      <c r="H308">
        <v>20</v>
      </c>
      <c r="I308">
        <v>20</v>
      </c>
      <c r="J308">
        <v>20</v>
      </c>
      <c r="K308">
        <v>20</v>
      </c>
      <c r="L308">
        <v>19</v>
      </c>
      <c r="M308">
        <v>20</v>
      </c>
      <c r="N308">
        <v>1</v>
      </c>
      <c r="O308">
        <v>1</v>
      </c>
      <c r="P308">
        <v>38.021809900000001</v>
      </c>
      <c r="Q308">
        <v>280</v>
      </c>
      <c r="R308">
        <v>9060</v>
      </c>
      <c r="S308">
        <v>2039</v>
      </c>
      <c r="T308">
        <v>0.225055187637969</v>
      </c>
      <c r="U308">
        <v>0</v>
      </c>
    </row>
    <row r="309" spans="1:21" x14ac:dyDescent="0.4">
      <c r="A309">
        <v>307</v>
      </c>
      <c r="B309" t="s">
        <v>12049</v>
      </c>
      <c r="C309" s="1">
        <v>44593</v>
      </c>
      <c r="D309" t="s">
        <v>577</v>
      </c>
      <c r="E309" t="s">
        <v>578</v>
      </c>
      <c r="F309">
        <v>10</v>
      </c>
      <c r="G309">
        <v>10</v>
      </c>
      <c r="H309">
        <v>20</v>
      </c>
      <c r="I309">
        <v>20</v>
      </c>
      <c r="J309">
        <v>20</v>
      </c>
      <c r="K309">
        <v>19</v>
      </c>
      <c r="L309">
        <v>17</v>
      </c>
      <c r="M309">
        <v>19</v>
      </c>
      <c r="N309">
        <v>2</v>
      </c>
      <c r="O309">
        <v>1</v>
      </c>
      <c r="P309">
        <v>37.297309030000001</v>
      </c>
      <c r="Q309">
        <v>259</v>
      </c>
      <c r="R309">
        <v>9060</v>
      </c>
      <c r="S309">
        <v>2734</v>
      </c>
      <c r="T309">
        <v>0.301766004415011</v>
      </c>
      <c r="U309">
        <v>0</v>
      </c>
    </row>
    <row r="310" spans="1:21" x14ac:dyDescent="0.4">
      <c r="A310">
        <v>308</v>
      </c>
      <c r="B310" t="s">
        <v>12049</v>
      </c>
      <c r="C310" s="1">
        <v>44593</v>
      </c>
      <c r="D310" t="s">
        <v>579</v>
      </c>
      <c r="E310" t="s">
        <v>580</v>
      </c>
      <c r="F310">
        <v>10</v>
      </c>
      <c r="G310">
        <v>20</v>
      </c>
      <c r="H310">
        <v>40</v>
      </c>
      <c r="I310">
        <v>20</v>
      </c>
      <c r="J310">
        <v>10</v>
      </c>
      <c r="K310">
        <v>24</v>
      </c>
      <c r="L310">
        <v>18</v>
      </c>
      <c r="M310">
        <v>23</v>
      </c>
      <c r="N310">
        <v>1</v>
      </c>
      <c r="O310">
        <v>1</v>
      </c>
      <c r="P310">
        <v>37.798068579999999</v>
      </c>
      <c r="Q310">
        <v>246</v>
      </c>
      <c r="R310">
        <v>9060</v>
      </c>
      <c r="S310">
        <v>859</v>
      </c>
      <c r="T310">
        <v>9.4812362030904998E-2</v>
      </c>
      <c r="U310">
        <v>0</v>
      </c>
    </row>
    <row r="311" spans="1:21" x14ac:dyDescent="0.4">
      <c r="A311">
        <v>309</v>
      </c>
      <c r="B311" t="s">
        <v>12049</v>
      </c>
      <c r="C311" s="1">
        <v>44593</v>
      </c>
      <c r="D311" t="s">
        <v>581</v>
      </c>
      <c r="E311" t="s">
        <v>582</v>
      </c>
      <c r="F311">
        <v>20</v>
      </c>
      <c r="G311">
        <v>20</v>
      </c>
      <c r="H311">
        <v>50</v>
      </c>
      <c r="I311">
        <v>20</v>
      </c>
      <c r="J311">
        <v>20</v>
      </c>
      <c r="K311">
        <v>35</v>
      </c>
      <c r="L311">
        <v>46</v>
      </c>
      <c r="M311">
        <v>65</v>
      </c>
      <c r="N311">
        <v>2</v>
      </c>
      <c r="O311">
        <v>1</v>
      </c>
      <c r="P311">
        <v>25.692491319999998</v>
      </c>
      <c r="Q311">
        <v>305</v>
      </c>
      <c r="R311">
        <v>9060</v>
      </c>
      <c r="S311">
        <v>2167</v>
      </c>
      <c r="T311">
        <v>0.239183222958057</v>
      </c>
      <c r="U311">
        <v>0</v>
      </c>
    </row>
    <row r="312" spans="1:21" x14ac:dyDescent="0.4">
      <c r="A312">
        <v>310</v>
      </c>
      <c r="B312" t="s">
        <v>12049</v>
      </c>
      <c r="C312" s="1">
        <v>44593</v>
      </c>
      <c r="D312" t="s">
        <v>583</v>
      </c>
      <c r="E312" t="s">
        <v>584</v>
      </c>
      <c r="F312">
        <v>10</v>
      </c>
      <c r="G312">
        <v>20</v>
      </c>
      <c r="H312">
        <v>50</v>
      </c>
      <c r="I312">
        <v>20</v>
      </c>
      <c r="J312">
        <v>10</v>
      </c>
      <c r="K312">
        <v>21</v>
      </c>
      <c r="L312">
        <v>21</v>
      </c>
      <c r="M312">
        <v>25</v>
      </c>
      <c r="N312">
        <v>2</v>
      </c>
      <c r="O312">
        <v>1</v>
      </c>
      <c r="P312">
        <v>24.559678819999998</v>
      </c>
      <c r="Q312">
        <v>217</v>
      </c>
      <c r="R312">
        <v>9060</v>
      </c>
      <c r="S312">
        <v>10727</v>
      </c>
      <c r="T312">
        <v>1.1839955849889601</v>
      </c>
      <c r="U312">
        <v>2</v>
      </c>
    </row>
    <row r="313" spans="1:21" x14ac:dyDescent="0.4">
      <c r="A313">
        <v>311</v>
      </c>
      <c r="B313" t="s">
        <v>12049</v>
      </c>
      <c r="C313" s="1">
        <v>44593</v>
      </c>
      <c r="D313" t="s">
        <v>585</v>
      </c>
      <c r="E313" t="s">
        <v>586</v>
      </c>
      <c r="F313">
        <v>10</v>
      </c>
      <c r="G313">
        <v>20</v>
      </c>
      <c r="H313">
        <v>50</v>
      </c>
      <c r="I313">
        <v>20</v>
      </c>
      <c r="J313">
        <v>10</v>
      </c>
      <c r="K313">
        <v>16</v>
      </c>
      <c r="L313">
        <v>22</v>
      </c>
      <c r="M313">
        <v>26</v>
      </c>
      <c r="N313">
        <v>2</v>
      </c>
      <c r="O313">
        <v>1</v>
      </c>
      <c r="P313">
        <v>20.866644969999999</v>
      </c>
      <c r="Q313">
        <v>217</v>
      </c>
      <c r="R313">
        <v>9060</v>
      </c>
      <c r="S313">
        <v>19412</v>
      </c>
      <c r="T313">
        <v>2.1426048565121398</v>
      </c>
      <c r="U313">
        <v>2</v>
      </c>
    </row>
    <row r="314" spans="1:21" x14ac:dyDescent="0.4">
      <c r="A314">
        <v>312</v>
      </c>
      <c r="B314" t="s">
        <v>12049</v>
      </c>
      <c r="C314" s="1">
        <v>44593</v>
      </c>
      <c r="D314" t="s">
        <v>587</v>
      </c>
      <c r="E314" t="s">
        <v>588</v>
      </c>
      <c r="F314">
        <v>10</v>
      </c>
      <c r="G314">
        <v>20</v>
      </c>
      <c r="H314">
        <v>50</v>
      </c>
      <c r="I314">
        <v>20</v>
      </c>
      <c r="J314">
        <v>10</v>
      </c>
      <c r="K314">
        <v>19</v>
      </c>
      <c r="L314">
        <v>18</v>
      </c>
      <c r="M314">
        <v>18</v>
      </c>
      <c r="N314">
        <v>2</v>
      </c>
      <c r="O314">
        <v>1</v>
      </c>
      <c r="P314">
        <v>28.05859375</v>
      </c>
      <c r="Q314">
        <v>275</v>
      </c>
      <c r="R314">
        <v>9060</v>
      </c>
      <c r="S314">
        <v>5716</v>
      </c>
      <c r="T314">
        <v>0.63090507726269296</v>
      </c>
      <c r="U314">
        <v>1</v>
      </c>
    </row>
    <row r="315" spans="1:21" x14ac:dyDescent="0.4">
      <c r="A315">
        <v>313</v>
      </c>
      <c r="B315" t="s">
        <v>12049</v>
      </c>
      <c r="C315" s="1">
        <v>44593</v>
      </c>
      <c r="D315" t="s">
        <v>589</v>
      </c>
      <c r="E315" t="s">
        <v>590</v>
      </c>
      <c r="F315">
        <v>10</v>
      </c>
      <c r="G315">
        <v>20</v>
      </c>
      <c r="H315">
        <v>50</v>
      </c>
      <c r="I315">
        <v>20</v>
      </c>
      <c r="J315">
        <v>10</v>
      </c>
      <c r="K315">
        <v>18</v>
      </c>
      <c r="L315">
        <v>19</v>
      </c>
      <c r="M315">
        <v>23</v>
      </c>
      <c r="N315">
        <v>2</v>
      </c>
      <c r="O315">
        <v>1</v>
      </c>
      <c r="P315">
        <v>32.571940099999999</v>
      </c>
      <c r="Q315">
        <v>264</v>
      </c>
      <c r="R315">
        <v>9060</v>
      </c>
      <c r="S315">
        <v>16715</v>
      </c>
      <c r="T315">
        <v>1.84492273730684</v>
      </c>
      <c r="U315">
        <v>2</v>
      </c>
    </row>
    <row r="316" spans="1:21" x14ac:dyDescent="0.4">
      <c r="A316">
        <v>314</v>
      </c>
      <c r="B316" t="s">
        <v>12049</v>
      </c>
      <c r="C316" s="1">
        <v>44593</v>
      </c>
      <c r="D316" t="s">
        <v>591</v>
      </c>
      <c r="E316" t="s">
        <v>592</v>
      </c>
      <c r="F316">
        <v>10</v>
      </c>
      <c r="G316">
        <v>20</v>
      </c>
      <c r="H316">
        <v>50</v>
      </c>
      <c r="I316">
        <v>20</v>
      </c>
      <c r="J316">
        <v>10</v>
      </c>
      <c r="K316">
        <v>20</v>
      </c>
      <c r="L316">
        <v>19</v>
      </c>
      <c r="M316">
        <v>23</v>
      </c>
      <c r="N316">
        <v>1</v>
      </c>
      <c r="O316">
        <v>1</v>
      </c>
      <c r="P316">
        <v>45.014214410000001</v>
      </c>
      <c r="Q316">
        <v>288</v>
      </c>
      <c r="R316">
        <v>9060</v>
      </c>
      <c r="S316">
        <v>15612</v>
      </c>
      <c r="T316">
        <v>1.7231788079470101</v>
      </c>
      <c r="U316">
        <v>2</v>
      </c>
    </row>
    <row r="317" spans="1:21" x14ac:dyDescent="0.4">
      <c r="A317">
        <v>315</v>
      </c>
      <c r="B317" t="s">
        <v>12049</v>
      </c>
      <c r="C317" s="1">
        <v>44593</v>
      </c>
      <c r="D317" t="s">
        <v>593</v>
      </c>
      <c r="E317" t="s">
        <v>594</v>
      </c>
      <c r="F317">
        <v>10</v>
      </c>
      <c r="G317">
        <v>20</v>
      </c>
      <c r="H317">
        <v>50</v>
      </c>
      <c r="I317">
        <v>20</v>
      </c>
      <c r="J317">
        <v>10</v>
      </c>
      <c r="K317">
        <v>18</v>
      </c>
      <c r="L317">
        <v>22</v>
      </c>
      <c r="M317">
        <v>24</v>
      </c>
      <c r="N317">
        <v>2</v>
      </c>
      <c r="O317">
        <v>1</v>
      </c>
      <c r="P317">
        <v>31.945746530000001</v>
      </c>
      <c r="Q317">
        <v>286</v>
      </c>
      <c r="R317">
        <v>9060</v>
      </c>
      <c r="S317">
        <v>1107</v>
      </c>
      <c r="T317">
        <v>0.12218543046357599</v>
      </c>
      <c r="U317">
        <v>0</v>
      </c>
    </row>
    <row r="318" spans="1:21" x14ac:dyDescent="0.4">
      <c r="A318">
        <v>316</v>
      </c>
      <c r="B318" t="s">
        <v>12049</v>
      </c>
      <c r="C318" s="1">
        <v>44593</v>
      </c>
      <c r="D318" t="s">
        <v>595</v>
      </c>
      <c r="E318" t="s">
        <v>596</v>
      </c>
      <c r="F318">
        <v>10</v>
      </c>
      <c r="G318">
        <v>10</v>
      </c>
      <c r="H318">
        <v>50</v>
      </c>
      <c r="I318">
        <v>20</v>
      </c>
      <c r="J318">
        <v>10</v>
      </c>
      <c r="K318">
        <v>17</v>
      </c>
      <c r="L318">
        <v>18</v>
      </c>
      <c r="M318">
        <v>21</v>
      </c>
      <c r="N318">
        <v>2</v>
      </c>
      <c r="O318">
        <v>1</v>
      </c>
      <c r="P318">
        <v>35.122178820000002</v>
      </c>
      <c r="Q318">
        <v>245</v>
      </c>
      <c r="R318">
        <v>9060</v>
      </c>
      <c r="S318">
        <v>798</v>
      </c>
      <c r="T318">
        <v>8.80794701986755E-2</v>
      </c>
      <c r="U318">
        <v>0</v>
      </c>
    </row>
    <row r="319" spans="1:21" x14ac:dyDescent="0.4">
      <c r="A319">
        <v>317</v>
      </c>
      <c r="B319" t="s">
        <v>12050</v>
      </c>
      <c r="C319" s="1">
        <v>45108</v>
      </c>
      <c r="D319" t="s">
        <v>597</v>
      </c>
      <c r="E319" t="s">
        <v>598</v>
      </c>
      <c r="F319">
        <v>20</v>
      </c>
      <c r="G319">
        <v>20</v>
      </c>
      <c r="H319">
        <v>40</v>
      </c>
      <c r="I319">
        <v>10</v>
      </c>
      <c r="J319">
        <v>50</v>
      </c>
      <c r="K319">
        <v>95</v>
      </c>
      <c r="L319">
        <v>129</v>
      </c>
      <c r="M319">
        <v>87</v>
      </c>
      <c r="N319">
        <v>1</v>
      </c>
      <c r="O319">
        <v>1</v>
      </c>
      <c r="P319">
        <v>17.930772569999998</v>
      </c>
      <c r="Q319">
        <v>841</v>
      </c>
      <c r="R319">
        <v>58100</v>
      </c>
      <c r="S319">
        <v>3985</v>
      </c>
      <c r="T319">
        <v>6.8588640275387205E-2</v>
      </c>
      <c r="U319">
        <v>0</v>
      </c>
    </row>
    <row r="320" spans="1:21" x14ac:dyDescent="0.4">
      <c r="A320">
        <v>318</v>
      </c>
      <c r="B320" t="s">
        <v>12050</v>
      </c>
      <c r="C320" s="1">
        <v>45108</v>
      </c>
      <c r="D320" t="s">
        <v>599</v>
      </c>
      <c r="E320" t="s">
        <v>600</v>
      </c>
      <c r="F320">
        <v>10</v>
      </c>
      <c r="G320">
        <v>10</v>
      </c>
      <c r="H320">
        <v>30</v>
      </c>
      <c r="I320">
        <v>10</v>
      </c>
      <c r="J320">
        <v>20</v>
      </c>
      <c r="K320">
        <v>61</v>
      </c>
      <c r="L320">
        <v>86</v>
      </c>
      <c r="M320">
        <v>108</v>
      </c>
      <c r="N320">
        <v>2</v>
      </c>
      <c r="O320">
        <v>1</v>
      </c>
      <c r="P320">
        <v>12.9875217</v>
      </c>
      <c r="Q320">
        <v>3160</v>
      </c>
      <c r="R320">
        <v>58100</v>
      </c>
      <c r="S320">
        <v>311983</v>
      </c>
      <c r="T320">
        <v>5.3697590361445702</v>
      </c>
      <c r="U320">
        <v>3</v>
      </c>
    </row>
    <row r="321" spans="1:21" x14ac:dyDescent="0.4">
      <c r="A321">
        <v>319</v>
      </c>
      <c r="B321" t="s">
        <v>12050</v>
      </c>
      <c r="C321" s="1">
        <v>45108</v>
      </c>
      <c r="D321" t="s">
        <v>601</v>
      </c>
      <c r="E321" t="s">
        <v>602</v>
      </c>
      <c r="F321">
        <v>20</v>
      </c>
      <c r="G321">
        <v>10</v>
      </c>
      <c r="H321">
        <v>30</v>
      </c>
      <c r="I321">
        <v>20</v>
      </c>
      <c r="J321">
        <v>40</v>
      </c>
      <c r="K321">
        <v>232</v>
      </c>
      <c r="L321">
        <v>219</v>
      </c>
      <c r="M321">
        <v>214</v>
      </c>
      <c r="N321">
        <v>2</v>
      </c>
      <c r="O321">
        <v>1</v>
      </c>
      <c r="P321">
        <v>15.16970486</v>
      </c>
      <c r="Q321">
        <v>1169</v>
      </c>
      <c r="R321">
        <v>58100</v>
      </c>
      <c r="S321">
        <v>138150</v>
      </c>
      <c r="T321">
        <v>2.3777969018932801</v>
      </c>
      <c r="U321">
        <v>2</v>
      </c>
    </row>
    <row r="322" spans="1:21" x14ac:dyDescent="0.4">
      <c r="A322">
        <v>320</v>
      </c>
      <c r="B322" t="s">
        <v>12050</v>
      </c>
      <c r="C322" s="1">
        <v>45108</v>
      </c>
      <c r="D322" t="s">
        <v>603</v>
      </c>
      <c r="E322" t="s">
        <v>604</v>
      </c>
      <c r="F322">
        <v>20</v>
      </c>
      <c r="G322">
        <v>20</v>
      </c>
      <c r="H322">
        <v>30</v>
      </c>
      <c r="I322">
        <v>20</v>
      </c>
      <c r="J322">
        <v>20</v>
      </c>
      <c r="K322">
        <v>174</v>
      </c>
      <c r="L322">
        <v>149</v>
      </c>
      <c r="M322">
        <v>93</v>
      </c>
      <c r="N322">
        <v>2</v>
      </c>
      <c r="O322">
        <v>2</v>
      </c>
      <c r="P322">
        <v>13.851996529999999</v>
      </c>
      <c r="Q322">
        <v>663</v>
      </c>
      <c r="R322">
        <v>58100</v>
      </c>
      <c r="S322">
        <v>17762</v>
      </c>
      <c r="T322">
        <v>0.30571428571428499</v>
      </c>
      <c r="U322">
        <v>0</v>
      </c>
    </row>
    <row r="323" spans="1:21" x14ac:dyDescent="0.4">
      <c r="A323">
        <v>321</v>
      </c>
      <c r="B323" t="s">
        <v>12050</v>
      </c>
      <c r="C323" s="1">
        <v>45108</v>
      </c>
      <c r="D323" t="s">
        <v>605</v>
      </c>
      <c r="E323" t="s">
        <v>606</v>
      </c>
      <c r="F323">
        <v>10</v>
      </c>
      <c r="G323">
        <v>10</v>
      </c>
      <c r="H323">
        <v>40</v>
      </c>
      <c r="I323">
        <v>20</v>
      </c>
      <c r="J323">
        <v>20</v>
      </c>
      <c r="K323">
        <v>70</v>
      </c>
      <c r="L323">
        <v>41</v>
      </c>
      <c r="M323">
        <v>30</v>
      </c>
      <c r="N323">
        <v>0</v>
      </c>
      <c r="O323">
        <v>1</v>
      </c>
      <c r="P323">
        <v>14.710611979999999</v>
      </c>
      <c r="Q323">
        <v>1460</v>
      </c>
      <c r="R323">
        <v>58100</v>
      </c>
      <c r="S323">
        <v>29770</v>
      </c>
      <c r="T323">
        <v>0.51239242685025799</v>
      </c>
      <c r="U323">
        <v>1</v>
      </c>
    </row>
    <row r="324" spans="1:21" x14ac:dyDescent="0.4">
      <c r="A324">
        <v>322</v>
      </c>
      <c r="B324" t="s">
        <v>12050</v>
      </c>
      <c r="C324" s="1">
        <v>45108</v>
      </c>
      <c r="D324" t="s">
        <v>607</v>
      </c>
      <c r="E324" t="s">
        <v>608</v>
      </c>
      <c r="F324">
        <v>20</v>
      </c>
      <c r="G324">
        <v>20</v>
      </c>
      <c r="H324">
        <v>30</v>
      </c>
      <c r="I324">
        <v>10</v>
      </c>
      <c r="J324">
        <v>50</v>
      </c>
      <c r="K324">
        <v>223</v>
      </c>
      <c r="L324">
        <v>193</v>
      </c>
      <c r="M324">
        <v>140</v>
      </c>
      <c r="N324">
        <v>2</v>
      </c>
      <c r="O324">
        <v>2</v>
      </c>
      <c r="P324">
        <v>14.39941406</v>
      </c>
      <c r="Q324">
        <v>1793</v>
      </c>
      <c r="R324">
        <v>58100</v>
      </c>
      <c r="S324">
        <v>3203</v>
      </c>
      <c r="T324">
        <v>5.5129087779690097E-2</v>
      </c>
      <c r="U324">
        <v>0</v>
      </c>
    </row>
    <row r="325" spans="1:21" x14ac:dyDescent="0.4">
      <c r="A325">
        <v>323</v>
      </c>
      <c r="B325" t="s">
        <v>12050</v>
      </c>
      <c r="C325" s="1">
        <v>45108</v>
      </c>
      <c r="D325" t="s">
        <v>609</v>
      </c>
      <c r="E325" t="s">
        <v>610</v>
      </c>
      <c r="F325">
        <v>30</v>
      </c>
      <c r="G325">
        <v>20</v>
      </c>
      <c r="H325">
        <v>40</v>
      </c>
      <c r="I325">
        <v>30</v>
      </c>
      <c r="J325">
        <v>50</v>
      </c>
      <c r="K325">
        <v>18</v>
      </c>
      <c r="L325">
        <v>12</v>
      </c>
      <c r="M325">
        <v>10</v>
      </c>
      <c r="N325">
        <v>2</v>
      </c>
      <c r="O325">
        <v>1</v>
      </c>
      <c r="P325">
        <v>14.71267361</v>
      </c>
      <c r="Q325">
        <v>1758</v>
      </c>
      <c r="R325">
        <v>58100</v>
      </c>
      <c r="S325">
        <v>3153</v>
      </c>
      <c r="T325">
        <v>5.4268502581755501E-2</v>
      </c>
      <c r="U325">
        <v>0</v>
      </c>
    </row>
    <row r="326" spans="1:21" x14ac:dyDescent="0.4">
      <c r="A326">
        <v>324</v>
      </c>
      <c r="B326" t="s">
        <v>12050</v>
      </c>
      <c r="C326" s="1">
        <v>45108</v>
      </c>
      <c r="D326" t="s">
        <v>611</v>
      </c>
      <c r="E326" t="s">
        <v>612</v>
      </c>
      <c r="F326">
        <v>30</v>
      </c>
      <c r="G326">
        <v>20</v>
      </c>
      <c r="H326">
        <v>20</v>
      </c>
      <c r="I326">
        <v>20</v>
      </c>
      <c r="J326">
        <v>50</v>
      </c>
      <c r="K326">
        <v>9</v>
      </c>
      <c r="L326">
        <v>6</v>
      </c>
      <c r="M326">
        <v>7</v>
      </c>
      <c r="N326">
        <v>1</v>
      </c>
      <c r="O326">
        <v>1</v>
      </c>
      <c r="P326">
        <v>17.102430559999998</v>
      </c>
      <c r="Q326">
        <v>772</v>
      </c>
      <c r="R326">
        <v>58100</v>
      </c>
      <c r="S326">
        <v>3750</v>
      </c>
      <c r="T326">
        <v>6.4543889845094599E-2</v>
      </c>
      <c r="U326">
        <v>0</v>
      </c>
    </row>
    <row r="327" spans="1:21" x14ac:dyDescent="0.4">
      <c r="A327">
        <v>325</v>
      </c>
      <c r="B327" t="s">
        <v>12050</v>
      </c>
      <c r="C327" s="1">
        <v>45108</v>
      </c>
      <c r="D327" t="s">
        <v>613</v>
      </c>
      <c r="E327" t="s">
        <v>614</v>
      </c>
      <c r="F327">
        <v>20</v>
      </c>
      <c r="G327">
        <v>20</v>
      </c>
      <c r="H327">
        <v>50</v>
      </c>
      <c r="I327">
        <v>20</v>
      </c>
      <c r="J327">
        <v>40</v>
      </c>
      <c r="K327">
        <v>100</v>
      </c>
      <c r="L327">
        <v>81</v>
      </c>
      <c r="M327">
        <v>50</v>
      </c>
      <c r="N327">
        <v>2</v>
      </c>
      <c r="O327">
        <v>1</v>
      </c>
      <c r="P327">
        <v>12.91579861</v>
      </c>
      <c r="Q327">
        <v>791</v>
      </c>
      <c r="R327">
        <v>58100</v>
      </c>
      <c r="S327">
        <v>14603</v>
      </c>
      <c r="T327">
        <v>0.25134251290877702</v>
      </c>
      <c r="U327">
        <v>0</v>
      </c>
    </row>
    <row r="328" spans="1:21" x14ac:dyDescent="0.4">
      <c r="A328">
        <v>326</v>
      </c>
      <c r="B328" t="s">
        <v>12050</v>
      </c>
      <c r="C328" s="1">
        <v>45108</v>
      </c>
      <c r="D328" t="s">
        <v>615</v>
      </c>
      <c r="E328" t="s">
        <v>616</v>
      </c>
      <c r="F328">
        <v>20</v>
      </c>
      <c r="G328">
        <v>30</v>
      </c>
      <c r="H328">
        <v>20</v>
      </c>
      <c r="I328">
        <v>20</v>
      </c>
      <c r="J328">
        <v>50</v>
      </c>
      <c r="K328">
        <v>198</v>
      </c>
      <c r="L328">
        <v>193</v>
      </c>
      <c r="M328">
        <v>199</v>
      </c>
      <c r="N328">
        <v>2</v>
      </c>
      <c r="O328">
        <v>2</v>
      </c>
      <c r="P328">
        <v>17.14279514</v>
      </c>
      <c r="Q328">
        <v>606</v>
      </c>
      <c r="R328">
        <v>58100</v>
      </c>
      <c r="S328">
        <v>3981</v>
      </c>
      <c r="T328">
        <v>6.8519793459552406E-2</v>
      </c>
      <c r="U328">
        <v>0</v>
      </c>
    </row>
    <row r="329" spans="1:21" x14ac:dyDescent="0.4">
      <c r="A329">
        <v>327</v>
      </c>
      <c r="B329" t="s">
        <v>12050</v>
      </c>
      <c r="C329" s="1">
        <v>45108</v>
      </c>
      <c r="D329" t="s">
        <v>617</v>
      </c>
      <c r="E329" t="s">
        <v>618</v>
      </c>
      <c r="F329">
        <v>20</v>
      </c>
      <c r="G329">
        <v>20</v>
      </c>
      <c r="H329">
        <v>50</v>
      </c>
      <c r="I329">
        <v>30</v>
      </c>
      <c r="J329">
        <v>40</v>
      </c>
      <c r="K329">
        <v>80</v>
      </c>
      <c r="L329">
        <v>43</v>
      </c>
      <c r="M329">
        <v>30</v>
      </c>
      <c r="N329">
        <v>1</v>
      </c>
      <c r="O329">
        <v>1</v>
      </c>
      <c r="P329">
        <v>15.575412330000001</v>
      </c>
      <c r="Q329">
        <v>654</v>
      </c>
      <c r="R329">
        <v>58100</v>
      </c>
      <c r="S329">
        <v>3075</v>
      </c>
      <c r="T329">
        <v>5.2925989672977597E-2</v>
      </c>
      <c r="U329">
        <v>0</v>
      </c>
    </row>
    <row r="330" spans="1:21" x14ac:dyDescent="0.4">
      <c r="A330">
        <v>328</v>
      </c>
      <c r="B330" t="s">
        <v>12050</v>
      </c>
      <c r="C330" s="1">
        <v>45078</v>
      </c>
      <c r="D330" t="s">
        <v>619</v>
      </c>
      <c r="E330" t="s">
        <v>620</v>
      </c>
      <c r="F330">
        <v>10</v>
      </c>
      <c r="G330">
        <v>20</v>
      </c>
      <c r="H330">
        <v>30</v>
      </c>
      <c r="I330">
        <v>10</v>
      </c>
      <c r="J330">
        <v>30</v>
      </c>
      <c r="K330">
        <v>15</v>
      </c>
      <c r="L330">
        <v>9</v>
      </c>
      <c r="M330">
        <v>12</v>
      </c>
      <c r="N330">
        <v>2</v>
      </c>
      <c r="O330">
        <v>1</v>
      </c>
      <c r="P330">
        <v>14.57519531</v>
      </c>
      <c r="Q330">
        <v>689</v>
      </c>
      <c r="R330">
        <v>56300</v>
      </c>
      <c r="S330">
        <v>10579</v>
      </c>
      <c r="T330">
        <v>0.18790408525754801</v>
      </c>
      <c r="U330">
        <v>0</v>
      </c>
    </row>
    <row r="331" spans="1:21" x14ac:dyDescent="0.4">
      <c r="A331">
        <v>329</v>
      </c>
      <c r="B331" t="s">
        <v>12050</v>
      </c>
      <c r="C331" s="1">
        <v>45078</v>
      </c>
      <c r="D331" t="s">
        <v>621</v>
      </c>
      <c r="E331" t="s">
        <v>622</v>
      </c>
      <c r="F331">
        <v>20</v>
      </c>
      <c r="G331">
        <v>20</v>
      </c>
      <c r="H331">
        <v>40</v>
      </c>
      <c r="I331">
        <v>20</v>
      </c>
      <c r="J331">
        <v>50</v>
      </c>
      <c r="K331">
        <v>16</v>
      </c>
      <c r="L331">
        <v>13</v>
      </c>
      <c r="M331">
        <v>17</v>
      </c>
      <c r="N331">
        <v>2</v>
      </c>
      <c r="O331">
        <v>1</v>
      </c>
      <c r="P331">
        <v>20.66786024</v>
      </c>
      <c r="Q331">
        <v>1019</v>
      </c>
      <c r="R331">
        <v>56300</v>
      </c>
      <c r="S331">
        <v>1833</v>
      </c>
      <c r="T331">
        <v>3.2557726465364097E-2</v>
      </c>
      <c r="U331">
        <v>0</v>
      </c>
    </row>
    <row r="332" spans="1:21" x14ac:dyDescent="0.4">
      <c r="A332">
        <v>330</v>
      </c>
      <c r="B332" t="s">
        <v>12050</v>
      </c>
      <c r="C332" s="1">
        <v>45078</v>
      </c>
      <c r="D332" t="s">
        <v>623</v>
      </c>
      <c r="E332" t="s">
        <v>624</v>
      </c>
      <c r="F332">
        <v>40</v>
      </c>
      <c r="G332">
        <v>20</v>
      </c>
      <c r="H332">
        <v>30</v>
      </c>
      <c r="I332">
        <v>10</v>
      </c>
      <c r="J332">
        <v>40</v>
      </c>
      <c r="K332">
        <v>234</v>
      </c>
      <c r="L332">
        <v>230</v>
      </c>
      <c r="M332">
        <v>228</v>
      </c>
      <c r="N332">
        <v>1</v>
      </c>
      <c r="O332">
        <v>1</v>
      </c>
      <c r="P332">
        <v>20.92013889</v>
      </c>
      <c r="Q332">
        <v>707</v>
      </c>
      <c r="R332">
        <v>56300</v>
      </c>
      <c r="S332">
        <v>41065</v>
      </c>
      <c r="T332">
        <v>0.72939609236234404</v>
      </c>
      <c r="U332">
        <v>1</v>
      </c>
    </row>
    <row r="333" spans="1:21" x14ac:dyDescent="0.4">
      <c r="A333">
        <v>331</v>
      </c>
      <c r="B333" t="s">
        <v>12050</v>
      </c>
      <c r="C333" s="1">
        <v>45078</v>
      </c>
      <c r="D333" t="s">
        <v>625</v>
      </c>
      <c r="E333" t="s">
        <v>626</v>
      </c>
      <c r="F333">
        <v>20</v>
      </c>
      <c r="G333">
        <v>20</v>
      </c>
      <c r="H333">
        <v>50</v>
      </c>
      <c r="I333">
        <v>20</v>
      </c>
      <c r="J333">
        <v>40</v>
      </c>
      <c r="K333">
        <v>7</v>
      </c>
      <c r="L333">
        <v>9</v>
      </c>
      <c r="M333">
        <v>9</v>
      </c>
      <c r="N333">
        <v>2</v>
      </c>
      <c r="O333">
        <v>1</v>
      </c>
      <c r="P333">
        <v>17.942925349999999</v>
      </c>
      <c r="Q333">
        <v>2044</v>
      </c>
      <c r="R333">
        <v>56300</v>
      </c>
      <c r="S333">
        <v>265145</v>
      </c>
      <c r="T333">
        <v>4.7095026642983999</v>
      </c>
      <c r="U333">
        <v>3</v>
      </c>
    </row>
    <row r="334" spans="1:21" x14ac:dyDescent="0.4">
      <c r="A334">
        <v>332</v>
      </c>
      <c r="B334" t="s">
        <v>12050</v>
      </c>
      <c r="C334" s="1">
        <v>45078</v>
      </c>
      <c r="D334" t="s">
        <v>627</v>
      </c>
      <c r="E334" t="s">
        <v>628</v>
      </c>
      <c r="F334">
        <v>30</v>
      </c>
      <c r="G334">
        <v>20</v>
      </c>
      <c r="H334">
        <v>40</v>
      </c>
      <c r="I334">
        <v>30</v>
      </c>
      <c r="J334">
        <v>50</v>
      </c>
      <c r="K334">
        <v>18</v>
      </c>
      <c r="L334">
        <v>17</v>
      </c>
      <c r="M334">
        <v>15</v>
      </c>
      <c r="N334">
        <v>2</v>
      </c>
      <c r="O334">
        <v>0</v>
      </c>
      <c r="P334">
        <v>14.48307292</v>
      </c>
      <c r="Q334">
        <v>675</v>
      </c>
      <c r="R334">
        <v>56300</v>
      </c>
      <c r="S334">
        <v>5829</v>
      </c>
      <c r="T334">
        <v>0.103534635879218</v>
      </c>
      <c r="U334">
        <v>0</v>
      </c>
    </row>
    <row r="335" spans="1:21" x14ac:dyDescent="0.4">
      <c r="A335">
        <v>333</v>
      </c>
      <c r="B335" t="s">
        <v>12050</v>
      </c>
      <c r="C335" s="1">
        <v>45078</v>
      </c>
      <c r="D335" t="s">
        <v>629</v>
      </c>
      <c r="E335" t="s">
        <v>630</v>
      </c>
      <c r="F335">
        <v>20</v>
      </c>
      <c r="G335">
        <v>20</v>
      </c>
      <c r="H335">
        <v>50</v>
      </c>
      <c r="I335">
        <v>20</v>
      </c>
      <c r="J335">
        <v>30</v>
      </c>
      <c r="K335">
        <v>37</v>
      </c>
      <c r="L335">
        <v>45</v>
      </c>
      <c r="M335">
        <v>73</v>
      </c>
      <c r="N335">
        <v>1</v>
      </c>
      <c r="O335">
        <v>1</v>
      </c>
      <c r="P335">
        <v>17.655273439999998</v>
      </c>
      <c r="Q335">
        <v>548</v>
      </c>
      <c r="R335">
        <v>56300</v>
      </c>
      <c r="S335">
        <v>1737</v>
      </c>
      <c r="T335">
        <v>3.08525754884547E-2</v>
      </c>
      <c r="U335">
        <v>0</v>
      </c>
    </row>
    <row r="336" spans="1:21" x14ac:dyDescent="0.4">
      <c r="A336">
        <v>334</v>
      </c>
      <c r="B336" t="s">
        <v>12050</v>
      </c>
      <c r="C336" s="1">
        <v>45078</v>
      </c>
      <c r="D336" t="s">
        <v>631</v>
      </c>
      <c r="E336" t="s">
        <v>632</v>
      </c>
      <c r="F336">
        <v>20</v>
      </c>
      <c r="G336">
        <v>20</v>
      </c>
      <c r="H336">
        <v>50</v>
      </c>
      <c r="I336">
        <v>20</v>
      </c>
      <c r="J336">
        <v>40</v>
      </c>
      <c r="K336">
        <v>15</v>
      </c>
      <c r="L336">
        <v>6</v>
      </c>
      <c r="M336">
        <v>7</v>
      </c>
      <c r="N336">
        <v>2</v>
      </c>
      <c r="O336">
        <v>1</v>
      </c>
      <c r="P336">
        <v>16.54676649</v>
      </c>
      <c r="Q336">
        <v>778</v>
      </c>
      <c r="R336">
        <v>56300</v>
      </c>
      <c r="S336">
        <v>7720</v>
      </c>
      <c r="T336">
        <v>0.13712255772646501</v>
      </c>
      <c r="U336">
        <v>0</v>
      </c>
    </row>
    <row r="337" spans="1:21" x14ac:dyDescent="0.4">
      <c r="A337">
        <v>335</v>
      </c>
      <c r="B337" t="s">
        <v>12050</v>
      </c>
      <c r="C337" s="1">
        <v>45078</v>
      </c>
      <c r="D337" t="s">
        <v>633</v>
      </c>
      <c r="E337" t="s">
        <v>634</v>
      </c>
      <c r="F337">
        <v>20</v>
      </c>
      <c r="G337">
        <v>10</v>
      </c>
      <c r="H337">
        <v>20</v>
      </c>
      <c r="I337">
        <v>10</v>
      </c>
      <c r="J337">
        <v>30</v>
      </c>
      <c r="K337">
        <v>16</v>
      </c>
      <c r="L337">
        <v>21</v>
      </c>
      <c r="M337">
        <v>16</v>
      </c>
      <c r="N337">
        <v>1</v>
      </c>
      <c r="O337">
        <v>2</v>
      </c>
      <c r="P337">
        <v>19.629665800000001</v>
      </c>
      <c r="Q337">
        <v>654</v>
      </c>
      <c r="R337">
        <v>56300</v>
      </c>
      <c r="S337">
        <v>4725</v>
      </c>
      <c r="T337">
        <v>8.3925399644760201E-2</v>
      </c>
      <c r="U337">
        <v>0</v>
      </c>
    </row>
    <row r="338" spans="1:21" x14ac:dyDescent="0.4">
      <c r="A338">
        <v>336</v>
      </c>
      <c r="B338" t="s">
        <v>12050</v>
      </c>
      <c r="C338" s="1">
        <v>45078</v>
      </c>
      <c r="D338" t="s">
        <v>635</v>
      </c>
      <c r="E338" t="s">
        <v>636</v>
      </c>
      <c r="F338">
        <v>10</v>
      </c>
      <c r="G338">
        <v>20</v>
      </c>
      <c r="H338">
        <v>50</v>
      </c>
      <c r="I338">
        <v>20</v>
      </c>
      <c r="J338">
        <v>30</v>
      </c>
      <c r="K338">
        <v>19</v>
      </c>
      <c r="L338">
        <v>14</v>
      </c>
      <c r="M338">
        <v>7</v>
      </c>
      <c r="N338">
        <v>2</v>
      </c>
      <c r="O338">
        <v>1</v>
      </c>
      <c r="P338">
        <v>12.69270833</v>
      </c>
      <c r="Q338">
        <v>651</v>
      </c>
      <c r="R338">
        <v>56300</v>
      </c>
      <c r="S338">
        <v>3033</v>
      </c>
      <c r="T338">
        <v>5.3872113676731698E-2</v>
      </c>
      <c r="U338">
        <v>0</v>
      </c>
    </row>
    <row r="339" spans="1:21" x14ac:dyDescent="0.4">
      <c r="A339">
        <v>337</v>
      </c>
      <c r="B339" t="s">
        <v>12050</v>
      </c>
      <c r="C339" s="1">
        <v>45078</v>
      </c>
      <c r="D339" t="s">
        <v>637</v>
      </c>
      <c r="E339" t="s">
        <v>638</v>
      </c>
      <c r="F339">
        <v>10</v>
      </c>
      <c r="G339">
        <v>20</v>
      </c>
      <c r="H339">
        <v>40</v>
      </c>
      <c r="I339">
        <v>20</v>
      </c>
      <c r="J339">
        <v>30</v>
      </c>
      <c r="K339">
        <v>11</v>
      </c>
      <c r="L339">
        <v>7</v>
      </c>
      <c r="M339">
        <v>14</v>
      </c>
      <c r="N339">
        <v>2</v>
      </c>
      <c r="O339">
        <v>1</v>
      </c>
      <c r="P339">
        <v>14.220269099999999</v>
      </c>
      <c r="Q339">
        <v>757</v>
      </c>
      <c r="R339">
        <v>56300</v>
      </c>
      <c r="S339">
        <v>118327</v>
      </c>
      <c r="T339">
        <v>2.1017229129662498</v>
      </c>
      <c r="U339">
        <v>2</v>
      </c>
    </row>
    <row r="340" spans="1:21" x14ac:dyDescent="0.4">
      <c r="A340">
        <v>338</v>
      </c>
      <c r="B340" t="s">
        <v>12050</v>
      </c>
      <c r="C340" s="1">
        <v>45047</v>
      </c>
      <c r="D340" t="s">
        <v>639</v>
      </c>
      <c r="E340" t="s">
        <v>640</v>
      </c>
      <c r="F340">
        <v>10</v>
      </c>
      <c r="G340">
        <v>20</v>
      </c>
      <c r="H340">
        <v>30</v>
      </c>
      <c r="I340">
        <v>10</v>
      </c>
      <c r="J340">
        <v>10</v>
      </c>
      <c r="K340">
        <v>68</v>
      </c>
      <c r="L340">
        <v>6</v>
      </c>
      <c r="M340">
        <v>7</v>
      </c>
      <c r="N340">
        <v>1</v>
      </c>
      <c r="O340">
        <v>1</v>
      </c>
      <c r="P340">
        <v>18.581488719999999</v>
      </c>
      <c r="Q340">
        <v>3140</v>
      </c>
      <c r="R340">
        <v>51300</v>
      </c>
      <c r="S340">
        <v>18034</v>
      </c>
      <c r="T340">
        <v>0.35153996101364499</v>
      </c>
      <c r="U340">
        <v>0</v>
      </c>
    </row>
    <row r="341" spans="1:21" x14ac:dyDescent="0.4">
      <c r="A341">
        <v>339</v>
      </c>
      <c r="B341" t="s">
        <v>12050</v>
      </c>
      <c r="C341" s="1">
        <v>45047</v>
      </c>
      <c r="D341" t="s">
        <v>641</v>
      </c>
      <c r="E341" t="s">
        <v>642</v>
      </c>
      <c r="F341">
        <v>20</v>
      </c>
      <c r="G341">
        <v>20</v>
      </c>
      <c r="H341">
        <v>20</v>
      </c>
      <c r="I341">
        <v>10</v>
      </c>
      <c r="J341">
        <v>20</v>
      </c>
      <c r="K341">
        <v>62</v>
      </c>
      <c r="L341">
        <v>47</v>
      </c>
      <c r="M341">
        <v>19</v>
      </c>
      <c r="N341">
        <v>2</v>
      </c>
      <c r="O341">
        <v>1</v>
      </c>
      <c r="P341">
        <v>21.633246530000001</v>
      </c>
      <c r="Q341">
        <v>1738</v>
      </c>
      <c r="R341">
        <v>51300</v>
      </c>
      <c r="S341">
        <v>100189</v>
      </c>
      <c r="T341">
        <v>1.95300194931773</v>
      </c>
      <c r="U341">
        <v>2</v>
      </c>
    </row>
    <row r="342" spans="1:21" x14ac:dyDescent="0.4">
      <c r="A342">
        <v>340</v>
      </c>
      <c r="B342" t="s">
        <v>12050</v>
      </c>
      <c r="C342" s="1">
        <v>45047</v>
      </c>
      <c r="D342" t="s">
        <v>643</v>
      </c>
      <c r="E342" t="s">
        <v>644</v>
      </c>
      <c r="F342">
        <v>20</v>
      </c>
      <c r="G342">
        <v>10</v>
      </c>
      <c r="H342">
        <v>20</v>
      </c>
      <c r="I342">
        <v>20</v>
      </c>
      <c r="J342">
        <v>20</v>
      </c>
      <c r="K342">
        <v>3</v>
      </c>
      <c r="L342">
        <v>12</v>
      </c>
      <c r="M342">
        <v>16</v>
      </c>
      <c r="N342">
        <v>2</v>
      </c>
      <c r="O342">
        <v>1</v>
      </c>
      <c r="P342">
        <v>15.42947049</v>
      </c>
      <c r="Q342">
        <v>620</v>
      </c>
      <c r="R342">
        <v>51300</v>
      </c>
      <c r="S342">
        <v>4608</v>
      </c>
      <c r="T342">
        <v>8.9824561403508696E-2</v>
      </c>
      <c r="U342">
        <v>0</v>
      </c>
    </row>
    <row r="343" spans="1:21" x14ac:dyDescent="0.4">
      <c r="A343">
        <v>341</v>
      </c>
      <c r="B343" t="s">
        <v>12050</v>
      </c>
      <c r="C343" s="1">
        <v>45047</v>
      </c>
      <c r="D343" t="s">
        <v>645</v>
      </c>
      <c r="E343" t="s">
        <v>646</v>
      </c>
      <c r="F343">
        <v>20</v>
      </c>
      <c r="G343">
        <v>20</v>
      </c>
      <c r="H343">
        <v>20</v>
      </c>
      <c r="I343">
        <v>20</v>
      </c>
      <c r="J343">
        <v>30</v>
      </c>
      <c r="K343">
        <v>5</v>
      </c>
      <c r="L343">
        <v>17</v>
      </c>
      <c r="M343">
        <v>17</v>
      </c>
      <c r="N343">
        <v>2</v>
      </c>
      <c r="O343">
        <v>1</v>
      </c>
      <c r="P343">
        <v>15.30967882</v>
      </c>
      <c r="Q343">
        <v>619</v>
      </c>
      <c r="R343">
        <v>51300</v>
      </c>
      <c r="S343">
        <v>8589</v>
      </c>
      <c r="T343">
        <v>0.16742690058479501</v>
      </c>
      <c r="U343">
        <v>0</v>
      </c>
    </row>
    <row r="344" spans="1:21" x14ac:dyDescent="0.4">
      <c r="A344">
        <v>342</v>
      </c>
      <c r="B344" t="s">
        <v>12050</v>
      </c>
      <c r="C344" s="1">
        <v>45047</v>
      </c>
      <c r="D344" t="s">
        <v>647</v>
      </c>
      <c r="E344" t="s">
        <v>648</v>
      </c>
      <c r="F344">
        <v>30</v>
      </c>
      <c r="G344">
        <v>20</v>
      </c>
      <c r="H344">
        <v>20</v>
      </c>
      <c r="I344">
        <v>20</v>
      </c>
      <c r="J344">
        <v>50</v>
      </c>
      <c r="K344">
        <v>15</v>
      </c>
      <c r="L344">
        <v>11</v>
      </c>
      <c r="M344">
        <v>13</v>
      </c>
      <c r="N344">
        <v>2</v>
      </c>
      <c r="O344">
        <v>2</v>
      </c>
      <c r="P344">
        <v>17.871419270000001</v>
      </c>
      <c r="Q344">
        <v>672</v>
      </c>
      <c r="R344">
        <v>51300</v>
      </c>
      <c r="S344">
        <v>11016</v>
      </c>
      <c r="T344">
        <v>0.214736842105263</v>
      </c>
      <c r="U344">
        <v>0</v>
      </c>
    </row>
    <row r="345" spans="1:21" x14ac:dyDescent="0.4">
      <c r="A345">
        <v>343</v>
      </c>
      <c r="B345" t="s">
        <v>12050</v>
      </c>
      <c r="C345" s="1">
        <v>45047</v>
      </c>
      <c r="D345" t="s">
        <v>649</v>
      </c>
      <c r="E345" t="s">
        <v>650</v>
      </c>
      <c r="F345">
        <v>20</v>
      </c>
      <c r="G345">
        <v>20</v>
      </c>
      <c r="H345">
        <v>20</v>
      </c>
      <c r="I345">
        <v>20</v>
      </c>
      <c r="J345">
        <v>40</v>
      </c>
      <c r="K345">
        <v>22</v>
      </c>
      <c r="L345">
        <v>14</v>
      </c>
      <c r="M345">
        <v>9</v>
      </c>
      <c r="N345">
        <v>2</v>
      </c>
      <c r="O345">
        <v>2</v>
      </c>
      <c r="P345">
        <v>14.793294270000001</v>
      </c>
      <c r="Q345">
        <v>3946</v>
      </c>
      <c r="R345">
        <v>51300</v>
      </c>
      <c r="S345">
        <v>349260</v>
      </c>
      <c r="T345">
        <v>6.8081871345029201</v>
      </c>
      <c r="U345">
        <v>3</v>
      </c>
    </row>
    <row r="346" spans="1:21" x14ac:dyDescent="0.4">
      <c r="A346">
        <v>344</v>
      </c>
      <c r="B346" t="s">
        <v>12050</v>
      </c>
      <c r="C346" s="1">
        <v>45047</v>
      </c>
      <c r="D346" t="s">
        <v>651</v>
      </c>
      <c r="E346" t="s">
        <v>652</v>
      </c>
      <c r="F346">
        <v>10</v>
      </c>
      <c r="G346">
        <v>10</v>
      </c>
      <c r="H346">
        <v>30</v>
      </c>
      <c r="I346">
        <v>20</v>
      </c>
      <c r="J346">
        <v>20</v>
      </c>
      <c r="K346">
        <v>17</v>
      </c>
      <c r="L346">
        <v>10</v>
      </c>
      <c r="M346">
        <v>8</v>
      </c>
      <c r="N346">
        <v>1</v>
      </c>
      <c r="O346">
        <v>2</v>
      </c>
      <c r="P346">
        <v>16.01540799</v>
      </c>
      <c r="Q346">
        <v>1401</v>
      </c>
      <c r="R346">
        <v>51300</v>
      </c>
      <c r="S346">
        <v>4029815</v>
      </c>
      <c r="T346">
        <v>78.553898635477495</v>
      </c>
      <c r="U346">
        <v>3</v>
      </c>
    </row>
    <row r="347" spans="1:21" x14ac:dyDescent="0.4">
      <c r="A347">
        <v>345</v>
      </c>
      <c r="B347" t="s">
        <v>12050</v>
      </c>
      <c r="C347" s="1">
        <v>45047</v>
      </c>
      <c r="D347" t="s">
        <v>653</v>
      </c>
      <c r="E347" t="s">
        <v>654</v>
      </c>
      <c r="F347">
        <v>20</v>
      </c>
      <c r="G347">
        <v>20</v>
      </c>
      <c r="H347">
        <v>40</v>
      </c>
      <c r="I347">
        <v>20</v>
      </c>
      <c r="J347">
        <v>50</v>
      </c>
      <c r="K347">
        <v>103</v>
      </c>
      <c r="L347">
        <v>24</v>
      </c>
      <c r="M347">
        <v>5</v>
      </c>
      <c r="N347">
        <v>2</v>
      </c>
      <c r="O347">
        <v>1</v>
      </c>
      <c r="P347">
        <v>12.733940970000001</v>
      </c>
      <c r="Q347">
        <v>888</v>
      </c>
      <c r="R347">
        <v>51300</v>
      </c>
      <c r="S347">
        <v>37671</v>
      </c>
      <c r="T347">
        <v>0.73432748538011605</v>
      </c>
      <c r="U347">
        <v>1</v>
      </c>
    </row>
    <row r="348" spans="1:21" x14ac:dyDescent="0.4">
      <c r="A348">
        <v>346</v>
      </c>
      <c r="B348" t="s">
        <v>12050</v>
      </c>
      <c r="C348" s="1">
        <v>45047</v>
      </c>
      <c r="D348" t="s">
        <v>655</v>
      </c>
      <c r="E348" t="s">
        <v>656</v>
      </c>
      <c r="F348">
        <v>20</v>
      </c>
      <c r="G348">
        <v>20</v>
      </c>
      <c r="H348">
        <v>30</v>
      </c>
      <c r="I348">
        <v>20</v>
      </c>
      <c r="J348">
        <v>40</v>
      </c>
      <c r="K348">
        <v>92</v>
      </c>
      <c r="L348">
        <v>173</v>
      </c>
      <c r="M348">
        <v>193</v>
      </c>
      <c r="N348">
        <v>2</v>
      </c>
      <c r="O348">
        <v>1</v>
      </c>
      <c r="P348">
        <v>13.20811632</v>
      </c>
      <c r="Q348">
        <v>658</v>
      </c>
      <c r="R348">
        <v>51300</v>
      </c>
      <c r="S348">
        <v>8104</v>
      </c>
      <c r="T348">
        <v>0.15797270955165599</v>
      </c>
      <c r="U348">
        <v>0</v>
      </c>
    </row>
    <row r="349" spans="1:21" x14ac:dyDescent="0.4">
      <c r="A349">
        <v>347</v>
      </c>
      <c r="B349" t="s">
        <v>12050</v>
      </c>
      <c r="C349" s="1">
        <v>45017</v>
      </c>
      <c r="D349" t="s">
        <v>657</v>
      </c>
      <c r="E349" t="s">
        <v>658</v>
      </c>
      <c r="F349">
        <v>40</v>
      </c>
      <c r="G349">
        <v>30</v>
      </c>
      <c r="H349">
        <v>50</v>
      </c>
      <c r="I349">
        <v>30</v>
      </c>
      <c r="J349">
        <v>50</v>
      </c>
      <c r="K349">
        <v>20</v>
      </c>
      <c r="L349">
        <v>10</v>
      </c>
      <c r="M349">
        <v>6</v>
      </c>
      <c r="N349">
        <v>2</v>
      </c>
      <c r="O349">
        <v>1</v>
      </c>
      <c r="P349">
        <v>12.76367187</v>
      </c>
      <c r="Q349">
        <v>1448</v>
      </c>
      <c r="R349">
        <v>50500</v>
      </c>
      <c r="S349">
        <v>59386</v>
      </c>
      <c r="T349">
        <v>1.1759603960395999</v>
      </c>
      <c r="U349">
        <v>2</v>
      </c>
    </row>
    <row r="350" spans="1:21" x14ac:dyDescent="0.4">
      <c r="A350">
        <v>348</v>
      </c>
      <c r="B350" t="s">
        <v>12050</v>
      </c>
      <c r="C350" s="1">
        <v>45017</v>
      </c>
      <c r="D350" t="s">
        <v>659</v>
      </c>
      <c r="E350" t="s">
        <v>660</v>
      </c>
      <c r="F350">
        <v>30</v>
      </c>
      <c r="G350">
        <v>20</v>
      </c>
      <c r="H350">
        <v>30</v>
      </c>
      <c r="I350">
        <v>20</v>
      </c>
      <c r="J350">
        <v>40</v>
      </c>
      <c r="K350">
        <v>86</v>
      </c>
      <c r="L350">
        <v>48</v>
      </c>
      <c r="M350">
        <v>24</v>
      </c>
      <c r="N350">
        <v>2</v>
      </c>
      <c r="O350">
        <v>1</v>
      </c>
      <c r="P350">
        <v>11.76931424</v>
      </c>
      <c r="Q350">
        <v>733</v>
      </c>
      <c r="R350">
        <v>50500</v>
      </c>
      <c r="S350">
        <v>7153</v>
      </c>
      <c r="T350">
        <v>0.14164356435643499</v>
      </c>
      <c r="U350">
        <v>0</v>
      </c>
    </row>
    <row r="351" spans="1:21" x14ac:dyDescent="0.4">
      <c r="A351">
        <v>349</v>
      </c>
      <c r="B351" t="s">
        <v>12050</v>
      </c>
      <c r="C351" s="1">
        <v>45017</v>
      </c>
      <c r="D351" t="s">
        <v>661</v>
      </c>
      <c r="E351" t="s">
        <v>662</v>
      </c>
      <c r="F351">
        <v>10</v>
      </c>
      <c r="G351">
        <v>10</v>
      </c>
      <c r="H351">
        <v>20</v>
      </c>
      <c r="I351">
        <v>20</v>
      </c>
      <c r="J351">
        <v>20</v>
      </c>
      <c r="K351">
        <v>14</v>
      </c>
      <c r="L351">
        <v>12</v>
      </c>
      <c r="M351">
        <v>13</v>
      </c>
      <c r="N351">
        <v>1</v>
      </c>
      <c r="O351">
        <v>1</v>
      </c>
      <c r="P351">
        <v>16.95290799</v>
      </c>
      <c r="Q351">
        <v>565</v>
      </c>
      <c r="R351">
        <v>50500</v>
      </c>
      <c r="S351">
        <v>546409</v>
      </c>
      <c r="T351">
        <v>10.819980198019801</v>
      </c>
      <c r="U351">
        <v>3</v>
      </c>
    </row>
    <row r="352" spans="1:21" x14ac:dyDescent="0.4">
      <c r="A352">
        <v>350</v>
      </c>
      <c r="B352" t="s">
        <v>12050</v>
      </c>
      <c r="C352" s="1">
        <v>45017</v>
      </c>
      <c r="D352" t="s">
        <v>663</v>
      </c>
      <c r="E352" t="s">
        <v>664</v>
      </c>
      <c r="F352">
        <v>20</v>
      </c>
      <c r="G352">
        <v>20</v>
      </c>
      <c r="H352">
        <v>50</v>
      </c>
      <c r="I352">
        <v>40</v>
      </c>
      <c r="J352">
        <v>40</v>
      </c>
      <c r="K352">
        <v>138</v>
      </c>
      <c r="L352">
        <v>118</v>
      </c>
      <c r="M352">
        <v>61</v>
      </c>
      <c r="N352">
        <v>2</v>
      </c>
      <c r="O352">
        <v>1</v>
      </c>
      <c r="P352">
        <v>15.17209201</v>
      </c>
      <c r="Q352">
        <v>915</v>
      </c>
      <c r="R352">
        <v>50500</v>
      </c>
      <c r="S352">
        <v>404756</v>
      </c>
      <c r="T352">
        <v>8.0149702970297003</v>
      </c>
      <c r="U352">
        <v>3</v>
      </c>
    </row>
    <row r="353" spans="1:21" x14ac:dyDescent="0.4">
      <c r="A353">
        <v>351</v>
      </c>
      <c r="B353" t="s">
        <v>12050</v>
      </c>
      <c r="C353" s="1">
        <v>45017</v>
      </c>
      <c r="D353" t="s">
        <v>665</v>
      </c>
      <c r="E353" t="s">
        <v>666</v>
      </c>
      <c r="F353">
        <v>30</v>
      </c>
      <c r="G353">
        <v>20</v>
      </c>
      <c r="H353">
        <v>40</v>
      </c>
      <c r="I353">
        <v>20</v>
      </c>
      <c r="J353">
        <v>50</v>
      </c>
      <c r="K353">
        <v>88</v>
      </c>
      <c r="L353">
        <v>6</v>
      </c>
      <c r="M353">
        <v>9</v>
      </c>
      <c r="N353">
        <v>0</v>
      </c>
      <c r="O353">
        <v>1</v>
      </c>
      <c r="P353">
        <v>17.550130209999999</v>
      </c>
      <c r="Q353">
        <v>665</v>
      </c>
      <c r="R353">
        <v>50500</v>
      </c>
      <c r="S353">
        <v>50773</v>
      </c>
      <c r="T353">
        <v>1.0054059405940501</v>
      </c>
      <c r="U353">
        <v>1</v>
      </c>
    </row>
    <row r="354" spans="1:21" x14ac:dyDescent="0.4">
      <c r="A354">
        <v>352</v>
      </c>
      <c r="B354" t="s">
        <v>12050</v>
      </c>
      <c r="C354" s="1">
        <v>45017</v>
      </c>
      <c r="D354" t="s">
        <v>667</v>
      </c>
      <c r="E354" t="s">
        <v>668</v>
      </c>
      <c r="F354">
        <v>20</v>
      </c>
      <c r="G354">
        <v>20</v>
      </c>
      <c r="H354">
        <v>40</v>
      </c>
      <c r="I354">
        <v>20</v>
      </c>
      <c r="J354">
        <v>30</v>
      </c>
      <c r="K354">
        <v>105</v>
      </c>
      <c r="L354">
        <v>88</v>
      </c>
      <c r="M354">
        <v>66</v>
      </c>
      <c r="N354">
        <v>2</v>
      </c>
      <c r="O354">
        <v>1</v>
      </c>
      <c r="P354">
        <v>13.99631076</v>
      </c>
      <c r="Q354">
        <v>2159</v>
      </c>
      <c r="R354">
        <v>50500</v>
      </c>
      <c r="S354">
        <v>283487</v>
      </c>
      <c r="T354">
        <v>5.6136039603960297</v>
      </c>
      <c r="U354">
        <v>3</v>
      </c>
    </row>
    <row r="355" spans="1:21" x14ac:dyDescent="0.4">
      <c r="A355">
        <v>353</v>
      </c>
      <c r="B355" t="s">
        <v>12050</v>
      </c>
      <c r="C355" s="1">
        <v>45017</v>
      </c>
      <c r="D355" t="s">
        <v>669</v>
      </c>
      <c r="E355" t="s">
        <v>670</v>
      </c>
      <c r="F355">
        <v>20</v>
      </c>
      <c r="G355">
        <v>20</v>
      </c>
      <c r="H355">
        <v>50</v>
      </c>
      <c r="I355">
        <v>20</v>
      </c>
      <c r="J355">
        <v>30</v>
      </c>
      <c r="K355">
        <v>47</v>
      </c>
      <c r="L355">
        <v>14</v>
      </c>
      <c r="M355">
        <v>20</v>
      </c>
      <c r="N355">
        <v>1</v>
      </c>
      <c r="O355">
        <v>2</v>
      </c>
      <c r="P355">
        <v>15.444878470000001</v>
      </c>
      <c r="Q355">
        <v>862</v>
      </c>
      <c r="R355">
        <v>50500</v>
      </c>
      <c r="S355">
        <v>12139</v>
      </c>
      <c r="T355">
        <v>0.24037623762376201</v>
      </c>
      <c r="U355">
        <v>0</v>
      </c>
    </row>
    <row r="356" spans="1:21" x14ac:dyDescent="0.4">
      <c r="A356">
        <v>354</v>
      </c>
      <c r="B356" t="s">
        <v>12050</v>
      </c>
      <c r="C356" s="1">
        <v>45017</v>
      </c>
      <c r="D356" t="s">
        <v>671</v>
      </c>
      <c r="E356" t="s">
        <v>672</v>
      </c>
      <c r="F356">
        <v>10</v>
      </c>
      <c r="G356">
        <v>10</v>
      </c>
      <c r="H356">
        <v>40</v>
      </c>
      <c r="I356">
        <v>20</v>
      </c>
      <c r="J356">
        <v>10</v>
      </c>
      <c r="K356">
        <v>9</v>
      </c>
      <c r="L356">
        <v>18</v>
      </c>
      <c r="M356">
        <v>42</v>
      </c>
      <c r="N356">
        <v>2</v>
      </c>
      <c r="O356">
        <v>1</v>
      </c>
      <c r="P356">
        <v>13.040690100000001</v>
      </c>
      <c r="Q356">
        <v>891</v>
      </c>
      <c r="R356">
        <v>50500</v>
      </c>
      <c r="S356">
        <v>1557</v>
      </c>
      <c r="T356">
        <v>3.08316831683168E-2</v>
      </c>
      <c r="U356">
        <v>0</v>
      </c>
    </row>
    <row r="357" spans="1:21" x14ac:dyDescent="0.4">
      <c r="A357">
        <v>355</v>
      </c>
      <c r="B357" t="s">
        <v>12050</v>
      </c>
      <c r="C357" s="1">
        <v>45017</v>
      </c>
      <c r="D357" t="s">
        <v>673</v>
      </c>
      <c r="E357" t="s">
        <v>674</v>
      </c>
      <c r="F357">
        <v>20</v>
      </c>
      <c r="G357">
        <v>20</v>
      </c>
      <c r="H357">
        <v>20</v>
      </c>
      <c r="I357">
        <v>10</v>
      </c>
      <c r="J357">
        <v>50</v>
      </c>
      <c r="K357">
        <v>170</v>
      </c>
      <c r="L357">
        <v>155</v>
      </c>
      <c r="M357">
        <v>132</v>
      </c>
      <c r="N357">
        <v>1</v>
      </c>
      <c r="O357">
        <v>1</v>
      </c>
      <c r="P357">
        <v>5.2743055559999998</v>
      </c>
      <c r="Q357">
        <v>784</v>
      </c>
      <c r="R357">
        <v>50500</v>
      </c>
      <c r="S357">
        <v>24639</v>
      </c>
      <c r="T357">
        <v>0.487900990099009</v>
      </c>
      <c r="U357">
        <v>1</v>
      </c>
    </row>
    <row r="358" spans="1:21" x14ac:dyDescent="0.4">
      <c r="A358">
        <v>356</v>
      </c>
      <c r="B358" t="s">
        <v>12050</v>
      </c>
      <c r="C358" s="1">
        <v>45017</v>
      </c>
      <c r="D358" t="s">
        <v>675</v>
      </c>
      <c r="E358" t="s">
        <v>676</v>
      </c>
      <c r="F358">
        <v>20</v>
      </c>
      <c r="G358">
        <v>20</v>
      </c>
      <c r="H358">
        <v>40</v>
      </c>
      <c r="I358">
        <v>20</v>
      </c>
      <c r="J358">
        <v>50</v>
      </c>
      <c r="K358">
        <v>243</v>
      </c>
      <c r="L358">
        <v>243</v>
      </c>
      <c r="M358">
        <v>241</v>
      </c>
      <c r="N358">
        <v>2</v>
      </c>
      <c r="O358">
        <v>1</v>
      </c>
      <c r="P358">
        <v>13.391059029999999</v>
      </c>
      <c r="Q358">
        <v>1013</v>
      </c>
      <c r="R358">
        <v>50500</v>
      </c>
      <c r="S358">
        <v>9472</v>
      </c>
      <c r="T358">
        <v>0.18756435643564301</v>
      </c>
      <c r="U358">
        <v>0</v>
      </c>
    </row>
    <row r="359" spans="1:21" x14ac:dyDescent="0.4">
      <c r="A359">
        <v>357</v>
      </c>
      <c r="B359" t="s">
        <v>12050</v>
      </c>
      <c r="C359" s="1">
        <v>45017</v>
      </c>
      <c r="D359" t="s">
        <v>677</v>
      </c>
      <c r="E359" t="s">
        <v>678</v>
      </c>
      <c r="F359">
        <v>40</v>
      </c>
      <c r="G359">
        <v>30</v>
      </c>
      <c r="H359">
        <v>30</v>
      </c>
      <c r="I359">
        <v>20</v>
      </c>
      <c r="J359">
        <v>50</v>
      </c>
      <c r="K359">
        <v>23</v>
      </c>
      <c r="L359">
        <v>14</v>
      </c>
      <c r="M359">
        <v>6</v>
      </c>
      <c r="N359">
        <v>2</v>
      </c>
      <c r="O359">
        <v>0</v>
      </c>
      <c r="P359">
        <v>14.45789931</v>
      </c>
      <c r="Q359">
        <v>589</v>
      </c>
      <c r="R359">
        <v>50500</v>
      </c>
      <c r="S359">
        <v>67367</v>
      </c>
      <c r="T359">
        <v>1.3340000000000001</v>
      </c>
      <c r="U359">
        <v>2</v>
      </c>
    </row>
    <row r="360" spans="1:21" x14ac:dyDescent="0.4">
      <c r="A360">
        <v>358</v>
      </c>
      <c r="B360" t="s">
        <v>12050</v>
      </c>
      <c r="C360" s="1">
        <v>44986</v>
      </c>
      <c r="D360" t="s">
        <v>679</v>
      </c>
      <c r="E360" t="s">
        <v>680</v>
      </c>
      <c r="F360">
        <v>10</v>
      </c>
      <c r="G360">
        <v>20</v>
      </c>
      <c r="H360">
        <v>30</v>
      </c>
      <c r="I360">
        <v>30</v>
      </c>
      <c r="J360">
        <v>20</v>
      </c>
      <c r="K360">
        <v>21</v>
      </c>
      <c r="L360">
        <v>9</v>
      </c>
      <c r="M360">
        <v>6</v>
      </c>
      <c r="N360">
        <v>2</v>
      </c>
      <c r="O360">
        <v>0</v>
      </c>
      <c r="P360">
        <v>14.79947917</v>
      </c>
      <c r="Q360">
        <v>647</v>
      </c>
      <c r="R360">
        <v>48800</v>
      </c>
      <c r="S360">
        <v>3734</v>
      </c>
      <c r="T360">
        <v>7.6516393442622899E-2</v>
      </c>
      <c r="U360">
        <v>0</v>
      </c>
    </row>
    <row r="361" spans="1:21" x14ac:dyDescent="0.4">
      <c r="A361">
        <v>359</v>
      </c>
      <c r="B361" t="s">
        <v>12050</v>
      </c>
      <c r="C361" s="1">
        <v>44986</v>
      </c>
      <c r="D361" t="s">
        <v>681</v>
      </c>
      <c r="E361" t="s">
        <v>682</v>
      </c>
      <c r="F361">
        <v>30</v>
      </c>
      <c r="G361">
        <v>20</v>
      </c>
      <c r="H361">
        <v>40</v>
      </c>
      <c r="I361">
        <v>20</v>
      </c>
      <c r="J361">
        <v>50</v>
      </c>
      <c r="K361">
        <v>201</v>
      </c>
      <c r="L361">
        <v>187</v>
      </c>
      <c r="M361">
        <v>162</v>
      </c>
      <c r="N361">
        <v>1</v>
      </c>
      <c r="O361">
        <v>1</v>
      </c>
      <c r="P361">
        <v>13.83300781</v>
      </c>
      <c r="Q361">
        <v>684</v>
      </c>
      <c r="R361">
        <v>48800</v>
      </c>
      <c r="S361">
        <v>12192</v>
      </c>
      <c r="T361">
        <v>0.24983606557377</v>
      </c>
      <c r="U361">
        <v>0</v>
      </c>
    </row>
    <row r="362" spans="1:21" x14ac:dyDescent="0.4">
      <c r="A362">
        <v>360</v>
      </c>
      <c r="B362" t="s">
        <v>12050</v>
      </c>
      <c r="C362" s="1">
        <v>44986</v>
      </c>
      <c r="D362" t="s">
        <v>683</v>
      </c>
      <c r="E362" t="s">
        <v>684</v>
      </c>
      <c r="F362">
        <v>20</v>
      </c>
      <c r="G362">
        <v>20</v>
      </c>
      <c r="H362">
        <v>30</v>
      </c>
      <c r="I362">
        <v>10</v>
      </c>
      <c r="J362">
        <v>40</v>
      </c>
      <c r="K362">
        <v>64</v>
      </c>
      <c r="L362">
        <v>49</v>
      </c>
      <c r="M362">
        <v>32</v>
      </c>
      <c r="N362">
        <v>1</v>
      </c>
      <c r="O362">
        <v>1</v>
      </c>
      <c r="P362">
        <v>13.533962669999999</v>
      </c>
      <c r="Q362">
        <v>568</v>
      </c>
      <c r="R362">
        <v>48800</v>
      </c>
      <c r="S362">
        <v>172000</v>
      </c>
      <c r="T362">
        <v>3.5245901639344202</v>
      </c>
      <c r="U362">
        <v>2</v>
      </c>
    </row>
    <row r="363" spans="1:21" x14ac:dyDescent="0.4">
      <c r="A363">
        <v>361</v>
      </c>
      <c r="B363" t="s">
        <v>12050</v>
      </c>
      <c r="C363" s="1">
        <v>44986</v>
      </c>
      <c r="D363" t="s">
        <v>685</v>
      </c>
      <c r="E363" t="s">
        <v>686</v>
      </c>
      <c r="F363">
        <v>30</v>
      </c>
      <c r="G363">
        <v>20</v>
      </c>
      <c r="H363">
        <v>40</v>
      </c>
      <c r="I363">
        <v>20</v>
      </c>
      <c r="J363">
        <v>50</v>
      </c>
      <c r="K363">
        <v>17</v>
      </c>
      <c r="L363">
        <v>14</v>
      </c>
      <c r="M363">
        <v>10</v>
      </c>
      <c r="N363">
        <v>2</v>
      </c>
      <c r="O363">
        <v>1</v>
      </c>
      <c r="P363">
        <v>11.256401909999999</v>
      </c>
      <c r="Q363">
        <v>664</v>
      </c>
      <c r="R363">
        <v>48800</v>
      </c>
      <c r="S363">
        <v>6020</v>
      </c>
      <c r="T363">
        <v>0.12336065573770399</v>
      </c>
      <c r="U363">
        <v>0</v>
      </c>
    </row>
    <row r="364" spans="1:21" x14ac:dyDescent="0.4">
      <c r="A364">
        <v>362</v>
      </c>
      <c r="B364" t="s">
        <v>12050</v>
      </c>
      <c r="C364" s="1">
        <v>44986</v>
      </c>
      <c r="D364" t="s">
        <v>687</v>
      </c>
      <c r="E364" t="s">
        <v>688</v>
      </c>
      <c r="F364">
        <v>20</v>
      </c>
      <c r="G364">
        <v>20</v>
      </c>
      <c r="H364">
        <v>30</v>
      </c>
      <c r="I364">
        <v>20</v>
      </c>
      <c r="J364">
        <v>50</v>
      </c>
      <c r="K364">
        <v>84</v>
      </c>
      <c r="L364">
        <v>41</v>
      </c>
      <c r="M364">
        <v>27</v>
      </c>
      <c r="N364">
        <v>2</v>
      </c>
      <c r="O364">
        <v>1</v>
      </c>
      <c r="P364">
        <v>11.24034288</v>
      </c>
      <c r="Q364">
        <v>605</v>
      </c>
      <c r="R364">
        <v>48800</v>
      </c>
      <c r="S364">
        <v>4657</v>
      </c>
      <c r="T364">
        <v>9.5430327868852402E-2</v>
      </c>
      <c r="U364">
        <v>0</v>
      </c>
    </row>
    <row r="365" spans="1:21" x14ac:dyDescent="0.4">
      <c r="A365">
        <v>363</v>
      </c>
      <c r="B365" t="s">
        <v>12050</v>
      </c>
      <c r="C365" s="1">
        <v>44986</v>
      </c>
      <c r="D365" t="s">
        <v>689</v>
      </c>
      <c r="E365" t="s">
        <v>690</v>
      </c>
      <c r="F365">
        <v>20</v>
      </c>
      <c r="G365">
        <v>20</v>
      </c>
      <c r="H365">
        <v>50</v>
      </c>
      <c r="I365">
        <v>20</v>
      </c>
      <c r="J365">
        <v>50</v>
      </c>
      <c r="K365">
        <v>158</v>
      </c>
      <c r="L365">
        <v>154</v>
      </c>
      <c r="M365">
        <v>155</v>
      </c>
      <c r="N365">
        <v>2</v>
      </c>
      <c r="O365">
        <v>1</v>
      </c>
      <c r="P365">
        <v>9.798828125</v>
      </c>
      <c r="Q365">
        <v>847</v>
      </c>
      <c r="R365">
        <v>48800</v>
      </c>
      <c r="S365">
        <v>145587</v>
      </c>
      <c r="T365">
        <v>2.9833401639344199</v>
      </c>
      <c r="U365">
        <v>2</v>
      </c>
    </row>
    <row r="366" spans="1:21" x14ac:dyDescent="0.4">
      <c r="A366">
        <v>364</v>
      </c>
      <c r="B366" t="s">
        <v>12050</v>
      </c>
      <c r="C366" s="1">
        <v>44986</v>
      </c>
      <c r="D366" t="s">
        <v>691</v>
      </c>
      <c r="E366" t="s">
        <v>692</v>
      </c>
      <c r="F366">
        <v>20</v>
      </c>
      <c r="G366">
        <v>20</v>
      </c>
      <c r="H366">
        <v>40</v>
      </c>
      <c r="I366">
        <v>10</v>
      </c>
      <c r="J366">
        <v>40</v>
      </c>
      <c r="K366">
        <v>234</v>
      </c>
      <c r="L366">
        <v>232</v>
      </c>
      <c r="M366">
        <v>231</v>
      </c>
      <c r="N366">
        <v>2</v>
      </c>
      <c r="O366">
        <v>1</v>
      </c>
      <c r="P366">
        <v>15.77907986</v>
      </c>
      <c r="Q366">
        <v>836</v>
      </c>
      <c r="R366">
        <v>48800</v>
      </c>
      <c r="S366">
        <v>6292</v>
      </c>
      <c r="T366">
        <v>0.12893442622950799</v>
      </c>
      <c r="U366">
        <v>0</v>
      </c>
    </row>
    <row r="367" spans="1:21" x14ac:dyDescent="0.4">
      <c r="A367">
        <v>365</v>
      </c>
      <c r="B367" t="s">
        <v>12050</v>
      </c>
      <c r="C367" s="1">
        <v>44986</v>
      </c>
      <c r="D367" t="s">
        <v>693</v>
      </c>
      <c r="E367" t="s">
        <v>694</v>
      </c>
      <c r="F367">
        <v>20</v>
      </c>
      <c r="G367">
        <v>10</v>
      </c>
      <c r="H367">
        <v>30</v>
      </c>
      <c r="I367">
        <v>20</v>
      </c>
      <c r="J367">
        <v>30</v>
      </c>
      <c r="K367">
        <v>14</v>
      </c>
      <c r="L367">
        <v>12</v>
      </c>
      <c r="M367">
        <v>13</v>
      </c>
      <c r="N367">
        <v>1</v>
      </c>
      <c r="O367">
        <v>1</v>
      </c>
      <c r="P367">
        <v>14.303493919999999</v>
      </c>
      <c r="Q367">
        <v>776</v>
      </c>
      <c r="R367">
        <v>48800</v>
      </c>
      <c r="S367">
        <v>160390</v>
      </c>
      <c r="T367">
        <v>3.2866803278688499</v>
      </c>
      <c r="U367">
        <v>2</v>
      </c>
    </row>
    <row r="368" spans="1:21" x14ac:dyDescent="0.4">
      <c r="A368">
        <v>366</v>
      </c>
      <c r="B368" t="s">
        <v>12050</v>
      </c>
      <c r="C368" s="1">
        <v>44986</v>
      </c>
      <c r="D368" t="s">
        <v>695</v>
      </c>
      <c r="E368" t="s">
        <v>696</v>
      </c>
      <c r="F368">
        <v>50</v>
      </c>
      <c r="G368">
        <v>20</v>
      </c>
      <c r="H368">
        <v>50</v>
      </c>
      <c r="I368">
        <v>20</v>
      </c>
      <c r="J368">
        <v>50</v>
      </c>
      <c r="K368">
        <v>119</v>
      </c>
      <c r="L368">
        <v>67</v>
      </c>
      <c r="M368">
        <v>21</v>
      </c>
      <c r="N368">
        <v>2</v>
      </c>
      <c r="O368">
        <v>1</v>
      </c>
      <c r="P368">
        <v>13.242621529999999</v>
      </c>
      <c r="Q368">
        <v>834</v>
      </c>
      <c r="R368">
        <v>48800</v>
      </c>
      <c r="S368">
        <v>25174</v>
      </c>
      <c r="T368">
        <v>0.51586065573770401</v>
      </c>
      <c r="U368">
        <v>1</v>
      </c>
    </row>
    <row r="369" spans="1:21" x14ac:dyDescent="0.4">
      <c r="A369">
        <v>367</v>
      </c>
      <c r="B369" t="s">
        <v>12050</v>
      </c>
      <c r="C369" s="1">
        <v>44986</v>
      </c>
      <c r="D369" t="s">
        <v>697</v>
      </c>
      <c r="E369" t="s">
        <v>698</v>
      </c>
      <c r="F369">
        <v>20</v>
      </c>
      <c r="G369">
        <v>20</v>
      </c>
      <c r="H369">
        <v>30</v>
      </c>
      <c r="I369">
        <v>20</v>
      </c>
      <c r="J369">
        <v>50</v>
      </c>
      <c r="K369">
        <v>16</v>
      </c>
      <c r="L369">
        <v>16</v>
      </c>
      <c r="M369">
        <v>17</v>
      </c>
      <c r="N369">
        <v>1</v>
      </c>
      <c r="O369">
        <v>1</v>
      </c>
      <c r="P369">
        <v>14.92979601</v>
      </c>
      <c r="Q369">
        <v>658</v>
      </c>
      <c r="R369">
        <v>48800</v>
      </c>
      <c r="S369">
        <v>429507</v>
      </c>
      <c r="T369">
        <v>8.8013729508196707</v>
      </c>
      <c r="U369">
        <v>3</v>
      </c>
    </row>
    <row r="370" spans="1:21" x14ac:dyDescent="0.4">
      <c r="A370">
        <v>368</v>
      </c>
      <c r="B370" t="s">
        <v>12050</v>
      </c>
      <c r="C370" s="1">
        <v>44986</v>
      </c>
      <c r="D370" t="s">
        <v>699</v>
      </c>
      <c r="E370" t="s">
        <v>700</v>
      </c>
      <c r="F370">
        <v>10</v>
      </c>
      <c r="G370">
        <v>20</v>
      </c>
      <c r="H370">
        <v>30</v>
      </c>
      <c r="I370">
        <v>20</v>
      </c>
      <c r="J370">
        <v>20</v>
      </c>
      <c r="K370">
        <v>17</v>
      </c>
      <c r="L370">
        <v>10</v>
      </c>
      <c r="M370">
        <v>7</v>
      </c>
      <c r="N370">
        <v>2</v>
      </c>
      <c r="O370">
        <v>1</v>
      </c>
      <c r="P370">
        <v>14.727105030000001</v>
      </c>
      <c r="Q370">
        <v>557</v>
      </c>
      <c r="R370">
        <v>48800</v>
      </c>
      <c r="S370">
        <v>497262</v>
      </c>
      <c r="T370">
        <v>10.189795081967199</v>
      </c>
      <c r="U370">
        <v>3</v>
      </c>
    </row>
    <row r="371" spans="1:21" x14ac:dyDescent="0.4">
      <c r="A371">
        <v>369</v>
      </c>
      <c r="B371" t="s">
        <v>12050</v>
      </c>
      <c r="C371" s="1">
        <v>44986</v>
      </c>
      <c r="D371" t="s">
        <v>701</v>
      </c>
      <c r="E371" t="s">
        <v>702</v>
      </c>
      <c r="F371">
        <v>20</v>
      </c>
      <c r="G371">
        <v>20</v>
      </c>
      <c r="H371">
        <v>20</v>
      </c>
      <c r="I371">
        <v>40</v>
      </c>
      <c r="J371">
        <v>50</v>
      </c>
      <c r="K371">
        <v>243</v>
      </c>
      <c r="L371">
        <v>238</v>
      </c>
      <c r="M371">
        <v>228</v>
      </c>
      <c r="N371">
        <v>1</v>
      </c>
      <c r="O371">
        <v>1</v>
      </c>
      <c r="P371">
        <v>18.85763889</v>
      </c>
      <c r="Q371">
        <v>1228</v>
      </c>
      <c r="R371">
        <v>48800</v>
      </c>
      <c r="S371">
        <v>5561</v>
      </c>
      <c r="T371">
        <v>0.113954918032786</v>
      </c>
      <c r="U371">
        <v>0</v>
      </c>
    </row>
    <row r="372" spans="1:21" x14ac:dyDescent="0.4">
      <c r="A372">
        <v>370</v>
      </c>
      <c r="B372" t="s">
        <v>12050</v>
      </c>
      <c r="C372" s="1">
        <v>44958</v>
      </c>
      <c r="D372" t="s">
        <v>703</v>
      </c>
      <c r="E372" t="s">
        <v>704</v>
      </c>
      <c r="F372">
        <v>40</v>
      </c>
      <c r="G372">
        <v>20</v>
      </c>
      <c r="H372">
        <v>40</v>
      </c>
      <c r="I372">
        <v>30</v>
      </c>
      <c r="J372">
        <v>50</v>
      </c>
      <c r="K372">
        <v>8</v>
      </c>
      <c r="L372">
        <v>7</v>
      </c>
      <c r="M372">
        <v>6</v>
      </c>
      <c r="N372">
        <v>1</v>
      </c>
      <c r="O372">
        <v>1</v>
      </c>
      <c r="P372">
        <v>13.720160590000001</v>
      </c>
      <c r="Q372">
        <v>663</v>
      </c>
      <c r="R372">
        <v>48300</v>
      </c>
      <c r="S372">
        <v>12884</v>
      </c>
      <c r="T372">
        <v>0.26674948240165602</v>
      </c>
      <c r="U372">
        <v>0</v>
      </c>
    </row>
    <row r="373" spans="1:21" x14ac:dyDescent="0.4">
      <c r="A373">
        <v>371</v>
      </c>
      <c r="B373" t="s">
        <v>12050</v>
      </c>
      <c r="C373" s="1">
        <v>44958</v>
      </c>
      <c r="D373" t="s">
        <v>705</v>
      </c>
      <c r="E373" t="s">
        <v>706</v>
      </c>
      <c r="F373">
        <v>20</v>
      </c>
      <c r="G373">
        <v>20</v>
      </c>
      <c r="H373">
        <v>20</v>
      </c>
      <c r="I373">
        <v>30</v>
      </c>
      <c r="J373">
        <v>50</v>
      </c>
      <c r="K373">
        <v>6</v>
      </c>
      <c r="L373">
        <v>3</v>
      </c>
      <c r="M373">
        <v>3</v>
      </c>
      <c r="N373">
        <v>2</v>
      </c>
      <c r="O373">
        <v>1</v>
      </c>
      <c r="P373">
        <v>15.436957469999999</v>
      </c>
      <c r="Q373">
        <v>744</v>
      </c>
      <c r="R373">
        <v>48300</v>
      </c>
      <c r="S373">
        <v>33094</v>
      </c>
      <c r="T373">
        <v>0.68517598343685304</v>
      </c>
      <c r="U373">
        <v>1</v>
      </c>
    </row>
    <row r="374" spans="1:21" x14ac:dyDescent="0.4">
      <c r="A374">
        <v>372</v>
      </c>
      <c r="B374" t="s">
        <v>12050</v>
      </c>
      <c r="C374" s="1">
        <v>44958</v>
      </c>
      <c r="D374" t="s">
        <v>707</v>
      </c>
      <c r="E374" t="s">
        <v>708</v>
      </c>
      <c r="F374">
        <v>30</v>
      </c>
      <c r="G374">
        <v>30</v>
      </c>
      <c r="H374">
        <v>40</v>
      </c>
      <c r="I374">
        <v>20</v>
      </c>
      <c r="J374">
        <v>50</v>
      </c>
      <c r="K374">
        <v>172</v>
      </c>
      <c r="L374">
        <v>153</v>
      </c>
      <c r="M374">
        <v>130</v>
      </c>
      <c r="N374">
        <v>1</v>
      </c>
      <c r="O374">
        <v>1</v>
      </c>
      <c r="P374">
        <v>20.436848959999999</v>
      </c>
      <c r="Q374">
        <v>481</v>
      </c>
      <c r="R374">
        <v>48300</v>
      </c>
      <c r="S374">
        <v>30507</v>
      </c>
      <c r="T374">
        <v>0.63161490683229804</v>
      </c>
      <c r="U374">
        <v>1</v>
      </c>
    </row>
    <row r="375" spans="1:21" x14ac:dyDescent="0.4">
      <c r="A375">
        <v>373</v>
      </c>
      <c r="B375" t="s">
        <v>12050</v>
      </c>
      <c r="C375" s="1">
        <v>44958</v>
      </c>
      <c r="D375" t="s">
        <v>709</v>
      </c>
      <c r="E375" t="s">
        <v>710</v>
      </c>
      <c r="F375">
        <v>30</v>
      </c>
      <c r="G375">
        <v>20</v>
      </c>
      <c r="H375">
        <v>30</v>
      </c>
      <c r="I375">
        <v>20</v>
      </c>
      <c r="J375">
        <v>50</v>
      </c>
      <c r="K375">
        <v>240</v>
      </c>
      <c r="L375">
        <v>230</v>
      </c>
      <c r="M375">
        <v>233</v>
      </c>
      <c r="N375">
        <v>1</v>
      </c>
      <c r="O375">
        <v>1</v>
      </c>
      <c r="P375">
        <v>15.25770399</v>
      </c>
      <c r="Q375">
        <v>687</v>
      </c>
      <c r="R375">
        <v>48300</v>
      </c>
      <c r="S375">
        <v>11146</v>
      </c>
      <c r="T375">
        <v>0.23076604554865399</v>
      </c>
      <c r="U375">
        <v>0</v>
      </c>
    </row>
    <row r="376" spans="1:21" x14ac:dyDescent="0.4">
      <c r="A376">
        <v>374</v>
      </c>
      <c r="B376" t="s">
        <v>12050</v>
      </c>
      <c r="C376" s="1">
        <v>44958</v>
      </c>
      <c r="D376" t="s">
        <v>711</v>
      </c>
      <c r="E376" t="s">
        <v>712</v>
      </c>
      <c r="F376">
        <v>10</v>
      </c>
      <c r="G376">
        <v>10</v>
      </c>
      <c r="H376">
        <v>20</v>
      </c>
      <c r="I376">
        <v>20</v>
      </c>
      <c r="J376">
        <v>10</v>
      </c>
      <c r="K376">
        <v>234</v>
      </c>
      <c r="L376">
        <v>231</v>
      </c>
      <c r="M376">
        <v>235</v>
      </c>
      <c r="N376">
        <v>2</v>
      </c>
      <c r="O376">
        <v>1</v>
      </c>
      <c r="P376">
        <v>15.626193580000001</v>
      </c>
      <c r="Q376">
        <v>1000</v>
      </c>
      <c r="R376">
        <v>48300</v>
      </c>
      <c r="S376">
        <v>15260</v>
      </c>
      <c r="T376">
        <v>0.315942028985507</v>
      </c>
      <c r="U376">
        <v>0</v>
      </c>
    </row>
    <row r="377" spans="1:21" x14ac:dyDescent="0.4">
      <c r="A377">
        <v>375</v>
      </c>
      <c r="B377" t="s">
        <v>12050</v>
      </c>
      <c r="C377" s="1">
        <v>44958</v>
      </c>
      <c r="D377" t="s">
        <v>713</v>
      </c>
      <c r="E377" t="s">
        <v>714</v>
      </c>
      <c r="F377">
        <v>20</v>
      </c>
      <c r="G377">
        <v>10</v>
      </c>
      <c r="H377">
        <v>20</v>
      </c>
      <c r="I377">
        <v>20</v>
      </c>
      <c r="J377">
        <v>30</v>
      </c>
      <c r="K377">
        <v>66</v>
      </c>
      <c r="L377">
        <v>50</v>
      </c>
      <c r="M377">
        <v>30</v>
      </c>
      <c r="N377">
        <v>1</v>
      </c>
      <c r="O377">
        <v>1</v>
      </c>
      <c r="P377">
        <v>13.945746529999999</v>
      </c>
      <c r="Q377">
        <v>749</v>
      </c>
      <c r="R377">
        <v>48300</v>
      </c>
      <c r="S377">
        <v>11965</v>
      </c>
      <c r="T377">
        <v>0.247722567287784</v>
      </c>
      <c r="U377">
        <v>0</v>
      </c>
    </row>
    <row r="378" spans="1:21" x14ac:dyDescent="0.4">
      <c r="A378">
        <v>376</v>
      </c>
      <c r="B378" t="s">
        <v>12050</v>
      </c>
      <c r="C378" s="1">
        <v>44958</v>
      </c>
      <c r="D378" t="s">
        <v>715</v>
      </c>
      <c r="E378" t="s">
        <v>716</v>
      </c>
      <c r="F378">
        <v>30</v>
      </c>
      <c r="G378">
        <v>20</v>
      </c>
      <c r="H378">
        <v>40</v>
      </c>
      <c r="I378">
        <v>20</v>
      </c>
      <c r="J378">
        <v>30</v>
      </c>
      <c r="K378">
        <v>10</v>
      </c>
      <c r="L378">
        <v>7</v>
      </c>
      <c r="M378">
        <v>7</v>
      </c>
      <c r="N378">
        <v>2</v>
      </c>
      <c r="O378">
        <v>1</v>
      </c>
      <c r="P378">
        <v>16.919162329999999</v>
      </c>
      <c r="Q378">
        <v>573</v>
      </c>
      <c r="R378">
        <v>48300</v>
      </c>
      <c r="S378">
        <v>23637</v>
      </c>
      <c r="T378">
        <v>0.48937888198757701</v>
      </c>
      <c r="U378">
        <v>1</v>
      </c>
    </row>
    <row r="379" spans="1:21" x14ac:dyDescent="0.4">
      <c r="A379">
        <v>377</v>
      </c>
      <c r="B379" t="s">
        <v>12050</v>
      </c>
      <c r="C379" s="1">
        <v>44958</v>
      </c>
      <c r="D379" t="s">
        <v>717</v>
      </c>
      <c r="E379" t="s">
        <v>718</v>
      </c>
      <c r="F379">
        <v>20</v>
      </c>
      <c r="G379">
        <v>20</v>
      </c>
      <c r="H379">
        <v>40</v>
      </c>
      <c r="I379">
        <v>20</v>
      </c>
      <c r="J379">
        <v>50</v>
      </c>
      <c r="K379">
        <v>146</v>
      </c>
      <c r="L379">
        <v>111</v>
      </c>
      <c r="M379">
        <v>113</v>
      </c>
      <c r="N379">
        <v>1</v>
      </c>
      <c r="O379">
        <v>1</v>
      </c>
      <c r="P379">
        <v>19.192816839999999</v>
      </c>
      <c r="Q379">
        <v>1513</v>
      </c>
      <c r="R379">
        <v>48300</v>
      </c>
      <c r="S379">
        <v>3394</v>
      </c>
      <c r="T379">
        <v>7.0269151138716304E-2</v>
      </c>
      <c r="U379">
        <v>0</v>
      </c>
    </row>
    <row r="380" spans="1:21" x14ac:dyDescent="0.4">
      <c r="A380">
        <v>378</v>
      </c>
      <c r="B380" t="s">
        <v>12050</v>
      </c>
      <c r="C380" s="1">
        <v>44958</v>
      </c>
      <c r="D380" t="s">
        <v>719</v>
      </c>
      <c r="E380" t="s">
        <v>720</v>
      </c>
      <c r="F380">
        <v>30</v>
      </c>
      <c r="G380">
        <v>10</v>
      </c>
      <c r="H380">
        <v>40</v>
      </c>
      <c r="I380">
        <v>20</v>
      </c>
      <c r="J380">
        <v>50</v>
      </c>
      <c r="K380">
        <v>125</v>
      </c>
      <c r="L380">
        <v>123</v>
      </c>
      <c r="M380">
        <v>128</v>
      </c>
      <c r="N380">
        <v>1</v>
      </c>
      <c r="O380">
        <v>1</v>
      </c>
      <c r="P380">
        <v>21.608072920000001</v>
      </c>
      <c r="Q380">
        <v>548</v>
      </c>
      <c r="R380">
        <v>48300</v>
      </c>
      <c r="S380">
        <v>15519</v>
      </c>
      <c r="T380">
        <v>0.32130434782608602</v>
      </c>
      <c r="U380">
        <v>0</v>
      </c>
    </row>
    <row r="381" spans="1:21" x14ac:dyDescent="0.4">
      <c r="A381">
        <v>379</v>
      </c>
      <c r="B381" t="s">
        <v>12050</v>
      </c>
      <c r="C381" s="1">
        <v>44958</v>
      </c>
      <c r="D381" t="s">
        <v>721</v>
      </c>
      <c r="E381" t="s">
        <v>722</v>
      </c>
      <c r="F381">
        <v>30</v>
      </c>
      <c r="G381">
        <v>20</v>
      </c>
      <c r="H381">
        <v>40</v>
      </c>
      <c r="I381">
        <v>20</v>
      </c>
      <c r="J381">
        <v>50</v>
      </c>
      <c r="K381">
        <v>114</v>
      </c>
      <c r="L381">
        <v>27</v>
      </c>
      <c r="M381">
        <v>5</v>
      </c>
      <c r="N381">
        <v>1</v>
      </c>
      <c r="O381">
        <v>1</v>
      </c>
      <c r="P381">
        <v>4.2899305559999998</v>
      </c>
      <c r="Q381">
        <v>576</v>
      </c>
      <c r="R381">
        <v>48300</v>
      </c>
      <c r="S381">
        <v>17225</v>
      </c>
      <c r="T381">
        <v>0.35662525879917101</v>
      </c>
      <c r="U381">
        <v>0</v>
      </c>
    </row>
    <row r="382" spans="1:21" x14ac:dyDescent="0.4">
      <c r="A382">
        <v>380</v>
      </c>
      <c r="B382" t="s">
        <v>12050</v>
      </c>
      <c r="C382" s="1">
        <v>44958</v>
      </c>
      <c r="D382" t="s">
        <v>723</v>
      </c>
      <c r="E382" t="s">
        <v>724</v>
      </c>
      <c r="F382">
        <v>30</v>
      </c>
      <c r="G382">
        <v>20</v>
      </c>
      <c r="H382">
        <v>30</v>
      </c>
      <c r="I382">
        <v>20</v>
      </c>
      <c r="J382">
        <v>50</v>
      </c>
      <c r="K382">
        <v>183</v>
      </c>
      <c r="L382">
        <v>154</v>
      </c>
      <c r="M382">
        <v>126</v>
      </c>
      <c r="N382">
        <v>2</v>
      </c>
      <c r="O382">
        <v>1</v>
      </c>
      <c r="P382">
        <v>12.28320313</v>
      </c>
      <c r="Q382">
        <v>559</v>
      </c>
      <c r="R382">
        <v>48300</v>
      </c>
      <c r="S382">
        <v>45447</v>
      </c>
      <c r="T382">
        <v>0.94093167701863301</v>
      </c>
      <c r="U382">
        <v>1</v>
      </c>
    </row>
    <row r="383" spans="1:21" x14ac:dyDescent="0.4">
      <c r="A383">
        <v>381</v>
      </c>
      <c r="B383" t="s">
        <v>12050</v>
      </c>
      <c r="C383" s="1">
        <v>44927</v>
      </c>
      <c r="D383" t="s">
        <v>725</v>
      </c>
      <c r="E383" t="s">
        <v>726</v>
      </c>
      <c r="F383">
        <v>50</v>
      </c>
      <c r="G383">
        <v>20</v>
      </c>
      <c r="H383">
        <v>40</v>
      </c>
      <c r="I383">
        <v>20</v>
      </c>
      <c r="J383">
        <v>50</v>
      </c>
      <c r="K383">
        <v>138</v>
      </c>
      <c r="L383">
        <v>119</v>
      </c>
      <c r="M383">
        <v>92</v>
      </c>
      <c r="N383">
        <v>2</v>
      </c>
      <c r="O383">
        <v>1</v>
      </c>
      <c r="P383">
        <v>18.817491319999998</v>
      </c>
      <c r="Q383">
        <v>1555</v>
      </c>
      <c r="R383">
        <v>48000</v>
      </c>
      <c r="S383">
        <v>1143654</v>
      </c>
      <c r="T383">
        <v>23.826125000000001</v>
      </c>
      <c r="U383">
        <v>3</v>
      </c>
    </row>
    <row r="384" spans="1:21" x14ac:dyDescent="0.4">
      <c r="A384">
        <v>382</v>
      </c>
      <c r="B384" t="s">
        <v>12050</v>
      </c>
      <c r="C384" s="1">
        <v>44927</v>
      </c>
      <c r="D384" t="s">
        <v>727</v>
      </c>
      <c r="E384" t="s">
        <v>728</v>
      </c>
      <c r="F384">
        <v>20</v>
      </c>
      <c r="G384">
        <v>20</v>
      </c>
      <c r="H384">
        <v>30</v>
      </c>
      <c r="I384">
        <v>20</v>
      </c>
      <c r="J384">
        <v>40</v>
      </c>
      <c r="K384">
        <v>13</v>
      </c>
      <c r="L384">
        <v>7</v>
      </c>
      <c r="M384">
        <v>10</v>
      </c>
      <c r="N384">
        <v>2</v>
      </c>
      <c r="O384">
        <v>1</v>
      </c>
      <c r="P384">
        <v>17.79709201</v>
      </c>
      <c r="Q384">
        <v>590</v>
      </c>
      <c r="R384">
        <v>48000</v>
      </c>
      <c r="S384">
        <v>10497</v>
      </c>
      <c r="T384">
        <v>0.21868750000000001</v>
      </c>
      <c r="U384">
        <v>0</v>
      </c>
    </row>
    <row r="385" spans="1:21" x14ac:dyDescent="0.4">
      <c r="A385">
        <v>383</v>
      </c>
      <c r="B385" t="s">
        <v>12050</v>
      </c>
      <c r="C385" s="1">
        <v>44927</v>
      </c>
      <c r="D385" t="s">
        <v>729</v>
      </c>
      <c r="E385" t="s">
        <v>730</v>
      </c>
      <c r="F385">
        <v>20</v>
      </c>
      <c r="G385">
        <v>20</v>
      </c>
      <c r="H385">
        <v>40</v>
      </c>
      <c r="I385">
        <v>20</v>
      </c>
      <c r="J385">
        <v>40</v>
      </c>
      <c r="K385">
        <v>247</v>
      </c>
      <c r="L385">
        <v>239</v>
      </c>
      <c r="M385">
        <v>18</v>
      </c>
      <c r="N385">
        <v>2</v>
      </c>
      <c r="O385">
        <v>1</v>
      </c>
      <c r="P385">
        <v>20.00564236</v>
      </c>
      <c r="Q385">
        <v>705</v>
      </c>
      <c r="R385">
        <v>48000</v>
      </c>
      <c r="S385">
        <v>5341</v>
      </c>
      <c r="T385">
        <v>0.111270833333333</v>
      </c>
      <c r="U385">
        <v>0</v>
      </c>
    </row>
    <row r="386" spans="1:21" x14ac:dyDescent="0.4">
      <c r="A386">
        <v>384</v>
      </c>
      <c r="B386" t="s">
        <v>12050</v>
      </c>
      <c r="C386" s="1">
        <v>44927</v>
      </c>
      <c r="D386" t="s">
        <v>731</v>
      </c>
      <c r="F386">
        <v>20</v>
      </c>
      <c r="G386">
        <v>10</v>
      </c>
      <c r="H386">
        <v>20</v>
      </c>
      <c r="I386">
        <v>20</v>
      </c>
      <c r="J386">
        <v>20</v>
      </c>
      <c r="K386">
        <v>152</v>
      </c>
      <c r="L386">
        <v>163</v>
      </c>
      <c r="M386">
        <v>160</v>
      </c>
      <c r="N386">
        <v>0</v>
      </c>
      <c r="O386">
        <v>1</v>
      </c>
      <c r="P386">
        <v>0</v>
      </c>
      <c r="Q386">
        <v>1158</v>
      </c>
      <c r="R386">
        <v>48000</v>
      </c>
      <c r="S386">
        <v>5301</v>
      </c>
      <c r="T386">
        <v>0.11043749999999999</v>
      </c>
      <c r="U386">
        <v>0</v>
      </c>
    </row>
    <row r="387" spans="1:21" x14ac:dyDescent="0.4">
      <c r="A387">
        <v>385</v>
      </c>
      <c r="B387" t="s">
        <v>12050</v>
      </c>
      <c r="C387" s="1">
        <v>44927</v>
      </c>
      <c r="D387" t="s">
        <v>732</v>
      </c>
      <c r="E387" t="s">
        <v>733</v>
      </c>
      <c r="F387">
        <v>10</v>
      </c>
      <c r="G387">
        <v>10</v>
      </c>
      <c r="H387">
        <v>30</v>
      </c>
      <c r="I387">
        <v>20</v>
      </c>
      <c r="J387">
        <v>30</v>
      </c>
      <c r="K387">
        <v>13</v>
      </c>
      <c r="L387">
        <v>17</v>
      </c>
      <c r="M387">
        <v>17</v>
      </c>
      <c r="N387">
        <v>2</v>
      </c>
      <c r="O387">
        <v>1</v>
      </c>
      <c r="P387">
        <v>15.66124132</v>
      </c>
      <c r="Q387">
        <v>560</v>
      </c>
      <c r="R387">
        <v>48000</v>
      </c>
      <c r="S387">
        <v>10825</v>
      </c>
      <c r="T387">
        <v>0.225520833333333</v>
      </c>
      <c r="U387">
        <v>0</v>
      </c>
    </row>
    <row r="388" spans="1:21" x14ac:dyDescent="0.4">
      <c r="A388">
        <v>386</v>
      </c>
      <c r="B388" t="s">
        <v>12050</v>
      </c>
      <c r="C388" s="1">
        <v>44927</v>
      </c>
      <c r="D388" t="s">
        <v>734</v>
      </c>
      <c r="E388" t="s">
        <v>735</v>
      </c>
      <c r="F388">
        <v>20</v>
      </c>
      <c r="G388">
        <v>20</v>
      </c>
      <c r="H388">
        <v>30</v>
      </c>
      <c r="I388">
        <v>20</v>
      </c>
      <c r="J388">
        <v>30</v>
      </c>
      <c r="K388">
        <v>178</v>
      </c>
      <c r="L388">
        <v>151</v>
      </c>
      <c r="M388">
        <v>159</v>
      </c>
      <c r="N388">
        <v>2</v>
      </c>
      <c r="O388">
        <v>1</v>
      </c>
      <c r="P388">
        <v>16.637152780000001</v>
      </c>
      <c r="Q388">
        <v>513</v>
      </c>
      <c r="R388">
        <v>48000</v>
      </c>
      <c r="S388">
        <v>17937</v>
      </c>
      <c r="T388">
        <v>0.37368750000000001</v>
      </c>
      <c r="U388">
        <v>0</v>
      </c>
    </row>
    <row r="389" spans="1:21" x14ac:dyDescent="0.4">
      <c r="A389">
        <v>387</v>
      </c>
      <c r="B389" t="s">
        <v>12050</v>
      </c>
      <c r="C389" s="1">
        <v>44927</v>
      </c>
      <c r="D389" t="s">
        <v>736</v>
      </c>
      <c r="E389" t="s">
        <v>737</v>
      </c>
      <c r="F389">
        <v>20</v>
      </c>
      <c r="G389">
        <v>10</v>
      </c>
      <c r="H389">
        <v>40</v>
      </c>
      <c r="I389">
        <v>20</v>
      </c>
      <c r="J389">
        <v>40</v>
      </c>
      <c r="K389">
        <v>153</v>
      </c>
      <c r="L389">
        <v>161</v>
      </c>
      <c r="M389">
        <v>159</v>
      </c>
      <c r="N389">
        <v>2</v>
      </c>
      <c r="O389">
        <v>1</v>
      </c>
      <c r="P389">
        <v>17.591362849999999</v>
      </c>
      <c r="Q389">
        <v>570</v>
      </c>
      <c r="R389">
        <v>48000</v>
      </c>
      <c r="S389">
        <v>29055</v>
      </c>
      <c r="T389">
        <v>0.60531250000000003</v>
      </c>
      <c r="U389">
        <v>1</v>
      </c>
    </row>
    <row r="390" spans="1:21" x14ac:dyDescent="0.4">
      <c r="A390">
        <v>388</v>
      </c>
      <c r="B390" t="s">
        <v>12050</v>
      </c>
      <c r="C390" s="1">
        <v>44927</v>
      </c>
      <c r="D390" t="s">
        <v>738</v>
      </c>
      <c r="E390" t="s">
        <v>739</v>
      </c>
      <c r="F390">
        <v>10</v>
      </c>
      <c r="G390">
        <v>10</v>
      </c>
      <c r="H390">
        <v>20</v>
      </c>
      <c r="I390">
        <v>20</v>
      </c>
      <c r="J390">
        <v>20</v>
      </c>
      <c r="K390">
        <v>23</v>
      </c>
      <c r="L390">
        <v>19</v>
      </c>
      <c r="M390">
        <v>16</v>
      </c>
      <c r="N390">
        <v>1</v>
      </c>
      <c r="O390">
        <v>2</v>
      </c>
      <c r="P390">
        <v>2.3004557289999998</v>
      </c>
      <c r="Q390">
        <v>949</v>
      </c>
      <c r="R390">
        <v>48000</v>
      </c>
      <c r="S390">
        <v>11004</v>
      </c>
      <c r="T390">
        <v>0.22925000000000001</v>
      </c>
      <c r="U390">
        <v>0</v>
      </c>
    </row>
    <row r="391" spans="1:21" x14ac:dyDescent="0.4">
      <c r="A391">
        <v>389</v>
      </c>
      <c r="B391" t="s">
        <v>12050</v>
      </c>
      <c r="C391" s="1">
        <v>44927</v>
      </c>
      <c r="D391" t="s">
        <v>740</v>
      </c>
      <c r="E391" t="s">
        <v>741</v>
      </c>
      <c r="F391">
        <v>20</v>
      </c>
      <c r="G391">
        <v>10</v>
      </c>
      <c r="H391">
        <v>20</v>
      </c>
      <c r="I391">
        <v>20</v>
      </c>
      <c r="J391">
        <v>50</v>
      </c>
      <c r="K391">
        <v>16</v>
      </c>
      <c r="L391">
        <v>14</v>
      </c>
      <c r="M391">
        <v>8</v>
      </c>
      <c r="N391">
        <v>2</v>
      </c>
      <c r="O391">
        <v>1</v>
      </c>
      <c r="P391">
        <v>20.369574650000001</v>
      </c>
      <c r="Q391">
        <v>713</v>
      </c>
      <c r="R391">
        <v>48000</v>
      </c>
      <c r="S391">
        <v>26672</v>
      </c>
      <c r="T391">
        <v>0.55566666666666598</v>
      </c>
      <c r="U391">
        <v>1</v>
      </c>
    </row>
    <row r="392" spans="1:21" x14ac:dyDescent="0.4">
      <c r="A392">
        <v>390</v>
      </c>
      <c r="B392" t="s">
        <v>12050</v>
      </c>
      <c r="C392" s="1">
        <v>44896</v>
      </c>
      <c r="D392" t="s">
        <v>742</v>
      </c>
      <c r="E392" t="s">
        <v>743</v>
      </c>
      <c r="F392">
        <v>30</v>
      </c>
      <c r="G392">
        <v>20</v>
      </c>
      <c r="H392">
        <v>50</v>
      </c>
      <c r="I392">
        <v>30</v>
      </c>
      <c r="J392">
        <v>50</v>
      </c>
      <c r="K392">
        <v>235</v>
      </c>
      <c r="L392">
        <v>236</v>
      </c>
      <c r="M392">
        <v>240</v>
      </c>
      <c r="N392">
        <v>2</v>
      </c>
      <c r="O392">
        <v>1</v>
      </c>
      <c r="P392">
        <v>18.317491319999998</v>
      </c>
      <c r="Q392">
        <v>911</v>
      </c>
      <c r="R392">
        <v>45500</v>
      </c>
      <c r="S392">
        <v>7855</v>
      </c>
      <c r="T392">
        <v>0.17263736263736201</v>
      </c>
      <c r="U392">
        <v>0</v>
      </c>
    </row>
    <row r="393" spans="1:21" x14ac:dyDescent="0.4">
      <c r="A393">
        <v>391</v>
      </c>
      <c r="B393" t="s">
        <v>12050</v>
      </c>
      <c r="C393" s="1">
        <v>44896</v>
      </c>
      <c r="D393" t="s">
        <v>744</v>
      </c>
      <c r="E393" t="s">
        <v>745</v>
      </c>
      <c r="F393">
        <v>10</v>
      </c>
      <c r="G393">
        <v>20</v>
      </c>
      <c r="H393">
        <v>20</v>
      </c>
      <c r="I393">
        <v>20</v>
      </c>
      <c r="J393">
        <v>40</v>
      </c>
      <c r="K393">
        <v>12</v>
      </c>
      <c r="L393">
        <v>9</v>
      </c>
      <c r="M393">
        <v>11</v>
      </c>
      <c r="N393">
        <v>2</v>
      </c>
      <c r="O393">
        <v>1</v>
      </c>
      <c r="P393">
        <v>18.548177079999999</v>
      </c>
      <c r="Q393">
        <v>804</v>
      </c>
      <c r="R393">
        <v>45500</v>
      </c>
      <c r="S393">
        <v>9769</v>
      </c>
      <c r="T393">
        <v>0.21470329670329599</v>
      </c>
      <c r="U393">
        <v>0</v>
      </c>
    </row>
    <row r="394" spans="1:21" x14ac:dyDescent="0.4">
      <c r="A394">
        <v>392</v>
      </c>
      <c r="B394" t="s">
        <v>12050</v>
      </c>
      <c r="C394" s="1">
        <v>44896</v>
      </c>
      <c r="D394" t="s">
        <v>746</v>
      </c>
      <c r="E394" t="s">
        <v>747</v>
      </c>
      <c r="F394">
        <v>20</v>
      </c>
      <c r="G394">
        <v>20</v>
      </c>
      <c r="H394">
        <v>20</v>
      </c>
      <c r="I394">
        <v>20</v>
      </c>
      <c r="J394">
        <v>40</v>
      </c>
      <c r="K394">
        <v>21</v>
      </c>
      <c r="L394">
        <v>22</v>
      </c>
      <c r="M394">
        <v>52</v>
      </c>
      <c r="N394">
        <v>2</v>
      </c>
      <c r="O394">
        <v>1</v>
      </c>
      <c r="P394">
        <v>18.211697050000001</v>
      </c>
      <c r="Q394">
        <v>898</v>
      </c>
      <c r="R394">
        <v>45500</v>
      </c>
      <c r="S394">
        <v>44792</v>
      </c>
      <c r="T394">
        <v>0.98443956043956005</v>
      </c>
      <c r="U394">
        <v>1</v>
      </c>
    </row>
    <row r="395" spans="1:21" x14ac:dyDescent="0.4">
      <c r="A395">
        <v>393</v>
      </c>
      <c r="B395" t="s">
        <v>12050</v>
      </c>
      <c r="C395" s="1">
        <v>44896</v>
      </c>
      <c r="D395" t="s">
        <v>748</v>
      </c>
      <c r="E395" t="s">
        <v>749</v>
      </c>
      <c r="F395">
        <v>20</v>
      </c>
      <c r="G395">
        <v>20</v>
      </c>
      <c r="H395">
        <v>30</v>
      </c>
      <c r="I395">
        <v>20</v>
      </c>
      <c r="J395">
        <v>30</v>
      </c>
      <c r="K395">
        <v>11</v>
      </c>
      <c r="L395">
        <v>6</v>
      </c>
      <c r="M395">
        <v>8</v>
      </c>
      <c r="N395">
        <v>2</v>
      </c>
      <c r="O395">
        <v>1</v>
      </c>
      <c r="P395">
        <v>18.103841150000001</v>
      </c>
      <c r="Q395">
        <v>1361</v>
      </c>
      <c r="R395">
        <v>45500</v>
      </c>
      <c r="S395">
        <v>12452</v>
      </c>
      <c r="T395">
        <v>0.273670329670329</v>
      </c>
      <c r="U395">
        <v>0</v>
      </c>
    </row>
    <row r="396" spans="1:21" x14ac:dyDescent="0.4">
      <c r="A396">
        <v>394</v>
      </c>
      <c r="B396" t="s">
        <v>12050</v>
      </c>
      <c r="C396" s="1">
        <v>44896</v>
      </c>
      <c r="D396" t="s">
        <v>750</v>
      </c>
      <c r="E396" t="s">
        <v>751</v>
      </c>
      <c r="F396">
        <v>20</v>
      </c>
      <c r="G396">
        <v>20</v>
      </c>
      <c r="H396">
        <v>40</v>
      </c>
      <c r="I396">
        <v>20</v>
      </c>
      <c r="J396">
        <v>40</v>
      </c>
      <c r="K396">
        <v>73</v>
      </c>
      <c r="L396">
        <v>42</v>
      </c>
      <c r="M396">
        <v>28</v>
      </c>
      <c r="N396">
        <v>2</v>
      </c>
      <c r="O396">
        <v>1</v>
      </c>
      <c r="P396">
        <v>16.632161459999999</v>
      </c>
      <c r="Q396">
        <v>1283</v>
      </c>
      <c r="R396">
        <v>45500</v>
      </c>
      <c r="S396">
        <v>43503</v>
      </c>
      <c r="T396">
        <v>0.95610989010989</v>
      </c>
      <c r="U396">
        <v>1</v>
      </c>
    </row>
    <row r="397" spans="1:21" x14ac:dyDescent="0.4">
      <c r="A397">
        <v>395</v>
      </c>
      <c r="B397" t="s">
        <v>12050</v>
      </c>
      <c r="C397" s="1">
        <v>44896</v>
      </c>
      <c r="D397" t="s">
        <v>752</v>
      </c>
      <c r="E397" t="s">
        <v>753</v>
      </c>
      <c r="F397">
        <v>20</v>
      </c>
      <c r="G397">
        <v>10</v>
      </c>
      <c r="H397">
        <v>30</v>
      </c>
      <c r="I397">
        <v>20</v>
      </c>
      <c r="J397">
        <v>20</v>
      </c>
      <c r="K397">
        <v>15</v>
      </c>
      <c r="L397">
        <v>12</v>
      </c>
      <c r="M397">
        <v>12</v>
      </c>
      <c r="N397">
        <v>2</v>
      </c>
      <c r="O397">
        <v>1</v>
      </c>
      <c r="P397">
        <v>12.64355469</v>
      </c>
      <c r="Q397">
        <v>990</v>
      </c>
      <c r="R397">
        <v>45500</v>
      </c>
      <c r="S397">
        <v>79128</v>
      </c>
      <c r="T397">
        <v>1.7390769230769201</v>
      </c>
      <c r="U397">
        <v>2</v>
      </c>
    </row>
    <row r="398" spans="1:21" x14ac:dyDescent="0.4">
      <c r="A398">
        <v>396</v>
      </c>
      <c r="B398" t="s">
        <v>12050</v>
      </c>
      <c r="C398" s="1">
        <v>44896</v>
      </c>
      <c r="D398" t="s">
        <v>754</v>
      </c>
      <c r="E398" t="s">
        <v>755</v>
      </c>
      <c r="F398">
        <v>30</v>
      </c>
      <c r="G398">
        <v>20</v>
      </c>
      <c r="H398">
        <v>20</v>
      </c>
      <c r="I398">
        <v>20</v>
      </c>
      <c r="J398">
        <v>50</v>
      </c>
      <c r="K398">
        <v>218</v>
      </c>
      <c r="L398">
        <v>187</v>
      </c>
      <c r="M398">
        <v>161</v>
      </c>
      <c r="N398">
        <v>0</v>
      </c>
      <c r="O398">
        <v>1</v>
      </c>
      <c r="P398">
        <v>23.591471349999999</v>
      </c>
      <c r="Q398">
        <v>1212</v>
      </c>
      <c r="R398">
        <v>45500</v>
      </c>
      <c r="S398">
        <v>95754</v>
      </c>
      <c r="T398">
        <v>2.1044835164835098</v>
      </c>
      <c r="U398">
        <v>2</v>
      </c>
    </row>
    <row r="399" spans="1:21" x14ac:dyDescent="0.4">
      <c r="A399">
        <v>397</v>
      </c>
      <c r="B399" t="s">
        <v>12050</v>
      </c>
      <c r="C399" s="1">
        <v>44896</v>
      </c>
      <c r="D399" t="s">
        <v>756</v>
      </c>
      <c r="E399" t="s">
        <v>757</v>
      </c>
      <c r="F399">
        <v>10</v>
      </c>
      <c r="G399">
        <v>20</v>
      </c>
      <c r="H399">
        <v>30</v>
      </c>
      <c r="I399">
        <v>20</v>
      </c>
      <c r="J399">
        <v>10</v>
      </c>
      <c r="K399">
        <v>53</v>
      </c>
      <c r="L399">
        <v>52</v>
      </c>
      <c r="M399">
        <v>50</v>
      </c>
      <c r="N399">
        <v>2</v>
      </c>
      <c r="O399">
        <v>1</v>
      </c>
      <c r="P399">
        <v>5.3079427079999997</v>
      </c>
      <c r="Q399">
        <v>917</v>
      </c>
      <c r="R399">
        <v>45500</v>
      </c>
      <c r="S399">
        <v>198054</v>
      </c>
      <c r="T399">
        <v>4.3528351648351604</v>
      </c>
      <c r="U399">
        <v>3</v>
      </c>
    </row>
    <row r="400" spans="1:21" x14ac:dyDescent="0.4">
      <c r="A400">
        <v>398</v>
      </c>
      <c r="B400" t="s">
        <v>12050</v>
      </c>
      <c r="C400" s="1">
        <v>44896</v>
      </c>
      <c r="D400" t="s">
        <v>758</v>
      </c>
      <c r="E400" t="s">
        <v>759</v>
      </c>
      <c r="F400">
        <v>10</v>
      </c>
      <c r="G400">
        <v>20</v>
      </c>
      <c r="H400">
        <v>40</v>
      </c>
      <c r="I400">
        <v>20</v>
      </c>
      <c r="J400">
        <v>20</v>
      </c>
      <c r="K400">
        <v>185</v>
      </c>
      <c r="L400">
        <v>160</v>
      </c>
      <c r="M400">
        <v>140</v>
      </c>
      <c r="N400">
        <v>2</v>
      </c>
      <c r="O400">
        <v>1</v>
      </c>
      <c r="P400">
        <v>16.86328125</v>
      </c>
      <c r="Q400">
        <v>920</v>
      </c>
      <c r="R400">
        <v>45500</v>
      </c>
      <c r="S400">
        <v>12773</v>
      </c>
      <c r="T400">
        <v>0.28072527472527398</v>
      </c>
      <c r="U400">
        <v>0</v>
      </c>
    </row>
    <row r="401" spans="1:21" x14ac:dyDescent="0.4">
      <c r="A401">
        <v>399</v>
      </c>
      <c r="B401" t="s">
        <v>12050</v>
      </c>
      <c r="C401" s="1">
        <v>44896</v>
      </c>
      <c r="D401" t="s">
        <v>760</v>
      </c>
      <c r="E401" t="s">
        <v>761</v>
      </c>
      <c r="F401">
        <v>10</v>
      </c>
      <c r="G401">
        <v>20</v>
      </c>
      <c r="H401">
        <v>40</v>
      </c>
      <c r="I401">
        <v>20</v>
      </c>
      <c r="J401">
        <v>30</v>
      </c>
      <c r="K401">
        <v>21</v>
      </c>
      <c r="L401">
        <v>15</v>
      </c>
      <c r="M401">
        <v>13</v>
      </c>
      <c r="N401">
        <v>1</v>
      </c>
      <c r="O401">
        <v>1</v>
      </c>
      <c r="P401">
        <v>24.034179689999998</v>
      </c>
      <c r="Q401">
        <v>1592</v>
      </c>
      <c r="R401">
        <v>45500</v>
      </c>
      <c r="S401">
        <v>269009</v>
      </c>
      <c r="T401">
        <v>5.9122857142857104</v>
      </c>
      <c r="U401">
        <v>3</v>
      </c>
    </row>
    <row r="402" spans="1:21" x14ac:dyDescent="0.4">
      <c r="A402">
        <v>400</v>
      </c>
      <c r="B402" t="s">
        <v>12050</v>
      </c>
      <c r="C402" s="1">
        <v>44896</v>
      </c>
      <c r="D402" t="s">
        <v>762</v>
      </c>
      <c r="E402" t="s">
        <v>763</v>
      </c>
      <c r="F402">
        <v>10</v>
      </c>
      <c r="G402">
        <v>20</v>
      </c>
      <c r="H402">
        <v>10</v>
      </c>
      <c r="I402">
        <v>20</v>
      </c>
      <c r="J402">
        <v>10</v>
      </c>
      <c r="K402">
        <v>52</v>
      </c>
      <c r="L402">
        <v>49</v>
      </c>
      <c r="M402">
        <v>55</v>
      </c>
      <c r="N402">
        <v>2</v>
      </c>
      <c r="O402">
        <v>1</v>
      </c>
      <c r="P402">
        <v>10.422309029999999</v>
      </c>
      <c r="Q402">
        <v>1630</v>
      </c>
      <c r="R402">
        <v>45500</v>
      </c>
      <c r="S402">
        <v>11211</v>
      </c>
      <c r="T402">
        <v>0.24639560439560401</v>
      </c>
      <c r="U402">
        <v>0</v>
      </c>
    </row>
    <row r="403" spans="1:21" x14ac:dyDescent="0.4">
      <c r="A403">
        <v>401</v>
      </c>
      <c r="B403" t="s">
        <v>12050</v>
      </c>
      <c r="C403" s="1">
        <v>44866</v>
      </c>
      <c r="D403" t="s">
        <v>764</v>
      </c>
      <c r="E403" t="s">
        <v>765</v>
      </c>
      <c r="F403">
        <v>40</v>
      </c>
      <c r="G403">
        <v>20</v>
      </c>
      <c r="H403">
        <v>30</v>
      </c>
      <c r="I403">
        <v>20</v>
      </c>
      <c r="J403">
        <v>50</v>
      </c>
      <c r="K403">
        <v>16</v>
      </c>
      <c r="L403">
        <v>8</v>
      </c>
      <c r="M403">
        <v>7</v>
      </c>
      <c r="N403">
        <v>1</v>
      </c>
      <c r="O403">
        <v>1</v>
      </c>
      <c r="P403">
        <v>17.62304688</v>
      </c>
      <c r="Q403">
        <v>834</v>
      </c>
      <c r="R403">
        <v>43900</v>
      </c>
      <c r="S403">
        <v>40663</v>
      </c>
      <c r="T403">
        <v>0.92626423690204995</v>
      </c>
      <c r="U403">
        <v>1</v>
      </c>
    </row>
    <row r="404" spans="1:21" x14ac:dyDescent="0.4">
      <c r="A404">
        <v>402</v>
      </c>
      <c r="B404" t="s">
        <v>12050</v>
      </c>
      <c r="C404" s="1">
        <v>44866</v>
      </c>
      <c r="D404" t="s">
        <v>766</v>
      </c>
      <c r="E404" t="s">
        <v>767</v>
      </c>
      <c r="F404">
        <v>30</v>
      </c>
      <c r="G404">
        <v>20</v>
      </c>
      <c r="H404">
        <v>50</v>
      </c>
      <c r="I404">
        <v>20</v>
      </c>
      <c r="J404">
        <v>50</v>
      </c>
      <c r="K404">
        <v>86</v>
      </c>
      <c r="L404">
        <v>53</v>
      </c>
      <c r="M404">
        <v>6</v>
      </c>
      <c r="N404">
        <v>1</v>
      </c>
      <c r="O404">
        <v>1</v>
      </c>
      <c r="P404">
        <v>21.518120660000001</v>
      </c>
      <c r="Q404">
        <v>1286</v>
      </c>
      <c r="R404">
        <v>43900</v>
      </c>
      <c r="S404">
        <v>116892</v>
      </c>
      <c r="T404">
        <v>2.66268792710706</v>
      </c>
      <c r="U404">
        <v>2</v>
      </c>
    </row>
    <row r="405" spans="1:21" x14ac:dyDescent="0.4">
      <c r="A405">
        <v>403</v>
      </c>
      <c r="B405" t="s">
        <v>12050</v>
      </c>
      <c r="C405" s="1">
        <v>44866</v>
      </c>
      <c r="D405" t="s">
        <v>768</v>
      </c>
      <c r="E405" t="s">
        <v>769</v>
      </c>
      <c r="F405">
        <v>20</v>
      </c>
      <c r="G405">
        <v>20</v>
      </c>
      <c r="H405">
        <v>40</v>
      </c>
      <c r="I405">
        <v>30</v>
      </c>
      <c r="J405">
        <v>20</v>
      </c>
      <c r="K405">
        <v>124</v>
      </c>
      <c r="L405">
        <v>119</v>
      </c>
      <c r="M405">
        <v>65</v>
      </c>
      <c r="N405">
        <v>2</v>
      </c>
      <c r="O405">
        <v>1</v>
      </c>
      <c r="P405">
        <v>12.13541667</v>
      </c>
      <c r="Q405">
        <v>1331</v>
      </c>
      <c r="R405">
        <v>43900</v>
      </c>
      <c r="S405">
        <v>4222</v>
      </c>
      <c r="T405">
        <v>9.6173120728929307E-2</v>
      </c>
      <c r="U405">
        <v>0</v>
      </c>
    </row>
    <row r="406" spans="1:21" x14ac:dyDescent="0.4">
      <c r="A406">
        <v>404</v>
      </c>
      <c r="B406" t="s">
        <v>12050</v>
      </c>
      <c r="C406" s="1">
        <v>44866</v>
      </c>
      <c r="D406" t="s">
        <v>770</v>
      </c>
      <c r="E406" t="s">
        <v>771</v>
      </c>
      <c r="F406">
        <v>20</v>
      </c>
      <c r="G406">
        <v>10</v>
      </c>
      <c r="H406">
        <v>30</v>
      </c>
      <c r="I406">
        <v>20</v>
      </c>
      <c r="J406">
        <v>40</v>
      </c>
      <c r="K406">
        <v>13</v>
      </c>
      <c r="L406">
        <v>20</v>
      </c>
      <c r="M406">
        <v>13</v>
      </c>
      <c r="N406">
        <v>1</v>
      </c>
      <c r="O406">
        <v>1</v>
      </c>
      <c r="P406">
        <v>14.48546007</v>
      </c>
      <c r="Q406">
        <v>946</v>
      </c>
      <c r="R406">
        <v>43900</v>
      </c>
      <c r="S406">
        <v>166715</v>
      </c>
      <c r="T406">
        <v>3.79760820045558</v>
      </c>
      <c r="U406">
        <v>2</v>
      </c>
    </row>
    <row r="407" spans="1:21" x14ac:dyDescent="0.4">
      <c r="A407">
        <v>405</v>
      </c>
      <c r="B407" t="s">
        <v>12050</v>
      </c>
      <c r="C407" s="1">
        <v>44866</v>
      </c>
      <c r="D407" t="s">
        <v>772</v>
      </c>
      <c r="F407">
        <v>10</v>
      </c>
      <c r="G407">
        <v>20</v>
      </c>
      <c r="H407">
        <v>10</v>
      </c>
      <c r="I407">
        <v>20</v>
      </c>
      <c r="J407">
        <v>30</v>
      </c>
      <c r="K407">
        <v>116</v>
      </c>
      <c r="L407">
        <v>120</v>
      </c>
      <c r="M407">
        <v>126</v>
      </c>
      <c r="N407">
        <v>0</v>
      </c>
      <c r="O407">
        <v>1</v>
      </c>
      <c r="P407">
        <v>0</v>
      </c>
      <c r="Q407">
        <v>1290</v>
      </c>
      <c r="R407">
        <v>43900</v>
      </c>
      <c r="S407">
        <v>81883</v>
      </c>
      <c r="T407">
        <v>1.86521640091116</v>
      </c>
      <c r="U407">
        <v>2</v>
      </c>
    </row>
    <row r="408" spans="1:21" x14ac:dyDescent="0.4">
      <c r="A408">
        <v>406</v>
      </c>
      <c r="B408" t="s">
        <v>12050</v>
      </c>
      <c r="C408" s="1">
        <v>44866</v>
      </c>
      <c r="D408" t="s">
        <v>773</v>
      </c>
      <c r="E408" t="s">
        <v>774</v>
      </c>
      <c r="F408">
        <v>10</v>
      </c>
      <c r="G408">
        <v>20</v>
      </c>
      <c r="H408">
        <v>30</v>
      </c>
      <c r="I408">
        <v>20</v>
      </c>
      <c r="J408">
        <v>30</v>
      </c>
      <c r="K408">
        <v>18</v>
      </c>
      <c r="L408">
        <v>11</v>
      </c>
      <c r="M408">
        <v>7</v>
      </c>
      <c r="N408">
        <v>2</v>
      </c>
      <c r="O408">
        <v>2</v>
      </c>
      <c r="P408">
        <v>7.9986979170000003</v>
      </c>
      <c r="Q408">
        <v>1206</v>
      </c>
      <c r="R408">
        <v>43900</v>
      </c>
      <c r="S408">
        <v>31706</v>
      </c>
      <c r="T408">
        <v>0.72223234624145705</v>
      </c>
      <c r="U408">
        <v>1</v>
      </c>
    </row>
    <row r="409" spans="1:21" x14ac:dyDescent="0.4">
      <c r="A409">
        <v>407</v>
      </c>
      <c r="B409" t="s">
        <v>12050</v>
      </c>
      <c r="C409" s="1">
        <v>44866</v>
      </c>
      <c r="D409" t="s">
        <v>775</v>
      </c>
      <c r="E409" t="s">
        <v>776</v>
      </c>
      <c r="F409">
        <v>10</v>
      </c>
      <c r="G409">
        <v>20</v>
      </c>
      <c r="H409">
        <v>20</v>
      </c>
      <c r="I409">
        <v>20</v>
      </c>
      <c r="J409">
        <v>10</v>
      </c>
      <c r="K409">
        <v>77</v>
      </c>
      <c r="L409">
        <v>124</v>
      </c>
      <c r="M409">
        <v>140</v>
      </c>
      <c r="N409">
        <v>2</v>
      </c>
      <c r="O409">
        <v>1</v>
      </c>
      <c r="P409">
        <v>8.6136067710000006</v>
      </c>
      <c r="Q409">
        <v>679</v>
      </c>
      <c r="R409">
        <v>43900</v>
      </c>
      <c r="S409">
        <v>4746</v>
      </c>
      <c r="T409">
        <v>0.108109339407744</v>
      </c>
      <c r="U409">
        <v>0</v>
      </c>
    </row>
    <row r="410" spans="1:21" x14ac:dyDescent="0.4">
      <c r="A410">
        <v>408</v>
      </c>
      <c r="B410" t="s">
        <v>12050</v>
      </c>
      <c r="C410" s="1">
        <v>44866</v>
      </c>
      <c r="D410" t="s">
        <v>777</v>
      </c>
      <c r="E410" t="s">
        <v>778</v>
      </c>
      <c r="F410">
        <v>20</v>
      </c>
      <c r="G410">
        <v>20</v>
      </c>
      <c r="H410">
        <v>40</v>
      </c>
      <c r="I410">
        <v>20</v>
      </c>
      <c r="J410">
        <v>30</v>
      </c>
      <c r="K410">
        <v>18</v>
      </c>
      <c r="L410">
        <v>9</v>
      </c>
      <c r="M410">
        <v>8</v>
      </c>
      <c r="N410">
        <v>1</v>
      </c>
      <c r="O410">
        <v>1</v>
      </c>
      <c r="P410">
        <v>21.348307290000001</v>
      </c>
      <c r="Q410">
        <v>1092</v>
      </c>
      <c r="R410">
        <v>43900</v>
      </c>
      <c r="S410">
        <v>146396</v>
      </c>
      <c r="T410">
        <v>3.3347608200455499</v>
      </c>
      <c r="U410">
        <v>2</v>
      </c>
    </row>
    <row r="411" spans="1:21" x14ac:dyDescent="0.4">
      <c r="A411">
        <v>409</v>
      </c>
      <c r="B411" t="s">
        <v>12050</v>
      </c>
      <c r="C411" s="1">
        <v>44866</v>
      </c>
      <c r="D411" t="s">
        <v>779</v>
      </c>
      <c r="E411" t="s">
        <v>780</v>
      </c>
      <c r="F411">
        <v>10</v>
      </c>
      <c r="G411">
        <v>20</v>
      </c>
      <c r="H411">
        <v>40</v>
      </c>
      <c r="I411">
        <v>20</v>
      </c>
      <c r="J411">
        <v>20</v>
      </c>
      <c r="K411">
        <v>12</v>
      </c>
      <c r="L411">
        <v>7</v>
      </c>
      <c r="M411">
        <v>5</v>
      </c>
      <c r="N411">
        <v>2</v>
      </c>
      <c r="O411">
        <v>1</v>
      </c>
      <c r="P411">
        <v>12.55078125</v>
      </c>
      <c r="Q411">
        <v>1414</v>
      </c>
      <c r="R411">
        <v>43900</v>
      </c>
      <c r="S411">
        <v>52074</v>
      </c>
      <c r="T411">
        <v>1.1861958997722</v>
      </c>
      <c r="U411">
        <v>2</v>
      </c>
    </row>
    <row r="412" spans="1:21" x14ac:dyDescent="0.4">
      <c r="A412">
        <v>410</v>
      </c>
      <c r="B412" t="s">
        <v>12050</v>
      </c>
      <c r="C412" s="1">
        <v>44866</v>
      </c>
      <c r="D412" t="s">
        <v>781</v>
      </c>
      <c r="E412" t="s">
        <v>782</v>
      </c>
      <c r="F412">
        <v>20</v>
      </c>
      <c r="G412">
        <v>10</v>
      </c>
      <c r="H412">
        <v>20</v>
      </c>
      <c r="I412">
        <v>20</v>
      </c>
      <c r="J412">
        <v>20</v>
      </c>
      <c r="K412">
        <v>58</v>
      </c>
      <c r="L412">
        <v>56</v>
      </c>
      <c r="M412">
        <v>55</v>
      </c>
      <c r="N412">
        <v>2</v>
      </c>
      <c r="O412">
        <v>1</v>
      </c>
      <c r="P412">
        <v>18.232964410000001</v>
      </c>
      <c r="Q412">
        <v>877</v>
      </c>
      <c r="R412">
        <v>43900</v>
      </c>
      <c r="S412">
        <v>10282</v>
      </c>
      <c r="T412">
        <v>0.234214123006833</v>
      </c>
      <c r="U412">
        <v>0</v>
      </c>
    </row>
    <row r="413" spans="1:21" x14ac:dyDescent="0.4">
      <c r="A413">
        <v>411</v>
      </c>
      <c r="B413" t="s">
        <v>12050</v>
      </c>
      <c r="C413" s="1">
        <v>44835</v>
      </c>
      <c r="D413" t="s">
        <v>783</v>
      </c>
      <c r="E413" t="s">
        <v>784</v>
      </c>
      <c r="F413">
        <v>20</v>
      </c>
      <c r="G413">
        <v>10</v>
      </c>
      <c r="H413">
        <v>20</v>
      </c>
      <c r="I413">
        <v>20</v>
      </c>
      <c r="J413">
        <v>50</v>
      </c>
      <c r="K413">
        <v>13</v>
      </c>
      <c r="L413">
        <v>18</v>
      </c>
      <c r="M413">
        <v>14</v>
      </c>
      <c r="N413">
        <v>1</v>
      </c>
      <c r="O413">
        <v>1</v>
      </c>
      <c r="P413">
        <v>14.76746962</v>
      </c>
      <c r="Q413">
        <v>906</v>
      </c>
      <c r="R413">
        <v>42200</v>
      </c>
      <c r="S413">
        <v>7660</v>
      </c>
      <c r="T413">
        <v>0.18151658767772499</v>
      </c>
      <c r="U413">
        <v>0</v>
      </c>
    </row>
    <row r="414" spans="1:21" x14ac:dyDescent="0.4">
      <c r="A414">
        <v>412</v>
      </c>
      <c r="B414" t="s">
        <v>12050</v>
      </c>
      <c r="C414" s="1">
        <v>44835</v>
      </c>
      <c r="D414" t="s">
        <v>785</v>
      </c>
      <c r="E414" t="s">
        <v>786</v>
      </c>
      <c r="F414">
        <v>20</v>
      </c>
      <c r="G414">
        <v>20</v>
      </c>
      <c r="H414">
        <v>30</v>
      </c>
      <c r="I414">
        <v>20</v>
      </c>
      <c r="J414">
        <v>20</v>
      </c>
      <c r="K414">
        <v>35</v>
      </c>
      <c r="L414">
        <v>44</v>
      </c>
      <c r="M414">
        <v>47</v>
      </c>
      <c r="N414">
        <v>2</v>
      </c>
      <c r="O414">
        <v>2</v>
      </c>
      <c r="P414">
        <v>18.82052951</v>
      </c>
      <c r="Q414">
        <v>537</v>
      </c>
      <c r="R414">
        <v>42200</v>
      </c>
      <c r="S414">
        <v>5815</v>
      </c>
      <c r="T414">
        <v>0.13779620853080499</v>
      </c>
      <c r="U414">
        <v>0</v>
      </c>
    </row>
    <row r="415" spans="1:21" x14ac:dyDescent="0.4">
      <c r="A415">
        <v>413</v>
      </c>
      <c r="B415" t="s">
        <v>12050</v>
      </c>
      <c r="C415" s="1">
        <v>44835</v>
      </c>
      <c r="D415" t="s">
        <v>787</v>
      </c>
      <c r="E415" t="s">
        <v>788</v>
      </c>
      <c r="F415">
        <v>20</v>
      </c>
      <c r="G415">
        <v>20</v>
      </c>
      <c r="H415">
        <v>50</v>
      </c>
      <c r="I415">
        <v>20</v>
      </c>
      <c r="J415">
        <v>40</v>
      </c>
      <c r="K415">
        <v>104</v>
      </c>
      <c r="L415">
        <v>87</v>
      </c>
      <c r="M415">
        <v>80</v>
      </c>
      <c r="N415">
        <v>2</v>
      </c>
      <c r="O415">
        <v>1</v>
      </c>
      <c r="P415">
        <v>17.24001736</v>
      </c>
      <c r="Q415">
        <v>1932</v>
      </c>
      <c r="R415">
        <v>42200</v>
      </c>
      <c r="S415">
        <v>9530</v>
      </c>
      <c r="T415">
        <v>0.22582938388625501</v>
      </c>
      <c r="U415">
        <v>0</v>
      </c>
    </row>
    <row r="416" spans="1:21" x14ac:dyDescent="0.4">
      <c r="A416">
        <v>414</v>
      </c>
      <c r="B416" t="s">
        <v>12050</v>
      </c>
      <c r="C416" s="1">
        <v>44835</v>
      </c>
      <c r="D416" t="s">
        <v>789</v>
      </c>
      <c r="E416" t="s">
        <v>790</v>
      </c>
      <c r="F416">
        <v>10</v>
      </c>
      <c r="G416">
        <v>10</v>
      </c>
      <c r="H416">
        <v>30</v>
      </c>
      <c r="I416">
        <v>20</v>
      </c>
      <c r="J416">
        <v>20</v>
      </c>
      <c r="K416">
        <v>9</v>
      </c>
      <c r="L416">
        <v>25</v>
      </c>
      <c r="M416">
        <v>43</v>
      </c>
      <c r="N416">
        <v>2</v>
      </c>
      <c r="O416">
        <v>1</v>
      </c>
      <c r="P416">
        <v>19.260091150000001</v>
      </c>
      <c r="Q416">
        <v>378</v>
      </c>
      <c r="R416">
        <v>42200</v>
      </c>
      <c r="S416">
        <v>24131</v>
      </c>
      <c r="T416">
        <v>0.57182464454976301</v>
      </c>
      <c r="U416">
        <v>1</v>
      </c>
    </row>
    <row r="417" spans="1:21" x14ac:dyDescent="0.4">
      <c r="A417">
        <v>415</v>
      </c>
      <c r="B417" t="s">
        <v>12050</v>
      </c>
      <c r="C417" s="1">
        <v>44835</v>
      </c>
      <c r="D417" t="s">
        <v>791</v>
      </c>
      <c r="E417" t="s">
        <v>792</v>
      </c>
      <c r="F417">
        <v>20</v>
      </c>
      <c r="G417">
        <v>10</v>
      </c>
      <c r="H417">
        <v>20</v>
      </c>
      <c r="I417">
        <v>10</v>
      </c>
      <c r="J417">
        <v>20</v>
      </c>
      <c r="K417">
        <v>12</v>
      </c>
      <c r="L417">
        <v>9</v>
      </c>
      <c r="M417">
        <v>12</v>
      </c>
      <c r="N417">
        <v>2</v>
      </c>
      <c r="O417">
        <v>2</v>
      </c>
      <c r="P417">
        <v>11.90625</v>
      </c>
      <c r="Q417">
        <v>1070</v>
      </c>
      <c r="R417">
        <v>42200</v>
      </c>
      <c r="S417">
        <v>72209</v>
      </c>
      <c r="T417">
        <v>1.71111374407582</v>
      </c>
      <c r="U417">
        <v>2</v>
      </c>
    </row>
    <row r="418" spans="1:21" x14ac:dyDescent="0.4">
      <c r="A418">
        <v>416</v>
      </c>
      <c r="B418" t="s">
        <v>12050</v>
      </c>
      <c r="C418" s="1">
        <v>44835</v>
      </c>
      <c r="D418" t="s">
        <v>793</v>
      </c>
      <c r="E418" t="s">
        <v>794</v>
      </c>
      <c r="F418">
        <v>20</v>
      </c>
      <c r="G418">
        <v>20</v>
      </c>
      <c r="H418">
        <v>20</v>
      </c>
      <c r="I418">
        <v>20</v>
      </c>
      <c r="J418">
        <v>30</v>
      </c>
      <c r="K418">
        <v>18</v>
      </c>
      <c r="L418">
        <v>14</v>
      </c>
      <c r="M418">
        <v>7</v>
      </c>
      <c r="N418">
        <v>2</v>
      </c>
      <c r="O418">
        <v>1</v>
      </c>
      <c r="P418">
        <v>10.6640625</v>
      </c>
      <c r="Q418">
        <v>698</v>
      </c>
      <c r="R418">
        <v>42200</v>
      </c>
      <c r="S418">
        <v>170507</v>
      </c>
      <c r="T418">
        <v>4.0404502369668203</v>
      </c>
      <c r="U418">
        <v>2</v>
      </c>
    </row>
    <row r="419" spans="1:21" x14ac:dyDescent="0.4">
      <c r="A419">
        <v>417</v>
      </c>
      <c r="B419" t="s">
        <v>12050</v>
      </c>
      <c r="C419" s="1">
        <v>44835</v>
      </c>
      <c r="D419" t="s">
        <v>795</v>
      </c>
      <c r="E419" t="s">
        <v>796</v>
      </c>
      <c r="F419">
        <v>10</v>
      </c>
      <c r="G419">
        <v>10</v>
      </c>
      <c r="H419">
        <v>20</v>
      </c>
      <c r="I419">
        <v>20</v>
      </c>
      <c r="J419">
        <v>10</v>
      </c>
      <c r="K419">
        <v>97</v>
      </c>
      <c r="L419">
        <v>84</v>
      </c>
      <c r="M419">
        <v>61</v>
      </c>
      <c r="N419">
        <v>2</v>
      </c>
      <c r="O419">
        <v>1</v>
      </c>
      <c r="P419">
        <v>11.96972656</v>
      </c>
      <c r="Q419">
        <v>583</v>
      </c>
      <c r="R419">
        <v>42200</v>
      </c>
      <c r="S419">
        <v>69407</v>
      </c>
      <c r="T419">
        <v>1.6447156398104199</v>
      </c>
      <c r="U419">
        <v>2</v>
      </c>
    </row>
    <row r="420" spans="1:21" x14ac:dyDescent="0.4">
      <c r="A420">
        <v>418</v>
      </c>
      <c r="B420" t="s">
        <v>12050</v>
      </c>
      <c r="C420" s="1">
        <v>44835</v>
      </c>
      <c r="D420" t="s">
        <v>797</v>
      </c>
      <c r="E420" t="s">
        <v>798</v>
      </c>
      <c r="F420">
        <v>40</v>
      </c>
      <c r="G420">
        <v>20</v>
      </c>
      <c r="H420">
        <v>50</v>
      </c>
      <c r="I420">
        <v>20</v>
      </c>
      <c r="J420">
        <v>40</v>
      </c>
      <c r="K420">
        <v>189</v>
      </c>
      <c r="L420">
        <v>187</v>
      </c>
      <c r="M420">
        <v>197</v>
      </c>
      <c r="N420">
        <v>2</v>
      </c>
      <c r="O420">
        <v>1</v>
      </c>
      <c r="P420">
        <v>11.52756076</v>
      </c>
      <c r="Q420">
        <v>1077</v>
      </c>
      <c r="R420">
        <v>42200</v>
      </c>
      <c r="S420">
        <v>16151</v>
      </c>
      <c r="T420">
        <v>0.38272511848341201</v>
      </c>
      <c r="U420">
        <v>0</v>
      </c>
    </row>
    <row r="421" spans="1:21" x14ac:dyDescent="0.4">
      <c r="A421">
        <v>419</v>
      </c>
      <c r="B421" t="s">
        <v>12050</v>
      </c>
      <c r="C421" s="1">
        <v>44835</v>
      </c>
      <c r="D421" t="s">
        <v>799</v>
      </c>
      <c r="E421" t="s">
        <v>800</v>
      </c>
      <c r="F421">
        <v>10</v>
      </c>
      <c r="G421">
        <v>20</v>
      </c>
      <c r="H421">
        <v>50</v>
      </c>
      <c r="I421">
        <v>20</v>
      </c>
      <c r="J421">
        <v>20</v>
      </c>
      <c r="K421">
        <v>24</v>
      </c>
      <c r="L421">
        <v>19</v>
      </c>
      <c r="M421">
        <v>16</v>
      </c>
      <c r="N421">
        <v>2</v>
      </c>
      <c r="O421">
        <v>1</v>
      </c>
      <c r="P421">
        <v>10.293402779999999</v>
      </c>
      <c r="Q421">
        <v>939</v>
      </c>
      <c r="R421">
        <v>42200</v>
      </c>
      <c r="S421">
        <v>10428</v>
      </c>
      <c r="T421">
        <v>0.247109004739336</v>
      </c>
      <c r="U421">
        <v>0</v>
      </c>
    </row>
    <row r="422" spans="1:21" x14ac:dyDescent="0.4">
      <c r="A422">
        <v>420</v>
      </c>
      <c r="B422" t="s">
        <v>12050</v>
      </c>
      <c r="C422" s="1">
        <v>44835</v>
      </c>
      <c r="D422" t="s">
        <v>801</v>
      </c>
      <c r="E422" t="s">
        <v>802</v>
      </c>
      <c r="F422">
        <v>10</v>
      </c>
      <c r="G422">
        <v>20</v>
      </c>
      <c r="H422">
        <v>30</v>
      </c>
      <c r="I422">
        <v>20</v>
      </c>
      <c r="J422">
        <v>20</v>
      </c>
      <c r="K422">
        <v>24</v>
      </c>
      <c r="L422">
        <v>15</v>
      </c>
      <c r="M422">
        <v>9</v>
      </c>
      <c r="N422">
        <v>1</v>
      </c>
      <c r="O422">
        <v>1</v>
      </c>
      <c r="P422">
        <v>17.955512150000001</v>
      </c>
      <c r="Q422">
        <v>595</v>
      </c>
      <c r="R422">
        <v>42200</v>
      </c>
      <c r="S422">
        <v>29856</v>
      </c>
      <c r="T422">
        <v>0.70748815165876699</v>
      </c>
      <c r="U422">
        <v>1</v>
      </c>
    </row>
    <row r="423" spans="1:21" x14ac:dyDescent="0.4">
      <c r="A423">
        <v>421</v>
      </c>
      <c r="B423" t="s">
        <v>12050</v>
      </c>
      <c r="C423" s="1">
        <v>44835</v>
      </c>
      <c r="D423" t="s">
        <v>803</v>
      </c>
      <c r="E423" t="s">
        <v>804</v>
      </c>
      <c r="F423">
        <v>30</v>
      </c>
      <c r="G423">
        <v>20</v>
      </c>
      <c r="H423">
        <v>40</v>
      </c>
      <c r="I423">
        <v>30</v>
      </c>
      <c r="J423">
        <v>50</v>
      </c>
      <c r="K423">
        <v>62</v>
      </c>
      <c r="L423">
        <v>52</v>
      </c>
      <c r="M423">
        <v>33</v>
      </c>
      <c r="N423">
        <v>2</v>
      </c>
      <c r="O423">
        <v>1</v>
      </c>
      <c r="P423">
        <v>12.265299479999999</v>
      </c>
      <c r="Q423">
        <v>517</v>
      </c>
      <c r="R423">
        <v>42200</v>
      </c>
      <c r="S423">
        <v>34305</v>
      </c>
      <c r="T423">
        <v>0.81291469194312704</v>
      </c>
      <c r="U423">
        <v>1</v>
      </c>
    </row>
    <row r="424" spans="1:21" x14ac:dyDescent="0.4">
      <c r="A424">
        <v>422</v>
      </c>
      <c r="B424" t="s">
        <v>12050</v>
      </c>
      <c r="C424" s="1">
        <v>44835</v>
      </c>
      <c r="D424" t="s">
        <v>805</v>
      </c>
      <c r="E424" t="s">
        <v>806</v>
      </c>
      <c r="F424">
        <v>20</v>
      </c>
      <c r="G424">
        <v>20</v>
      </c>
      <c r="H424">
        <v>50</v>
      </c>
      <c r="I424">
        <v>20</v>
      </c>
      <c r="J424">
        <v>50</v>
      </c>
      <c r="K424">
        <v>60</v>
      </c>
      <c r="L424">
        <v>38</v>
      </c>
      <c r="M424">
        <v>39</v>
      </c>
      <c r="N424">
        <v>2</v>
      </c>
      <c r="O424">
        <v>1</v>
      </c>
      <c r="P424">
        <v>13.13845486</v>
      </c>
      <c r="Q424">
        <v>557</v>
      </c>
      <c r="R424">
        <v>42200</v>
      </c>
      <c r="S424">
        <v>29030</v>
      </c>
      <c r="T424">
        <v>0.68791469194312704</v>
      </c>
      <c r="U424">
        <v>1</v>
      </c>
    </row>
    <row r="425" spans="1:21" x14ac:dyDescent="0.4">
      <c r="A425">
        <v>423</v>
      </c>
      <c r="B425" t="s">
        <v>12051</v>
      </c>
      <c r="C425" s="1">
        <v>45108</v>
      </c>
      <c r="D425" t="s">
        <v>807</v>
      </c>
      <c r="E425" t="s">
        <v>808</v>
      </c>
      <c r="F425">
        <v>10</v>
      </c>
      <c r="G425">
        <v>10</v>
      </c>
      <c r="H425">
        <v>10</v>
      </c>
      <c r="I425">
        <v>20</v>
      </c>
      <c r="J425">
        <v>20</v>
      </c>
      <c r="K425">
        <v>226</v>
      </c>
      <c r="L425">
        <v>232</v>
      </c>
      <c r="M425">
        <v>231</v>
      </c>
      <c r="N425">
        <v>1</v>
      </c>
      <c r="O425">
        <v>1</v>
      </c>
      <c r="P425">
        <v>14.92491319</v>
      </c>
      <c r="Q425">
        <v>2949</v>
      </c>
      <c r="R425">
        <v>248000</v>
      </c>
      <c r="S425">
        <v>508509</v>
      </c>
      <c r="T425">
        <v>2.0504395161290301</v>
      </c>
      <c r="U425">
        <v>2</v>
      </c>
    </row>
    <row r="426" spans="1:21" x14ac:dyDescent="0.4">
      <c r="A426">
        <v>424</v>
      </c>
      <c r="B426" t="s">
        <v>12051</v>
      </c>
      <c r="C426" s="1">
        <v>45108</v>
      </c>
      <c r="D426" t="s">
        <v>809</v>
      </c>
      <c r="E426" t="s">
        <v>810</v>
      </c>
      <c r="F426">
        <v>20</v>
      </c>
      <c r="G426">
        <v>10</v>
      </c>
      <c r="H426">
        <v>10</v>
      </c>
      <c r="I426">
        <v>20</v>
      </c>
      <c r="J426">
        <v>40</v>
      </c>
      <c r="K426">
        <v>17</v>
      </c>
      <c r="L426">
        <v>9</v>
      </c>
      <c r="M426">
        <v>8</v>
      </c>
      <c r="N426">
        <v>1</v>
      </c>
      <c r="O426">
        <v>1</v>
      </c>
      <c r="P426">
        <v>10.83398438</v>
      </c>
      <c r="Q426">
        <v>1012</v>
      </c>
      <c r="R426">
        <v>248000</v>
      </c>
      <c r="S426">
        <v>9898</v>
      </c>
      <c r="T426">
        <v>3.9911290322580603E-2</v>
      </c>
      <c r="U426">
        <v>0</v>
      </c>
    </row>
    <row r="427" spans="1:21" x14ac:dyDescent="0.4">
      <c r="A427">
        <v>425</v>
      </c>
      <c r="B427" t="s">
        <v>12051</v>
      </c>
      <c r="C427" s="1">
        <v>45108</v>
      </c>
      <c r="D427" t="s">
        <v>811</v>
      </c>
      <c r="E427" t="s">
        <v>812</v>
      </c>
      <c r="F427">
        <v>20</v>
      </c>
      <c r="G427">
        <v>20</v>
      </c>
      <c r="H427">
        <v>10</v>
      </c>
      <c r="I427">
        <v>10</v>
      </c>
      <c r="J427">
        <v>40</v>
      </c>
      <c r="K427">
        <v>251</v>
      </c>
      <c r="L427">
        <v>233</v>
      </c>
      <c r="M427">
        <v>205</v>
      </c>
      <c r="N427">
        <v>1</v>
      </c>
      <c r="O427">
        <v>1</v>
      </c>
      <c r="P427">
        <v>9.6038411460000006</v>
      </c>
      <c r="Q427">
        <v>2301</v>
      </c>
      <c r="R427">
        <v>248000</v>
      </c>
      <c r="S427">
        <v>11893</v>
      </c>
      <c r="T427">
        <v>4.7955645161290299E-2</v>
      </c>
      <c r="U427">
        <v>0</v>
      </c>
    </row>
    <row r="428" spans="1:21" x14ac:dyDescent="0.4">
      <c r="A428">
        <v>426</v>
      </c>
      <c r="B428" t="s">
        <v>12051</v>
      </c>
      <c r="C428" s="1">
        <v>45108</v>
      </c>
      <c r="D428" t="s">
        <v>813</v>
      </c>
      <c r="E428" t="s">
        <v>814</v>
      </c>
      <c r="F428">
        <v>10</v>
      </c>
      <c r="G428">
        <v>20</v>
      </c>
      <c r="H428">
        <v>10</v>
      </c>
      <c r="I428">
        <v>10</v>
      </c>
      <c r="J428">
        <v>50</v>
      </c>
      <c r="K428">
        <v>207</v>
      </c>
      <c r="L428">
        <v>245</v>
      </c>
      <c r="M428">
        <v>242</v>
      </c>
      <c r="N428">
        <v>0</v>
      </c>
      <c r="O428">
        <v>1</v>
      </c>
      <c r="P428">
        <v>7.5695529510000004</v>
      </c>
      <c r="Q428">
        <v>724</v>
      </c>
      <c r="R428">
        <v>248000</v>
      </c>
      <c r="S428">
        <v>12934</v>
      </c>
      <c r="T428">
        <v>5.2153225806451597E-2</v>
      </c>
      <c r="U428">
        <v>0</v>
      </c>
    </row>
    <row r="429" spans="1:21" x14ac:dyDescent="0.4">
      <c r="A429">
        <v>427</v>
      </c>
      <c r="B429" t="s">
        <v>12051</v>
      </c>
      <c r="C429" s="1">
        <v>45108</v>
      </c>
      <c r="D429" t="s">
        <v>815</v>
      </c>
      <c r="E429" t="s">
        <v>816</v>
      </c>
      <c r="F429">
        <v>20</v>
      </c>
      <c r="G429">
        <v>10</v>
      </c>
      <c r="H429">
        <v>10</v>
      </c>
      <c r="I429">
        <v>20</v>
      </c>
      <c r="J429">
        <v>30</v>
      </c>
      <c r="K429">
        <v>12</v>
      </c>
      <c r="L429">
        <v>5</v>
      </c>
      <c r="M429">
        <v>6</v>
      </c>
      <c r="N429">
        <v>2</v>
      </c>
      <c r="O429">
        <v>1</v>
      </c>
      <c r="P429">
        <v>2.8141276039999998</v>
      </c>
      <c r="Q429">
        <v>1599</v>
      </c>
      <c r="R429">
        <v>248000</v>
      </c>
      <c r="S429">
        <v>86487</v>
      </c>
      <c r="T429">
        <v>0.348737903225806</v>
      </c>
      <c r="U429">
        <v>0</v>
      </c>
    </row>
    <row r="430" spans="1:21" x14ac:dyDescent="0.4">
      <c r="A430">
        <v>428</v>
      </c>
      <c r="B430" t="s">
        <v>12051</v>
      </c>
      <c r="C430" s="1">
        <v>45108</v>
      </c>
      <c r="D430" t="s">
        <v>817</v>
      </c>
      <c r="E430" t="s">
        <v>818</v>
      </c>
      <c r="F430">
        <v>20</v>
      </c>
      <c r="G430">
        <v>20</v>
      </c>
      <c r="H430">
        <v>30</v>
      </c>
      <c r="I430">
        <v>20</v>
      </c>
      <c r="J430">
        <v>40</v>
      </c>
      <c r="K430">
        <v>14</v>
      </c>
      <c r="L430">
        <v>136</v>
      </c>
      <c r="M430">
        <v>184</v>
      </c>
      <c r="N430">
        <v>1</v>
      </c>
      <c r="O430">
        <v>1</v>
      </c>
      <c r="P430">
        <v>0</v>
      </c>
      <c r="Q430">
        <v>575</v>
      </c>
      <c r="R430">
        <v>248000</v>
      </c>
      <c r="S430">
        <v>18775</v>
      </c>
      <c r="T430">
        <v>7.5705645161290303E-2</v>
      </c>
      <c r="U430">
        <v>0</v>
      </c>
    </row>
    <row r="431" spans="1:21" x14ac:dyDescent="0.4">
      <c r="A431">
        <v>429</v>
      </c>
      <c r="B431" t="s">
        <v>12051</v>
      </c>
      <c r="C431" s="1">
        <v>45108</v>
      </c>
      <c r="D431" t="s">
        <v>819</v>
      </c>
      <c r="F431">
        <v>10</v>
      </c>
      <c r="G431">
        <v>20</v>
      </c>
      <c r="H431">
        <v>10</v>
      </c>
      <c r="I431">
        <v>10</v>
      </c>
      <c r="J431">
        <v>30</v>
      </c>
      <c r="K431">
        <v>54</v>
      </c>
      <c r="L431">
        <v>59</v>
      </c>
      <c r="M431">
        <v>61</v>
      </c>
      <c r="N431">
        <v>0</v>
      </c>
      <c r="O431">
        <v>1</v>
      </c>
      <c r="P431">
        <v>0</v>
      </c>
      <c r="Q431">
        <v>845</v>
      </c>
      <c r="R431">
        <v>248000</v>
      </c>
      <c r="S431">
        <v>6594</v>
      </c>
      <c r="T431">
        <v>2.65887096774193E-2</v>
      </c>
      <c r="U431">
        <v>0</v>
      </c>
    </row>
    <row r="432" spans="1:21" x14ac:dyDescent="0.4">
      <c r="A432">
        <v>430</v>
      </c>
      <c r="B432" t="s">
        <v>12051</v>
      </c>
      <c r="C432" s="1">
        <v>45108</v>
      </c>
      <c r="D432" t="s">
        <v>820</v>
      </c>
      <c r="F432">
        <v>30</v>
      </c>
      <c r="G432">
        <v>20</v>
      </c>
      <c r="H432">
        <v>10</v>
      </c>
      <c r="I432">
        <v>20</v>
      </c>
      <c r="J432">
        <v>40</v>
      </c>
      <c r="K432">
        <v>129</v>
      </c>
      <c r="L432">
        <v>123</v>
      </c>
      <c r="M432">
        <v>122</v>
      </c>
      <c r="N432">
        <v>0</v>
      </c>
      <c r="O432">
        <v>1</v>
      </c>
      <c r="P432">
        <v>0</v>
      </c>
      <c r="Q432">
        <v>2522</v>
      </c>
      <c r="R432">
        <v>248000</v>
      </c>
      <c r="S432">
        <v>6823</v>
      </c>
      <c r="T432">
        <v>2.7512096774193501E-2</v>
      </c>
      <c r="U432">
        <v>0</v>
      </c>
    </row>
    <row r="433" spans="1:21" x14ac:dyDescent="0.4">
      <c r="A433">
        <v>431</v>
      </c>
      <c r="B433" t="s">
        <v>12051</v>
      </c>
      <c r="C433" s="1">
        <v>45078</v>
      </c>
      <c r="D433" t="s">
        <v>821</v>
      </c>
      <c r="E433" t="s">
        <v>822</v>
      </c>
      <c r="F433">
        <v>10</v>
      </c>
      <c r="G433">
        <v>10</v>
      </c>
      <c r="H433">
        <v>10</v>
      </c>
      <c r="I433">
        <v>10</v>
      </c>
      <c r="J433">
        <v>10</v>
      </c>
      <c r="K433">
        <v>24</v>
      </c>
      <c r="L433">
        <v>18</v>
      </c>
      <c r="M433">
        <v>22</v>
      </c>
      <c r="N433">
        <v>2</v>
      </c>
      <c r="O433">
        <v>1</v>
      </c>
      <c r="P433">
        <v>4.7259114579999997</v>
      </c>
      <c r="Q433">
        <v>812</v>
      </c>
      <c r="R433">
        <v>248000</v>
      </c>
      <c r="S433">
        <v>435283</v>
      </c>
      <c r="T433">
        <v>1.7551733870967701</v>
      </c>
      <c r="U433">
        <v>2</v>
      </c>
    </row>
    <row r="434" spans="1:21" x14ac:dyDescent="0.4">
      <c r="A434">
        <v>432</v>
      </c>
      <c r="B434" t="s">
        <v>12051</v>
      </c>
      <c r="C434" s="1">
        <v>45078</v>
      </c>
      <c r="D434" t="s">
        <v>823</v>
      </c>
      <c r="E434" t="s">
        <v>824</v>
      </c>
      <c r="F434">
        <v>10</v>
      </c>
      <c r="G434">
        <v>10</v>
      </c>
      <c r="H434">
        <v>10</v>
      </c>
      <c r="I434">
        <v>10</v>
      </c>
      <c r="J434">
        <v>40</v>
      </c>
      <c r="K434">
        <v>249</v>
      </c>
      <c r="L434">
        <v>247</v>
      </c>
      <c r="M434">
        <v>244</v>
      </c>
      <c r="N434">
        <v>1</v>
      </c>
      <c r="O434">
        <v>1</v>
      </c>
      <c r="P434">
        <v>6.2020399309999998</v>
      </c>
      <c r="Q434">
        <v>898</v>
      </c>
      <c r="R434">
        <v>248000</v>
      </c>
      <c r="S434">
        <v>32755</v>
      </c>
      <c r="T434">
        <v>0.132076612903225</v>
      </c>
      <c r="U434">
        <v>0</v>
      </c>
    </row>
    <row r="435" spans="1:21" x14ac:dyDescent="0.4">
      <c r="A435">
        <v>433</v>
      </c>
      <c r="B435" t="s">
        <v>12051</v>
      </c>
      <c r="C435" s="1">
        <v>45047</v>
      </c>
      <c r="D435" t="s">
        <v>825</v>
      </c>
      <c r="E435" t="s">
        <v>826</v>
      </c>
      <c r="F435">
        <v>20</v>
      </c>
      <c r="G435">
        <v>20</v>
      </c>
      <c r="H435">
        <v>10</v>
      </c>
      <c r="I435">
        <v>20</v>
      </c>
      <c r="J435">
        <v>40</v>
      </c>
      <c r="K435">
        <v>97</v>
      </c>
      <c r="L435">
        <v>78</v>
      </c>
      <c r="M435">
        <v>51</v>
      </c>
      <c r="N435">
        <v>0</v>
      </c>
      <c r="O435">
        <v>1</v>
      </c>
      <c r="P435">
        <v>5.5788845489999996</v>
      </c>
      <c r="Q435">
        <v>1473</v>
      </c>
      <c r="R435">
        <v>247000</v>
      </c>
      <c r="S435">
        <v>177507</v>
      </c>
      <c r="T435">
        <v>0.71865182186234799</v>
      </c>
      <c r="U435">
        <v>1</v>
      </c>
    </row>
    <row r="436" spans="1:21" x14ac:dyDescent="0.4">
      <c r="A436">
        <v>434</v>
      </c>
      <c r="B436" t="s">
        <v>12051</v>
      </c>
      <c r="C436" s="1">
        <v>45017</v>
      </c>
      <c r="D436" t="s">
        <v>827</v>
      </c>
      <c r="F436">
        <v>20</v>
      </c>
      <c r="G436">
        <v>10</v>
      </c>
      <c r="H436">
        <v>10</v>
      </c>
      <c r="I436">
        <v>10</v>
      </c>
      <c r="J436">
        <v>20</v>
      </c>
      <c r="K436">
        <v>15</v>
      </c>
      <c r="L436">
        <v>6</v>
      </c>
      <c r="M436">
        <v>10</v>
      </c>
      <c r="N436">
        <v>0</v>
      </c>
      <c r="O436">
        <v>1</v>
      </c>
      <c r="P436">
        <v>0</v>
      </c>
      <c r="Q436">
        <v>1077</v>
      </c>
      <c r="R436">
        <v>245000</v>
      </c>
      <c r="S436">
        <v>79726</v>
      </c>
      <c r="T436">
        <v>0.325412244897959</v>
      </c>
      <c r="U436">
        <v>0</v>
      </c>
    </row>
    <row r="437" spans="1:21" x14ac:dyDescent="0.4">
      <c r="A437">
        <v>435</v>
      </c>
      <c r="B437" t="s">
        <v>12051</v>
      </c>
      <c r="C437" s="1">
        <v>45017</v>
      </c>
      <c r="D437" t="s">
        <v>828</v>
      </c>
      <c r="F437">
        <v>10</v>
      </c>
      <c r="G437">
        <v>20</v>
      </c>
      <c r="H437">
        <v>10</v>
      </c>
      <c r="I437">
        <v>10</v>
      </c>
      <c r="J437">
        <v>20</v>
      </c>
      <c r="K437">
        <v>12</v>
      </c>
      <c r="L437">
        <v>7</v>
      </c>
      <c r="M437">
        <v>5</v>
      </c>
      <c r="N437">
        <v>2</v>
      </c>
      <c r="O437">
        <v>1</v>
      </c>
      <c r="P437">
        <v>0</v>
      </c>
      <c r="Q437">
        <v>873</v>
      </c>
      <c r="R437">
        <v>245000</v>
      </c>
      <c r="S437">
        <v>433359</v>
      </c>
      <c r="T437">
        <v>1.76881224489795</v>
      </c>
      <c r="U437">
        <v>2</v>
      </c>
    </row>
    <row r="438" spans="1:21" x14ac:dyDescent="0.4">
      <c r="A438">
        <v>436</v>
      </c>
      <c r="B438" t="s">
        <v>12051</v>
      </c>
      <c r="C438" s="1">
        <v>45017</v>
      </c>
      <c r="D438" t="s">
        <v>829</v>
      </c>
      <c r="F438">
        <v>10</v>
      </c>
      <c r="G438">
        <v>20</v>
      </c>
      <c r="H438">
        <v>10</v>
      </c>
      <c r="I438">
        <v>10</v>
      </c>
      <c r="J438">
        <v>20</v>
      </c>
      <c r="K438">
        <v>14</v>
      </c>
      <c r="L438">
        <v>15</v>
      </c>
      <c r="M438">
        <v>18</v>
      </c>
      <c r="N438">
        <v>1</v>
      </c>
      <c r="O438">
        <v>1</v>
      </c>
      <c r="P438">
        <v>0</v>
      </c>
      <c r="Q438">
        <v>1501</v>
      </c>
      <c r="R438">
        <v>245000</v>
      </c>
      <c r="S438">
        <v>20381</v>
      </c>
      <c r="T438">
        <v>8.3187755102040795E-2</v>
      </c>
      <c r="U438">
        <v>0</v>
      </c>
    </row>
    <row r="439" spans="1:21" x14ac:dyDescent="0.4">
      <c r="A439">
        <v>437</v>
      </c>
      <c r="B439" t="s">
        <v>12051</v>
      </c>
      <c r="C439" s="1">
        <v>44986</v>
      </c>
      <c r="D439" t="s">
        <v>830</v>
      </c>
      <c r="F439">
        <v>20</v>
      </c>
      <c r="G439">
        <v>20</v>
      </c>
      <c r="H439">
        <v>10</v>
      </c>
      <c r="I439">
        <v>20</v>
      </c>
      <c r="J439">
        <v>40</v>
      </c>
      <c r="K439">
        <v>195</v>
      </c>
      <c r="L439">
        <v>144</v>
      </c>
      <c r="M439">
        <v>159</v>
      </c>
      <c r="N439">
        <v>0</v>
      </c>
      <c r="O439">
        <v>1</v>
      </c>
      <c r="P439">
        <v>0</v>
      </c>
      <c r="Q439">
        <v>624</v>
      </c>
      <c r="R439">
        <v>242000</v>
      </c>
      <c r="S439">
        <v>384438</v>
      </c>
      <c r="T439">
        <v>1.5885867768594999</v>
      </c>
      <c r="U439">
        <v>2</v>
      </c>
    </row>
    <row r="440" spans="1:21" x14ac:dyDescent="0.4">
      <c r="A440">
        <v>438</v>
      </c>
      <c r="B440" t="s">
        <v>12051</v>
      </c>
      <c r="C440" s="1">
        <v>44986</v>
      </c>
      <c r="D440" t="s">
        <v>831</v>
      </c>
      <c r="F440">
        <v>10</v>
      </c>
      <c r="G440">
        <v>20</v>
      </c>
      <c r="H440">
        <v>10</v>
      </c>
      <c r="I440">
        <v>20</v>
      </c>
      <c r="J440">
        <v>20</v>
      </c>
      <c r="K440">
        <v>15</v>
      </c>
      <c r="L440">
        <v>14</v>
      </c>
      <c r="M440">
        <v>13</v>
      </c>
      <c r="N440">
        <v>1</v>
      </c>
      <c r="O440">
        <v>1</v>
      </c>
      <c r="P440">
        <v>3.375</v>
      </c>
      <c r="Q440">
        <v>588</v>
      </c>
      <c r="R440">
        <v>242000</v>
      </c>
      <c r="S440">
        <v>158937</v>
      </c>
      <c r="T440">
        <v>0.65676446280991696</v>
      </c>
      <c r="U440">
        <v>1</v>
      </c>
    </row>
    <row r="441" spans="1:21" x14ac:dyDescent="0.4">
      <c r="A441">
        <v>439</v>
      </c>
      <c r="B441" t="s">
        <v>12051</v>
      </c>
      <c r="C441" s="1">
        <v>44986</v>
      </c>
      <c r="D441" t="s">
        <v>832</v>
      </c>
      <c r="F441">
        <v>10</v>
      </c>
      <c r="G441">
        <v>20</v>
      </c>
      <c r="H441">
        <v>10</v>
      </c>
      <c r="I441">
        <v>10</v>
      </c>
      <c r="J441">
        <v>10</v>
      </c>
      <c r="K441">
        <v>232</v>
      </c>
      <c r="L441">
        <v>246</v>
      </c>
      <c r="M441">
        <v>241</v>
      </c>
      <c r="N441">
        <v>0</v>
      </c>
      <c r="O441">
        <v>1</v>
      </c>
      <c r="P441">
        <v>0</v>
      </c>
      <c r="Q441">
        <v>1264</v>
      </c>
      <c r="R441">
        <v>242000</v>
      </c>
      <c r="S441">
        <v>2254639</v>
      </c>
      <c r="T441">
        <v>9.3166900826446195</v>
      </c>
      <c r="U441">
        <v>3</v>
      </c>
    </row>
    <row r="442" spans="1:21" x14ac:dyDescent="0.4">
      <c r="A442">
        <v>440</v>
      </c>
      <c r="B442" t="s">
        <v>12051</v>
      </c>
      <c r="C442" s="1">
        <v>44986</v>
      </c>
      <c r="D442" t="s">
        <v>833</v>
      </c>
      <c r="F442">
        <v>10</v>
      </c>
      <c r="G442">
        <v>10</v>
      </c>
      <c r="H442">
        <v>10</v>
      </c>
      <c r="I442">
        <v>10</v>
      </c>
      <c r="J442">
        <v>10</v>
      </c>
      <c r="K442">
        <v>65</v>
      </c>
      <c r="L442">
        <v>48</v>
      </c>
      <c r="M442">
        <v>31</v>
      </c>
      <c r="N442">
        <v>0</v>
      </c>
      <c r="O442">
        <v>1</v>
      </c>
      <c r="P442">
        <v>0</v>
      </c>
      <c r="Q442">
        <v>894</v>
      </c>
      <c r="R442">
        <v>242000</v>
      </c>
      <c r="S442">
        <v>237366</v>
      </c>
      <c r="T442">
        <v>0.980851239669421</v>
      </c>
      <c r="U442">
        <v>1</v>
      </c>
    </row>
    <row r="443" spans="1:21" x14ac:dyDescent="0.4">
      <c r="A443">
        <v>441</v>
      </c>
      <c r="B443" t="s">
        <v>12051</v>
      </c>
      <c r="C443" s="1">
        <v>44986</v>
      </c>
      <c r="D443" t="s">
        <v>834</v>
      </c>
      <c r="E443" t="s">
        <v>835</v>
      </c>
      <c r="F443">
        <v>10</v>
      </c>
      <c r="G443">
        <v>10</v>
      </c>
      <c r="H443">
        <v>10</v>
      </c>
      <c r="I443">
        <v>10</v>
      </c>
      <c r="J443">
        <v>10</v>
      </c>
      <c r="K443">
        <v>22</v>
      </c>
      <c r="L443">
        <v>28</v>
      </c>
      <c r="M443">
        <v>43</v>
      </c>
      <c r="N443">
        <v>1</v>
      </c>
      <c r="O443">
        <v>1</v>
      </c>
      <c r="P443">
        <v>15.2312283</v>
      </c>
      <c r="Q443">
        <v>219</v>
      </c>
      <c r="R443">
        <v>242000</v>
      </c>
      <c r="S443">
        <v>18891</v>
      </c>
      <c r="T443">
        <v>7.8061983471074306E-2</v>
      </c>
      <c r="U443">
        <v>0</v>
      </c>
    </row>
    <row r="444" spans="1:21" x14ac:dyDescent="0.4">
      <c r="A444">
        <v>442</v>
      </c>
      <c r="B444" t="s">
        <v>12051</v>
      </c>
      <c r="C444" s="1">
        <v>44986</v>
      </c>
      <c r="D444" t="s">
        <v>836</v>
      </c>
      <c r="F444">
        <v>10</v>
      </c>
      <c r="G444">
        <v>10</v>
      </c>
      <c r="H444">
        <v>10</v>
      </c>
      <c r="I444">
        <v>10</v>
      </c>
      <c r="J444">
        <v>10</v>
      </c>
      <c r="K444">
        <v>84</v>
      </c>
      <c r="L444">
        <v>83</v>
      </c>
      <c r="M444">
        <v>87</v>
      </c>
      <c r="N444">
        <v>0</v>
      </c>
      <c r="O444">
        <v>1</v>
      </c>
      <c r="P444">
        <v>0</v>
      </c>
      <c r="Q444">
        <v>241</v>
      </c>
      <c r="R444">
        <v>242000</v>
      </c>
      <c r="S444">
        <v>986691</v>
      </c>
      <c r="T444">
        <v>4.0772355371900799</v>
      </c>
      <c r="U444">
        <v>2</v>
      </c>
    </row>
    <row r="445" spans="1:21" x14ac:dyDescent="0.4">
      <c r="A445">
        <v>443</v>
      </c>
      <c r="B445" t="s">
        <v>12051</v>
      </c>
      <c r="C445" s="1">
        <v>44986</v>
      </c>
      <c r="D445" t="s">
        <v>837</v>
      </c>
      <c r="E445" t="s">
        <v>838</v>
      </c>
      <c r="F445">
        <v>20</v>
      </c>
      <c r="G445">
        <v>20</v>
      </c>
      <c r="H445">
        <v>20</v>
      </c>
      <c r="I445">
        <v>30</v>
      </c>
      <c r="J445">
        <v>30</v>
      </c>
      <c r="K445">
        <v>25</v>
      </c>
      <c r="L445">
        <v>14</v>
      </c>
      <c r="M445">
        <v>11</v>
      </c>
      <c r="N445">
        <v>1</v>
      </c>
      <c r="O445">
        <v>1</v>
      </c>
      <c r="P445">
        <v>3.6636284720000001</v>
      </c>
      <c r="Q445">
        <v>223</v>
      </c>
      <c r="R445">
        <v>242000</v>
      </c>
      <c r="S445">
        <v>1345437</v>
      </c>
      <c r="T445">
        <v>5.5596570247933803</v>
      </c>
      <c r="U445">
        <v>3</v>
      </c>
    </row>
    <row r="446" spans="1:21" x14ac:dyDescent="0.4">
      <c r="A446">
        <v>444</v>
      </c>
      <c r="B446" t="s">
        <v>12051</v>
      </c>
      <c r="C446" s="1">
        <v>44986</v>
      </c>
      <c r="D446" t="s">
        <v>839</v>
      </c>
      <c r="F446">
        <v>20</v>
      </c>
      <c r="G446">
        <v>20</v>
      </c>
      <c r="H446">
        <v>20</v>
      </c>
      <c r="I446">
        <v>20</v>
      </c>
      <c r="J446">
        <v>20</v>
      </c>
      <c r="K446">
        <v>19</v>
      </c>
      <c r="L446">
        <v>20</v>
      </c>
      <c r="M446">
        <v>27</v>
      </c>
      <c r="N446">
        <v>2</v>
      </c>
      <c r="O446">
        <v>1</v>
      </c>
      <c r="P446">
        <v>0</v>
      </c>
      <c r="Q446">
        <v>485</v>
      </c>
      <c r="R446">
        <v>242000</v>
      </c>
      <c r="S446">
        <v>380903</v>
      </c>
      <c r="T446">
        <v>1.5739793388429699</v>
      </c>
      <c r="U446">
        <v>2</v>
      </c>
    </row>
    <row r="447" spans="1:21" x14ac:dyDescent="0.4">
      <c r="A447">
        <v>445</v>
      </c>
      <c r="B447" t="s">
        <v>12051</v>
      </c>
      <c r="C447" s="1">
        <v>44986</v>
      </c>
      <c r="D447" t="s">
        <v>840</v>
      </c>
      <c r="F447">
        <v>10</v>
      </c>
      <c r="G447">
        <v>20</v>
      </c>
      <c r="H447">
        <v>10</v>
      </c>
      <c r="I447">
        <v>10</v>
      </c>
      <c r="J447">
        <v>30</v>
      </c>
      <c r="K447">
        <v>40</v>
      </c>
      <c r="L447">
        <v>53</v>
      </c>
      <c r="M447">
        <v>18</v>
      </c>
      <c r="N447">
        <v>0</v>
      </c>
      <c r="O447">
        <v>1</v>
      </c>
      <c r="P447">
        <v>0</v>
      </c>
      <c r="Q447">
        <v>819</v>
      </c>
      <c r="R447">
        <v>242000</v>
      </c>
      <c r="S447">
        <v>22731</v>
      </c>
      <c r="T447">
        <v>9.3929752066115701E-2</v>
      </c>
      <c r="U447">
        <v>0</v>
      </c>
    </row>
    <row r="448" spans="1:21" x14ac:dyDescent="0.4">
      <c r="A448">
        <v>446</v>
      </c>
      <c r="B448" t="s">
        <v>12051</v>
      </c>
      <c r="C448" s="1">
        <v>44958</v>
      </c>
      <c r="D448" t="s">
        <v>841</v>
      </c>
      <c r="F448">
        <v>20</v>
      </c>
      <c r="G448">
        <v>20</v>
      </c>
      <c r="H448">
        <v>10</v>
      </c>
      <c r="I448">
        <v>20</v>
      </c>
      <c r="J448">
        <v>50</v>
      </c>
      <c r="K448">
        <v>44</v>
      </c>
      <c r="L448">
        <v>53</v>
      </c>
      <c r="M448">
        <v>55</v>
      </c>
      <c r="N448">
        <v>0</v>
      </c>
      <c r="O448">
        <v>1</v>
      </c>
      <c r="P448">
        <v>0</v>
      </c>
      <c r="Q448">
        <v>723</v>
      </c>
      <c r="R448">
        <v>239000</v>
      </c>
      <c r="S448">
        <v>15760</v>
      </c>
      <c r="T448">
        <v>6.5941422594142193E-2</v>
      </c>
      <c r="U448">
        <v>0</v>
      </c>
    </row>
    <row r="449" spans="1:21" x14ac:dyDescent="0.4">
      <c r="A449">
        <v>447</v>
      </c>
      <c r="B449" t="s">
        <v>12051</v>
      </c>
      <c r="C449" s="1">
        <v>44958</v>
      </c>
      <c r="D449" t="s">
        <v>842</v>
      </c>
      <c r="E449" t="s">
        <v>843</v>
      </c>
      <c r="F449">
        <v>10</v>
      </c>
      <c r="G449">
        <v>10</v>
      </c>
      <c r="H449">
        <v>20</v>
      </c>
      <c r="I449">
        <v>20</v>
      </c>
      <c r="J449">
        <v>10</v>
      </c>
      <c r="K449">
        <v>12</v>
      </c>
      <c r="L449">
        <v>18</v>
      </c>
      <c r="M449">
        <v>19</v>
      </c>
      <c r="N449">
        <v>1</v>
      </c>
      <c r="O449">
        <v>1</v>
      </c>
      <c r="P449">
        <v>12.734375</v>
      </c>
      <c r="Q449">
        <v>669</v>
      </c>
      <c r="R449">
        <v>239000</v>
      </c>
      <c r="S449">
        <v>13327</v>
      </c>
      <c r="T449">
        <v>5.5761506276150598E-2</v>
      </c>
      <c r="U449">
        <v>0</v>
      </c>
    </row>
    <row r="450" spans="1:21" x14ac:dyDescent="0.4">
      <c r="A450">
        <v>448</v>
      </c>
      <c r="B450" t="s">
        <v>12051</v>
      </c>
      <c r="C450" s="1">
        <v>44958</v>
      </c>
      <c r="D450" t="s">
        <v>844</v>
      </c>
      <c r="F450">
        <v>30</v>
      </c>
      <c r="G450">
        <v>20</v>
      </c>
      <c r="H450">
        <v>10</v>
      </c>
      <c r="I450">
        <v>10</v>
      </c>
      <c r="J450">
        <v>40</v>
      </c>
      <c r="K450">
        <v>238</v>
      </c>
      <c r="L450">
        <v>235</v>
      </c>
      <c r="M450">
        <v>231</v>
      </c>
      <c r="N450">
        <v>0</v>
      </c>
      <c r="O450">
        <v>1</v>
      </c>
      <c r="P450">
        <v>0</v>
      </c>
      <c r="Q450">
        <v>827</v>
      </c>
      <c r="R450">
        <v>239000</v>
      </c>
      <c r="S450">
        <v>78393</v>
      </c>
      <c r="T450">
        <v>0.32800418410041798</v>
      </c>
      <c r="U450">
        <v>0</v>
      </c>
    </row>
    <row r="451" spans="1:21" x14ac:dyDescent="0.4">
      <c r="A451">
        <v>449</v>
      </c>
      <c r="B451" t="s">
        <v>12051</v>
      </c>
      <c r="C451" s="1">
        <v>44958</v>
      </c>
      <c r="D451" t="s">
        <v>845</v>
      </c>
      <c r="F451">
        <v>10</v>
      </c>
      <c r="G451">
        <v>10</v>
      </c>
      <c r="H451">
        <v>20</v>
      </c>
      <c r="I451">
        <v>10</v>
      </c>
      <c r="J451">
        <v>10</v>
      </c>
      <c r="K451">
        <v>4</v>
      </c>
      <c r="L451">
        <v>18</v>
      </c>
      <c r="M451">
        <v>10</v>
      </c>
      <c r="N451">
        <v>0</v>
      </c>
      <c r="O451">
        <v>1</v>
      </c>
      <c r="P451">
        <v>0</v>
      </c>
      <c r="Q451">
        <v>1081</v>
      </c>
      <c r="R451">
        <v>239000</v>
      </c>
      <c r="S451">
        <v>57344</v>
      </c>
      <c r="T451">
        <v>0.23993305439330501</v>
      </c>
      <c r="U451">
        <v>0</v>
      </c>
    </row>
    <row r="452" spans="1:21" x14ac:dyDescent="0.4">
      <c r="A452">
        <v>450</v>
      </c>
      <c r="B452" t="s">
        <v>12051</v>
      </c>
      <c r="C452" s="1">
        <v>44958</v>
      </c>
      <c r="D452" t="s">
        <v>846</v>
      </c>
      <c r="F452">
        <v>10</v>
      </c>
      <c r="G452">
        <v>10</v>
      </c>
      <c r="H452">
        <v>10</v>
      </c>
      <c r="I452">
        <v>10</v>
      </c>
      <c r="J452">
        <v>10</v>
      </c>
      <c r="K452">
        <v>91</v>
      </c>
      <c r="L452">
        <v>84</v>
      </c>
      <c r="M452">
        <v>54</v>
      </c>
      <c r="N452">
        <v>0</v>
      </c>
      <c r="O452">
        <v>1</v>
      </c>
      <c r="P452">
        <v>0</v>
      </c>
      <c r="Q452">
        <v>803</v>
      </c>
      <c r="R452">
        <v>239000</v>
      </c>
      <c r="S452">
        <v>102704</v>
      </c>
      <c r="T452">
        <v>0.429723849372384</v>
      </c>
      <c r="U452">
        <v>1</v>
      </c>
    </row>
    <row r="453" spans="1:21" x14ac:dyDescent="0.4">
      <c r="A453">
        <v>451</v>
      </c>
      <c r="B453" t="s">
        <v>12051</v>
      </c>
      <c r="C453" s="1">
        <v>44927</v>
      </c>
      <c r="D453" t="s">
        <v>847</v>
      </c>
      <c r="F453">
        <v>10</v>
      </c>
      <c r="G453">
        <v>20</v>
      </c>
      <c r="H453">
        <v>10</v>
      </c>
      <c r="I453">
        <v>20</v>
      </c>
      <c r="J453">
        <v>10</v>
      </c>
      <c r="K453">
        <v>105</v>
      </c>
      <c r="L453">
        <v>69</v>
      </c>
      <c r="M453">
        <v>53</v>
      </c>
      <c r="N453">
        <v>0</v>
      </c>
      <c r="O453">
        <v>1</v>
      </c>
      <c r="P453">
        <v>0</v>
      </c>
      <c r="Q453">
        <v>905</v>
      </c>
      <c r="R453">
        <v>236000</v>
      </c>
      <c r="S453">
        <v>486503</v>
      </c>
      <c r="T453">
        <v>2.0614533898305001</v>
      </c>
      <c r="U453">
        <v>2</v>
      </c>
    </row>
    <row r="454" spans="1:21" x14ac:dyDescent="0.4">
      <c r="A454">
        <v>452</v>
      </c>
      <c r="B454" t="s">
        <v>12051</v>
      </c>
      <c r="C454" s="1">
        <v>44927</v>
      </c>
      <c r="D454" t="s">
        <v>848</v>
      </c>
      <c r="E454" t="s">
        <v>849</v>
      </c>
      <c r="F454">
        <v>20</v>
      </c>
      <c r="G454">
        <v>20</v>
      </c>
      <c r="H454">
        <v>10</v>
      </c>
      <c r="I454">
        <v>20</v>
      </c>
      <c r="J454">
        <v>40</v>
      </c>
      <c r="K454">
        <v>43</v>
      </c>
      <c r="L454">
        <v>44</v>
      </c>
      <c r="M454">
        <v>53</v>
      </c>
      <c r="N454">
        <v>1</v>
      </c>
      <c r="O454">
        <v>0</v>
      </c>
      <c r="P454">
        <v>12.758355030000001</v>
      </c>
      <c r="Q454">
        <v>4141</v>
      </c>
      <c r="R454">
        <v>236000</v>
      </c>
      <c r="S454">
        <v>830479</v>
      </c>
      <c r="T454">
        <v>3.5189788135593201</v>
      </c>
      <c r="U454">
        <v>2</v>
      </c>
    </row>
    <row r="455" spans="1:21" x14ac:dyDescent="0.4">
      <c r="A455">
        <v>453</v>
      </c>
      <c r="B455" t="s">
        <v>12051</v>
      </c>
      <c r="C455" s="1">
        <v>44927</v>
      </c>
      <c r="D455" t="s">
        <v>850</v>
      </c>
      <c r="E455" t="s">
        <v>851</v>
      </c>
      <c r="F455">
        <v>10</v>
      </c>
      <c r="G455">
        <v>10</v>
      </c>
      <c r="H455">
        <v>10</v>
      </c>
      <c r="I455">
        <v>20</v>
      </c>
      <c r="J455">
        <v>40</v>
      </c>
      <c r="K455">
        <v>239</v>
      </c>
      <c r="L455">
        <v>235</v>
      </c>
      <c r="M455">
        <v>231</v>
      </c>
      <c r="N455">
        <v>0</v>
      </c>
      <c r="O455">
        <v>0</v>
      </c>
      <c r="P455">
        <v>3.4397786460000002</v>
      </c>
      <c r="Q455">
        <v>1321</v>
      </c>
      <c r="R455">
        <v>236000</v>
      </c>
      <c r="S455">
        <v>17531</v>
      </c>
      <c r="T455">
        <v>7.4283898305084695E-2</v>
      </c>
      <c r="U455">
        <v>0</v>
      </c>
    </row>
    <row r="456" spans="1:21" x14ac:dyDescent="0.4">
      <c r="A456">
        <v>454</v>
      </c>
      <c r="B456" t="s">
        <v>12051</v>
      </c>
      <c r="C456" s="1">
        <v>44927</v>
      </c>
      <c r="D456" t="s">
        <v>852</v>
      </c>
      <c r="F456">
        <v>10</v>
      </c>
      <c r="G456">
        <v>20</v>
      </c>
      <c r="H456">
        <v>10</v>
      </c>
      <c r="I456">
        <v>20</v>
      </c>
      <c r="J456">
        <v>20</v>
      </c>
      <c r="K456">
        <v>27</v>
      </c>
      <c r="L456">
        <v>30</v>
      </c>
      <c r="M456">
        <v>35</v>
      </c>
      <c r="N456">
        <v>0</v>
      </c>
      <c r="O456">
        <v>1</v>
      </c>
      <c r="P456">
        <v>0</v>
      </c>
      <c r="Q456">
        <v>787</v>
      </c>
      <c r="R456">
        <v>236000</v>
      </c>
      <c r="S456">
        <v>28982</v>
      </c>
      <c r="T456">
        <v>0.122805084745762</v>
      </c>
      <c r="U456">
        <v>0</v>
      </c>
    </row>
    <row r="457" spans="1:21" x14ac:dyDescent="0.4">
      <c r="A457">
        <v>455</v>
      </c>
      <c r="B457" t="s">
        <v>12051</v>
      </c>
      <c r="C457" s="1">
        <v>44927</v>
      </c>
      <c r="D457" t="s">
        <v>853</v>
      </c>
      <c r="F457">
        <v>10</v>
      </c>
      <c r="G457">
        <v>20</v>
      </c>
      <c r="H457">
        <v>10</v>
      </c>
      <c r="I457">
        <v>10</v>
      </c>
      <c r="J457">
        <v>20</v>
      </c>
      <c r="K457">
        <v>217</v>
      </c>
      <c r="L457">
        <v>194</v>
      </c>
      <c r="M457">
        <v>167</v>
      </c>
      <c r="N457">
        <v>1</v>
      </c>
      <c r="O457">
        <v>2</v>
      </c>
      <c r="P457">
        <v>0</v>
      </c>
      <c r="Q457">
        <v>535</v>
      </c>
      <c r="R457">
        <v>236000</v>
      </c>
      <c r="S457">
        <v>1082886</v>
      </c>
      <c r="T457">
        <v>4.5884999999999998</v>
      </c>
      <c r="U457">
        <v>3</v>
      </c>
    </row>
    <row r="458" spans="1:21" x14ac:dyDescent="0.4">
      <c r="A458">
        <v>456</v>
      </c>
      <c r="B458" t="s">
        <v>12051</v>
      </c>
      <c r="C458" s="1">
        <v>44896</v>
      </c>
      <c r="D458" t="s">
        <v>854</v>
      </c>
      <c r="F458">
        <v>20</v>
      </c>
      <c r="G458">
        <v>20</v>
      </c>
      <c r="H458">
        <v>10</v>
      </c>
      <c r="I458">
        <v>40</v>
      </c>
      <c r="J458">
        <v>40</v>
      </c>
      <c r="K458">
        <v>29</v>
      </c>
      <c r="L458">
        <v>49</v>
      </c>
      <c r="M458">
        <v>63</v>
      </c>
      <c r="N458">
        <v>0</v>
      </c>
      <c r="O458">
        <v>1</v>
      </c>
      <c r="P458">
        <v>0</v>
      </c>
      <c r="Q458">
        <v>1288</v>
      </c>
      <c r="R458">
        <v>230000</v>
      </c>
      <c r="S458">
        <v>580428</v>
      </c>
      <c r="T458">
        <v>2.5236000000000001</v>
      </c>
      <c r="U458">
        <v>2</v>
      </c>
    </row>
    <row r="459" spans="1:21" x14ac:dyDescent="0.4">
      <c r="A459">
        <v>457</v>
      </c>
      <c r="B459" t="s">
        <v>12051</v>
      </c>
      <c r="C459" s="1">
        <v>44896</v>
      </c>
      <c r="D459" t="s">
        <v>855</v>
      </c>
      <c r="F459">
        <v>10</v>
      </c>
      <c r="G459">
        <v>20</v>
      </c>
      <c r="H459">
        <v>10</v>
      </c>
      <c r="I459">
        <v>10</v>
      </c>
      <c r="J459">
        <v>10</v>
      </c>
      <c r="K459">
        <v>16</v>
      </c>
      <c r="L459">
        <v>20</v>
      </c>
      <c r="M459">
        <v>25</v>
      </c>
      <c r="N459">
        <v>0</v>
      </c>
      <c r="O459">
        <v>2</v>
      </c>
      <c r="P459">
        <v>0</v>
      </c>
      <c r="Q459">
        <v>1694</v>
      </c>
      <c r="R459">
        <v>230000</v>
      </c>
      <c r="S459">
        <v>489490</v>
      </c>
      <c r="T459">
        <v>2.1282173913043398</v>
      </c>
      <c r="U459">
        <v>2</v>
      </c>
    </row>
    <row r="460" spans="1:21" x14ac:dyDescent="0.4">
      <c r="A460">
        <v>458</v>
      </c>
      <c r="B460" t="s">
        <v>12051</v>
      </c>
      <c r="C460" s="1">
        <v>44896</v>
      </c>
      <c r="D460" t="s">
        <v>856</v>
      </c>
      <c r="E460" t="s">
        <v>857</v>
      </c>
      <c r="F460">
        <v>10</v>
      </c>
      <c r="G460">
        <v>10</v>
      </c>
      <c r="H460">
        <v>20</v>
      </c>
      <c r="I460">
        <v>20</v>
      </c>
      <c r="J460">
        <v>10</v>
      </c>
      <c r="K460">
        <v>230</v>
      </c>
      <c r="L460">
        <v>233</v>
      </c>
      <c r="M460">
        <v>227</v>
      </c>
      <c r="N460">
        <v>2</v>
      </c>
      <c r="O460">
        <v>1</v>
      </c>
      <c r="P460">
        <v>2.5638020830000001</v>
      </c>
      <c r="Q460">
        <v>945</v>
      </c>
      <c r="R460">
        <v>230000</v>
      </c>
      <c r="S460">
        <v>155398</v>
      </c>
      <c r="T460">
        <v>0.67564347826086901</v>
      </c>
      <c r="U460">
        <v>1</v>
      </c>
    </row>
    <row r="461" spans="1:21" x14ac:dyDescent="0.4">
      <c r="A461">
        <v>459</v>
      </c>
      <c r="B461" t="s">
        <v>12051</v>
      </c>
      <c r="C461" s="1">
        <v>44896</v>
      </c>
      <c r="D461" t="s">
        <v>858</v>
      </c>
      <c r="F461">
        <v>20</v>
      </c>
      <c r="G461">
        <v>20</v>
      </c>
      <c r="H461">
        <v>10</v>
      </c>
      <c r="I461">
        <v>10</v>
      </c>
      <c r="J461">
        <v>50</v>
      </c>
      <c r="K461">
        <v>46</v>
      </c>
      <c r="L461">
        <v>55</v>
      </c>
      <c r="M461">
        <v>19</v>
      </c>
      <c r="N461">
        <v>0</v>
      </c>
      <c r="O461">
        <v>1</v>
      </c>
      <c r="P461">
        <v>0</v>
      </c>
      <c r="Q461">
        <v>612</v>
      </c>
      <c r="R461">
        <v>230000</v>
      </c>
      <c r="S461">
        <v>581555</v>
      </c>
      <c r="T461">
        <v>2.5285000000000002</v>
      </c>
      <c r="U461">
        <v>2</v>
      </c>
    </row>
    <row r="462" spans="1:21" x14ac:dyDescent="0.4">
      <c r="A462">
        <v>460</v>
      </c>
      <c r="B462" t="s">
        <v>12051</v>
      </c>
      <c r="C462" s="1">
        <v>44896</v>
      </c>
      <c r="D462" t="s">
        <v>859</v>
      </c>
      <c r="F462">
        <v>10</v>
      </c>
      <c r="G462">
        <v>10</v>
      </c>
      <c r="H462">
        <v>10</v>
      </c>
      <c r="I462">
        <v>20</v>
      </c>
      <c r="J462">
        <v>30</v>
      </c>
      <c r="K462">
        <v>24</v>
      </c>
      <c r="L462">
        <v>25</v>
      </c>
      <c r="M462">
        <v>19</v>
      </c>
      <c r="N462">
        <v>0</v>
      </c>
      <c r="O462">
        <v>1</v>
      </c>
      <c r="P462">
        <v>0</v>
      </c>
      <c r="Q462">
        <v>772</v>
      </c>
      <c r="R462">
        <v>230000</v>
      </c>
      <c r="S462">
        <v>841338</v>
      </c>
      <c r="T462">
        <v>3.6579913043478198</v>
      </c>
      <c r="U462">
        <v>2</v>
      </c>
    </row>
    <row r="463" spans="1:21" x14ac:dyDescent="0.4">
      <c r="A463">
        <v>461</v>
      </c>
      <c r="B463" t="s">
        <v>12051</v>
      </c>
      <c r="C463" s="1">
        <v>44896</v>
      </c>
      <c r="D463" t="s">
        <v>860</v>
      </c>
      <c r="F463">
        <v>20</v>
      </c>
      <c r="G463">
        <v>20</v>
      </c>
      <c r="H463">
        <v>10</v>
      </c>
      <c r="I463">
        <v>20</v>
      </c>
      <c r="J463">
        <v>40</v>
      </c>
      <c r="K463">
        <v>61</v>
      </c>
      <c r="L463">
        <v>52</v>
      </c>
      <c r="M463">
        <v>59</v>
      </c>
      <c r="N463">
        <v>0</v>
      </c>
      <c r="O463">
        <v>1</v>
      </c>
      <c r="P463">
        <v>0</v>
      </c>
      <c r="Q463">
        <v>525</v>
      </c>
      <c r="R463">
        <v>230000</v>
      </c>
      <c r="S463">
        <v>423530</v>
      </c>
      <c r="T463">
        <v>1.8414347826086901</v>
      </c>
      <c r="U463">
        <v>2</v>
      </c>
    </row>
    <row r="464" spans="1:21" x14ac:dyDescent="0.4">
      <c r="A464">
        <v>462</v>
      </c>
      <c r="B464" t="s">
        <v>12051</v>
      </c>
      <c r="C464" s="1">
        <v>44866</v>
      </c>
      <c r="D464" t="s">
        <v>861</v>
      </c>
      <c r="E464" t="s">
        <v>862</v>
      </c>
      <c r="F464">
        <v>10</v>
      </c>
      <c r="G464">
        <v>20</v>
      </c>
      <c r="H464">
        <v>20</v>
      </c>
      <c r="I464">
        <v>20</v>
      </c>
      <c r="J464">
        <v>10</v>
      </c>
      <c r="K464">
        <v>53</v>
      </c>
      <c r="L464">
        <v>21</v>
      </c>
      <c r="M464">
        <v>11</v>
      </c>
      <c r="N464">
        <v>1</v>
      </c>
      <c r="O464">
        <v>1</v>
      </c>
      <c r="P464">
        <v>0</v>
      </c>
      <c r="Q464">
        <v>594</v>
      </c>
      <c r="R464">
        <v>224000</v>
      </c>
      <c r="S464">
        <v>33406</v>
      </c>
      <c r="T464">
        <v>0.14913392857142799</v>
      </c>
      <c r="U464">
        <v>0</v>
      </c>
    </row>
    <row r="465" spans="1:21" x14ac:dyDescent="0.4">
      <c r="A465">
        <v>463</v>
      </c>
      <c r="B465" t="s">
        <v>12051</v>
      </c>
      <c r="C465" s="1">
        <v>44866</v>
      </c>
      <c r="D465" t="s">
        <v>863</v>
      </c>
      <c r="E465" t="s">
        <v>864</v>
      </c>
      <c r="F465">
        <v>10</v>
      </c>
      <c r="G465">
        <v>10</v>
      </c>
      <c r="H465">
        <v>20</v>
      </c>
      <c r="I465">
        <v>20</v>
      </c>
      <c r="J465">
        <v>10</v>
      </c>
      <c r="K465">
        <v>57</v>
      </c>
      <c r="L465">
        <v>58</v>
      </c>
      <c r="M465">
        <v>54</v>
      </c>
      <c r="N465">
        <v>1</v>
      </c>
      <c r="O465">
        <v>1</v>
      </c>
      <c r="P465">
        <v>8.0621744789999994</v>
      </c>
      <c r="Q465">
        <v>813</v>
      </c>
      <c r="R465">
        <v>224000</v>
      </c>
      <c r="S465">
        <v>194530</v>
      </c>
      <c r="T465">
        <v>0.86843749999999997</v>
      </c>
      <c r="U465">
        <v>1</v>
      </c>
    </row>
    <row r="466" spans="1:21" x14ac:dyDescent="0.4">
      <c r="A466">
        <v>464</v>
      </c>
      <c r="B466" t="s">
        <v>12051</v>
      </c>
      <c r="C466" s="1">
        <v>44866</v>
      </c>
      <c r="D466" t="s">
        <v>865</v>
      </c>
      <c r="F466">
        <v>10</v>
      </c>
      <c r="G466">
        <v>10</v>
      </c>
      <c r="H466">
        <v>10</v>
      </c>
      <c r="I466">
        <v>10</v>
      </c>
      <c r="J466">
        <v>30</v>
      </c>
      <c r="K466">
        <v>176</v>
      </c>
      <c r="L466">
        <v>153</v>
      </c>
      <c r="M466">
        <v>120</v>
      </c>
      <c r="N466">
        <v>2</v>
      </c>
      <c r="O466">
        <v>1</v>
      </c>
      <c r="P466">
        <v>0</v>
      </c>
      <c r="Q466">
        <v>939</v>
      </c>
      <c r="R466">
        <v>224000</v>
      </c>
      <c r="S466">
        <v>369327</v>
      </c>
      <c r="T466">
        <v>1.6487812500000001</v>
      </c>
      <c r="U466">
        <v>2</v>
      </c>
    </row>
    <row r="467" spans="1:21" x14ac:dyDescent="0.4">
      <c r="A467">
        <v>465</v>
      </c>
      <c r="B467" t="s">
        <v>12051</v>
      </c>
      <c r="C467" s="1">
        <v>44866</v>
      </c>
      <c r="D467" t="s">
        <v>866</v>
      </c>
      <c r="E467" t="s">
        <v>867</v>
      </c>
      <c r="F467">
        <v>20</v>
      </c>
      <c r="G467">
        <v>20</v>
      </c>
      <c r="H467">
        <v>30</v>
      </c>
      <c r="I467">
        <v>20</v>
      </c>
      <c r="J467">
        <v>20</v>
      </c>
      <c r="K467">
        <v>22</v>
      </c>
      <c r="L467">
        <v>19</v>
      </c>
      <c r="M467">
        <v>21</v>
      </c>
      <c r="N467">
        <v>1</v>
      </c>
      <c r="O467">
        <v>2</v>
      </c>
      <c r="P467">
        <v>17.131510420000001</v>
      </c>
      <c r="Q467">
        <v>809</v>
      </c>
      <c r="R467">
        <v>224000</v>
      </c>
      <c r="S467">
        <v>157442</v>
      </c>
      <c r="T467">
        <v>0.70286607142857105</v>
      </c>
      <c r="U467">
        <v>1</v>
      </c>
    </row>
    <row r="468" spans="1:21" x14ac:dyDescent="0.4">
      <c r="A468">
        <v>466</v>
      </c>
      <c r="B468" t="s">
        <v>12051</v>
      </c>
      <c r="C468" s="1">
        <v>44866</v>
      </c>
      <c r="D468" t="s">
        <v>868</v>
      </c>
      <c r="F468">
        <v>10</v>
      </c>
      <c r="G468">
        <v>10</v>
      </c>
      <c r="H468">
        <v>10</v>
      </c>
      <c r="I468">
        <v>20</v>
      </c>
      <c r="J468">
        <v>20</v>
      </c>
      <c r="K468">
        <v>13</v>
      </c>
      <c r="L468">
        <v>17</v>
      </c>
      <c r="M468">
        <v>18</v>
      </c>
      <c r="N468">
        <v>0</v>
      </c>
      <c r="O468">
        <v>1</v>
      </c>
      <c r="P468">
        <v>0</v>
      </c>
      <c r="Q468">
        <v>843</v>
      </c>
      <c r="R468">
        <v>224000</v>
      </c>
      <c r="S468">
        <v>198476</v>
      </c>
      <c r="T468">
        <v>0.886053571428571</v>
      </c>
      <c r="U468">
        <v>1</v>
      </c>
    </row>
    <row r="469" spans="1:21" x14ac:dyDescent="0.4">
      <c r="A469">
        <v>467</v>
      </c>
      <c r="B469" t="s">
        <v>12051</v>
      </c>
      <c r="C469" s="1">
        <v>44866</v>
      </c>
      <c r="D469" t="s">
        <v>869</v>
      </c>
      <c r="E469" t="s">
        <v>862</v>
      </c>
      <c r="F469">
        <v>20</v>
      </c>
      <c r="G469">
        <v>10</v>
      </c>
      <c r="H469">
        <v>30</v>
      </c>
      <c r="I469">
        <v>20</v>
      </c>
      <c r="J469">
        <v>20</v>
      </c>
      <c r="K469">
        <v>241</v>
      </c>
      <c r="L469">
        <v>240</v>
      </c>
      <c r="M469">
        <v>234</v>
      </c>
      <c r="N469">
        <v>1</v>
      </c>
      <c r="O469">
        <v>2</v>
      </c>
      <c r="P469">
        <v>0</v>
      </c>
      <c r="Q469">
        <v>794</v>
      </c>
      <c r="R469">
        <v>224000</v>
      </c>
      <c r="S469">
        <v>131195</v>
      </c>
      <c r="T469">
        <v>0.58569196428571402</v>
      </c>
      <c r="U469">
        <v>1</v>
      </c>
    </row>
    <row r="470" spans="1:21" x14ac:dyDescent="0.4">
      <c r="A470">
        <v>468</v>
      </c>
      <c r="B470" t="s">
        <v>12051</v>
      </c>
      <c r="C470" s="1">
        <v>44835</v>
      </c>
      <c r="D470" t="s">
        <v>870</v>
      </c>
      <c r="E470" t="s">
        <v>871</v>
      </c>
      <c r="F470">
        <v>10</v>
      </c>
      <c r="G470">
        <v>20</v>
      </c>
      <c r="H470">
        <v>30</v>
      </c>
      <c r="I470">
        <v>20</v>
      </c>
      <c r="J470">
        <v>20</v>
      </c>
      <c r="K470">
        <v>239</v>
      </c>
      <c r="L470">
        <v>240</v>
      </c>
      <c r="M470">
        <v>239</v>
      </c>
      <c r="N470">
        <v>2</v>
      </c>
      <c r="O470">
        <v>1</v>
      </c>
      <c r="P470">
        <v>19.374457469999999</v>
      </c>
      <c r="Q470">
        <v>548</v>
      </c>
      <c r="R470">
        <v>220000</v>
      </c>
      <c r="S470">
        <v>528963</v>
      </c>
      <c r="T470">
        <v>2.4043772727272699</v>
      </c>
      <c r="U470">
        <v>2</v>
      </c>
    </row>
    <row r="471" spans="1:21" x14ac:dyDescent="0.4">
      <c r="A471">
        <v>469</v>
      </c>
      <c r="B471" t="s">
        <v>12051</v>
      </c>
      <c r="C471" s="1">
        <v>44835</v>
      </c>
      <c r="D471" t="s">
        <v>872</v>
      </c>
      <c r="F471">
        <v>10</v>
      </c>
      <c r="G471">
        <v>20</v>
      </c>
      <c r="H471">
        <v>10</v>
      </c>
      <c r="I471">
        <v>20</v>
      </c>
      <c r="J471">
        <v>30</v>
      </c>
      <c r="K471">
        <v>15</v>
      </c>
      <c r="L471">
        <v>23</v>
      </c>
      <c r="M471">
        <v>13</v>
      </c>
      <c r="N471">
        <v>0</v>
      </c>
      <c r="O471">
        <v>1</v>
      </c>
      <c r="P471">
        <v>0</v>
      </c>
      <c r="Q471">
        <v>538</v>
      </c>
      <c r="R471">
        <v>220000</v>
      </c>
      <c r="S471">
        <v>30664</v>
      </c>
      <c r="T471">
        <v>0.139381818181818</v>
      </c>
      <c r="U471">
        <v>0</v>
      </c>
    </row>
    <row r="472" spans="1:21" x14ac:dyDescent="0.4">
      <c r="A472">
        <v>470</v>
      </c>
      <c r="B472" t="s">
        <v>12051</v>
      </c>
      <c r="C472" s="1">
        <v>44835</v>
      </c>
      <c r="D472" t="s">
        <v>873</v>
      </c>
      <c r="E472" t="s">
        <v>874</v>
      </c>
      <c r="F472">
        <v>10</v>
      </c>
      <c r="G472">
        <v>20</v>
      </c>
      <c r="H472">
        <v>40</v>
      </c>
      <c r="I472">
        <v>20</v>
      </c>
      <c r="J472">
        <v>10</v>
      </c>
      <c r="K472">
        <v>18</v>
      </c>
      <c r="L472">
        <v>57</v>
      </c>
      <c r="M472">
        <v>77</v>
      </c>
      <c r="N472">
        <v>1</v>
      </c>
      <c r="O472">
        <v>1</v>
      </c>
      <c r="P472">
        <v>12.44422743</v>
      </c>
      <c r="Q472">
        <v>724</v>
      </c>
      <c r="R472">
        <v>220000</v>
      </c>
      <c r="S472">
        <v>54449</v>
      </c>
      <c r="T472">
        <v>0.24749545454545399</v>
      </c>
      <c r="U472">
        <v>0</v>
      </c>
    </row>
    <row r="473" spans="1:21" x14ac:dyDescent="0.4">
      <c r="A473">
        <v>471</v>
      </c>
      <c r="B473" t="s">
        <v>12051</v>
      </c>
      <c r="C473" s="1">
        <v>44835</v>
      </c>
      <c r="D473" t="s">
        <v>875</v>
      </c>
      <c r="F473">
        <v>20</v>
      </c>
      <c r="G473">
        <v>10</v>
      </c>
      <c r="H473">
        <v>10</v>
      </c>
      <c r="I473">
        <v>10</v>
      </c>
      <c r="J473">
        <v>30</v>
      </c>
      <c r="K473">
        <v>50</v>
      </c>
      <c r="L473">
        <v>49</v>
      </c>
      <c r="M473">
        <v>57</v>
      </c>
      <c r="N473">
        <v>1</v>
      </c>
      <c r="O473">
        <v>1</v>
      </c>
      <c r="P473">
        <v>0</v>
      </c>
      <c r="Q473">
        <v>907</v>
      </c>
      <c r="R473">
        <v>220000</v>
      </c>
      <c r="S473">
        <v>517264</v>
      </c>
      <c r="T473">
        <v>2.3512</v>
      </c>
      <c r="U473">
        <v>2</v>
      </c>
    </row>
    <row r="474" spans="1:21" x14ac:dyDescent="0.4">
      <c r="A474">
        <v>472</v>
      </c>
      <c r="B474" t="s">
        <v>12051</v>
      </c>
      <c r="C474" s="1">
        <v>44835</v>
      </c>
      <c r="D474" t="s">
        <v>876</v>
      </c>
      <c r="E474" t="s">
        <v>862</v>
      </c>
      <c r="F474">
        <v>20</v>
      </c>
      <c r="G474">
        <v>20</v>
      </c>
      <c r="H474">
        <v>20</v>
      </c>
      <c r="I474">
        <v>20</v>
      </c>
      <c r="J474">
        <v>40</v>
      </c>
      <c r="K474">
        <v>177</v>
      </c>
      <c r="L474">
        <v>157</v>
      </c>
      <c r="M474">
        <v>133</v>
      </c>
      <c r="N474">
        <v>1</v>
      </c>
      <c r="O474">
        <v>1</v>
      </c>
      <c r="P474">
        <v>0</v>
      </c>
      <c r="Q474">
        <v>753</v>
      </c>
      <c r="R474">
        <v>220000</v>
      </c>
      <c r="S474">
        <v>128855</v>
      </c>
      <c r="T474">
        <v>0.58570454545454498</v>
      </c>
      <c r="U474">
        <v>1</v>
      </c>
    </row>
    <row r="475" spans="1:21" x14ac:dyDescent="0.4">
      <c r="A475">
        <v>473</v>
      </c>
      <c r="B475" t="s">
        <v>12051</v>
      </c>
      <c r="C475" s="1">
        <v>44835</v>
      </c>
      <c r="D475" t="s">
        <v>877</v>
      </c>
      <c r="E475" t="e">
        <f>- 여기서 한다고??</f>
        <v>#NAME?</v>
      </c>
      <c r="F475">
        <v>30</v>
      </c>
      <c r="G475">
        <v>20</v>
      </c>
      <c r="H475">
        <v>10</v>
      </c>
      <c r="I475">
        <v>20</v>
      </c>
      <c r="J475">
        <v>50</v>
      </c>
      <c r="K475">
        <v>184</v>
      </c>
      <c r="L475">
        <v>150</v>
      </c>
      <c r="M475">
        <v>139</v>
      </c>
      <c r="N475">
        <v>2</v>
      </c>
      <c r="O475">
        <v>1</v>
      </c>
      <c r="P475">
        <v>8.9993489580000006</v>
      </c>
      <c r="Q475">
        <v>813</v>
      </c>
      <c r="R475">
        <v>220000</v>
      </c>
      <c r="S475">
        <v>1326929</v>
      </c>
      <c r="T475">
        <v>6.0314954545454498</v>
      </c>
      <c r="U475">
        <v>3</v>
      </c>
    </row>
    <row r="476" spans="1:21" x14ac:dyDescent="0.4">
      <c r="A476">
        <v>474</v>
      </c>
      <c r="B476" t="s">
        <v>12051</v>
      </c>
      <c r="C476" s="1">
        <v>44835</v>
      </c>
      <c r="D476" t="s">
        <v>878</v>
      </c>
      <c r="F476">
        <v>20</v>
      </c>
      <c r="G476">
        <v>20</v>
      </c>
      <c r="H476">
        <v>20</v>
      </c>
      <c r="I476">
        <v>20</v>
      </c>
      <c r="J476">
        <v>50</v>
      </c>
      <c r="K476">
        <v>200</v>
      </c>
      <c r="L476">
        <v>194</v>
      </c>
      <c r="M476">
        <v>188</v>
      </c>
      <c r="N476">
        <v>0</v>
      </c>
      <c r="O476">
        <v>1</v>
      </c>
      <c r="P476">
        <v>0</v>
      </c>
      <c r="Q476">
        <v>792</v>
      </c>
      <c r="R476">
        <v>220000</v>
      </c>
      <c r="S476">
        <v>506104</v>
      </c>
      <c r="T476">
        <v>2.3004727272727199</v>
      </c>
      <c r="U476">
        <v>2</v>
      </c>
    </row>
    <row r="477" spans="1:21" x14ac:dyDescent="0.4">
      <c r="A477">
        <v>475</v>
      </c>
      <c r="B477" t="s">
        <v>12051</v>
      </c>
      <c r="C477" s="1">
        <v>44835</v>
      </c>
      <c r="D477" t="s">
        <v>879</v>
      </c>
      <c r="F477">
        <v>10</v>
      </c>
      <c r="G477">
        <v>10</v>
      </c>
      <c r="H477">
        <v>10</v>
      </c>
      <c r="I477">
        <v>10</v>
      </c>
      <c r="J477">
        <v>30</v>
      </c>
      <c r="K477">
        <v>248</v>
      </c>
      <c r="L477">
        <v>241</v>
      </c>
      <c r="M477">
        <v>215</v>
      </c>
      <c r="N477">
        <v>0</v>
      </c>
      <c r="O477">
        <v>1</v>
      </c>
      <c r="P477">
        <v>0</v>
      </c>
      <c r="Q477">
        <v>716</v>
      </c>
      <c r="R477">
        <v>220000</v>
      </c>
      <c r="S477">
        <v>962739</v>
      </c>
      <c r="T477">
        <v>4.3760863636363601</v>
      </c>
      <c r="U477">
        <v>3</v>
      </c>
    </row>
    <row r="478" spans="1:21" x14ac:dyDescent="0.4">
      <c r="A478">
        <v>476</v>
      </c>
      <c r="B478" t="s">
        <v>12051</v>
      </c>
      <c r="C478" s="1">
        <v>44835</v>
      </c>
      <c r="D478" t="s">
        <v>880</v>
      </c>
      <c r="F478">
        <v>20</v>
      </c>
      <c r="G478">
        <v>20</v>
      </c>
      <c r="H478">
        <v>10</v>
      </c>
      <c r="I478">
        <v>20</v>
      </c>
      <c r="J478">
        <v>40</v>
      </c>
      <c r="K478">
        <v>16</v>
      </c>
      <c r="L478">
        <v>16</v>
      </c>
      <c r="M478">
        <v>16</v>
      </c>
      <c r="N478">
        <v>0</v>
      </c>
      <c r="O478">
        <v>1</v>
      </c>
      <c r="P478">
        <v>0</v>
      </c>
      <c r="Q478">
        <v>613</v>
      </c>
      <c r="R478">
        <v>220000</v>
      </c>
      <c r="S478">
        <v>48784</v>
      </c>
      <c r="T478">
        <v>0.221745454545454</v>
      </c>
      <c r="U478">
        <v>0</v>
      </c>
    </row>
    <row r="479" spans="1:21" x14ac:dyDescent="0.4">
      <c r="A479">
        <v>477</v>
      </c>
      <c r="B479" t="s">
        <v>12051</v>
      </c>
      <c r="C479" s="1">
        <v>44805</v>
      </c>
      <c r="D479" t="s">
        <v>881</v>
      </c>
      <c r="E479" t="s">
        <v>882</v>
      </c>
      <c r="F479">
        <v>20</v>
      </c>
      <c r="G479">
        <v>20</v>
      </c>
      <c r="H479">
        <v>40</v>
      </c>
      <c r="I479">
        <v>20</v>
      </c>
      <c r="J479">
        <v>30</v>
      </c>
      <c r="K479">
        <v>21</v>
      </c>
      <c r="L479">
        <v>25</v>
      </c>
      <c r="M479">
        <v>31</v>
      </c>
      <c r="N479">
        <v>0</v>
      </c>
      <c r="O479">
        <v>1</v>
      </c>
      <c r="P479">
        <v>17.487521699999999</v>
      </c>
      <c r="Q479">
        <v>593</v>
      </c>
      <c r="R479">
        <v>214000</v>
      </c>
      <c r="S479">
        <v>15881</v>
      </c>
      <c r="T479">
        <v>7.4210280373831705E-2</v>
      </c>
      <c r="U479">
        <v>0</v>
      </c>
    </row>
    <row r="480" spans="1:21" x14ac:dyDescent="0.4">
      <c r="A480">
        <v>478</v>
      </c>
      <c r="B480" t="s">
        <v>12051</v>
      </c>
      <c r="C480" s="1">
        <v>44805</v>
      </c>
      <c r="D480" t="s">
        <v>883</v>
      </c>
      <c r="F480">
        <v>30</v>
      </c>
      <c r="G480">
        <v>20</v>
      </c>
      <c r="H480">
        <v>20</v>
      </c>
      <c r="I480">
        <v>20</v>
      </c>
      <c r="J480">
        <v>40</v>
      </c>
      <c r="K480">
        <v>25</v>
      </c>
      <c r="L480">
        <v>23</v>
      </c>
      <c r="M480">
        <v>27</v>
      </c>
      <c r="N480">
        <v>1</v>
      </c>
      <c r="O480">
        <v>1</v>
      </c>
      <c r="P480">
        <v>0</v>
      </c>
      <c r="Q480">
        <v>812</v>
      </c>
      <c r="R480">
        <v>214000</v>
      </c>
      <c r="S480">
        <v>275453</v>
      </c>
      <c r="T480">
        <v>1.28716355140186</v>
      </c>
      <c r="U480">
        <v>2</v>
      </c>
    </row>
    <row r="481" spans="1:21" x14ac:dyDescent="0.4">
      <c r="A481">
        <v>479</v>
      </c>
      <c r="B481" t="s">
        <v>12051</v>
      </c>
      <c r="C481" s="1">
        <v>44805</v>
      </c>
      <c r="D481" t="s">
        <v>884</v>
      </c>
      <c r="F481">
        <v>20</v>
      </c>
      <c r="G481">
        <v>10</v>
      </c>
      <c r="H481">
        <v>10</v>
      </c>
      <c r="I481">
        <v>20</v>
      </c>
      <c r="J481">
        <v>40</v>
      </c>
      <c r="K481">
        <v>48</v>
      </c>
      <c r="L481">
        <v>51</v>
      </c>
      <c r="M481">
        <v>51</v>
      </c>
      <c r="N481">
        <v>0</v>
      </c>
      <c r="O481">
        <v>1</v>
      </c>
      <c r="P481">
        <v>0</v>
      </c>
      <c r="Q481">
        <v>815</v>
      </c>
      <c r="R481">
        <v>214000</v>
      </c>
      <c r="S481">
        <v>161858</v>
      </c>
      <c r="T481">
        <v>0.75634579439252303</v>
      </c>
      <c r="U481">
        <v>1</v>
      </c>
    </row>
    <row r="482" spans="1:21" x14ac:dyDescent="0.4">
      <c r="A482">
        <v>480</v>
      </c>
      <c r="B482" t="s">
        <v>12051</v>
      </c>
      <c r="C482" s="1">
        <v>44805</v>
      </c>
      <c r="D482" t="s">
        <v>885</v>
      </c>
      <c r="F482">
        <v>10</v>
      </c>
      <c r="G482">
        <v>10</v>
      </c>
      <c r="H482">
        <v>10</v>
      </c>
      <c r="I482">
        <v>30</v>
      </c>
      <c r="J482">
        <v>20</v>
      </c>
      <c r="K482">
        <v>90</v>
      </c>
      <c r="L482">
        <v>84</v>
      </c>
      <c r="M482">
        <v>92</v>
      </c>
      <c r="N482">
        <v>0</v>
      </c>
      <c r="O482">
        <v>1</v>
      </c>
      <c r="P482">
        <v>0</v>
      </c>
      <c r="Q482">
        <v>805</v>
      </c>
      <c r="R482">
        <v>214000</v>
      </c>
      <c r="S482">
        <v>1154572</v>
      </c>
      <c r="T482">
        <v>5.3951962616822398</v>
      </c>
      <c r="U482">
        <v>3</v>
      </c>
    </row>
    <row r="483" spans="1:21" x14ac:dyDescent="0.4">
      <c r="A483">
        <v>481</v>
      </c>
      <c r="B483" t="s">
        <v>12051</v>
      </c>
      <c r="C483" s="1">
        <v>44805</v>
      </c>
      <c r="D483" t="s">
        <v>886</v>
      </c>
      <c r="F483">
        <v>20</v>
      </c>
      <c r="G483">
        <v>10</v>
      </c>
      <c r="H483">
        <v>10</v>
      </c>
      <c r="I483">
        <v>20</v>
      </c>
      <c r="J483">
        <v>30</v>
      </c>
      <c r="K483">
        <v>7</v>
      </c>
      <c r="L483">
        <v>18</v>
      </c>
      <c r="M483">
        <v>36</v>
      </c>
      <c r="N483">
        <v>0</v>
      </c>
      <c r="O483">
        <v>1</v>
      </c>
      <c r="P483">
        <v>0</v>
      </c>
      <c r="Q483">
        <v>762</v>
      </c>
      <c r="R483">
        <v>214000</v>
      </c>
      <c r="S483">
        <v>2236586</v>
      </c>
      <c r="T483">
        <v>10.4513364485981</v>
      </c>
      <c r="U483">
        <v>3</v>
      </c>
    </row>
    <row r="484" spans="1:21" x14ac:dyDescent="0.4">
      <c r="A484">
        <v>482</v>
      </c>
      <c r="B484" t="s">
        <v>12051</v>
      </c>
      <c r="C484" s="1">
        <v>44774</v>
      </c>
      <c r="D484" t="s">
        <v>887</v>
      </c>
      <c r="F484">
        <v>20</v>
      </c>
      <c r="G484">
        <v>10</v>
      </c>
      <c r="H484">
        <v>20</v>
      </c>
      <c r="I484">
        <v>20</v>
      </c>
      <c r="J484">
        <v>30</v>
      </c>
      <c r="K484">
        <v>78</v>
      </c>
      <c r="L484">
        <v>130</v>
      </c>
      <c r="M484">
        <v>117</v>
      </c>
      <c r="N484">
        <v>0</v>
      </c>
      <c r="O484">
        <v>0</v>
      </c>
      <c r="P484">
        <v>0</v>
      </c>
      <c r="Q484">
        <v>747</v>
      </c>
      <c r="R484">
        <v>210000</v>
      </c>
      <c r="S484">
        <v>400377</v>
      </c>
      <c r="T484">
        <v>1.90655714285714</v>
      </c>
      <c r="U484">
        <v>2</v>
      </c>
    </row>
    <row r="485" spans="1:21" x14ac:dyDescent="0.4">
      <c r="A485">
        <v>483</v>
      </c>
      <c r="B485" t="s">
        <v>12051</v>
      </c>
      <c r="C485" s="1">
        <v>44774</v>
      </c>
      <c r="D485" t="s">
        <v>888</v>
      </c>
      <c r="E485" t="s">
        <v>889</v>
      </c>
      <c r="F485">
        <v>10</v>
      </c>
      <c r="G485">
        <v>20</v>
      </c>
      <c r="H485">
        <v>40</v>
      </c>
      <c r="I485">
        <v>20</v>
      </c>
      <c r="J485">
        <v>10</v>
      </c>
      <c r="K485">
        <v>55</v>
      </c>
      <c r="L485">
        <v>54</v>
      </c>
      <c r="M485">
        <v>49</v>
      </c>
      <c r="N485">
        <v>2</v>
      </c>
      <c r="O485">
        <v>1</v>
      </c>
      <c r="P485">
        <v>15.352756080000001</v>
      </c>
      <c r="Q485">
        <v>787</v>
      </c>
      <c r="R485">
        <v>210000</v>
      </c>
      <c r="S485">
        <v>212096</v>
      </c>
      <c r="T485">
        <v>1.00998095238095</v>
      </c>
      <c r="U485">
        <v>1</v>
      </c>
    </row>
    <row r="486" spans="1:21" x14ac:dyDescent="0.4">
      <c r="A486">
        <v>484</v>
      </c>
      <c r="B486" t="s">
        <v>12051</v>
      </c>
      <c r="C486" s="1">
        <v>44774</v>
      </c>
      <c r="D486" t="s">
        <v>890</v>
      </c>
      <c r="E486" t="s">
        <v>891</v>
      </c>
      <c r="F486">
        <v>20</v>
      </c>
      <c r="G486">
        <v>20</v>
      </c>
      <c r="H486">
        <v>20</v>
      </c>
      <c r="I486">
        <v>20</v>
      </c>
      <c r="J486">
        <v>40</v>
      </c>
      <c r="K486">
        <v>252</v>
      </c>
      <c r="L486">
        <v>250</v>
      </c>
      <c r="M486">
        <v>245</v>
      </c>
      <c r="N486">
        <v>1</v>
      </c>
      <c r="O486">
        <v>1</v>
      </c>
      <c r="P486">
        <v>17.81629774</v>
      </c>
      <c r="Q486">
        <v>564</v>
      </c>
      <c r="R486">
        <v>210000</v>
      </c>
      <c r="S486">
        <v>267356</v>
      </c>
      <c r="T486">
        <v>1.2731238095238</v>
      </c>
      <c r="U486">
        <v>2</v>
      </c>
    </row>
    <row r="487" spans="1:21" x14ac:dyDescent="0.4">
      <c r="A487">
        <v>485</v>
      </c>
      <c r="B487" t="s">
        <v>12051</v>
      </c>
      <c r="C487" s="1">
        <v>44774</v>
      </c>
      <c r="D487" t="s">
        <v>892</v>
      </c>
      <c r="E487" t="s">
        <v>893</v>
      </c>
      <c r="F487">
        <v>20</v>
      </c>
      <c r="G487">
        <v>20</v>
      </c>
      <c r="H487">
        <v>20</v>
      </c>
      <c r="I487">
        <v>10</v>
      </c>
      <c r="J487">
        <v>30</v>
      </c>
      <c r="K487">
        <v>175</v>
      </c>
      <c r="L487">
        <v>113</v>
      </c>
      <c r="M487">
        <v>38</v>
      </c>
      <c r="N487">
        <v>1</v>
      </c>
      <c r="O487">
        <v>1</v>
      </c>
      <c r="P487">
        <v>5.5546875</v>
      </c>
      <c r="Q487">
        <v>787</v>
      </c>
      <c r="R487">
        <v>210000</v>
      </c>
      <c r="S487">
        <v>790100</v>
      </c>
      <c r="T487">
        <v>3.7623809523809499</v>
      </c>
      <c r="U487">
        <v>2</v>
      </c>
    </row>
    <row r="488" spans="1:21" x14ac:dyDescent="0.4">
      <c r="A488">
        <v>486</v>
      </c>
      <c r="B488" t="s">
        <v>12051</v>
      </c>
      <c r="C488" s="1">
        <v>44774</v>
      </c>
      <c r="D488" t="s">
        <v>894</v>
      </c>
      <c r="F488">
        <v>20</v>
      </c>
      <c r="G488">
        <v>20</v>
      </c>
      <c r="H488">
        <v>20</v>
      </c>
      <c r="I488">
        <v>20</v>
      </c>
      <c r="J488">
        <v>40</v>
      </c>
      <c r="K488">
        <v>128</v>
      </c>
      <c r="L488">
        <v>75</v>
      </c>
      <c r="M488">
        <v>4</v>
      </c>
      <c r="N488">
        <v>1</v>
      </c>
      <c r="O488">
        <v>0</v>
      </c>
      <c r="P488">
        <v>0</v>
      </c>
      <c r="Q488">
        <v>956</v>
      </c>
      <c r="R488">
        <v>210000</v>
      </c>
      <c r="S488">
        <v>232870</v>
      </c>
      <c r="T488">
        <v>1.1089047619047601</v>
      </c>
      <c r="U488">
        <v>1</v>
      </c>
    </row>
    <row r="489" spans="1:21" x14ac:dyDescent="0.4">
      <c r="A489">
        <v>487</v>
      </c>
      <c r="B489" t="s">
        <v>12051</v>
      </c>
      <c r="C489" s="1">
        <v>44743</v>
      </c>
      <c r="D489" t="s">
        <v>895</v>
      </c>
      <c r="E489" t="s">
        <v>896</v>
      </c>
      <c r="F489">
        <v>20</v>
      </c>
      <c r="G489">
        <v>20</v>
      </c>
      <c r="H489">
        <v>50</v>
      </c>
      <c r="I489">
        <v>20</v>
      </c>
      <c r="J489">
        <v>50</v>
      </c>
      <c r="K489">
        <v>242</v>
      </c>
      <c r="L489">
        <v>241</v>
      </c>
      <c r="M489">
        <v>241</v>
      </c>
      <c r="N489">
        <v>1</v>
      </c>
      <c r="O489">
        <v>1</v>
      </c>
      <c r="P489">
        <v>19.60525174</v>
      </c>
      <c r="Q489">
        <v>641</v>
      </c>
      <c r="R489">
        <v>208000</v>
      </c>
      <c r="S489">
        <v>45859</v>
      </c>
      <c r="T489">
        <v>0.220475961538461</v>
      </c>
      <c r="U489">
        <v>0</v>
      </c>
    </row>
    <row r="490" spans="1:21" x14ac:dyDescent="0.4">
      <c r="A490">
        <v>488</v>
      </c>
      <c r="B490" t="s">
        <v>12051</v>
      </c>
      <c r="C490" s="1">
        <v>44743</v>
      </c>
      <c r="D490" t="s">
        <v>897</v>
      </c>
      <c r="E490" t="s">
        <v>898</v>
      </c>
      <c r="F490">
        <v>40</v>
      </c>
      <c r="G490">
        <v>20</v>
      </c>
      <c r="H490">
        <v>20</v>
      </c>
      <c r="I490">
        <v>10</v>
      </c>
      <c r="J490">
        <v>30</v>
      </c>
      <c r="K490">
        <v>19</v>
      </c>
      <c r="L490">
        <v>33</v>
      </c>
      <c r="M490">
        <v>53</v>
      </c>
      <c r="N490">
        <v>2</v>
      </c>
      <c r="O490">
        <v>1</v>
      </c>
      <c r="P490">
        <v>15.49424913</v>
      </c>
      <c r="Q490">
        <v>1743</v>
      </c>
      <c r="R490">
        <v>208000</v>
      </c>
      <c r="S490">
        <v>184723</v>
      </c>
      <c r="T490">
        <v>0.888091346153846</v>
      </c>
      <c r="U490">
        <v>1</v>
      </c>
    </row>
    <row r="491" spans="1:21" x14ac:dyDescent="0.4">
      <c r="A491">
        <v>489</v>
      </c>
      <c r="B491" t="s">
        <v>12051</v>
      </c>
      <c r="C491" s="1">
        <v>44743</v>
      </c>
      <c r="D491" t="s">
        <v>899</v>
      </c>
      <c r="F491">
        <v>10</v>
      </c>
      <c r="G491">
        <v>20</v>
      </c>
      <c r="H491">
        <v>20</v>
      </c>
      <c r="I491">
        <v>20</v>
      </c>
      <c r="J491">
        <v>20</v>
      </c>
      <c r="K491">
        <v>108</v>
      </c>
      <c r="L491">
        <v>70</v>
      </c>
      <c r="M491">
        <v>54</v>
      </c>
      <c r="N491">
        <v>2</v>
      </c>
      <c r="O491">
        <v>1</v>
      </c>
      <c r="P491">
        <v>0</v>
      </c>
      <c r="Q491">
        <v>523</v>
      </c>
      <c r="R491">
        <v>208000</v>
      </c>
      <c r="S491">
        <v>45638</v>
      </c>
      <c r="T491">
        <v>0.219413461538461</v>
      </c>
      <c r="U491">
        <v>0</v>
      </c>
    </row>
    <row r="492" spans="1:21" x14ac:dyDescent="0.4">
      <c r="A492">
        <v>490</v>
      </c>
      <c r="B492" t="s">
        <v>12051</v>
      </c>
      <c r="C492" s="1">
        <v>44713</v>
      </c>
      <c r="D492" t="s">
        <v>900</v>
      </c>
      <c r="E492" t="s">
        <v>901</v>
      </c>
      <c r="F492">
        <v>10</v>
      </c>
      <c r="G492">
        <v>10</v>
      </c>
      <c r="H492">
        <v>20</v>
      </c>
      <c r="I492">
        <v>10</v>
      </c>
      <c r="J492">
        <v>40</v>
      </c>
      <c r="K492">
        <v>20</v>
      </c>
      <c r="L492">
        <v>18</v>
      </c>
      <c r="M492">
        <v>18</v>
      </c>
      <c r="N492">
        <v>2</v>
      </c>
      <c r="O492">
        <v>1</v>
      </c>
      <c r="P492">
        <v>11.646158850000001</v>
      </c>
      <c r="Q492">
        <v>970</v>
      </c>
      <c r="R492">
        <v>206000</v>
      </c>
      <c r="S492">
        <v>24961</v>
      </c>
      <c r="T492">
        <v>0.121169902912621</v>
      </c>
      <c r="U492">
        <v>0</v>
      </c>
    </row>
    <row r="493" spans="1:21" x14ac:dyDescent="0.4">
      <c r="A493">
        <v>491</v>
      </c>
      <c r="B493" t="s">
        <v>12051</v>
      </c>
      <c r="C493" s="1">
        <v>44713</v>
      </c>
      <c r="D493" t="s">
        <v>902</v>
      </c>
      <c r="E493" t="s">
        <v>903</v>
      </c>
      <c r="F493">
        <v>10</v>
      </c>
      <c r="G493">
        <v>20</v>
      </c>
      <c r="H493">
        <v>10</v>
      </c>
      <c r="I493">
        <v>20</v>
      </c>
      <c r="J493">
        <v>20</v>
      </c>
      <c r="K493">
        <v>238</v>
      </c>
      <c r="L493">
        <v>230</v>
      </c>
      <c r="M493">
        <v>227</v>
      </c>
      <c r="N493">
        <v>2</v>
      </c>
      <c r="O493">
        <v>1</v>
      </c>
      <c r="P493">
        <v>13.248480900000001</v>
      </c>
      <c r="Q493">
        <v>1309</v>
      </c>
      <c r="R493">
        <v>206000</v>
      </c>
      <c r="S493">
        <v>63787</v>
      </c>
      <c r="T493">
        <v>0.309645631067961</v>
      </c>
      <c r="U493">
        <v>0</v>
      </c>
    </row>
    <row r="494" spans="1:21" x14ac:dyDescent="0.4">
      <c r="A494">
        <v>492</v>
      </c>
      <c r="B494" t="s">
        <v>12051</v>
      </c>
      <c r="C494" s="1">
        <v>44713</v>
      </c>
      <c r="D494" t="s">
        <v>904</v>
      </c>
      <c r="E494" t="s">
        <v>905</v>
      </c>
      <c r="F494">
        <v>10</v>
      </c>
      <c r="G494">
        <v>10</v>
      </c>
      <c r="H494">
        <v>30</v>
      </c>
      <c r="I494">
        <v>20</v>
      </c>
      <c r="J494">
        <v>20</v>
      </c>
      <c r="K494">
        <v>9</v>
      </c>
      <c r="L494">
        <v>4</v>
      </c>
      <c r="M494">
        <v>7</v>
      </c>
      <c r="N494">
        <v>2</v>
      </c>
      <c r="O494">
        <v>0</v>
      </c>
      <c r="P494">
        <v>13.105143229999999</v>
      </c>
      <c r="Q494">
        <v>879</v>
      </c>
      <c r="R494">
        <v>206000</v>
      </c>
      <c r="S494">
        <v>1433558</v>
      </c>
      <c r="T494">
        <v>6.9590194174757203</v>
      </c>
      <c r="U494">
        <v>3</v>
      </c>
    </row>
    <row r="495" spans="1:21" x14ac:dyDescent="0.4">
      <c r="A495">
        <v>493</v>
      </c>
      <c r="B495" t="s">
        <v>12051</v>
      </c>
      <c r="C495" s="1">
        <v>44682</v>
      </c>
      <c r="D495" t="s">
        <v>906</v>
      </c>
      <c r="E495" t="s">
        <v>907</v>
      </c>
      <c r="F495">
        <v>10</v>
      </c>
      <c r="G495">
        <v>20</v>
      </c>
      <c r="H495">
        <v>50</v>
      </c>
      <c r="I495">
        <v>20</v>
      </c>
      <c r="J495">
        <v>10</v>
      </c>
      <c r="K495">
        <v>231</v>
      </c>
      <c r="L495">
        <v>233</v>
      </c>
      <c r="M495">
        <v>245</v>
      </c>
      <c r="N495">
        <v>1</v>
      </c>
      <c r="O495">
        <v>1</v>
      </c>
      <c r="P495">
        <v>13.67371962</v>
      </c>
      <c r="Q495">
        <v>559</v>
      </c>
      <c r="R495">
        <v>201000</v>
      </c>
      <c r="S495">
        <v>31437</v>
      </c>
      <c r="T495">
        <v>0.15640298507462599</v>
      </c>
      <c r="U495">
        <v>0</v>
      </c>
    </row>
    <row r="496" spans="1:21" x14ac:dyDescent="0.4">
      <c r="A496">
        <v>494</v>
      </c>
      <c r="B496" t="s">
        <v>12051</v>
      </c>
      <c r="C496" s="1">
        <v>44682</v>
      </c>
      <c r="D496" t="s">
        <v>908</v>
      </c>
      <c r="E496" t="s">
        <v>909</v>
      </c>
      <c r="F496">
        <v>20</v>
      </c>
      <c r="G496">
        <v>10</v>
      </c>
      <c r="H496">
        <v>10</v>
      </c>
      <c r="I496">
        <v>20</v>
      </c>
      <c r="J496">
        <v>30</v>
      </c>
      <c r="K496">
        <v>23</v>
      </c>
      <c r="L496">
        <v>22</v>
      </c>
      <c r="M496">
        <v>14</v>
      </c>
      <c r="N496">
        <v>0</v>
      </c>
      <c r="O496">
        <v>1</v>
      </c>
      <c r="P496">
        <v>3.3315972220000001</v>
      </c>
      <c r="Q496">
        <v>884</v>
      </c>
      <c r="R496">
        <v>201000</v>
      </c>
      <c r="S496">
        <v>897992</v>
      </c>
      <c r="T496">
        <v>4.4676218905472602</v>
      </c>
      <c r="U496">
        <v>3</v>
      </c>
    </row>
    <row r="497" spans="1:21" x14ac:dyDescent="0.4">
      <c r="A497">
        <v>495</v>
      </c>
      <c r="B497" t="s">
        <v>12051</v>
      </c>
      <c r="C497" s="1">
        <v>44682</v>
      </c>
      <c r="D497" t="s">
        <v>910</v>
      </c>
      <c r="F497">
        <v>30</v>
      </c>
      <c r="G497">
        <v>20</v>
      </c>
      <c r="H497">
        <v>10</v>
      </c>
      <c r="I497">
        <v>20</v>
      </c>
      <c r="J497">
        <v>40</v>
      </c>
      <c r="K497">
        <v>148</v>
      </c>
      <c r="L497">
        <v>114</v>
      </c>
      <c r="M497">
        <v>96</v>
      </c>
      <c r="N497">
        <v>0</v>
      </c>
      <c r="O497">
        <v>2</v>
      </c>
      <c r="P497">
        <v>0</v>
      </c>
      <c r="Q497">
        <v>910</v>
      </c>
      <c r="R497">
        <v>201000</v>
      </c>
      <c r="S497">
        <v>76045</v>
      </c>
      <c r="T497">
        <v>0.37833333333333302</v>
      </c>
      <c r="U497">
        <v>0</v>
      </c>
    </row>
    <row r="498" spans="1:21" x14ac:dyDescent="0.4">
      <c r="A498">
        <v>496</v>
      </c>
      <c r="B498" t="s">
        <v>12051</v>
      </c>
      <c r="C498" s="1">
        <v>44682</v>
      </c>
      <c r="D498" t="s">
        <v>911</v>
      </c>
      <c r="E498" t="s">
        <v>912</v>
      </c>
      <c r="F498">
        <v>40</v>
      </c>
      <c r="G498">
        <v>20</v>
      </c>
      <c r="H498">
        <v>40</v>
      </c>
      <c r="I498">
        <v>20</v>
      </c>
      <c r="J498">
        <v>40</v>
      </c>
      <c r="K498">
        <v>179</v>
      </c>
      <c r="L498">
        <v>155</v>
      </c>
      <c r="M498">
        <v>121</v>
      </c>
      <c r="N498">
        <v>2</v>
      </c>
      <c r="O498">
        <v>1</v>
      </c>
      <c r="P498">
        <v>17.072916670000001</v>
      </c>
      <c r="Q498">
        <v>900</v>
      </c>
      <c r="R498">
        <v>201000</v>
      </c>
      <c r="S498">
        <v>2544442</v>
      </c>
      <c r="T498">
        <v>12.658915422885499</v>
      </c>
      <c r="U498">
        <v>3</v>
      </c>
    </row>
    <row r="499" spans="1:21" x14ac:dyDescent="0.4">
      <c r="A499">
        <v>497</v>
      </c>
      <c r="B499" t="s">
        <v>12051</v>
      </c>
      <c r="C499" s="1">
        <v>44652</v>
      </c>
      <c r="D499" t="s">
        <v>913</v>
      </c>
      <c r="F499">
        <v>10</v>
      </c>
      <c r="G499">
        <v>10</v>
      </c>
      <c r="H499">
        <v>10</v>
      </c>
      <c r="I499">
        <v>10</v>
      </c>
      <c r="J499">
        <v>10</v>
      </c>
      <c r="K499">
        <v>217</v>
      </c>
      <c r="L499">
        <v>192</v>
      </c>
      <c r="M499">
        <v>164</v>
      </c>
      <c r="N499">
        <v>1</v>
      </c>
      <c r="O499">
        <v>1</v>
      </c>
      <c r="P499">
        <v>0</v>
      </c>
      <c r="Q499">
        <v>602</v>
      </c>
      <c r="R499">
        <v>196000</v>
      </c>
      <c r="S499">
        <v>570110</v>
      </c>
      <c r="T499">
        <v>2.9087244897959099</v>
      </c>
      <c r="U499">
        <v>2</v>
      </c>
    </row>
    <row r="500" spans="1:21" x14ac:dyDescent="0.4">
      <c r="A500">
        <v>498</v>
      </c>
      <c r="B500" t="s">
        <v>12051</v>
      </c>
      <c r="C500" s="1">
        <v>44652</v>
      </c>
      <c r="D500" t="s">
        <v>914</v>
      </c>
      <c r="F500">
        <v>10</v>
      </c>
      <c r="G500">
        <v>10</v>
      </c>
      <c r="H500">
        <v>10</v>
      </c>
      <c r="I500">
        <v>10</v>
      </c>
      <c r="J500">
        <v>20</v>
      </c>
      <c r="K500">
        <v>22</v>
      </c>
      <c r="L500">
        <v>21</v>
      </c>
      <c r="M500">
        <v>25</v>
      </c>
      <c r="N500">
        <v>0</v>
      </c>
      <c r="O500">
        <v>1</v>
      </c>
      <c r="P500">
        <v>0</v>
      </c>
      <c r="Q500">
        <v>727</v>
      </c>
      <c r="R500">
        <v>196000</v>
      </c>
      <c r="S500">
        <v>1139951</v>
      </c>
      <c r="T500">
        <v>5.8160765306122402</v>
      </c>
      <c r="U500">
        <v>3</v>
      </c>
    </row>
    <row r="501" spans="1:21" x14ac:dyDescent="0.4">
      <c r="A501">
        <v>499</v>
      </c>
      <c r="B501" t="s">
        <v>12051</v>
      </c>
      <c r="C501" s="1">
        <v>44652</v>
      </c>
      <c r="D501" t="s">
        <v>915</v>
      </c>
      <c r="E501" t="s">
        <v>916</v>
      </c>
      <c r="F501">
        <v>20</v>
      </c>
      <c r="G501">
        <v>20</v>
      </c>
      <c r="H501">
        <v>50</v>
      </c>
      <c r="I501">
        <v>20</v>
      </c>
      <c r="J501">
        <v>50</v>
      </c>
      <c r="K501">
        <v>122</v>
      </c>
      <c r="L501">
        <v>119</v>
      </c>
      <c r="M501">
        <v>117</v>
      </c>
      <c r="N501">
        <v>2</v>
      </c>
      <c r="O501">
        <v>1</v>
      </c>
      <c r="P501">
        <v>5.8843315970000001</v>
      </c>
      <c r="Q501">
        <v>613</v>
      </c>
      <c r="R501">
        <v>196000</v>
      </c>
      <c r="S501">
        <v>169405</v>
      </c>
      <c r="T501">
        <v>0.86431122448979503</v>
      </c>
      <c r="U501">
        <v>1</v>
      </c>
    </row>
    <row r="502" spans="1:21" x14ac:dyDescent="0.4">
      <c r="A502">
        <v>500</v>
      </c>
      <c r="B502" t="s">
        <v>12051</v>
      </c>
      <c r="C502" s="1">
        <v>44652</v>
      </c>
      <c r="D502" t="s">
        <v>917</v>
      </c>
      <c r="E502" t="s">
        <v>918</v>
      </c>
      <c r="F502">
        <v>20</v>
      </c>
      <c r="G502">
        <v>20</v>
      </c>
      <c r="H502">
        <v>30</v>
      </c>
      <c r="I502">
        <v>20</v>
      </c>
      <c r="J502">
        <v>30</v>
      </c>
      <c r="K502">
        <v>23</v>
      </c>
      <c r="L502">
        <v>22</v>
      </c>
      <c r="M502">
        <v>21</v>
      </c>
      <c r="N502">
        <v>1</v>
      </c>
      <c r="O502">
        <v>1</v>
      </c>
      <c r="P502">
        <v>7.3272569440000002</v>
      </c>
      <c r="Q502">
        <v>2436</v>
      </c>
      <c r="R502">
        <v>196000</v>
      </c>
      <c r="S502">
        <v>216615</v>
      </c>
      <c r="T502">
        <v>1.10517857142857</v>
      </c>
      <c r="U502">
        <v>1</v>
      </c>
    </row>
    <row r="503" spans="1:21" x14ac:dyDescent="0.4">
      <c r="A503">
        <v>501</v>
      </c>
      <c r="B503" t="s">
        <v>12051</v>
      </c>
      <c r="C503" s="1">
        <v>44652</v>
      </c>
      <c r="D503" t="s">
        <v>919</v>
      </c>
      <c r="F503">
        <v>20</v>
      </c>
      <c r="G503">
        <v>10</v>
      </c>
      <c r="H503">
        <v>10</v>
      </c>
      <c r="I503">
        <v>20</v>
      </c>
      <c r="J503">
        <v>30</v>
      </c>
      <c r="K503">
        <v>71</v>
      </c>
      <c r="L503">
        <v>42</v>
      </c>
      <c r="M503">
        <v>52</v>
      </c>
      <c r="N503">
        <v>1</v>
      </c>
      <c r="O503">
        <v>2</v>
      </c>
      <c r="P503">
        <v>0</v>
      </c>
      <c r="Q503">
        <v>453</v>
      </c>
      <c r="R503">
        <v>196000</v>
      </c>
      <c r="S503">
        <v>1658036</v>
      </c>
      <c r="T503">
        <v>8.4593673469387696</v>
      </c>
      <c r="U503">
        <v>3</v>
      </c>
    </row>
    <row r="504" spans="1:21" x14ac:dyDescent="0.4">
      <c r="A504">
        <v>502</v>
      </c>
      <c r="B504" t="s">
        <v>12051</v>
      </c>
      <c r="C504" s="1">
        <v>44621</v>
      </c>
      <c r="D504" t="s">
        <v>920</v>
      </c>
      <c r="E504" t="s">
        <v>921</v>
      </c>
      <c r="F504">
        <v>10</v>
      </c>
      <c r="G504">
        <v>10</v>
      </c>
      <c r="H504">
        <v>30</v>
      </c>
      <c r="I504">
        <v>10</v>
      </c>
      <c r="J504">
        <v>10</v>
      </c>
      <c r="K504">
        <v>12</v>
      </c>
      <c r="L504">
        <v>9</v>
      </c>
      <c r="M504">
        <v>10</v>
      </c>
      <c r="N504">
        <v>2</v>
      </c>
      <c r="O504">
        <v>1</v>
      </c>
      <c r="P504">
        <v>0</v>
      </c>
      <c r="Q504">
        <v>498</v>
      </c>
      <c r="R504">
        <v>189000</v>
      </c>
      <c r="S504">
        <v>150998</v>
      </c>
      <c r="T504">
        <v>0.79893121693121605</v>
      </c>
      <c r="U504">
        <v>1</v>
      </c>
    </row>
    <row r="505" spans="1:21" x14ac:dyDescent="0.4">
      <c r="A505">
        <v>503</v>
      </c>
      <c r="B505" t="s">
        <v>12051</v>
      </c>
      <c r="C505" s="1">
        <v>44621</v>
      </c>
      <c r="D505" t="s">
        <v>922</v>
      </c>
      <c r="E505" t="s">
        <v>923</v>
      </c>
      <c r="F505">
        <v>10</v>
      </c>
      <c r="G505">
        <v>10</v>
      </c>
      <c r="H505">
        <v>50</v>
      </c>
      <c r="I505">
        <v>20</v>
      </c>
      <c r="J505">
        <v>10</v>
      </c>
      <c r="K505">
        <v>241</v>
      </c>
      <c r="L505">
        <v>245</v>
      </c>
      <c r="M505">
        <v>245</v>
      </c>
      <c r="N505">
        <v>2</v>
      </c>
      <c r="O505">
        <v>1</v>
      </c>
      <c r="P505">
        <v>17.515625</v>
      </c>
      <c r="Q505">
        <v>481</v>
      </c>
      <c r="R505">
        <v>189000</v>
      </c>
      <c r="S505">
        <v>22368</v>
      </c>
      <c r="T505">
        <v>0.118349206349206</v>
      </c>
      <c r="U505">
        <v>0</v>
      </c>
    </row>
    <row r="506" spans="1:21" x14ac:dyDescent="0.4">
      <c r="A506">
        <v>504</v>
      </c>
      <c r="B506" t="s">
        <v>12051</v>
      </c>
      <c r="C506" s="1">
        <v>44621</v>
      </c>
      <c r="D506" t="s">
        <v>924</v>
      </c>
      <c r="E506" t="s">
        <v>925</v>
      </c>
      <c r="F506">
        <v>20</v>
      </c>
      <c r="G506">
        <v>10</v>
      </c>
      <c r="H506">
        <v>10</v>
      </c>
      <c r="I506">
        <v>20</v>
      </c>
      <c r="J506">
        <v>30</v>
      </c>
      <c r="K506">
        <v>20</v>
      </c>
      <c r="L506">
        <v>14</v>
      </c>
      <c r="M506">
        <v>17</v>
      </c>
      <c r="N506">
        <v>2</v>
      </c>
      <c r="O506">
        <v>0</v>
      </c>
      <c r="P506">
        <v>5.2994791670000003</v>
      </c>
      <c r="Q506">
        <v>1648</v>
      </c>
      <c r="R506">
        <v>189000</v>
      </c>
      <c r="S506">
        <v>1176638</v>
      </c>
      <c r="T506">
        <v>6.2255978835978798</v>
      </c>
      <c r="U506">
        <v>3</v>
      </c>
    </row>
    <row r="507" spans="1:21" x14ac:dyDescent="0.4">
      <c r="A507">
        <v>505</v>
      </c>
      <c r="B507" t="s">
        <v>12051</v>
      </c>
      <c r="C507" s="1">
        <v>44593</v>
      </c>
      <c r="D507" t="s">
        <v>926</v>
      </c>
      <c r="E507" t="s">
        <v>927</v>
      </c>
      <c r="F507">
        <v>40</v>
      </c>
      <c r="G507">
        <v>20</v>
      </c>
      <c r="H507">
        <v>30</v>
      </c>
      <c r="I507">
        <v>20</v>
      </c>
      <c r="J507">
        <v>50</v>
      </c>
      <c r="K507">
        <v>240</v>
      </c>
      <c r="L507">
        <v>238</v>
      </c>
      <c r="M507">
        <v>228</v>
      </c>
      <c r="N507">
        <v>1</v>
      </c>
      <c r="O507">
        <v>1</v>
      </c>
      <c r="P507">
        <v>9.7449001739999996</v>
      </c>
      <c r="Q507">
        <v>619</v>
      </c>
      <c r="R507">
        <v>182000</v>
      </c>
      <c r="S507">
        <v>4472297</v>
      </c>
      <c r="T507">
        <v>24.5730604395604</v>
      </c>
      <c r="U507">
        <v>3</v>
      </c>
    </row>
    <row r="508" spans="1:21" x14ac:dyDescent="0.4">
      <c r="A508">
        <v>506</v>
      </c>
      <c r="B508" t="s">
        <v>12051</v>
      </c>
      <c r="C508" s="1">
        <v>44593</v>
      </c>
      <c r="D508" t="s">
        <v>928</v>
      </c>
      <c r="E508" t="s">
        <v>929</v>
      </c>
      <c r="F508">
        <v>20</v>
      </c>
      <c r="G508">
        <v>20</v>
      </c>
      <c r="H508">
        <v>20</v>
      </c>
      <c r="I508">
        <v>20</v>
      </c>
      <c r="J508">
        <v>50</v>
      </c>
      <c r="K508">
        <v>240</v>
      </c>
      <c r="L508">
        <v>240</v>
      </c>
      <c r="M508">
        <v>241</v>
      </c>
      <c r="N508">
        <v>1</v>
      </c>
      <c r="O508">
        <v>1</v>
      </c>
      <c r="P508">
        <v>3.2944878470000001</v>
      </c>
      <c r="Q508">
        <v>667</v>
      </c>
      <c r="R508">
        <v>182000</v>
      </c>
      <c r="S508">
        <v>1630978</v>
      </c>
      <c r="T508">
        <v>8.9614175824175799</v>
      </c>
      <c r="U508">
        <v>3</v>
      </c>
    </row>
    <row r="509" spans="1:21" x14ac:dyDescent="0.4">
      <c r="A509">
        <v>507</v>
      </c>
      <c r="B509" t="s">
        <v>12051</v>
      </c>
      <c r="C509" s="1">
        <v>44593</v>
      </c>
      <c r="D509" t="s">
        <v>930</v>
      </c>
      <c r="E509" t="s">
        <v>931</v>
      </c>
      <c r="F509">
        <v>20</v>
      </c>
      <c r="G509">
        <v>20</v>
      </c>
      <c r="H509">
        <v>20</v>
      </c>
      <c r="I509">
        <v>20</v>
      </c>
      <c r="J509">
        <v>30</v>
      </c>
      <c r="K509">
        <v>19</v>
      </c>
      <c r="L509">
        <v>19</v>
      </c>
      <c r="M509">
        <v>22</v>
      </c>
      <c r="N509">
        <v>2</v>
      </c>
      <c r="O509">
        <v>2</v>
      </c>
      <c r="P509">
        <v>12.409830729999999</v>
      </c>
      <c r="Q509">
        <v>1217</v>
      </c>
      <c r="R509">
        <v>182000</v>
      </c>
      <c r="S509">
        <v>479770</v>
      </c>
      <c r="T509">
        <v>2.6360989010989</v>
      </c>
      <c r="U509">
        <v>2</v>
      </c>
    </row>
    <row r="510" spans="1:21" x14ac:dyDescent="0.4">
      <c r="A510">
        <v>508</v>
      </c>
      <c r="B510" t="s">
        <v>12051</v>
      </c>
      <c r="C510" s="1">
        <v>44562</v>
      </c>
      <c r="D510" t="s">
        <v>932</v>
      </c>
      <c r="F510">
        <v>10</v>
      </c>
      <c r="G510">
        <v>20</v>
      </c>
      <c r="H510">
        <v>30</v>
      </c>
      <c r="I510">
        <v>50</v>
      </c>
      <c r="J510">
        <v>20</v>
      </c>
      <c r="K510">
        <v>27</v>
      </c>
      <c r="L510">
        <v>29</v>
      </c>
      <c r="M510">
        <v>32</v>
      </c>
      <c r="N510">
        <v>0</v>
      </c>
      <c r="O510">
        <v>1</v>
      </c>
      <c r="P510">
        <v>0</v>
      </c>
      <c r="Q510">
        <v>762</v>
      </c>
      <c r="R510">
        <v>179000</v>
      </c>
      <c r="S510">
        <v>503281</v>
      </c>
      <c r="T510">
        <v>2.8116256983240202</v>
      </c>
      <c r="U510">
        <v>2</v>
      </c>
    </row>
    <row r="511" spans="1:21" x14ac:dyDescent="0.4">
      <c r="A511">
        <v>509</v>
      </c>
      <c r="B511" t="s">
        <v>12051</v>
      </c>
      <c r="C511" s="1">
        <v>44562</v>
      </c>
      <c r="D511" t="s">
        <v>933</v>
      </c>
      <c r="F511">
        <v>20</v>
      </c>
      <c r="G511">
        <v>20</v>
      </c>
      <c r="H511">
        <v>10</v>
      </c>
      <c r="I511">
        <v>20</v>
      </c>
      <c r="J511">
        <v>20</v>
      </c>
      <c r="K511">
        <v>92</v>
      </c>
      <c r="L511">
        <v>160</v>
      </c>
      <c r="M511">
        <v>217</v>
      </c>
      <c r="N511">
        <v>0</v>
      </c>
      <c r="O511">
        <v>1</v>
      </c>
      <c r="P511">
        <v>0</v>
      </c>
      <c r="Q511">
        <v>694</v>
      </c>
      <c r="R511">
        <v>179000</v>
      </c>
      <c r="S511">
        <v>15407</v>
      </c>
      <c r="T511">
        <v>8.6072625698323996E-2</v>
      </c>
      <c r="U511">
        <v>0</v>
      </c>
    </row>
    <row r="512" spans="1:21" x14ac:dyDescent="0.4">
      <c r="A512">
        <v>510</v>
      </c>
      <c r="B512" t="s">
        <v>12051</v>
      </c>
      <c r="C512" s="1">
        <v>44562</v>
      </c>
      <c r="D512" t="s">
        <v>934</v>
      </c>
      <c r="F512">
        <v>20</v>
      </c>
      <c r="G512">
        <v>20</v>
      </c>
      <c r="H512">
        <v>10</v>
      </c>
      <c r="I512">
        <v>10</v>
      </c>
      <c r="J512">
        <v>20</v>
      </c>
      <c r="K512">
        <v>237</v>
      </c>
      <c r="L512">
        <v>234</v>
      </c>
      <c r="M512">
        <v>232</v>
      </c>
      <c r="N512">
        <v>0</v>
      </c>
      <c r="O512">
        <v>1</v>
      </c>
      <c r="P512">
        <v>0</v>
      </c>
      <c r="Q512">
        <v>911</v>
      </c>
      <c r="R512">
        <v>179000</v>
      </c>
      <c r="S512">
        <v>480499</v>
      </c>
      <c r="T512">
        <v>2.6843519553072599</v>
      </c>
      <c r="U512">
        <v>2</v>
      </c>
    </row>
    <row r="513" spans="1:21" x14ac:dyDescent="0.4">
      <c r="A513">
        <v>511</v>
      </c>
      <c r="B513" t="s">
        <v>12051</v>
      </c>
      <c r="C513" s="1">
        <v>44562</v>
      </c>
      <c r="D513" t="s">
        <v>935</v>
      </c>
      <c r="E513" t="s">
        <v>936</v>
      </c>
      <c r="F513">
        <v>20</v>
      </c>
      <c r="G513">
        <v>20</v>
      </c>
      <c r="H513">
        <v>20</v>
      </c>
      <c r="I513">
        <v>20</v>
      </c>
      <c r="J513">
        <v>50</v>
      </c>
      <c r="K513">
        <v>53</v>
      </c>
      <c r="L513">
        <v>48</v>
      </c>
      <c r="M513">
        <v>49</v>
      </c>
      <c r="N513">
        <v>2</v>
      </c>
      <c r="O513">
        <v>1</v>
      </c>
      <c r="P513">
        <v>10.76475694</v>
      </c>
      <c r="Q513">
        <v>971</v>
      </c>
      <c r="R513">
        <v>179000</v>
      </c>
      <c r="S513">
        <v>1482474</v>
      </c>
      <c r="T513">
        <v>8.2819776536312801</v>
      </c>
      <c r="U513">
        <v>3</v>
      </c>
    </row>
    <row r="514" spans="1:21" x14ac:dyDescent="0.4">
      <c r="A514">
        <v>512</v>
      </c>
      <c r="B514" t="s">
        <v>12051</v>
      </c>
      <c r="C514" s="1">
        <v>44562</v>
      </c>
      <c r="D514" t="s">
        <v>937</v>
      </c>
      <c r="F514">
        <v>20</v>
      </c>
      <c r="G514">
        <v>20</v>
      </c>
      <c r="H514">
        <v>10</v>
      </c>
      <c r="I514">
        <v>10</v>
      </c>
      <c r="J514">
        <v>20</v>
      </c>
      <c r="K514">
        <v>31</v>
      </c>
      <c r="L514">
        <v>26</v>
      </c>
      <c r="M514">
        <v>25</v>
      </c>
      <c r="N514">
        <v>0</v>
      </c>
      <c r="O514">
        <v>1</v>
      </c>
      <c r="P514">
        <v>0</v>
      </c>
      <c r="Q514">
        <v>1539</v>
      </c>
      <c r="R514">
        <v>179000</v>
      </c>
      <c r="S514">
        <v>537746</v>
      </c>
      <c r="T514">
        <v>3.0041675977653601</v>
      </c>
      <c r="U514">
        <v>2</v>
      </c>
    </row>
    <row r="515" spans="1:21" x14ac:dyDescent="0.4">
      <c r="A515">
        <v>513</v>
      </c>
      <c r="B515" t="s">
        <v>12051</v>
      </c>
      <c r="C515" s="1">
        <v>44562</v>
      </c>
      <c r="D515" t="s">
        <v>938</v>
      </c>
      <c r="E515" t="s">
        <v>939</v>
      </c>
      <c r="F515">
        <v>10</v>
      </c>
      <c r="G515">
        <v>20</v>
      </c>
      <c r="H515">
        <v>10</v>
      </c>
      <c r="I515">
        <v>10</v>
      </c>
      <c r="J515">
        <v>20</v>
      </c>
      <c r="K515">
        <v>47</v>
      </c>
      <c r="L515">
        <v>54</v>
      </c>
      <c r="M515">
        <v>60</v>
      </c>
      <c r="N515">
        <v>1</v>
      </c>
      <c r="O515">
        <v>1</v>
      </c>
      <c r="P515">
        <v>4.4049479170000003</v>
      </c>
      <c r="Q515">
        <v>736</v>
      </c>
      <c r="R515">
        <v>179000</v>
      </c>
      <c r="S515">
        <v>885301</v>
      </c>
      <c r="T515">
        <v>4.9458156424580997</v>
      </c>
      <c r="U515">
        <v>3</v>
      </c>
    </row>
    <row r="516" spans="1:21" x14ac:dyDescent="0.4">
      <c r="A516">
        <v>514</v>
      </c>
      <c r="B516" t="s">
        <v>12051</v>
      </c>
      <c r="C516" s="1">
        <v>44531</v>
      </c>
      <c r="D516" t="s">
        <v>940</v>
      </c>
      <c r="F516">
        <v>10</v>
      </c>
      <c r="G516">
        <v>20</v>
      </c>
      <c r="H516">
        <v>10</v>
      </c>
      <c r="I516">
        <v>20</v>
      </c>
      <c r="J516">
        <v>30</v>
      </c>
      <c r="K516">
        <v>225</v>
      </c>
      <c r="L516">
        <v>224</v>
      </c>
      <c r="M516">
        <v>222</v>
      </c>
      <c r="N516">
        <v>0</v>
      </c>
      <c r="O516">
        <v>1</v>
      </c>
      <c r="P516">
        <v>0</v>
      </c>
      <c r="Q516">
        <v>730</v>
      </c>
      <c r="R516">
        <v>175000</v>
      </c>
      <c r="S516">
        <v>429681</v>
      </c>
      <c r="T516">
        <v>2.4553199999999999</v>
      </c>
      <c r="U516">
        <v>2</v>
      </c>
    </row>
    <row r="517" spans="1:21" x14ac:dyDescent="0.4">
      <c r="A517">
        <v>515</v>
      </c>
      <c r="B517" t="s">
        <v>12051</v>
      </c>
      <c r="C517" s="1">
        <v>44531</v>
      </c>
      <c r="D517" t="s">
        <v>941</v>
      </c>
      <c r="E517" t="s">
        <v>942</v>
      </c>
      <c r="F517">
        <v>10</v>
      </c>
      <c r="G517">
        <v>10</v>
      </c>
      <c r="H517">
        <v>30</v>
      </c>
      <c r="I517">
        <v>10</v>
      </c>
      <c r="J517">
        <v>20</v>
      </c>
      <c r="K517">
        <v>14</v>
      </c>
      <c r="L517">
        <v>14</v>
      </c>
      <c r="M517">
        <v>15</v>
      </c>
      <c r="N517">
        <v>1</v>
      </c>
      <c r="O517">
        <v>1</v>
      </c>
      <c r="P517">
        <v>0</v>
      </c>
      <c r="Q517">
        <v>418</v>
      </c>
      <c r="R517">
        <v>175000</v>
      </c>
      <c r="S517">
        <v>634076</v>
      </c>
      <c r="T517">
        <v>3.6232914285714202</v>
      </c>
      <c r="U517">
        <v>2</v>
      </c>
    </row>
    <row r="518" spans="1:21" x14ac:dyDescent="0.4">
      <c r="A518">
        <v>516</v>
      </c>
      <c r="B518" t="s">
        <v>12051</v>
      </c>
      <c r="C518" s="1">
        <v>44531</v>
      </c>
      <c r="D518" t="s">
        <v>943</v>
      </c>
      <c r="E518" t="s">
        <v>944</v>
      </c>
      <c r="F518">
        <v>20</v>
      </c>
      <c r="G518">
        <v>10</v>
      </c>
      <c r="H518">
        <v>40</v>
      </c>
      <c r="I518">
        <v>20</v>
      </c>
      <c r="J518">
        <v>50</v>
      </c>
      <c r="K518">
        <v>45</v>
      </c>
      <c r="L518">
        <v>45</v>
      </c>
      <c r="M518">
        <v>48</v>
      </c>
      <c r="N518">
        <v>1</v>
      </c>
      <c r="O518">
        <v>1</v>
      </c>
      <c r="P518">
        <v>6.9708116320000002</v>
      </c>
      <c r="Q518">
        <v>606</v>
      </c>
      <c r="R518">
        <v>175000</v>
      </c>
      <c r="S518">
        <v>2020075</v>
      </c>
      <c r="T518">
        <v>11.5432857142857</v>
      </c>
      <c r="U518">
        <v>3</v>
      </c>
    </row>
    <row r="519" spans="1:21" x14ac:dyDescent="0.4">
      <c r="A519">
        <v>517</v>
      </c>
      <c r="B519" t="s">
        <v>12051</v>
      </c>
      <c r="C519" s="1">
        <v>44501</v>
      </c>
      <c r="D519" t="s">
        <v>945</v>
      </c>
      <c r="E519" t="s">
        <v>946</v>
      </c>
      <c r="F519">
        <v>10</v>
      </c>
      <c r="G519">
        <v>10</v>
      </c>
      <c r="H519">
        <v>30</v>
      </c>
      <c r="I519">
        <v>20</v>
      </c>
      <c r="J519">
        <v>40</v>
      </c>
      <c r="K519">
        <v>20</v>
      </c>
      <c r="L519">
        <v>14</v>
      </c>
      <c r="M519">
        <v>17</v>
      </c>
      <c r="N519">
        <v>1</v>
      </c>
      <c r="O519">
        <v>1</v>
      </c>
      <c r="P519">
        <v>0</v>
      </c>
      <c r="Q519">
        <v>577</v>
      </c>
      <c r="R519">
        <v>169000</v>
      </c>
      <c r="S519">
        <v>2003944</v>
      </c>
      <c r="T519">
        <v>11.857656804733701</v>
      </c>
      <c r="U519">
        <v>3</v>
      </c>
    </row>
    <row r="520" spans="1:21" x14ac:dyDescent="0.4">
      <c r="A520">
        <v>518</v>
      </c>
      <c r="B520" t="s">
        <v>12051</v>
      </c>
      <c r="C520" s="1">
        <v>44501</v>
      </c>
      <c r="D520" t="s">
        <v>947</v>
      </c>
      <c r="E520" t="s">
        <v>948</v>
      </c>
      <c r="F520">
        <v>10</v>
      </c>
      <c r="G520">
        <v>10</v>
      </c>
      <c r="H520">
        <v>20</v>
      </c>
      <c r="I520">
        <v>20</v>
      </c>
      <c r="J520">
        <v>10</v>
      </c>
      <c r="K520">
        <v>170</v>
      </c>
      <c r="L520">
        <v>153</v>
      </c>
      <c r="M520">
        <v>133</v>
      </c>
      <c r="N520">
        <v>0</v>
      </c>
      <c r="O520">
        <v>1</v>
      </c>
      <c r="P520">
        <v>7.3552517359999996</v>
      </c>
      <c r="Q520">
        <v>507</v>
      </c>
      <c r="R520">
        <v>169000</v>
      </c>
      <c r="S520">
        <v>82247</v>
      </c>
      <c r="T520">
        <v>0.48666863905325403</v>
      </c>
      <c r="U520">
        <v>1</v>
      </c>
    </row>
    <row r="521" spans="1:21" x14ac:dyDescent="0.4">
      <c r="A521">
        <v>519</v>
      </c>
      <c r="B521" t="s">
        <v>12051</v>
      </c>
      <c r="C521" s="1">
        <v>44501</v>
      </c>
      <c r="D521" t="s">
        <v>949</v>
      </c>
      <c r="E521" t="s">
        <v>950</v>
      </c>
      <c r="F521">
        <v>20</v>
      </c>
      <c r="G521">
        <v>10</v>
      </c>
      <c r="H521">
        <v>10</v>
      </c>
      <c r="I521">
        <v>20</v>
      </c>
      <c r="J521">
        <v>20</v>
      </c>
      <c r="K521">
        <v>30</v>
      </c>
      <c r="L521">
        <v>25</v>
      </c>
      <c r="M521">
        <v>23</v>
      </c>
      <c r="N521">
        <v>0</v>
      </c>
      <c r="O521">
        <v>1</v>
      </c>
      <c r="P521">
        <v>6.3557942709999997</v>
      </c>
      <c r="Q521">
        <v>563</v>
      </c>
      <c r="R521">
        <v>169000</v>
      </c>
      <c r="S521">
        <v>173582</v>
      </c>
      <c r="T521">
        <v>1.0271124260355</v>
      </c>
      <c r="U521">
        <v>1</v>
      </c>
    </row>
    <row r="522" spans="1:21" x14ac:dyDescent="0.4">
      <c r="A522">
        <v>520</v>
      </c>
      <c r="B522" t="s">
        <v>12051</v>
      </c>
      <c r="C522" s="1">
        <v>44501</v>
      </c>
      <c r="D522" t="s">
        <v>951</v>
      </c>
      <c r="E522" t="s">
        <v>952</v>
      </c>
      <c r="F522">
        <v>20</v>
      </c>
      <c r="G522">
        <v>10</v>
      </c>
      <c r="H522">
        <v>30</v>
      </c>
      <c r="I522">
        <v>20</v>
      </c>
      <c r="J522">
        <v>20</v>
      </c>
      <c r="K522">
        <v>27</v>
      </c>
      <c r="L522">
        <v>19</v>
      </c>
      <c r="M522">
        <v>17</v>
      </c>
      <c r="N522">
        <v>0</v>
      </c>
      <c r="O522">
        <v>1</v>
      </c>
      <c r="P522">
        <v>6.280273438</v>
      </c>
      <c r="Q522">
        <v>549</v>
      </c>
      <c r="R522">
        <v>169000</v>
      </c>
      <c r="S522">
        <v>166649</v>
      </c>
      <c r="T522">
        <v>0.98608875739644897</v>
      </c>
      <c r="U522">
        <v>1</v>
      </c>
    </row>
    <row r="523" spans="1:21" x14ac:dyDescent="0.4">
      <c r="A523">
        <v>521</v>
      </c>
      <c r="B523" t="s">
        <v>12051</v>
      </c>
      <c r="C523" s="1">
        <v>44501</v>
      </c>
      <c r="D523" t="s">
        <v>953</v>
      </c>
      <c r="F523">
        <v>20</v>
      </c>
      <c r="G523">
        <v>10</v>
      </c>
      <c r="H523">
        <v>20</v>
      </c>
      <c r="I523">
        <v>20</v>
      </c>
      <c r="J523">
        <v>20</v>
      </c>
      <c r="K523">
        <v>82</v>
      </c>
      <c r="L523">
        <v>82</v>
      </c>
      <c r="M523">
        <v>84</v>
      </c>
      <c r="N523">
        <v>1</v>
      </c>
      <c r="O523">
        <v>1</v>
      </c>
      <c r="P523">
        <v>0</v>
      </c>
      <c r="Q523">
        <v>510</v>
      </c>
      <c r="R523">
        <v>169000</v>
      </c>
      <c r="S523">
        <v>2205813</v>
      </c>
      <c r="T523">
        <v>13.052147928994</v>
      </c>
      <c r="U523">
        <v>3</v>
      </c>
    </row>
    <row r="524" spans="1:21" x14ac:dyDescent="0.4">
      <c r="A524">
        <v>522</v>
      </c>
      <c r="B524" t="s">
        <v>12051</v>
      </c>
      <c r="C524" s="1">
        <v>44470</v>
      </c>
      <c r="D524" t="s">
        <v>954</v>
      </c>
      <c r="F524">
        <v>20</v>
      </c>
      <c r="G524">
        <v>20</v>
      </c>
      <c r="H524">
        <v>10</v>
      </c>
      <c r="I524">
        <v>10</v>
      </c>
      <c r="J524">
        <v>30</v>
      </c>
      <c r="K524">
        <v>160</v>
      </c>
      <c r="L524">
        <v>158</v>
      </c>
      <c r="M524">
        <v>155</v>
      </c>
      <c r="N524">
        <v>1</v>
      </c>
      <c r="O524">
        <v>1</v>
      </c>
      <c r="P524">
        <v>0</v>
      </c>
      <c r="Q524">
        <v>522</v>
      </c>
      <c r="R524">
        <v>164000</v>
      </c>
      <c r="S524">
        <v>404342</v>
      </c>
      <c r="T524">
        <v>2.4655</v>
      </c>
      <c r="U524">
        <v>2</v>
      </c>
    </row>
    <row r="525" spans="1:21" x14ac:dyDescent="0.4">
      <c r="A525">
        <v>523</v>
      </c>
      <c r="B525" t="s">
        <v>12051</v>
      </c>
      <c r="C525" s="1">
        <v>44470</v>
      </c>
      <c r="D525" t="s">
        <v>955</v>
      </c>
      <c r="F525">
        <v>20</v>
      </c>
      <c r="G525">
        <v>10</v>
      </c>
      <c r="H525">
        <v>10</v>
      </c>
      <c r="I525">
        <v>20</v>
      </c>
      <c r="J525">
        <v>10</v>
      </c>
      <c r="K525">
        <v>157</v>
      </c>
      <c r="L525">
        <v>153</v>
      </c>
      <c r="M525">
        <v>149</v>
      </c>
      <c r="N525">
        <v>1</v>
      </c>
      <c r="O525">
        <v>1</v>
      </c>
      <c r="P525">
        <v>0</v>
      </c>
      <c r="Q525">
        <v>561</v>
      </c>
      <c r="R525">
        <v>164000</v>
      </c>
      <c r="S525">
        <v>10708</v>
      </c>
      <c r="T525">
        <v>6.5292682926829201E-2</v>
      </c>
      <c r="U525">
        <v>0</v>
      </c>
    </row>
    <row r="526" spans="1:21" x14ac:dyDescent="0.4">
      <c r="A526">
        <v>524</v>
      </c>
      <c r="B526" t="s">
        <v>12051</v>
      </c>
      <c r="C526" s="1">
        <v>44470</v>
      </c>
      <c r="D526" t="s">
        <v>956</v>
      </c>
      <c r="E526" t="s">
        <v>957</v>
      </c>
      <c r="F526">
        <v>20</v>
      </c>
      <c r="G526">
        <v>20</v>
      </c>
      <c r="H526">
        <v>40</v>
      </c>
      <c r="I526">
        <v>20</v>
      </c>
      <c r="J526">
        <v>40</v>
      </c>
      <c r="K526">
        <v>25</v>
      </c>
      <c r="L526">
        <v>25</v>
      </c>
      <c r="M526">
        <v>27</v>
      </c>
      <c r="N526">
        <v>1</v>
      </c>
      <c r="O526">
        <v>1</v>
      </c>
      <c r="P526">
        <v>16.098632810000002</v>
      </c>
      <c r="Q526">
        <v>483</v>
      </c>
      <c r="R526">
        <v>164000</v>
      </c>
      <c r="S526">
        <v>1623049</v>
      </c>
      <c r="T526">
        <v>9.8966402439024392</v>
      </c>
      <c r="U526">
        <v>3</v>
      </c>
    </row>
    <row r="527" spans="1:21" x14ac:dyDescent="0.4">
      <c r="A527">
        <v>525</v>
      </c>
      <c r="B527" t="s">
        <v>12051</v>
      </c>
      <c r="C527" s="1">
        <v>44440</v>
      </c>
      <c r="D527" t="s">
        <v>958</v>
      </c>
      <c r="E527" t="s">
        <v>959</v>
      </c>
      <c r="F527">
        <v>10</v>
      </c>
      <c r="G527">
        <v>20</v>
      </c>
      <c r="H527">
        <v>50</v>
      </c>
      <c r="I527">
        <v>20</v>
      </c>
      <c r="J527">
        <v>10</v>
      </c>
      <c r="K527">
        <v>32</v>
      </c>
      <c r="L527">
        <v>25</v>
      </c>
      <c r="M527">
        <v>24</v>
      </c>
      <c r="N527">
        <v>2</v>
      </c>
      <c r="O527">
        <v>1</v>
      </c>
      <c r="P527">
        <v>8.7200520830000006</v>
      </c>
      <c r="Q527">
        <v>784</v>
      </c>
      <c r="R527">
        <v>156000</v>
      </c>
      <c r="S527">
        <v>419178</v>
      </c>
      <c r="T527">
        <v>2.6870384615384602</v>
      </c>
      <c r="U527">
        <v>2</v>
      </c>
    </row>
    <row r="528" spans="1:21" x14ac:dyDescent="0.4">
      <c r="A528">
        <v>526</v>
      </c>
      <c r="B528" t="s">
        <v>12051</v>
      </c>
      <c r="C528" s="1">
        <v>44409</v>
      </c>
      <c r="D528" t="s">
        <v>960</v>
      </c>
      <c r="E528" t="s">
        <v>961</v>
      </c>
      <c r="F528">
        <v>20</v>
      </c>
      <c r="G528">
        <v>20</v>
      </c>
      <c r="H528">
        <v>40</v>
      </c>
      <c r="I528">
        <v>20</v>
      </c>
      <c r="J528">
        <v>20</v>
      </c>
      <c r="K528">
        <v>159</v>
      </c>
      <c r="L528">
        <v>156</v>
      </c>
      <c r="M528">
        <v>158</v>
      </c>
      <c r="N528">
        <v>1</v>
      </c>
      <c r="O528">
        <v>1</v>
      </c>
      <c r="P528">
        <v>15.836588539999999</v>
      </c>
      <c r="Q528">
        <v>953</v>
      </c>
      <c r="R528">
        <v>147000</v>
      </c>
      <c r="S528">
        <v>131183</v>
      </c>
      <c r="T528">
        <v>0.89240136054421704</v>
      </c>
      <c r="U528">
        <v>1</v>
      </c>
    </row>
    <row r="529" spans="1:21" x14ac:dyDescent="0.4">
      <c r="A529">
        <v>527</v>
      </c>
      <c r="B529" t="s">
        <v>12051</v>
      </c>
      <c r="C529" s="1">
        <v>44409</v>
      </c>
      <c r="D529" t="s">
        <v>962</v>
      </c>
      <c r="E529" t="s">
        <v>963</v>
      </c>
      <c r="F529">
        <v>20</v>
      </c>
      <c r="G529">
        <v>10</v>
      </c>
      <c r="H529">
        <v>40</v>
      </c>
      <c r="I529">
        <v>20</v>
      </c>
      <c r="J529">
        <v>30</v>
      </c>
      <c r="K529">
        <v>234</v>
      </c>
      <c r="L529">
        <v>231</v>
      </c>
      <c r="M529">
        <v>234</v>
      </c>
      <c r="N529">
        <v>1</v>
      </c>
      <c r="O529">
        <v>1</v>
      </c>
      <c r="P529">
        <v>7.1899956600000001</v>
      </c>
      <c r="Q529">
        <v>472</v>
      </c>
      <c r="R529">
        <v>147000</v>
      </c>
      <c r="S529">
        <v>4372377</v>
      </c>
      <c r="T529">
        <v>29.744061224489698</v>
      </c>
      <c r="U529">
        <v>3</v>
      </c>
    </row>
    <row r="530" spans="1:21" x14ac:dyDescent="0.4">
      <c r="A530">
        <v>528</v>
      </c>
      <c r="B530" t="s">
        <v>12051</v>
      </c>
      <c r="C530" s="1">
        <v>44378</v>
      </c>
      <c r="D530" t="s">
        <v>964</v>
      </c>
      <c r="F530">
        <v>20</v>
      </c>
      <c r="G530">
        <v>20</v>
      </c>
      <c r="H530">
        <v>20</v>
      </c>
      <c r="I530">
        <v>20</v>
      </c>
      <c r="J530">
        <v>40</v>
      </c>
      <c r="K530">
        <v>66</v>
      </c>
      <c r="L530">
        <v>49</v>
      </c>
      <c r="M530">
        <v>35</v>
      </c>
      <c r="N530">
        <v>1</v>
      </c>
      <c r="O530">
        <v>1</v>
      </c>
      <c r="P530">
        <v>0</v>
      </c>
      <c r="Q530">
        <v>486</v>
      </c>
      <c r="R530">
        <v>143000</v>
      </c>
      <c r="S530">
        <v>43805</v>
      </c>
      <c r="T530">
        <v>0.30632867132867098</v>
      </c>
      <c r="U530">
        <v>0</v>
      </c>
    </row>
    <row r="531" spans="1:21" x14ac:dyDescent="0.4">
      <c r="A531">
        <v>529</v>
      </c>
      <c r="B531" t="s">
        <v>12051</v>
      </c>
      <c r="C531" s="1">
        <v>44378</v>
      </c>
      <c r="D531" t="s">
        <v>965</v>
      </c>
      <c r="F531">
        <v>20</v>
      </c>
      <c r="G531">
        <v>20</v>
      </c>
      <c r="H531">
        <v>20</v>
      </c>
      <c r="I531">
        <v>20</v>
      </c>
      <c r="J531">
        <v>40</v>
      </c>
      <c r="K531">
        <v>9</v>
      </c>
      <c r="L531">
        <v>8</v>
      </c>
      <c r="M531">
        <v>4</v>
      </c>
      <c r="N531">
        <v>1</v>
      </c>
      <c r="O531">
        <v>1</v>
      </c>
      <c r="P531">
        <v>0</v>
      </c>
      <c r="Q531">
        <v>493</v>
      </c>
      <c r="R531">
        <v>143000</v>
      </c>
      <c r="S531">
        <v>32258</v>
      </c>
      <c r="T531">
        <v>0.22558041958041899</v>
      </c>
      <c r="U531">
        <v>0</v>
      </c>
    </row>
    <row r="532" spans="1:21" x14ac:dyDescent="0.4">
      <c r="A532">
        <v>530</v>
      </c>
      <c r="B532" t="s">
        <v>12051</v>
      </c>
      <c r="C532" s="1">
        <v>44378</v>
      </c>
      <c r="D532" t="s">
        <v>966</v>
      </c>
      <c r="E532" t="s">
        <v>967</v>
      </c>
      <c r="F532">
        <v>10</v>
      </c>
      <c r="G532">
        <v>10</v>
      </c>
      <c r="H532">
        <v>10</v>
      </c>
      <c r="I532">
        <v>20</v>
      </c>
      <c r="J532">
        <v>20</v>
      </c>
      <c r="K532">
        <v>7</v>
      </c>
      <c r="L532">
        <v>3</v>
      </c>
      <c r="M532">
        <v>2</v>
      </c>
      <c r="N532">
        <v>1</v>
      </c>
      <c r="O532">
        <v>1</v>
      </c>
      <c r="P532">
        <v>0</v>
      </c>
      <c r="Q532">
        <v>481</v>
      </c>
      <c r="R532">
        <v>143000</v>
      </c>
      <c r="S532">
        <v>44400</v>
      </c>
      <c r="T532">
        <v>0.31048951048951001</v>
      </c>
      <c r="U532">
        <v>0</v>
      </c>
    </row>
    <row r="533" spans="1:21" x14ac:dyDescent="0.4">
      <c r="A533">
        <v>531</v>
      </c>
      <c r="B533" t="s">
        <v>12051</v>
      </c>
      <c r="C533" s="1">
        <v>44348</v>
      </c>
      <c r="D533" t="s">
        <v>968</v>
      </c>
      <c r="E533" t="s">
        <v>969</v>
      </c>
      <c r="F533">
        <v>20</v>
      </c>
      <c r="G533">
        <v>10</v>
      </c>
      <c r="H533">
        <v>30</v>
      </c>
      <c r="I533">
        <v>20</v>
      </c>
      <c r="J533">
        <v>20</v>
      </c>
      <c r="K533">
        <v>103</v>
      </c>
      <c r="L533">
        <v>73</v>
      </c>
      <c r="M533">
        <v>56</v>
      </c>
      <c r="N533">
        <v>2</v>
      </c>
      <c r="O533">
        <v>1</v>
      </c>
      <c r="P533">
        <v>13.60677083</v>
      </c>
      <c r="Q533">
        <v>504</v>
      </c>
      <c r="R533">
        <v>137000</v>
      </c>
      <c r="S533">
        <v>75469</v>
      </c>
      <c r="T533">
        <v>0.55086861313868596</v>
      </c>
      <c r="U533">
        <v>1</v>
      </c>
    </row>
    <row r="534" spans="1:21" x14ac:dyDescent="0.4">
      <c r="A534">
        <v>532</v>
      </c>
      <c r="B534" t="s">
        <v>12051</v>
      </c>
      <c r="C534" s="1">
        <v>44348</v>
      </c>
      <c r="D534" t="s">
        <v>970</v>
      </c>
      <c r="E534" t="s">
        <v>971</v>
      </c>
      <c r="F534">
        <v>10</v>
      </c>
      <c r="G534">
        <v>10</v>
      </c>
      <c r="H534">
        <v>20</v>
      </c>
      <c r="I534">
        <v>10</v>
      </c>
      <c r="J534">
        <v>10</v>
      </c>
      <c r="K534">
        <v>22</v>
      </c>
      <c r="L534">
        <v>13</v>
      </c>
      <c r="M534">
        <v>10</v>
      </c>
      <c r="N534">
        <v>2</v>
      </c>
      <c r="O534">
        <v>1</v>
      </c>
      <c r="P534">
        <v>3.506076389</v>
      </c>
      <c r="Q534">
        <v>480</v>
      </c>
      <c r="R534">
        <v>137000</v>
      </c>
      <c r="S534">
        <v>108485</v>
      </c>
      <c r="T534">
        <v>0.79186131386861303</v>
      </c>
      <c r="U534">
        <v>1</v>
      </c>
    </row>
    <row r="535" spans="1:21" x14ac:dyDescent="0.4">
      <c r="A535">
        <v>533</v>
      </c>
      <c r="B535" t="s">
        <v>12051</v>
      </c>
      <c r="C535" s="1">
        <v>44348</v>
      </c>
      <c r="D535" t="s">
        <v>972</v>
      </c>
      <c r="E535" t="s">
        <v>973</v>
      </c>
      <c r="F535">
        <v>10</v>
      </c>
      <c r="G535">
        <v>10</v>
      </c>
      <c r="H535">
        <v>40</v>
      </c>
      <c r="I535">
        <v>20</v>
      </c>
      <c r="J535">
        <v>20</v>
      </c>
      <c r="K535">
        <v>18</v>
      </c>
      <c r="L535">
        <v>18</v>
      </c>
      <c r="M535">
        <v>14</v>
      </c>
      <c r="N535">
        <v>1</v>
      </c>
      <c r="O535">
        <v>1</v>
      </c>
      <c r="P535">
        <v>0</v>
      </c>
      <c r="Q535">
        <v>485</v>
      </c>
      <c r="R535">
        <v>137000</v>
      </c>
      <c r="S535">
        <v>754513</v>
      </c>
      <c r="T535">
        <v>5.5073941605839396</v>
      </c>
      <c r="U535">
        <v>3</v>
      </c>
    </row>
    <row r="536" spans="1:21" x14ac:dyDescent="0.4">
      <c r="A536">
        <v>534</v>
      </c>
      <c r="B536" t="s">
        <v>12051</v>
      </c>
      <c r="C536" s="1">
        <v>44348</v>
      </c>
      <c r="D536" t="s">
        <v>974</v>
      </c>
      <c r="E536" t="s">
        <v>975</v>
      </c>
      <c r="F536">
        <v>30</v>
      </c>
      <c r="G536">
        <v>30</v>
      </c>
      <c r="H536">
        <v>30</v>
      </c>
      <c r="I536">
        <v>30</v>
      </c>
      <c r="J536">
        <v>50</v>
      </c>
      <c r="K536">
        <v>53</v>
      </c>
      <c r="L536">
        <v>53</v>
      </c>
      <c r="M536">
        <v>57</v>
      </c>
      <c r="N536">
        <v>1</v>
      </c>
      <c r="O536">
        <v>0</v>
      </c>
      <c r="P536">
        <v>11.13378906</v>
      </c>
      <c r="Q536">
        <v>680</v>
      </c>
      <c r="R536">
        <v>137000</v>
      </c>
      <c r="S536">
        <v>2246282</v>
      </c>
      <c r="T536">
        <v>16.396218978102102</v>
      </c>
      <c r="U536">
        <v>3</v>
      </c>
    </row>
    <row r="537" spans="1:21" x14ac:dyDescent="0.4">
      <c r="A537">
        <v>535</v>
      </c>
      <c r="B537" t="s">
        <v>12051</v>
      </c>
      <c r="C537" s="1">
        <v>44317</v>
      </c>
      <c r="D537" t="s">
        <v>976</v>
      </c>
      <c r="E537" t="s">
        <v>977</v>
      </c>
      <c r="F537">
        <v>10</v>
      </c>
      <c r="G537">
        <v>10</v>
      </c>
      <c r="H537">
        <v>10</v>
      </c>
      <c r="I537">
        <v>20</v>
      </c>
      <c r="J537">
        <v>20</v>
      </c>
      <c r="K537">
        <v>18</v>
      </c>
      <c r="L537">
        <v>9</v>
      </c>
      <c r="M537">
        <v>10</v>
      </c>
      <c r="N537">
        <v>1</v>
      </c>
      <c r="O537">
        <v>1</v>
      </c>
      <c r="P537">
        <v>0</v>
      </c>
      <c r="Q537">
        <v>548</v>
      </c>
      <c r="R537">
        <v>133000</v>
      </c>
      <c r="S537">
        <v>242551</v>
      </c>
      <c r="T537">
        <v>1.8236917293232999</v>
      </c>
      <c r="U537">
        <v>2</v>
      </c>
    </row>
    <row r="538" spans="1:21" x14ac:dyDescent="0.4">
      <c r="A538">
        <v>536</v>
      </c>
      <c r="B538" t="s">
        <v>12051</v>
      </c>
      <c r="C538" s="1">
        <v>44317</v>
      </c>
      <c r="D538" t="s">
        <v>978</v>
      </c>
      <c r="F538">
        <v>10</v>
      </c>
      <c r="G538">
        <v>10</v>
      </c>
      <c r="H538">
        <v>20</v>
      </c>
      <c r="I538">
        <v>20</v>
      </c>
      <c r="J538">
        <v>10</v>
      </c>
      <c r="K538">
        <v>17</v>
      </c>
      <c r="L538">
        <v>6</v>
      </c>
      <c r="M538">
        <v>4</v>
      </c>
      <c r="N538">
        <v>1</v>
      </c>
      <c r="O538">
        <v>1</v>
      </c>
      <c r="P538">
        <v>0</v>
      </c>
      <c r="Q538">
        <v>536</v>
      </c>
      <c r="R538">
        <v>133000</v>
      </c>
      <c r="S538">
        <v>110289</v>
      </c>
      <c r="T538">
        <v>0.829240601503759</v>
      </c>
      <c r="U538">
        <v>1</v>
      </c>
    </row>
    <row r="539" spans="1:21" x14ac:dyDescent="0.4">
      <c r="A539">
        <v>537</v>
      </c>
      <c r="B539" t="s">
        <v>12051</v>
      </c>
      <c r="C539" s="1">
        <v>44317</v>
      </c>
      <c r="D539" t="s">
        <v>979</v>
      </c>
      <c r="F539">
        <v>10</v>
      </c>
      <c r="G539">
        <v>10</v>
      </c>
      <c r="H539">
        <v>20</v>
      </c>
      <c r="I539">
        <v>10</v>
      </c>
      <c r="J539">
        <v>10</v>
      </c>
      <c r="K539">
        <v>106</v>
      </c>
      <c r="L539">
        <v>132</v>
      </c>
      <c r="M539">
        <v>95</v>
      </c>
      <c r="N539">
        <v>1</v>
      </c>
      <c r="O539">
        <v>1</v>
      </c>
      <c r="P539">
        <v>0</v>
      </c>
      <c r="Q539">
        <v>666</v>
      </c>
      <c r="R539">
        <v>133000</v>
      </c>
      <c r="S539">
        <v>47016</v>
      </c>
      <c r="T539">
        <v>0.35350375939849599</v>
      </c>
      <c r="U539">
        <v>0</v>
      </c>
    </row>
    <row r="540" spans="1:21" x14ac:dyDescent="0.4">
      <c r="A540">
        <v>538</v>
      </c>
      <c r="B540" t="s">
        <v>12051</v>
      </c>
      <c r="C540" s="1">
        <v>44317</v>
      </c>
      <c r="D540" t="s">
        <v>980</v>
      </c>
      <c r="E540" t="s">
        <v>981</v>
      </c>
      <c r="F540">
        <v>10</v>
      </c>
      <c r="G540">
        <v>10</v>
      </c>
      <c r="H540">
        <v>30</v>
      </c>
      <c r="I540">
        <v>20</v>
      </c>
      <c r="J540">
        <v>20</v>
      </c>
      <c r="K540">
        <v>10</v>
      </c>
      <c r="L540">
        <v>7</v>
      </c>
      <c r="M540">
        <v>8</v>
      </c>
      <c r="N540">
        <v>1</v>
      </c>
      <c r="O540">
        <v>1</v>
      </c>
      <c r="P540">
        <v>0</v>
      </c>
      <c r="Q540">
        <v>651</v>
      </c>
      <c r="R540">
        <v>133000</v>
      </c>
      <c r="S540">
        <v>40666</v>
      </c>
      <c r="T540">
        <v>0.30575939849624001</v>
      </c>
      <c r="U540">
        <v>0</v>
      </c>
    </row>
    <row r="541" spans="1:21" x14ac:dyDescent="0.4">
      <c r="A541">
        <v>539</v>
      </c>
      <c r="B541" t="s">
        <v>12051</v>
      </c>
      <c r="C541" s="1">
        <v>44317</v>
      </c>
      <c r="D541" t="s">
        <v>982</v>
      </c>
      <c r="E541" t="s">
        <v>983</v>
      </c>
      <c r="F541">
        <v>10</v>
      </c>
      <c r="G541">
        <v>20</v>
      </c>
      <c r="H541">
        <v>40</v>
      </c>
      <c r="I541">
        <v>20</v>
      </c>
      <c r="J541">
        <v>10</v>
      </c>
      <c r="K541">
        <v>191</v>
      </c>
      <c r="L541">
        <v>199</v>
      </c>
      <c r="M541">
        <v>207</v>
      </c>
      <c r="N541">
        <v>2</v>
      </c>
      <c r="O541">
        <v>1</v>
      </c>
      <c r="P541">
        <v>8.7256944440000002</v>
      </c>
      <c r="Q541">
        <v>499</v>
      </c>
      <c r="R541">
        <v>133000</v>
      </c>
      <c r="S541">
        <v>13630</v>
      </c>
      <c r="T541">
        <v>0.10248120300751801</v>
      </c>
      <c r="U541">
        <v>0</v>
      </c>
    </row>
    <row r="542" spans="1:21" x14ac:dyDescent="0.4">
      <c r="A542">
        <v>540</v>
      </c>
      <c r="B542" t="s">
        <v>12051</v>
      </c>
      <c r="C542" s="1">
        <v>44287</v>
      </c>
      <c r="D542" t="s">
        <v>984</v>
      </c>
      <c r="F542">
        <v>30</v>
      </c>
      <c r="G542">
        <v>20</v>
      </c>
      <c r="H542">
        <v>10</v>
      </c>
      <c r="I542">
        <v>10</v>
      </c>
      <c r="J542">
        <v>50</v>
      </c>
      <c r="K542">
        <v>230</v>
      </c>
      <c r="L542">
        <v>228</v>
      </c>
      <c r="M542">
        <v>229</v>
      </c>
      <c r="N542">
        <v>0</v>
      </c>
      <c r="O542">
        <v>1</v>
      </c>
      <c r="P542">
        <v>0</v>
      </c>
      <c r="Q542">
        <v>592</v>
      </c>
      <c r="R542">
        <v>119000</v>
      </c>
      <c r="S542">
        <v>1668366</v>
      </c>
      <c r="T542">
        <v>14.019882352941099</v>
      </c>
      <c r="U542">
        <v>3</v>
      </c>
    </row>
    <row r="543" spans="1:21" x14ac:dyDescent="0.4">
      <c r="A543">
        <v>541</v>
      </c>
      <c r="B543" t="s">
        <v>12051</v>
      </c>
      <c r="C543" s="1">
        <v>44287</v>
      </c>
      <c r="D543" t="s">
        <v>985</v>
      </c>
      <c r="F543">
        <v>20</v>
      </c>
      <c r="G543">
        <v>20</v>
      </c>
      <c r="H543">
        <v>20</v>
      </c>
      <c r="I543">
        <v>20</v>
      </c>
      <c r="J543">
        <v>40</v>
      </c>
      <c r="K543">
        <v>20</v>
      </c>
      <c r="L543">
        <v>27</v>
      </c>
      <c r="M543">
        <v>33</v>
      </c>
      <c r="N543">
        <v>1</v>
      </c>
      <c r="O543">
        <v>1</v>
      </c>
      <c r="P543">
        <v>0</v>
      </c>
      <c r="Q543">
        <v>582</v>
      </c>
      <c r="R543">
        <v>119000</v>
      </c>
      <c r="S543">
        <v>476898</v>
      </c>
      <c r="T543">
        <v>4.0075462184873896</v>
      </c>
      <c r="U543">
        <v>2</v>
      </c>
    </row>
    <row r="544" spans="1:21" x14ac:dyDescent="0.4">
      <c r="A544">
        <v>542</v>
      </c>
      <c r="B544" t="s">
        <v>12051</v>
      </c>
      <c r="C544" s="1">
        <v>44287</v>
      </c>
      <c r="D544" t="s">
        <v>986</v>
      </c>
      <c r="F544">
        <v>10</v>
      </c>
      <c r="G544">
        <v>10</v>
      </c>
      <c r="H544">
        <v>10</v>
      </c>
      <c r="I544">
        <v>10</v>
      </c>
      <c r="J544">
        <v>10</v>
      </c>
      <c r="K544">
        <v>148</v>
      </c>
      <c r="L544">
        <v>153</v>
      </c>
      <c r="M544">
        <v>178</v>
      </c>
      <c r="N544">
        <v>0</v>
      </c>
      <c r="O544">
        <v>1</v>
      </c>
      <c r="P544">
        <v>0</v>
      </c>
      <c r="Q544">
        <v>1027</v>
      </c>
      <c r="R544">
        <v>119000</v>
      </c>
      <c r="S544">
        <v>723463</v>
      </c>
      <c r="T544">
        <v>6.0795210084033604</v>
      </c>
      <c r="U544">
        <v>3</v>
      </c>
    </row>
    <row r="545" spans="1:21" x14ac:dyDescent="0.4">
      <c r="A545">
        <v>543</v>
      </c>
      <c r="B545" t="s">
        <v>12051</v>
      </c>
      <c r="C545" s="1">
        <v>44287</v>
      </c>
      <c r="D545" t="s">
        <v>987</v>
      </c>
      <c r="E545" t="s">
        <v>988</v>
      </c>
      <c r="F545">
        <v>10</v>
      </c>
      <c r="G545">
        <v>20</v>
      </c>
      <c r="H545">
        <v>50</v>
      </c>
      <c r="I545">
        <v>20</v>
      </c>
      <c r="J545">
        <v>30</v>
      </c>
      <c r="K545">
        <v>105</v>
      </c>
      <c r="L545">
        <v>71</v>
      </c>
      <c r="M545">
        <v>48</v>
      </c>
      <c r="N545">
        <v>2</v>
      </c>
      <c r="O545">
        <v>1</v>
      </c>
      <c r="P545">
        <v>7.2302517359999996</v>
      </c>
      <c r="Q545">
        <v>698</v>
      </c>
      <c r="R545">
        <v>119000</v>
      </c>
      <c r="S545">
        <v>183526</v>
      </c>
      <c r="T545">
        <v>1.54223529411764</v>
      </c>
      <c r="U545">
        <v>2</v>
      </c>
    </row>
    <row r="546" spans="1:21" x14ac:dyDescent="0.4">
      <c r="A546">
        <v>544</v>
      </c>
      <c r="B546" t="s">
        <v>12051</v>
      </c>
      <c r="C546" s="1">
        <v>44287</v>
      </c>
      <c r="D546" t="s">
        <v>989</v>
      </c>
      <c r="E546" t="s">
        <v>990</v>
      </c>
      <c r="F546">
        <v>10</v>
      </c>
      <c r="G546">
        <v>10</v>
      </c>
      <c r="H546">
        <v>10</v>
      </c>
      <c r="I546">
        <v>20</v>
      </c>
      <c r="J546">
        <v>10</v>
      </c>
      <c r="K546">
        <v>12</v>
      </c>
      <c r="L546">
        <v>18</v>
      </c>
      <c r="M546">
        <v>10</v>
      </c>
      <c r="N546">
        <v>1</v>
      </c>
      <c r="O546">
        <v>2</v>
      </c>
      <c r="P546">
        <v>0</v>
      </c>
      <c r="Q546">
        <v>612</v>
      </c>
      <c r="R546">
        <v>119000</v>
      </c>
      <c r="S546">
        <v>501692</v>
      </c>
      <c r="T546">
        <v>4.2158991596638602</v>
      </c>
      <c r="U546">
        <v>3</v>
      </c>
    </row>
    <row r="547" spans="1:21" x14ac:dyDescent="0.4">
      <c r="A547">
        <v>545</v>
      </c>
      <c r="B547" t="s">
        <v>12051</v>
      </c>
      <c r="C547" s="1">
        <v>44256</v>
      </c>
      <c r="D547" t="s">
        <v>991</v>
      </c>
      <c r="E547" t="s">
        <v>992</v>
      </c>
      <c r="F547">
        <v>20</v>
      </c>
      <c r="G547">
        <v>10</v>
      </c>
      <c r="H547">
        <v>40</v>
      </c>
      <c r="I547">
        <v>20</v>
      </c>
      <c r="J547">
        <v>30</v>
      </c>
      <c r="K547">
        <v>124</v>
      </c>
      <c r="L547">
        <v>121</v>
      </c>
      <c r="M547">
        <v>119</v>
      </c>
      <c r="N547">
        <v>2</v>
      </c>
      <c r="O547">
        <v>2</v>
      </c>
      <c r="P547">
        <v>7.7468532989999996</v>
      </c>
      <c r="Q547">
        <v>551</v>
      </c>
      <c r="R547">
        <v>119000</v>
      </c>
      <c r="S547">
        <v>24301</v>
      </c>
      <c r="T547">
        <v>0.20421008403361299</v>
      </c>
      <c r="U547">
        <v>0</v>
      </c>
    </row>
    <row r="548" spans="1:21" x14ac:dyDescent="0.4">
      <c r="A548">
        <v>546</v>
      </c>
      <c r="B548" t="s">
        <v>12051</v>
      </c>
      <c r="C548" s="1">
        <v>44256</v>
      </c>
      <c r="D548" t="s">
        <v>993</v>
      </c>
      <c r="E548" t="s">
        <v>994</v>
      </c>
      <c r="F548">
        <v>10</v>
      </c>
      <c r="G548">
        <v>10</v>
      </c>
      <c r="H548">
        <v>20</v>
      </c>
      <c r="I548">
        <v>20</v>
      </c>
      <c r="J548">
        <v>20</v>
      </c>
      <c r="K548">
        <v>28</v>
      </c>
      <c r="L548">
        <v>20</v>
      </c>
      <c r="M548">
        <v>12</v>
      </c>
      <c r="N548">
        <v>1</v>
      </c>
      <c r="O548">
        <v>1</v>
      </c>
      <c r="P548">
        <v>0</v>
      </c>
      <c r="Q548">
        <v>746</v>
      </c>
      <c r="R548">
        <v>119000</v>
      </c>
      <c r="S548">
        <v>964352</v>
      </c>
      <c r="T548">
        <v>8.1037983193277299</v>
      </c>
      <c r="U548">
        <v>3</v>
      </c>
    </row>
    <row r="549" spans="1:21" x14ac:dyDescent="0.4">
      <c r="A549">
        <v>547</v>
      </c>
      <c r="B549" t="s">
        <v>12051</v>
      </c>
      <c r="C549" s="1">
        <v>44256</v>
      </c>
      <c r="D549" t="s">
        <v>995</v>
      </c>
      <c r="E549" t="s">
        <v>996</v>
      </c>
      <c r="F549">
        <v>10</v>
      </c>
      <c r="G549">
        <v>20</v>
      </c>
      <c r="H549">
        <v>40</v>
      </c>
      <c r="I549">
        <v>20</v>
      </c>
      <c r="J549">
        <v>20</v>
      </c>
      <c r="K549">
        <v>148</v>
      </c>
      <c r="L549">
        <v>155</v>
      </c>
      <c r="M549">
        <v>158</v>
      </c>
      <c r="N549">
        <v>1</v>
      </c>
      <c r="O549">
        <v>1</v>
      </c>
      <c r="P549">
        <v>5.2081163190000002</v>
      </c>
      <c r="Q549">
        <v>486</v>
      </c>
      <c r="R549">
        <v>119000</v>
      </c>
      <c r="S549">
        <v>328354</v>
      </c>
      <c r="T549">
        <v>2.7592773109243698</v>
      </c>
      <c r="U549">
        <v>2</v>
      </c>
    </row>
    <row r="550" spans="1:21" x14ac:dyDescent="0.4">
      <c r="A550">
        <v>548</v>
      </c>
      <c r="B550" t="s">
        <v>12051</v>
      </c>
      <c r="C550" s="1">
        <v>44256</v>
      </c>
      <c r="D550" t="s">
        <v>997</v>
      </c>
      <c r="E550" t="s">
        <v>998</v>
      </c>
      <c r="F550">
        <v>30</v>
      </c>
      <c r="G550">
        <v>20</v>
      </c>
      <c r="H550">
        <v>40</v>
      </c>
      <c r="I550">
        <v>20</v>
      </c>
      <c r="J550">
        <v>50</v>
      </c>
      <c r="K550">
        <v>80</v>
      </c>
      <c r="L550">
        <v>203</v>
      </c>
      <c r="M550">
        <v>246</v>
      </c>
      <c r="N550">
        <v>2</v>
      </c>
      <c r="O550">
        <v>1</v>
      </c>
      <c r="P550">
        <v>9.2732204859999996</v>
      </c>
      <c r="Q550">
        <v>627</v>
      </c>
      <c r="R550">
        <v>119000</v>
      </c>
      <c r="S550">
        <v>1178259</v>
      </c>
      <c r="T550">
        <v>9.9013361344537802</v>
      </c>
      <c r="U550">
        <v>3</v>
      </c>
    </row>
    <row r="551" spans="1:21" x14ac:dyDescent="0.4">
      <c r="A551">
        <v>549</v>
      </c>
      <c r="B551" t="s">
        <v>12051</v>
      </c>
      <c r="C551" s="1">
        <v>44228</v>
      </c>
      <c r="D551" t="s">
        <v>999</v>
      </c>
      <c r="E551" t="s">
        <v>1000</v>
      </c>
      <c r="F551">
        <v>10</v>
      </c>
      <c r="G551">
        <v>10</v>
      </c>
      <c r="H551">
        <v>40</v>
      </c>
      <c r="I551">
        <v>20</v>
      </c>
      <c r="J551">
        <v>10</v>
      </c>
      <c r="K551">
        <v>18</v>
      </c>
      <c r="L551">
        <v>30</v>
      </c>
      <c r="M551">
        <v>33</v>
      </c>
      <c r="N551">
        <v>1</v>
      </c>
      <c r="O551">
        <v>2</v>
      </c>
      <c r="P551">
        <v>15.346245659999999</v>
      </c>
      <c r="Q551">
        <v>613</v>
      </c>
      <c r="R551">
        <v>110000</v>
      </c>
      <c r="S551">
        <v>24107</v>
      </c>
      <c r="T551">
        <v>0.21915454545454499</v>
      </c>
      <c r="U551">
        <v>0</v>
      </c>
    </row>
    <row r="552" spans="1:21" x14ac:dyDescent="0.4">
      <c r="A552">
        <v>550</v>
      </c>
      <c r="B552" t="s">
        <v>12051</v>
      </c>
      <c r="C552" s="1">
        <v>44228</v>
      </c>
      <c r="D552" t="s">
        <v>1001</v>
      </c>
      <c r="F552">
        <v>20</v>
      </c>
      <c r="G552">
        <v>20</v>
      </c>
      <c r="H552">
        <v>20</v>
      </c>
      <c r="I552">
        <v>20</v>
      </c>
      <c r="J552">
        <v>50</v>
      </c>
      <c r="K552">
        <v>11</v>
      </c>
      <c r="L552">
        <v>14</v>
      </c>
      <c r="M552">
        <v>8</v>
      </c>
      <c r="N552">
        <v>0</v>
      </c>
      <c r="O552">
        <v>1</v>
      </c>
      <c r="P552">
        <v>0</v>
      </c>
      <c r="Q552">
        <v>736</v>
      </c>
      <c r="R552">
        <v>110000</v>
      </c>
      <c r="S552">
        <v>1097338</v>
      </c>
      <c r="T552">
        <v>9.9757999999999996</v>
      </c>
      <c r="U552">
        <v>3</v>
      </c>
    </row>
    <row r="553" spans="1:21" x14ac:dyDescent="0.4">
      <c r="A553">
        <v>551</v>
      </c>
      <c r="B553" t="s">
        <v>12052</v>
      </c>
      <c r="C553" s="1">
        <v>45108</v>
      </c>
      <c r="D553" t="s">
        <v>1002</v>
      </c>
      <c r="F553">
        <v>10</v>
      </c>
      <c r="G553">
        <v>20</v>
      </c>
      <c r="H553">
        <v>10</v>
      </c>
      <c r="I553">
        <v>20</v>
      </c>
      <c r="J553">
        <v>40</v>
      </c>
      <c r="K553">
        <v>67</v>
      </c>
      <c r="L553">
        <v>43</v>
      </c>
      <c r="M553">
        <v>47</v>
      </c>
      <c r="N553">
        <v>0</v>
      </c>
      <c r="O553">
        <v>1</v>
      </c>
      <c r="P553">
        <v>0</v>
      </c>
      <c r="Q553">
        <v>495</v>
      </c>
      <c r="R553">
        <v>71700</v>
      </c>
      <c r="S553">
        <v>149445</v>
      </c>
      <c r="T553">
        <v>2.0843096234309599</v>
      </c>
      <c r="U553">
        <v>2</v>
      </c>
    </row>
    <row r="554" spans="1:21" x14ac:dyDescent="0.4">
      <c r="A554">
        <v>552</v>
      </c>
      <c r="B554" t="s">
        <v>12052</v>
      </c>
      <c r="C554" s="1">
        <v>45108</v>
      </c>
      <c r="D554" t="s">
        <v>1003</v>
      </c>
      <c r="E554" t="e">
        <f>- 벽 보고 서</f>
        <v>#NAME?</v>
      </c>
      <c r="F554">
        <v>20</v>
      </c>
      <c r="G554">
        <v>20</v>
      </c>
      <c r="H554">
        <v>20</v>
      </c>
      <c r="I554">
        <v>20</v>
      </c>
      <c r="J554">
        <v>20</v>
      </c>
      <c r="K554">
        <v>244</v>
      </c>
      <c r="L554">
        <v>237</v>
      </c>
      <c r="M554">
        <v>226</v>
      </c>
      <c r="N554">
        <v>1</v>
      </c>
      <c r="O554">
        <v>1</v>
      </c>
      <c r="P554">
        <v>0</v>
      </c>
      <c r="Q554">
        <v>494</v>
      </c>
      <c r="R554">
        <v>71700</v>
      </c>
      <c r="S554">
        <v>22123</v>
      </c>
      <c r="T554">
        <v>0.308549511854951</v>
      </c>
      <c r="U554">
        <v>0</v>
      </c>
    </row>
    <row r="555" spans="1:21" x14ac:dyDescent="0.4">
      <c r="A555">
        <v>553</v>
      </c>
      <c r="B555" t="s">
        <v>12052</v>
      </c>
      <c r="C555" s="1">
        <v>45108</v>
      </c>
      <c r="D555" t="s">
        <v>1004</v>
      </c>
      <c r="F555">
        <v>10</v>
      </c>
      <c r="G555">
        <v>10</v>
      </c>
      <c r="H555">
        <v>10</v>
      </c>
      <c r="I555">
        <v>20</v>
      </c>
      <c r="J555">
        <v>20</v>
      </c>
      <c r="K555">
        <v>98</v>
      </c>
      <c r="L555">
        <v>23</v>
      </c>
      <c r="M555">
        <v>29</v>
      </c>
      <c r="N555">
        <v>0</v>
      </c>
      <c r="O555">
        <v>2</v>
      </c>
      <c r="P555">
        <v>0</v>
      </c>
      <c r="Q555">
        <v>491</v>
      </c>
      <c r="R555">
        <v>71700</v>
      </c>
      <c r="S555">
        <v>47863</v>
      </c>
      <c r="T555">
        <v>0.66754532775453201</v>
      </c>
      <c r="U555">
        <v>1</v>
      </c>
    </row>
    <row r="556" spans="1:21" x14ac:dyDescent="0.4">
      <c r="A556">
        <v>554</v>
      </c>
      <c r="B556" t="s">
        <v>12052</v>
      </c>
      <c r="C556" s="1">
        <v>45108</v>
      </c>
      <c r="D556" t="s">
        <v>1005</v>
      </c>
      <c r="E556" t="s">
        <v>1006</v>
      </c>
      <c r="F556">
        <v>20</v>
      </c>
      <c r="G556">
        <v>10</v>
      </c>
      <c r="H556">
        <v>10</v>
      </c>
      <c r="I556">
        <v>20</v>
      </c>
      <c r="J556">
        <v>20</v>
      </c>
      <c r="K556">
        <v>209</v>
      </c>
      <c r="L556">
        <v>193</v>
      </c>
      <c r="M556">
        <v>159</v>
      </c>
      <c r="N556">
        <v>0</v>
      </c>
      <c r="O556">
        <v>0</v>
      </c>
      <c r="P556">
        <v>3.2740885419999999</v>
      </c>
      <c r="Q556">
        <v>578</v>
      </c>
      <c r="R556">
        <v>71700</v>
      </c>
      <c r="S556">
        <v>30356</v>
      </c>
      <c r="T556">
        <v>0.42337517433751698</v>
      </c>
      <c r="U556">
        <v>1</v>
      </c>
    </row>
    <row r="557" spans="1:21" x14ac:dyDescent="0.4">
      <c r="A557">
        <v>555</v>
      </c>
      <c r="B557" t="s">
        <v>12052</v>
      </c>
      <c r="C557" s="1">
        <v>45108</v>
      </c>
      <c r="D557" t="s">
        <v>1007</v>
      </c>
      <c r="E557" t="s">
        <v>1008</v>
      </c>
      <c r="F557">
        <v>40</v>
      </c>
      <c r="G557">
        <v>30</v>
      </c>
      <c r="H557">
        <v>20</v>
      </c>
      <c r="I557">
        <v>40</v>
      </c>
      <c r="J557">
        <v>50</v>
      </c>
      <c r="K557">
        <v>191</v>
      </c>
      <c r="L557">
        <v>149</v>
      </c>
      <c r="M557">
        <v>136</v>
      </c>
      <c r="N557">
        <v>2</v>
      </c>
      <c r="O557">
        <v>1</v>
      </c>
      <c r="P557">
        <v>5.3348524309999998</v>
      </c>
      <c r="Q557">
        <v>387</v>
      </c>
      <c r="R557">
        <v>71700</v>
      </c>
      <c r="S557">
        <v>71189</v>
      </c>
      <c r="T557">
        <v>0.99287308228730797</v>
      </c>
      <c r="U557">
        <v>1</v>
      </c>
    </row>
    <row r="558" spans="1:21" x14ac:dyDescent="0.4">
      <c r="A558">
        <v>556</v>
      </c>
      <c r="B558" t="s">
        <v>12052</v>
      </c>
      <c r="C558" s="1">
        <v>45108</v>
      </c>
      <c r="D558" t="s">
        <v>1009</v>
      </c>
      <c r="E558" t="e">
        <f>- 이게 실화라고? ㄷㄷ</f>
        <v>#NAME?</v>
      </c>
      <c r="F558">
        <v>10</v>
      </c>
      <c r="G558">
        <v>10</v>
      </c>
      <c r="H558">
        <v>40</v>
      </c>
      <c r="I558">
        <v>20</v>
      </c>
      <c r="J558">
        <v>30</v>
      </c>
      <c r="K558">
        <v>11</v>
      </c>
      <c r="L558">
        <v>11</v>
      </c>
      <c r="M558">
        <v>12</v>
      </c>
      <c r="N558">
        <v>2</v>
      </c>
      <c r="O558">
        <v>1</v>
      </c>
      <c r="P558">
        <v>10.913628470000001</v>
      </c>
      <c r="Q558">
        <v>744</v>
      </c>
      <c r="R558">
        <v>71700</v>
      </c>
      <c r="S558">
        <v>27224</v>
      </c>
      <c r="T558">
        <v>0.37969316596931602</v>
      </c>
      <c r="U558">
        <v>0</v>
      </c>
    </row>
    <row r="559" spans="1:21" x14ac:dyDescent="0.4">
      <c r="A559">
        <v>557</v>
      </c>
      <c r="B559" t="s">
        <v>12052</v>
      </c>
      <c r="C559" s="1">
        <v>45078</v>
      </c>
      <c r="D559" t="s">
        <v>1010</v>
      </c>
      <c r="E559" t="s">
        <v>1011</v>
      </c>
      <c r="F559">
        <v>20</v>
      </c>
      <c r="G559">
        <v>20</v>
      </c>
      <c r="H559">
        <v>40</v>
      </c>
      <c r="I559">
        <v>20</v>
      </c>
      <c r="J559">
        <v>30</v>
      </c>
      <c r="K559">
        <v>52</v>
      </c>
      <c r="L559">
        <v>47</v>
      </c>
      <c r="M559">
        <v>49</v>
      </c>
      <c r="N559">
        <v>0</v>
      </c>
      <c r="O559">
        <v>1</v>
      </c>
      <c r="P559">
        <v>10.059244789999999</v>
      </c>
      <c r="Q559">
        <v>1284</v>
      </c>
      <c r="R559">
        <v>71200</v>
      </c>
      <c r="S559">
        <v>159479</v>
      </c>
      <c r="T559">
        <v>2.2398735955056099</v>
      </c>
      <c r="U559">
        <v>2</v>
      </c>
    </row>
    <row r="560" spans="1:21" x14ac:dyDescent="0.4">
      <c r="A560">
        <v>558</v>
      </c>
      <c r="B560" t="s">
        <v>12052</v>
      </c>
      <c r="C560" s="1">
        <v>45078</v>
      </c>
      <c r="D560" t="s">
        <v>1012</v>
      </c>
      <c r="E560" t="s">
        <v>1013</v>
      </c>
      <c r="F560">
        <v>20</v>
      </c>
      <c r="G560">
        <v>30</v>
      </c>
      <c r="H560">
        <v>20</v>
      </c>
      <c r="I560">
        <v>40</v>
      </c>
      <c r="J560">
        <v>40</v>
      </c>
      <c r="K560">
        <v>29</v>
      </c>
      <c r="L560">
        <v>21</v>
      </c>
      <c r="M560">
        <v>18</v>
      </c>
      <c r="N560">
        <v>2</v>
      </c>
      <c r="O560">
        <v>1</v>
      </c>
      <c r="P560">
        <v>14.23524306</v>
      </c>
      <c r="Q560">
        <v>501</v>
      </c>
      <c r="R560">
        <v>71200</v>
      </c>
      <c r="S560">
        <v>136166</v>
      </c>
      <c r="T560">
        <v>1.91244382022471</v>
      </c>
      <c r="U560">
        <v>2</v>
      </c>
    </row>
    <row r="561" spans="1:21" x14ac:dyDescent="0.4">
      <c r="A561">
        <v>559</v>
      </c>
      <c r="B561" t="s">
        <v>12052</v>
      </c>
      <c r="C561" s="1">
        <v>45017</v>
      </c>
      <c r="D561" t="s">
        <v>1014</v>
      </c>
      <c r="E561" t="s">
        <v>1015</v>
      </c>
      <c r="F561">
        <v>10</v>
      </c>
      <c r="G561">
        <v>30</v>
      </c>
      <c r="H561">
        <v>20</v>
      </c>
      <c r="I561">
        <v>30</v>
      </c>
      <c r="J561">
        <v>30</v>
      </c>
      <c r="K561">
        <v>20</v>
      </c>
      <c r="L561">
        <v>19</v>
      </c>
      <c r="M561">
        <v>22</v>
      </c>
      <c r="N561">
        <v>2</v>
      </c>
      <c r="O561">
        <v>0</v>
      </c>
      <c r="P561">
        <v>8.6762152780000008</v>
      </c>
      <c r="Q561">
        <v>980</v>
      </c>
      <c r="R561">
        <v>69700</v>
      </c>
      <c r="S561">
        <v>1404068</v>
      </c>
      <c r="T561">
        <v>20.1444476327116</v>
      </c>
      <c r="U561">
        <v>3</v>
      </c>
    </row>
    <row r="562" spans="1:21" x14ac:dyDescent="0.4">
      <c r="A562">
        <v>560</v>
      </c>
      <c r="B562" t="s">
        <v>12052</v>
      </c>
      <c r="C562" s="1">
        <v>45017</v>
      </c>
      <c r="D562" t="s">
        <v>1016</v>
      </c>
      <c r="E562" t="s">
        <v>1017</v>
      </c>
      <c r="F562">
        <v>20</v>
      </c>
      <c r="G562">
        <v>20</v>
      </c>
      <c r="H562">
        <v>10</v>
      </c>
      <c r="I562">
        <v>20</v>
      </c>
      <c r="J562">
        <v>30</v>
      </c>
      <c r="K562">
        <v>88</v>
      </c>
      <c r="L562">
        <v>124</v>
      </c>
      <c r="M562">
        <v>116</v>
      </c>
      <c r="N562">
        <v>1</v>
      </c>
      <c r="O562">
        <v>1</v>
      </c>
      <c r="P562">
        <v>5.0617404510000004</v>
      </c>
      <c r="Q562">
        <v>536</v>
      </c>
      <c r="R562">
        <v>69700</v>
      </c>
      <c r="S562">
        <v>22892</v>
      </c>
      <c r="T562">
        <v>0.32843615494978401</v>
      </c>
      <c r="U562">
        <v>0</v>
      </c>
    </row>
    <row r="563" spans="1:21" x14ac:dyDescent="0.4">
      <c r="A563">
        <v>561</v>
      </c>
      <c r="B563" t="s">
        <v>12052</v>
      </c>
      <c r="C563" s="1">
        <v>45017</v>
      </c>
      <c r="D563" t="s">
        <v>1018</v>
      </c>
      <c r="E563" t="s">
        <v>1019</v>
      </c>
      <c r="F563">
        <v>20</v>
      </c>
      <c r="G563">
        <v>20</v>
      </c>
      <c r="H563">
        <v>20</v>
      </c>
      <c r="I563">
        <v>20</v>
      </c>
      <c r="J563">
        <v>50</v>
      </c>
      <c r="K563">
        <v>199</v>
      </c>
      <c r="L563">
        <v>195</v>
      </c>
      <c r="M563">
        <v>194</v>
      </c>
      <c r="N563">
        <v>1</v>
      </c>
      <c r="O563">
        <v>1</v>
      </c>
      <c r="P563">
        <v>3.1383463539999998</v>
      </c>
      <c r="Q563">
        <v>366</v>
      </c>
      <c r="R563">
        <v>69700</v>
      </c>
      <c r="S563">
        <v>118891</v>
      </c>
      <c r="T563">
        <v>1.7057532281205099</v>
      </c>
      <c r="U563">
        <v>2</v>
      </c>
    </row>
    <row r="564" spans="1:21" x14ac:dyDescent="0.4">
      <c r="A564">
        <v>562</v>
      </c>
      <c r="B564" t="s">
        <v>12052</v>
      </c>
      <c r="C564" s="1">
        <v>44958</v>
      </c>
      <c r="D564" t="s">
        <v>1020</v>
      </c>
      <c r="E564" t="s">
        <v>1021</v>
      </c>
      <c r="F564">
        <v>30</v>
      </c>
      <c r="G564">
        <v>20</v>
      </c>
      <c r="H564">
        <v>20</v>
      </c>
      <c r="I564">
        <v>20</v>
      </c>
      <c r="J564">
        <v>50</v>
      </c>
      <c r="K564">
        <v>22</v>
      </c>
      <c r="L564">
        <v>25</v>
      </c>
      <c r="M564">
        <v>25</v>
      </c>
      <c r="N564">
        <v>1</v>
      </c>
      <c r="O564">
        <v>0</v>
      </c>
      <c r="P564">
        <v>5.7647569440000002</v>
      </c>
      <c r="Q564">
        <v>769</v>
      </c>
      <c r="R564">
        <v>67600</v>
      </c>
      <c r="S564">
        <v>676342</v>
      </c>
      <c r="T564">
        <v>10.005059171597599</v>
      </c>
      <c r="U564">
        <v>3</v>
      </c>
    </row>
    <row r="565" spans="1:21" x14ac:dyDescent="0.4">
      <c r="A565">
        <v>563</v>
      </c>
      <c r="B565" t="s">
        <v>12052</v>
      </c>
      <c r="C565" s="1">
        <v>44958</v>
      </c>
      <c r="D565" t="s">
        <v>1022</v>
      </c>
      <c r="E565" t="s">
        <v>1023</v>
      </c>
      <c r="F565">
        <v>30</v>
      </c>
      <c r="G565">
        <v>10</v>
      </c>
      <c r="H565">
        <v>50</v>
      </c>
      <c r="I565">
        <v>30</v>
      </c>
      <c r="J565">
        <v>30</v>
      </c>
      <c r="K565">
        <v>59</v>
      </c>
      <c r="L565">
        <v>57</v>
      </c>
      <c r="M565">
        <v>32</v>
      </c>
      <c r="N565">
        <v>0</v>
      </c>
      <c r="O565">
        <v>1</v>
      </c>
      <c r="P565">
        <v>2.5393880210000002</v>
      </c>
      <c r="Q565">
        <v>671</v>
      </c>
      <c r="R565">
        <v>67600</v>
      </c>
      <c r="S565">
        <v>26590</v>
      </c>
      <c r="T565">
        <v>0.39334319526627198</v>
      </c>
      <c r="U565">
        <v>0</v>
      </c>
    </row>
    <row r="566" spans="1:21" x14ac:dyDescent="0.4">
      <c r="A566">
        <v>564</v>
      </c>
      <c r="B566" t="s">
        <v>12052</v>
      </c>
      <c r="C566" s="1">
        <v>44958</v>
      </c>
      <c r="D566" t="s">
        <v>1024</v>
      </c>
      <c r="E566" t="s">
        <v>1025</v>
      </c>
      <c r="F566">
        <v>20</v>
      </c>
      <c r="G566">
        <v>20</v>
      </c>
      <c r="H566">
        <v>40</v>
      </c>
      <c r="I566">
        <v>20</v>
      </c>
      <c r="J566">
        <v>50</v>
      </c>
      <c r="K566">
        <v>47</v>
      </c>
      <c r="L566">
        <v>46</v>
      </c>
      <c r="M566">
        <v>44</v>
      </c>
      <c r="N566">
        <v>1</v>
      </c>
      <c r="O566">
        <v>1</v>
      </c>
      <c r="P566">
        <v>4.0991753470000001</v>
      </c>
      <c r="Q566">
        <v>496</v>
      </c>
      <c r="R566">
        <v>67600</v>
      </c>
      <c r="S566">
        <v>58289</v>
      </c>
      <c r="T566">
        <v>0.86226331360946695</v>
      </c>
      <c r="U566">
        <v>1</v>
      </c>
    </row>
    <row r="567" spans="1:21" x14ac:dyDescent="0.4">
      <c r="A567">
        <v>565</v>
      </c>
      <c r="B567" t="s">
        <v>12052</v>
      </c>
      <c r="C567" s="1">
        <v>44958</v>
      </c>
      <c r="D567" t="s">
        <v>1026</v>
      </c>
      <c r="E567" t="s">
        <v>1027</v>
      </c>
      <c r="F567">
        <v>30</v>
      </c>
      <c r="G567">
        <v>20</v>
      </c>
      <c r="H567">
        <v>20</v>
      </c>
      <c r="I567">
        <v>20</v>
      </c>
      <c r="J567">
        <v>40</v>
      </c>
      <c r="K567">
        <v>163</v>
      </c>
      <c r="L567">
        <v>155</v>
      </c>
      <c r="M567">
        <v>136</v>
      </c>
      <c r="N567">
        <v>2</v>
      </c>
      <c r="O567">
        <v>0</v>
      </c>
      <c r="P567">
        <v>2.8604600690000002</v>
      </c>
      <c r="Q567">
        <v>590</v>
      </c>
      <c r="R567">
        <v>67600</v>
      </c>
      <c r="S567">
        <v>117166</v>
      </c>
      <c r="T567">
        <v>1.7332248520710001</v>
      </c>
      <c r="U567">
        <v>2</v>
      </c>
    </row>
    <row r="568" spans="1:21" x14ac:dyDescent="0.4">
      <c r="A568">
        <v>566</v>
      </c>
      <c r="B568" t="s">
        <v>12052</v>
      </c>
      <c r="C568" s="1">
        <v>44927</v>
      </c>
      <c r="D568" t="s">
        <v>1028</v>
      </c>
      <c r="E568" t="s">
        <v>1029</v>
      </c>
      <c r="F568">
        <v>20</v>
      </c>
      <c r="G568">
        <v>20</v>
      </c>
      <c r="H568">
        <v>40</v>
      </c>
      <c r="I568">
        <v>20</v>
      </c>
      <c r="J568">
        <v>30</v>
      </c>
      <c r="K568">
        <v>49</v>
      </c>
      <c r="L568">
        <v>55</v>
      </c>
      <c r="M568">
        <v>61</v>
      </c>
      <c r="N568">
        <v>1</v>
      </c>
      <c r="O568">
        <v>1</v>
      </c>
      <c r="P568">
        <v>5.1810980899999999</v>
      </c>
      <c r="Q568">
        <v>618</v>
      </c>
      <c r="R568">
        <v>65800</v>
      </c>
      <c r="S568">
        <v>1017624</v>
      </c>
      <c r="T568">
        <v>15.465410334346499</v>
      </c>
      <c r="U568">
        <v>3</v>
      </c>
    </row>
    <row r="569" spans="1:21" x14ac:dyDescent="0.4">
      <c r="A569">
        <v>567</v>
      </c>
      <c r="B569" t="s">
        <v>12052</v>
      </c>
      <c r="C569" s="1">
        <v>44896</v>
      </c>
      <c r="D569" t="s">
        <v>1030</v>
      </c>
      <c r="F569">
        <v>30</v>
      </c>
      <c r="G569">
        <v>20</v>
      </c>
      <c r="H569">
        <v>10</v>
      </c>
      <c r="I569">
        <v>30</v>
      </c>
      <c r="J569">
        <v>40</v>
      </c>
      <c r="K569">
        <v>141</v>
      </c>
      <c r="L569">
        <v>63</v>
      </c>
      <c r="M569">
        <v>85</v>
      </c>
      <c r="N569">
        <v>1</v>
      </c>
      <c r="O569">
        <v>1</v>
      </c>
      <c r="P569">
        <v>0</v>
      </c>
      <c r="Q569">
        <v>715</v>
      </c>
      <c r="R569">
        <v>61600</v>
      </c>
      <c r="S569">
        <v>1088251</v>
      </c>
      <c r="T569">
        <v>17.666412337662301</v>
      </c>
      <c r="U569">
        <v>3</v>
      </c>
    </row>
    <row r="570" spans="1:21" x14ac:dyDescent="0.4">
      <c r="A570">
        <v>568</v>
      </c>
      <c r="B570" t="s">
        <v>12052</v>
      </c>
      <c r="C570" s="1">
        <v>44896</v>
      </c>
      <c r="D570" t="s">
        <v>1031</v>
      </c>
      <c r="E570" t="s">
        <v>1032</v>
      </c>
      <c r="F570">
        <v>10</v>
      </c>
      <c r="G570">
        <v>20</v>
      </c>
      <c r="H570">
        <v>30</v>
      </c>
      <c r="I570">
        <v>20</v>
      </c>
      <c r="J570">
        <v>30</v>
      </c>
      <c r="K570">
        <v>184</v>
      </c>
      <c r="L570">
        <v>192</v>
      </c>
      <c r="M570">
        <v>200</v>
      </c>
      <c r="N570">
        <v>2</v>
      </c>
      <c r="O570">
        <v>1</v>
      </c>
      <c r="P570">
        <v>5.947265625</v>
      </c>
      <c r="Q570">
        <v>663</v>
      </c>
      <c r="R570">
        <v>61600</v>
      </c>
      <c r="S570">
        <v>54358</v>
      </c>
      <c r="T570">
        <v>0.88243506493506496</v>
      </c>
      <c r="U570">
        <v>1</v>
      </c>
    </row>
    <row r="571" spans="1:21" x14ac:dyDescent="0.4">
      <c r="A571">
        <v>569</v>
      </c>
      <c r="B571" t="s">
        <v>12052</v>
      </c>
      <c r="C571" s="1">
        <v>44896</v>
      </c>
      <c r="D571" t="s">
        <v>1033</v>
      </c>
      <c r="E571" t="s">
        <v>1034</v>
      </c>
      <c r="F571">
        <v>20</v>
      </c>
      <c r="G571">
        <v>20</v>
      </c>
      <c r="H571">
        <v>10</v>
      </c>
      <c r="I571">
        <v>20</v>
      </c>
      <c r="J571">
        <v>40</v>
      </c>
      <c r="K571">
        <v>143</v>
      </c>
      <c r="L571">
        <v>121</v>
      </c>
      <c r="M571">
        <v>97</v>
      </c>
      <c r="N571">
        <v>2</v>
      </c>
      <c r="O571">
        <v>1</v>
      </c>
      <c r="P571">
        <v>6.083984375</v>
      </c>
      <c r="Q571">
        <v>626</v>
      </c>
      <c r="R571">
        <v>61600</v>
      </c>
      <c r="S571">
        <v>432678</v>
      </c>
      <c r="T571">
        <v>7.0239935064935004</v>
      </c>
      <c r="U571">
        <v>3</v>
      </c>
    </row>
    <row r="572" spans="1:21" x14ac:dyDescent="0.4">
      <c r="A572">
        <v>570</v>
      </c>
      <c r="B572" t="s">
        <v>12052</v>
      </c>
      <c r="C572" s="1">
        <v>44896</v>
      </c>
      <c r="D572" t="s">
        <v>1035</v>
      </c>
      <c r="F572">
        <v>10</v>
      </c>
      <c r="G572">
        <v>10</v>
      </c>
      <c r="H572">
        <v>10</v>
      </c>
      <c r="I572">
        <v>20</v>
      </c>
      <c r="J572">
        <v>30</v>
      </c>
      <c r="K572">
        <v>101</v>
      </c>
      <c r="L572">
        <v>81</v>
      </c>
      <c r="M572">
        <v>61</v>
      </c>
      <c r="N572">
        <v>0</v>
      </c>
      <c r="O572">
        <v>1</v>
      </c>
      <c r="P572">
        <v>0</v>
      </c>
      <c r="Q572">
        <v>617</v>
      </c>
      <c r="R572">
        <v>61600</v>
      </c>
      <c r="S572">
        <v>176371</v>
      </c>
      <c r="T572">
        <v>2.8631655844155799</v>
      </c>
      <c r="U572">
        <v>2</v>
      </c>
    </row>
    <row r="573" spans="1:21" x14ac:dyDescent="0.4">
      <c r="A573">
        <v>571</v>
      </c>
      <c r="B573" t="s">
        <v>12052</v>
      </c>
      <c r="C573" s="1">
        <v>44896</v>
      </c>
      <c r="D573" t="s">
        <v>1036</v>
      </c>
      <c r="E573" t="s">
        <v>1037</v>
      </c>
      <c r="F573">
        <v>20</v>
      </c>
      <c r="G573">
        <v>20</v>
      </c>
      <c r="H573">
        <v>50</v>
      </c>
      <c r="I573">
        <v>20</v>
      </c>
      <c r="J573">
        <v>50</v>
      </c>
      <c r="K573">
        <v>95</v>
      </c>
      <c r="L573">
        <v>85</v>
      </c>
      <c r="M573">
        <v>63</v>
      </c>
      <c r="N573">
        <v>2</v>
      </c>
      <c r="O573">
        <v>1</v>
      </c>
      <c r="P573">
        <v>10.665473090000001</v>
      </c>
      <c r="Q573">
        <v>532</v>
      </c>
      <c r="R573">
        <v>61600</v>
      </c>
      <c r="S573">
        <v>918076</v>
      </c>
      <c r="T573">
        <v>14.9038311688311</v>
      </c>
      <c r="U573">
        <v>3</v>
      </c>
    </row>
    <row r="574" spans="1:21" x14ac:dyDescent="0.4">
      <c r="A574">
        <v>572</v>
      </c>
      <c r="B574" t="s">
        <v>12052</v>
      </c>
      <c r="C574" s="1">
        <v>44866</v>
      </c>
      <c r="D574" t="s">
        <v>1038</v>
      </c>
      <c r="E574" t="s">
        <v>1039</v>
      </c>
      <c r="F574">
        <v>20</v>
      </c>
      <c r="G574">
        <v>10</v>
      </c>
      <c r="H574">
        <v>20</v>
      </c>
      <c r="I574">
        <v>20</v>
      </c>
      <c r="J574">
        <v>40</v>
      </c>
      <c r="K574">
        <v>162</v>
      </c>
      <c r="L574">
        <v>155</v>
      </c>
      <c r="M574">
        <v>125</v>
      </c>
      <c r="N574">
        <v>2</v>
      </c>
      <c r="O574">
        <v>1</v>
      </c>
      <c r="P574">
        <v>9.6016710070000002</v>
      </c>
      <c r="Q574">
        <v>597</v>
      </c>
      <c r="R574">
        <v>59700</v>
      </c>
      <c r="S574">
        <v>811996</v>
      </c>
      <c r="T574">
        <v>13.6012730318257</v>
      </c>
      <c r="U574">
        <v>3</v>
      </c>
    </row>
    <row r="575" spans="1:21" x14ac:dyDescent="0.4">
      <c r="A575">
        <v>573</v>
      </c>
      <c r="B575" t="s">
        <v>12052</v>
      </c>
      <c r="C575" s="1">
        <v>44866</v>
      </c>
      <c r="D575" t="s">
        <v>1040</v>
      </c>
      <c r="E575" t="s">
        <v>1041</v>
      </c>
      <c r="F575">
        <v>20</v>
      </c>
      <c r="G575">
        <v>10</v>
      </c>
      <c r="H575">
        <v>40</v>
      </c>
      <c r="I575">
        <v>20</v>
      </c>
      <c r="J575">
        <v>30</v>
      </c>
      <c r="K575">
        <v>15</v>
      </c>
      <c r="L575">
        <v>24</v>
      </c>
      <c r="M575">
        <v>25</v>
      </c>
      <c r="N575">
        <v>2</v>
      </c>
      <c r="O575">
        <v>1</v>
      </c>
      <c r="P575">
        <v>1.4774305560000001</v>
      </c>
      <c r="Q575">
        <v>505</v>
      </c>
      <c r="R575">
        <v>59700</v>
      </c>
      <c r="S575">
        <v>182947</v>
      </c>
      <c r="T575">
        <v>3.0644388609715199</v>
      </c>
      <c r="U575">
        <v>2</v>
      </c>
    </row>
    <row r="576" spans="1:21" x14ac:dyDescent="0.4">
      <c r="A576">
        <v>574</v>
      </c>
      <c r="B576" t="s">
        <v>12052</v>
      </c>
      <c r="C576" s="1">
        <v>44866</v>
      </c>
      <c r="D576" t="s">
        <v>1042</v>
      </c>
      <c r="E576" t="s">
        <v>1043</v>
      </c>
      <c r="F576">
        <v>20</v>
      </c>
      <c r="G576">
        <v>10</v>
      </c>
      <c r="H576">
        <v>20</v>
      </c>
      <c r="I576">
        <v>20</v>
      </c>
      <c r="J576">
        <v>20</v>
      </c>
      <c r="K576">
        <v>51</v>
      </c>
      <c r="L576">
        <v>50</v>
      </c>
      <c r="M576">
        <v>46</v>
      </c>
      <c r="N576">
        <v>1</v>
      </c>
      <c r="O576">
        <v>1</v>
      </c>
      <c r="P576">
        <v>20.187065969999999</v>
      </c>
      <c r="Q576">
        <v>699</v>
      </c>
      <c r="R576">
        <v>59700</v>
      </c>
      <c r="S576">
        <v>2238272</v>
      </c>
      <c r="T576">
        <v>37.491993299832401</v>
      </c>
      <c r="U576">
        <v>3</v>
      </c>
    </row>
    <row r="577" spans="1:21" x14ac:dyDescent="0.4">
      <c r="A577">
        <v>575</v>
      </c>
      <c r="B577" t="s">
        <v>12052</v>
      </c>
      <c r="C577" s="1">
        <v>44866</v>
      </c>
      <c r="D577" t="s">
        <v>1044</v>
      </c>
      <c r="E577" t="s">
        <v>1045</v>
      </c>
      <c r="F577">
        <v>20</v>
      </c>
      <c r="G577">
        <v>10</v>
      </c>
      <c r="H577">
        <v>20</v>
      </c>
      <c r="I577">
        <v>30</v>
      </c>
      <c r="J577">
        <v>20</v>
      </c>
      <c r="K577">
        <v>50</v>
      </c>
      <c r="L577">
        <v>61</v>
      </c>
      <c r="M577">
        <v>56</v>
      </c>
      <c r="N577">
        <v>2</v>
      </c>
      <c r="O577">
        <v>1</v>
      </c>
      <c r="P577">
        <v>4.709960938</v>
      </c>
      <c r="Q577">
        <v>790</v>
      </c>
      <c r="R577">
        <v>59700</v>
      </c>
      <c r="S577">
        <v>1359265</v>
      </c>
      <c r="T577">
        <v>22.768257956448899</v>
      </c>
      <c r="U577">
        <v>3</v>
      </c>
    </row>
    <row r="578" spans="1:21" x14ac:dyDescent="0.4">
      <c r="A578">
        <v>576</v>
      </c>
      <c r="B578" t="s">
        <v>12052</v>
      </c>
      <c r="C578" s="1">
        <v>44835</v>
      </c>
      <c r="D578" t="s">
        <v>1046</v>
      </c>
      <c r="E578" t="e">
        <f>- 내 장난감</f>
        <v>#NAME?</v>
      </c>
      <c r="F578">
        <v>10</v>
      </c>
      <c r="G578">
        <v>20</v>
      </c>
      <c r="H578">
        <v>50</v>
      </c>
      <c r="I578">
        <v>20</v>
      </c>
      <c r="J578">
        <v>20</v>
      </c>
      <c r="K578">
        <v>52</v>
      </c>
      <c r="L578">
        <v>48</v>
      </c>
      <c r="M578">
        <v>42</v>
      </c>
      <c r="N578">
        <v>2</v>
      </c>
      <c r="O578">
        <v>1</v>
      </c>
      <c r="P578">
        <v>6.0570746529999999</v>
      </c>
      <c r="Q578">
        <v>534</v>
      </c>
      <c r="R578">
        <v>58500</v>
      </c>
      <c r="S578">
        <v>100493</v>
      </c>
      <c r="T578">
        <v>1.71782905982905</v>
      </c>
      <c r="U578">
        <v>2</v>
      </c>
    </row>
    <row r="579" spans="1:21" x14ac:dyDescent="0.4">
      <c r="A579">
        <v>577</v>
      </c>
      <c r="B579" t="s">
        <v>12052</v>
      </c>
      <c r="C579" s="1">
        <v>44835</v>
      </c>
      <c r="D579" t="s">
        <v>1047</v>
      </c>
      <c r="E579" t="s">
        <v>1048</v>
      </c>
      <c r="F579">
        <v>40</v>
      </c>
      <c r="G579">
        <v>20</v>
      </c>
      <c r="H579">
        <v>20</v>
      </c>
      <c r="I579">
        <v>20</v>
      </c>
      <c r="J579">
        <v>50</v>
      </c>
      <c r="K579">
        <v>146</v>
      </c>
      <c r="L579">
        <v>160</v>
      </c>
      <c r="M579">
        <v>179</v>
      </c>
      <c r="N579">
        <v>1</v>
      </c>
      <c r="O579">
        <v>1</v>
      </c>
      <c r="P579">
        <v>7.1266276040000003</v>
      </c>
      <c r="Q579">
        <v>528</v>
      </c>
      <c r="R579">
        <v>58500</v>
      </c>
      <c r="S579">
        <v>615695</v>
      </c>
      <c r="T579">
        <v>10.5247008547008</v>
      </c>
      <c r="U579">
        <v>3</v>
      </c>
    </row>
    <row r="580" spans="1:21" x14ac:dyDescent="0.4">
      <c r="A580">
        <v>578</v>
      </c>
      <c r="B580" t="s">
        <v>12052</v>
      </c>
      <c r="C580" s="1">
        <v>44805</v>
      </c>
      <c r="D580" t="s">
        <v>1049</v>
      </c>
      <c r="E580" t="s">
        <v>1050</v>
      </c>
      <c r="F580">
        <v>30</v>
      </c>
      <c r="G580">
        <v>20</v>
      </c>
      <c r="H580">
        <v>30</v>
      </c>
      <c r="I580">
        <v>20</v>
      </c>
      <c r="J580">
        <v>30</v>
      </c>
      <c r="K580">
        <v>54</v>
      </c>
      <c r="L580">
        <v>52</v>
      </c>
      <c r="M580">
        <v>53</v>
      </c>
      <c r="N580">
        <v>1</v>
      </c>
      <c r="O580">
        <v>0</v>
      </c>
      <c r="P580">
        <v>3.3863932289999998</v>
      </c>
      <c r="Q580">
        <v>493</v>
      </c>
      <c r="R580">
        <v>57200</v>
      </c>
      <c r="S580">
        <v>1602534</v>
      </c>
      <c r="T580">
        <v>28.016328671328601</v>
      </c>
      <c r="U580">
        <v>3</v>
      </c>
    </row>
    <row r="581" spans="1:21" x14ac:dyDescent="0.4">
      <c r="A581">
        <v>579</v>
      </c>
      <c r="B581" t="s">
        <v>12053</v>
      </c>
      <c r="C581" s="1">
        <v>45108</v>
      </c>
      <c r="D581" t="s">
        <v>1051</v>
      </c>
      <c r="E581" t="s">
        <v>1052</v>
      </c>
      <c r="F581">
        <v>10</v>
      </c>
      <c r="G581">
        <v>20</v>
      </c>
      <c r="H581">
        <v>40</v>
      </c>
      <c r="I581">
        <v>20</v>
      </c>
      <c r="J581">
        <v>10</v>
      </c>
      <c r="K581">
        <v>239</v>
      </c>
      <c r="L581">
        <v>241</v>
      </c>
      <c r="M581">
        <v>244</v>
      </c>
      <c r="N581">
        <v>1</v>
      </c>
      <c r="O581">
        <v>1</v>
      </c>
      <c r="P581">
        <v>23.202690969999999</v>
      </c>
      <c r="Q581">
        <v>11854</v>
      </c>
      <c r="R581">
        <v>59500</v>
      </c>
      <c r="S581">
        <v>1118099</v>
      </c>
      <c r="T581">
        <v>18.791579831932701</v>
      </c>
      <c r="U581">
        <v>3</v>
      </c>
    </row>
    <row r="582" spans="1:21" x14ac:dyDescent="0.4">
      <c r="A582">
        <v>580</v>
      </c>
      <c r="B582" t="s">
        <v>12053</v>
      </c>
      <c r="C582" s="1">
        <v>45108</v>
      </c>
      <c r="D582" t="s">
        <v>1053</v>
      </c>
      <c r="E582" t="s">
        <v>1054</v>
      </c>
      <c r="F582">
        <v>10</v>
      </c>
      <c r="G582">
        <v>10</v>
      </c>
      <c r="H582">
        <v>10</v>
      </c>
      <c r="I582">
        <v>20</v>
      </c>
      <c r="J582">
        <v>20</v>
      </c>
      <c r="K582">
        <v>20</v>
      </c>
      <c r="L582">
        <v>16</v>
      </c>
      <c r="M582">
        <v>14</v>
      </c>
      <c r="N582">
        <v>0</v>
      </c>
      <c r="O582">
        <v>1</v>
      </c>
      <c r="P582">
        <v>24.344509550000001</v>
      </c>
      <c r="Q582">
        <v>6001</v>
      </c>
      <c r="R582">
        <v>59500</v>
      </c>
      <c r="S582">
        <v>460439</v>
      </c>
      <c r="T582">
        <v>7.7384705882352902</v>
      </c>
      <c r="U582">
        <v>3</v>
      </c>
    </row>
    <row r="583" spans="1:21" x14ac:dyDescent="0.4">
      <c r="A583">
        <v>581</v>
      </c>
      <c r="B583" t="s">
        <v>12053</v>
      </c>
      <c r="C583" s="1">
        <v>45108</v>
      </c>
      <c r="D583" t="s">
        <v>1055</v>
      </c>
      <c r="E583" t="s">
        <v>1056</v>
      </c>
      <c r="F583">
        <v>40</v>
      </c>
      <c r="G583">
        <v>20</v>
      </c>
      <c r="H583">
        <v>10</v>
      </c>
      <c r="I583">
        <v>10</v>
      </c>
      <c r="J583">
        <v>50</v>
      </c>
      <c r="K583">
        <v>239</v>
      </c>
      <c r="L583">
        <v>222</v>
      </c>
      <c r="M583">
        <v>221</v>
      </c>
      <c r="N583">
        <v>1</v>
      </c>
      <c r="O583">
        <v>1</v>
      </c>
      <c r="P583">
        <v>18.61892361</v>
      </c>
      <c r="Q583">
        <v>14503</v>
      </c>
      <c r="R583">
        <v>59500</v>
      </c>
      <c r="S583">
        <v>400167</v>
      </c>
      <c r="T583">
        <v>6.7254957983193204</v>
      </c>
      <c r="U583">
        <v>3</v>
      </c>
    </row>
    <row r="584" spans="1:21" x14ac:dyDescent="0.4">
      <c r="A584">
        <v>582</v>
      </c>
      <c r="B584" t="s">
        <v>12053</v>
      </c>
      <c r="C584" s="1">
        <v>45108</v>
      </c>
      <c r="D584" t="s">
        <v>1057</v>
      </c>
      <c r="E584" t="s">
        <v>1058</v>
      </c>
      <c r="F584">
        <v>20</v>
      </c>
      <c r="G584">
        <v>20</v>
      </c>
      <c r="H584">
        <v>10</v>
      </c>
      <c r="I584">
        <v>20</v>
      </c>
      <c r="J584">
        <v>30</v>
      </c>
      <c r="K584">
        <v>9</v>
      </c>
      <c r="L584">
        <v>4</v>
      </c>
      <c r="M584">
        <v>4</v>
      </c>
      <c r="N584">
        <v>1</v>
      </c>
      <c r="O584">
        <v>1</v>
      </c>
      <c r="P584">
        <v>13.950846350000001</v>
      </c>
      <c r="Q584">
        <v>10239</v>
      </c>
      <c r="R584">
        <v>59500</v>
      </c>
      <c r="S584">
        <v>237210</v>
      </c>
      <c r="T584">
        <v>3.9867226890756302</v>
      </c>
      <c r="U584">
        <v>2</v>
      </c>
    </row>
    <row r="585" spans="1:21" x14ac:dyDescent="0.4">
      <c r="A585">
        <v>583</v>
      </c>
      <c r="B585" t="s">
        <v>12053</v>
      </c>
      <c r="C585" s="1">
        <v>45108</v>
      </c>
      <c r="D585" t="s">
        <v>1059</v>
      </c>
      <c r="E585" t="s">
        <v>1060</v>
      </c>
      <c r="F585">
        <v>30</v>
      </c>
      <c r="G585">
        <v>20</v>
      </c>
      <c r="H585">
        <v>20</v>
      </c>
      <c r="I585">
        <v>20</v>
      </c>
      <c r="J585">
        <v>50</v>
      </c>
      <c r="K585">
        <v>240</v>
      </c>
      <c r="L585">
        <v>221</v>
      </c>
      <c r="M585">
        <v>218</v>
      </c>
      <c r="N585">
        <v>2</v>
      </c>
      <c r="O585">
        <v>1</v>
      </c>
      <c r="P585">
        <v>12.381401909999999</v>
      </c>
      <c r="Q585">
        <v>5748</v>
      </c>
      <c r="R585">
        <v>59500</v>
      </c>
      <c r="S585">
        <v>220809</v>
      </c>
      <c r="T585">
        <v>3.7110756302521</v>
      </c>
      <c r="U585">
        <v>2</v>
      </c>
    </row>
    <row r="586" spans="1:21" x14ac:dyDescent="0.4">
      <c r="A586">
        <v>584</v>
      </c>
      <c r="B586" t="s">
        <v>12053</v>
      </c>
      <c r="C586" s="1">
        <v>45078</v>
      </c>
      <c r="D586" t="s">
        <v>1061</v>
      </c>
      <c r="E586" t="s">
        <v>1062</v>
      </c>
      <c r="F586">
        <v>20</v>
      </c>
      <c r="G586">
        <v>10</v>
      </c>
      <c r="H586">
        <v>20</v>
      </c>
      <c r="I586">
        <v>20</v>
      </c>
      <c r="J586">
        <v>10</v>
      </c>
      <c r="K586">
        <v>19</v>
      </c>
      <c r="L586">
        <v>14</v>
      </c>
      <c r="M586">
        <v>18</v>
      </c>
      <c r="N586">
        <v>2</v>
      </c>
      <c r="O586">
        <v>1</v>
      </c>
      <c r="P586">
        <v>16.10329861</v>
      </c>
      <c r="Q586">
        <v>12068</v>
      </c>
      <c r="R586">
        <v>47700</v>
      </c>
      <c r="S586">
        <v>1122657</v>
      </c>
      <c r="T586">
        <v>23.535786163522001</v>
      </c>
      <c r="U586">
        <v>3</v>
      </c>
    </row>
    <row r="587" spans="1:21" x14ac:dyDescent="0.4">
      <c r="A587">
        <v>585</v>
      </c>
      <c r="B587" t="s">
        <v>12053</v>
      </c>
      <c r="C587" s="1">
        <v>45078</v>
      </c>
      <c r="D587" t="s">
        <v>1063</v>
      </c>
      <c r="E587" t="s">
        <v>1064</v>
      </c>
      <c r="F587">
        <v>20</v>
      </c>
      <c r="G587">
        <v>10</v>
      </c>
      <c r="H587">
        <v>20</v>
      </c>
      <c r="I587">
        <v>20</v>
      </c>
      <c r="J587">
        <v>10</v>
      </c>
      <c r="K587">
        <v>244</v>
      </c>
      <c r="L587">
        <v>240</v>
      </c>
      <c r="M587">
        <v>239</v>
      </c>
      <c r="N587">
        <v>0</v>
      </c>
      <c r="O587">
        <v>1</v>
      </c>
      <c r="P587">
        <v>15.905815970000001</v>
      </c>
      <c r="Q587">
        <v>5656</v>
      </c>
      <c r="R587">
        <v>47700</v>
      </c>
      <c r="S587">
        <v>910814</v>
      </c>
      <c r="T587">
        <v>19.0946331236897</v>
      </c>
      <c r="U587">
        <v>3</v>
      </c>
    </row>
    <row r="588" spans="1:21" x14ac:dyDescent="0.4">
      <c r="A588">
        <v>586</v>
      </c>
      <c r="B588" t="s">
        <v>12053</v>
      </c>
      <c r="C588" s="1">
        <v>45078</v>
      </c>
      <c r="D588" t="s">
        <v>1065</v>
      </c>
      <c r="E588" t="s">
        <v>1066</v>
      </c>
      <c r="F588">
        <v>20</v>
      </c>
      <c r="G588">
        <v>20</v>
      </c>
      <c r="H588">
        <v>20</v>
      </c>
      <c r="I588">
        <v>20</v>
      </c>
      <c r="J588">
        <v>30</v>
      </c>
      <c r="K588">
        <v>168</v>
      </c>
      <c r="L588">
        <v>159</v>
      </c>
      <c r="M588">
        <v>132</v>
      </c>
      <c r="N588">
        <v>2</v>
      </c>
      <c r="O588">
        <v>1</v>
      </c>
      <c r="P588">
        <v>9.97265625</v>
      </c>
      <c r="Q588">
        <v>7637</v>
      </c>
      <c r="R588">
        <v>47700</v>
      </c>
      <c r="S588">
        <v>348924</v>
      </c>
      <c r="T588">
        <v>7.3149685534591198</v>
      </c>
      <c r="U588">
        <v>3</v>
      </c>
    </row>
    <row r="589" spans="1:21" x14ac:dyDescent="0.4">
      <c r="A589">
        <v>587</v>
      </c>
      <c r="B589" t="s">
        <v>12053</v>
      </c>
      <c r="C589" s="1">
        <v>45078</v>
      </c>
      <c r="D589" t="s">
        <v>1067</v>
      </c>
      <c r="E589" t="s">
        <v>1068</v>
      </c>
      <c r="F589">
        <v>10</v>
      </c>
      <c r="G589">
        <v>10</v>
      </c>
      <c r="H589">
        <v>20</v>
      </c>
      <c r="I589">
        <v>20</v>
      </c>
      <c r="J589">
        <v>20</v>
      </c>
      <c r="K589">
        <v>19</v>
      </c>
      <c r="L589">
        <v>13</v>
      </c>
      <c r="M589">
        <v>9</v>
      </c>
      <c r="N589">
        <v>1</v>
      </c>
      <c r="O589">
        <v>2</v>
      </c>
      <c r="P589">
        <v>14.890950520000001</v>
      </c>
      <c r="Q589">
        <v>10021</v>
      </c>
      <c r="R589">
        <v>47700</v>
      </c>
      <c r="S589">
        <v>3709034</v>
      </c>
      <c r="T589">
        <v>77.757526205450702</v>
      </c>
      <c r="U589">
        <v>3</v>
      </c>
    </row>
    <row r="590" spans="1:21" x14ac:dyDescent="0.4">
      <c r="A590">
        <v>588</v>
      </c>
      <c r="B590" t="s">
        <v>12053</v>
      </c>
      <c r="C590" s="1">
        <v>45078</v>
      </c>
      <c r="D590" t="s">
        <v>1069</v>
      </c>
      <c r="E590" t="s">
        <v>1070</v>
      </c>
      <c r="F590">
        <v>20</v>
      </c>
      <c r="G590">
        <v>20</v>
      </c>
      <c r="H590">
        <v>20</v>
      </c>
      <c r="I590">
        <v>20</v>
      </c>
      <c r="J590">
        <v>20</v>
      </c>
      <c r="K590">
        <v>247</v>
      </c>
      <c r="L590">
        <v>238</v>
      </c>
      <c r="M590">
        <v>241</v>
      </c>
      <c r="N590">
        <v>0</v>
      </c>
      <c r="O590">
        <v>1</v>
      </c>
      <c r="P590">
        <v>12.60362413</v>
      </c>
      <c r="Q590">
        <v>5378</v>
      </c>
      <c r="R590">
        <v>47700</v>
      </c>
      <c r="S590">
        <v>49780</v>
      </c>
      <c r="T590">
        <v>1.0436058700209601</v>
      </c>
      <c r="U590">
        <v>1</v>
      </c>
    </row>
    <row r="591" spans="1:21" x14ac:dyDescent="0.4">
      <c r="A591">
        <v>589</v>
      </c>
      <c r="B591" t="s">
        <v>12053</v>
      </c>
      <c r="C591" s="1">
        <v>45078</v>
      </c>
      <c r="D591" t="s">
        <v>1071</v>
      </c>
      <c r="E591" t="s">
        <v>1072</v>
      </c>
      <c r="F591">
        <v>20</v>
      </c>
      <c r="G591">
        <v>20</v>
      </c>
      <c r="H591">
        <v>40</v>
      </c>
      <c r="I591">
        <v>20</v>
      </c>
      <c r="J591">
        <v>20</v>
      </c>
      <c r="K591">
        <v>199</v>
      </c>
      <c r="L591">
        <v>198</v>
      </c>
      <c r="M591">
        <v>163</v>
      </c>
      <c r="N591">
        <v>2</v>
      </c>
      <c r="O591">
        <v>1</v>
      </c>
      <c r="P591">
        <v>19.282660589999999</v>
      </c>
      <c r="Q591">
        <v>11857</v>
      </c>
      <c r="R591">
        <v>47700</v>
      </c>
      <c r="S591">
        <v>1214995</v>
      </c>
      <c r="T591">
        <v>25.471593291404599</v>
      </c>
      <c r="U591">
        <v>3</v>
      </c>
    </row>
    <row r="592" spans="1:21" x14ac:dyDescent="0.4">
      <c r="A592">
        <v>590</v>
      </c>
      <c r="B592" t="s">
        <v>12053</v>
      </c>
      <c r="C592" s="1">
        <v>45047</v>
      </c>
      <c r="D592" t="s">
        <v>1073</v>
      </c>
      <c r="E592" t="s">
        <v>1074</v>
      </c>
      <c r="F592">
        <v>20</v>
      </c>
      <c r="G592">
        <v>20</v>
      </c>
      <c r="H592">
        <v>30</v>
      </c>
      <c r="I592">
        <v>20</v>
      </c>
      <c r="J592">
        <v>20</v>
      </c>
      <c r="K592">
        <v>13</v>
      </c>
      <c r="L592">
        <v>11</v>
      </c>
      <c r="M592">
        <v>10</v>
      </c>
      <c r="N592">
        <v>2</v>
      </c>
      <c r="O592">
        <v>1</v>
      </c>
      <c r="P592">
        <v>18.26736111</v>
      </c>
      <c r="Q592">
        <v>6482</v>
      </c>
      <c r="R592">
        <v>39000</v>
      </c>
      <c r="S592">
        <v>47940</v>
      </c>
      <c r="T592">
        <v>1.22923076923076</v>
      </c>
      <c r="U592">
        <v>2</v>
      </c>
    </row>
    <row r="593" spans="1:21" x14ac:dyDescent="0.4">
      <c r="A593">
        <v>591</v>
      </c>
      <c r="B593" t="s">
        <v>12053</v>
      </c>
      <c r="C593" s="1">
        <v>45047</v>
      </c>
      <c r="D593" t="s">
        <v>1075</v>
      </c>
      <c r="E593" t="s">
        <v>1076</v>
      </c>
      <c r="F593">
        <v>30</v>
      </c>
      <c r="G593">
        <v>20</v>
      </c>
      <c r="H593">
        <v>20</v>
      </c>
      <c r="I593">
        <v>30</v>
      </c>
      <c r="J593">
        <v>50</v>
      </c>
      <c r="K593">
        <v>205</v>
      </c>
      <c r="L593">
        <v>197</v>
      </c>
      <c r="M593">
        <v>169</v>
      </c>
      <c r="N593">
        <v>1</v>
      </c>
      <c r="O593">
        <v>0</v>
      </c>
      <c r="P593">
        <v>34.294704860000003</v>
      </c>
      <c r="Q593">
        <v>7211</v>
      </c>
      <c r="R593">
        <v>39000</v>
      </c>
      <c r="S593">
        <v>602780</v>
      </c>
      <c r="T593">
        <v>15.4558974358974</v>
      </c>
      <c r="U593">
        <v>3</v>
      </c>
    </row>
    <row r="594" spans="1:21" x14ac:dyDescent="0.4">
      <c r="A594">
        <v>592</v>
      </c>
      <c r="B594" t="s">
        <v>12053</v>
      </c>
      <c r="C594" s="1">
        <v>45047</v>
      </c>
      <c r="D594" t="s">
        <v>1077</v>
      </c>
      <c r="E594" t="s">
        <v>1078</v>
      </c>
      <c r="F594">
        <v>10</v>
      </c>
      <c r="G594">
        <v>20</v>
      </c>
      <c r="H594">
        <v>20</v>
      </c>
      <c r="I594">
        <v>20</v>
      </c>
      <c r="J594">
        <v>30</v>
      </c>
      <c r="K594">
        <v>14</v>
      </c>
      <c r="L594">
        <v>11</v>
      </c>
      <c r="M594">
        <v>11</v>
      </c>
      <c r="N594">
        <v>0</v>
      </c>
      <c r="O594">
        <v>1</v>
      </c>
      <c r="P594">
        <v>29.039713540000001</v>
      </c>
      <c r="Q594">
        <v>3385</v>
      </c>
      <c r="R594">
        <v>39000</v>
      </c>
      <c r="S594">
        <v>52356</v>
      </c>
      <c r="T594">
        <v>1.3424615384615299</v>
      </c>
      <c r="U594">
        <v>2</v>
      </c>
    </row>
    <row r="595" spans="1:21" x14ac:dyDescent="0.4">
      <c r="A595">
        <v>593</v>
      </c>
      <c r="B595" t="s">
        <v>12053</v>
      </c>
      <c r="C595" s="1">
        <v>45047</v>
      </c>
      <c r="D595" t="s">
        <v>1079</v>
      </c>
      <c r="E595" t="s">
        <v>1080</v>
      </c>
      <c r="F595">
        <v>20</v>
      </c>
      <c r="G595">
        <v>10</v>
      </c>
      <c r="H595">
        <v>20</v>
      </c>
      <c r="I595">
        <v>30</v>
      </c>
      <c r="J595">
        <v>20</v>
      </c>
      <c r="K595">
        <v>16</v>
      </c>
      <c r="L595">
        <v>12</v>
      </c>
      <c r="M595">
        <v>10</v>
      </c>
      <c r="N595">
        <v>0</v>
      </c>
      <c r="O595">
        <v>1</v>
      </c>
      <c r="P595">
        <v>15.714192710000001</v>
      </c>
      <c r="Q595">
        <v>7166</v>
      </c>
      <c r="R595">
        <v>39000</v>
      </c>
      <c r="S595">
        <v>1236801</v>
      </c>
      <c r="T595">
        <v>31.712846153846101</v>
      </c>
      <c r="U595">
        <v>3</v>
      </c>
    </row>
    <row r="596" spans="1:21" x14ac:dyDescent="0.4">
      <c r="A596">
        <v>594</v>
      </c>
      <c r="B596" t="s">
        <v>12053</v>
      </c>
      <c r="C596" s="1">
        <v>45047</v>
      </c>
      <c r="D596" t="s">
        <v>1081</v>
      </c>
      <c r="E596" t="s">
        <v>1082</v>
      </c>
      <c r="F596">
        <v>20</v>
      </c>
      <c r="G596">
        <v>20</v>
      </c>
      <c r="H596">
        <v>20</v>
      </c>
      <c r="I596">
        <v>20</v>
      </c>
      <c r="J596">
        <v>20</v>
      </c>
      <c r="K596">
        <v>199</v>
      </c>
      <c r="L596">
        <v>190</v>
      </c>
      <c r="M596">
        <v>180</v>
      </c>
      <c r="N596">
        <v>2</v>
      </c>
      <c r="O596">
        <v>1</v>
      </c>
      <c r="P596">
        <v>15.411783850000001</v>
      </c>
      <c r="Q596">
        <v>7569</v>
      </c>
      <c r="R596">
        <v>39000</v>
      </c>
      <c r="S596">
        <v>704491</v>
      </c>
      <c r="T596">
        <v>18.063871794871702</v>
      </c>
      <c r="U596">
        <v>3</v>
      </c>
    </row>
    <row r="597" spans="1:21" x14ac:dyDescent="0.4">
      <c r="A597">
        <v>595</v>
      </c>
      <c r="B597" t="s">
        <v>12053</v>
      </c>
      <c r="C597" s="1">
        <v>45047</v>
      </c>
      <c r="D597" t="s">
        <v>1083</v>
      </c>
      <c r="E597" t="s">
        <v>1084</v>
      </c>
      <c r="F597">
        <v>20</v>
      </c>
      <c r="G597">
        <v>20</v>
      </c>
      <c r="H597">
        <v>20</v>
      </c>
      <c r="I597">
        <v>20</v>
      </c>
      <c r="J597">
        <v>20</v>
      </c>
      <c r="K597">
        <v>15</v>
      </c>
      <c r="L597">
        <v>11</v>
      </c>
      <c r="M597">
        <v>8</v>
      </c>
      <c r="N597">
        <v>2</v>
      </c>
      <c r="O597">
        <v>1</v>
      </c>
      <c r="P597">
        <v>13.343315970000001</v>
      </c>
      <c r="Q597">
        <v>3584</v>
      </c>
      <c r="R597">
        <v>39000</v>
      </c>
      <c r="S597">
        <v>19125</v>
      </c>
      <c r="T597">
        <v>0.49038461538461497</v>
      </c>
      <c r="U597">
        <v>1</v>
      </c>
    </row>
    <row r="598" spans="1:21" x14ac:dyDescent="0.4">
      <c r="A598">
        <v>596</v>
      </c>
      <c r="B598" t="s">
        <v>12053</v>
      </c>
      <c r="C598" s="1">
        <v>45047</v>
      </c>
      <c r="D598" t="s">
        <v>1085</v>
      </c>
      <c r="E598" t="s">
        <v>1086</v>
      </c>
      <c r="F598">
        <v>10</v>
      </c>
      <c r="G598">
        <v>10</v>
      </c>
      <c r="H598">
        <v>10</v>
      </c>
      <c r="I598">
        <v>10</v>
      </c>
      <c r="J598">
        <v>20</v>
      </c>
      <c r="K598">
        <v>251</v>
      </c>
      <c r="L598">
        <v>4</v>
      </c>
      <c r="M598">
        <v>6</v>
      </c>
      <c r="N598">
        <v>2</v>
      </c>
      <c r="O598">
        <v>1</v>
      </c>
      <c r="P598">
        <v>3.9713541669999999</v>
      </c>
      <c r="Q598">
        <v>7608</v>
      </c>
      <c r="R598">
        <v>39000</v>
      </c>
      <c r="S598">
        <v>616672</v>
      </c>
      <c r="T598">
        <v>15.812102564102499</v>
      </c>
      <c r="U598">
        <v>3</v>
      </c>
    </row>
    <row r="599" spans="1:21" x14ac:dyDescent="0.4">
      <c r="A599">
        <v>597</v>
      </c>
      <c r="B599" t="s">
        <v>12053</v>
      </c>
      <c r="C599" s="1">
        <v>45047</v>
      </c>
      <c r="D599" t="s">
        <v>1087</v>
      </c>
      <c r="E599" t="s">
        <v>1088</v>
      </c>
      <c r="F599">
        <v>10</v>
      </c>
      <c r="G599">
        <v>10</v>
      </c>
      <c r="H599">
        <v>10</v>
      </c>
      <c r="I599">
        <v>10</v>
      </c>
      <c r="J599">
        <v>10</v>
      </c>
      <c r="K599">
        <v>183</v>
      </c>
      <c r="L599">
        <v>91</v>
      </c>
      <c r="M599">
        <v>17</v>
      </c>
      <c r="N599">
        <v>2</v>
      </c>
      <c r="O599">
        <v>1</v>
      </c>
      <c r="P599">
        <v>7.2083333329999997</v>
      </c>
      <c r="Q599">
        <v>4723</v>
      </c>
      <c r="R599">
        <v>39000</v>
      </c>
      <c r="S599">
        <v>24723</v>
      </c>
      <c r="T599">
        <v>0.63392307692307603</v>
      </c>
      <c r="U599">
        <v>1</v>
      </c>
    </row>
    <row r="600" spans="1:21" x14ac:dyDescent="0.4">
      <c r="A600">
        <v>598</v>
      </c>
      <c r="B600" t="s">
        <v>12053</v>
      </c>
      <c r="C600" s="1">
        <v>45017</v>
      </c>
      <c r="D600" t="s">
        <v>1089</v>
      </c>
      <c r="E600" t="s">
        <v>1090</v>
      </c>
      <c r="F600">
        <v>10</v>
      </c>
      <c r="G600">
        <v>10</v>
      </c>
      <c r="H600">
        <v>10</v>
      </c>
      <c r="I600">
        <v>20</v>
      </c>
      <c r="J600">
        <v>20</v>
      </c>
      <c r="K600">
        <v>14</v>
      </c>
      <c r="L600">
        <v>7</v>
      </c>
      <c r="M600">
        <v>5</v>
      </c>
      <c r="N600">
        <v>0</v>
      </c>
      <c r="O600">
        <v>1</v>
      </c>
      <c r="P600">
        <v>10.374457469999999</v>
      </c>
      <c r="Q600">
        <v>7336</v>
      </c>
      <c r="R600">
        <v>20500</v>
      </c>
      <c r="S600">
        <v>594367</v>
      </c>
      <c r="T600">
        <v>28.993512195121902</v>
      </c>
      <c r="U600">
        <v>3</v>
      </c>
    </row>
    <row r="601" spans="1:21" x14ac:dyDescent="0.4">
      <c r="A601">
        <v>599</v>
      </c>
      <c r="B601" t="s">
        <v>12053</v>
      </c>
      <c r="C601" s="1">
        <v>45017</v>
      </c>
      <c r="D601" t="s">
        <v>1091</v>
      </c>
      <c r="E601" t="s">
        <v>1092</v>
      </c>
      <c r="F601">
        <v>10</v>
      </c>
      <c r="G601">
        <v>10</v>
      </c>
      <c r="H601">
        <v>10</v>
      </c>
      <c r="I601">
        <v>10</v>
      </c>
      <c r="J601">
        <v>20</v>
      </c>
      <c r="K601">
        <v>241</v>
      </c>
      <c r="L601">
        <v>237</v>
      </c>
      <c r="M601">
        <v>242</v>
      </c>
      <c r="N601">
        <v>0</v>
      </c>
      <c r="O601">
        <v>1</v>
      </c>
      <c r="P601">
        <v>6.8947482640000004</v>
      </c>
      <c r="Q601">
        <v>4102</v>
      </c>
      <c r="R601">
        <v>20500</v>
      </c>
      <c r="S601">
        <v>35401</v>
      </c>
      <c r="T601">
        <v>1.72687804878048</v>
      </c>
      <c r="U601">
        <v>2</v>
      </c>
    </row>
    <row r="602" spans="1:21" x14ac:dyDescent="0.4">
      <c r="A602">
        <v>600</v>
      </c>
      <c r="B602" t="s">
        <v>12053</v>
      </c>
      <c r="C602" s="1">
        <v>45017</v>
      </c>
      <c r="D602" t="s">
        <v>1093</v>
      </c>
      <c r="E602" t="s">
        <v>1094</v>
      </c>
      <c r="F602">
        <v>10</v>
      </c>
      <c r="G602">
        <v>10</v>
      </c>
      <c r="H602">
        <v>10</v>
      </c>
      <c r="I602">
        <v>10</v>
      </c>
      <c r="J602">
        <v>10</v>
      </c>
      <c r="K602">
        <v>252</v>
      </c>
      <c r="L602">
        <v>128</v>
      </c>
      <c r="M602">
        <v>156</v>
      </c>
      <c r="N602">
        <v>2</v>
      </c>
      <c r="O602">
        <v>1</v>
      </c>
      <c r="P602">
        <v>7.3216145829999997</v>
      </c>
      <c r="Q602">
        <v>11487</v>
      </c>
      <c r="R602">
        <v>20500</v>
      </c>
      <c r="S602">
        <v>1238819</v>
      </c>
      <c r="T602">
        <v>60.430195121951201</v>
      </c>
      <c r="U602">
        <v>3</v>
      </c>
    </row>
    <row r="603" spans="1:21" x14ac:dyDescent="0.4">
      <c r="A603">
        <v>601</v>
      </c>
      <c r="B603" t="s">
        <v>12053</v>
      </c>
      <c r="C603" s="1">
        <v>45017</v>
      </c>
      <c r="D603" t="s">
        <v>1095</v>
      </c>
      <c r="E603" t="s">
        <v>1096</v>
      </c>
      <c r="F603">
        <v>10</v>
      </c>
      <c r="G603">
        <v>10</v>
      </c>
      <c r="H603">
        <v>10</v>
      </c>
      <c r="I603">
        <v>10</v>
      </c>
      <c r="J603">
        <v>20</v>
      </c>
      <c r="K603">
        <v>14</v>
      </c>
      <c r="L603">
        <v>9</v>
      </c>
      <c r="M603">
        <v>8</v>
      </c>
      <c r="N603">
        <v>2</v>
      </c>
      <c r="O603">
        <v>1</v>
      </c>
      <c r="P603">
        <v>3.373263889</v>
      </c>
      <c r="Q603">
        <v>6448</v>
      </c>
      <c r="R603">
        <v>20500</v>
      </c>
      <c r="S603">
        <v>267880</v>
      </c>
      <c r="T603">
        <v>13.067317073170701</v>
      </c>
      <c r="U603">
        <v>3</v>
      </c>
    </row>
    <row r="604" spans="1:21" x14ac:dyDescent="0.4">
      <c r="A604">
        <v>602</v>
      </c>
      <c r="B604" t="s">
        <v>12053</v>
      </c>
      <c r="C604" s="1">
        <v>45017</v>
      </c>
      <c r="D604" t="s">
        <v>1097</v>
      </c>
      <c r="E604" t="s">
        <v>1098</v>
      </c>
      <c r="F604">
        <v>10</v>
      </c>
      <c r="G604">
        <v>20</v>
      </c>
      <c r="H604">
        <v>10</v>
      </c>
      <c r="I604">
        <v>10</v>
      </c>
      <c r="J604">
        <v>20</v>
      </c>
      <c r="K604">
        <v>248</v>
      </c>
      <c r="L604">
        <v>238</v>
      </c>
      <c r="M604">
        <v>230</v>
      </c>
      <c r="N604">
        <v>1</v>
      </c>
      <c r="O604">
        <v>1</v>
      </c>
      <c r="P604">
        <v>3.1370442710000002</v>
      </c>
      <c r="Q604">
        <v>15401</v>
      </c>
      <c r="R604">
        <v>20500</v>
      </c>
      <c r="S604">
        <v>1614202</v>
      </c>
      <c r="T604">
        <v>78.741560975609701</v>
      </c>
      <c r="U604">
        <v>3</v>
      </c>
    </row>
    <row r="605" spans="1:21" x14ac:dyDescent="0.4">
      <c r="A605">
        <v>603</v>
      </c>
      <c r="B605" t="s">
        <v>12053</v>
      </c>
      <c r="C605" s="1">
        <v>45017</v>
      </c>
      <c r="D605" t="s">
        <v>1099</v>
      </c>
      <c r="E605" t="s">
        <v>1100</v>
      </c>
      <c r="F605">
        <v>10</v>
      </c>
      <c r="G605">
        <v>10</v>
      </c>
      <c r="H605">
        <v>10</v>
      </c>
      <c r="I605">
        <v>20</v>
      </c>
      <c r="J605">
        <v>20</v>
      </c>
      <c r="K605">
        <v>252</v>
      </c>
      <c r="L605">
        <v>245</v>
      </c>
      <c r="M605">
        <v>237</v>
      </c>
      <c r="N605">
        <v>2</v>
      </c>
      <c r="O605">
        <v>1</v>
      </c>
      <c r="P605">
        <v>6.5516493059999998</v>
      </c>
      <c r="Q605">
        <v>10422</v>
      </c>
      <c r="R605">
        <v>20500</v>
      </c>
      <c r="S605">
        <v>663530</v>
      </c>
      <c r="T605">
        <v>32.367317073170703</v>
      </c>
      <c r="U605">
        <v>3</v>
      </c>
    </row>
    <row r="606" spans="1:21" x14ac:dyDescent="0.4">
      <c r="A606">
        <v>604</v>
      </c>
      <c r="B606" t="s">
        <v>12053</v>
      </c>
      <c r="C606" s="1">
        <v>45017</v>
      </c>
      <c r="D606" t="s">
        <v>1101</v>
      </c>
      <c r="E606" t="s">
        <v>1102</v>
      </c>
      <c r="F606">
        <v>10</v>
      </c>
      <c r="G606">
        <v>10</v>
      </c>
      <c r="H606">
        <v>10</v>
      </c>
      <c r="I606">
        <v>10</v>
      </c>
      <c r="J606">
        <v>10</v>
      </c>
      <c r="K606">
        <v>248</v>
      </c>
      <c r="L606">
        <v>244</v>
      </c>
      <c r="M606">
        <v>233</v>
      </c>
      <c r="N606">
        <v>0</v>
      </c>
      <c r="O606">
        <v>1</v>
      </c>
      <c r="P606">
        <v>3.4913194440000002</v>
      </c>
      <c r="Q606">
        <v>5069</v>
      </c>
      <c r="R606">
        <v>20500</v>
      </c>
      <c r="S606">
        <v>684641</v>
      </c>
      <c r="T606">
        <v>33.397121951219503</v>
      </c>
      <c r="U606">
        <v>3</v>
      </c>
    </row>
    <row r="607" spans="1:21" x14ac:dyDescent="0.4">
      <c r="A607">
        <v>605</v>
      </c>
      <c r="B607" t="s">
        <v>12054</v>
      </c>
      <c r="C607" s="1">
        <v>45078</v>
      </c>
      <c r="D607" t="s">
        <v>1103</v>
      </c>
      <c r="F607">
        <v>10</v>
      </c>
      <c r="G607">
        <v>10</v>
      </c>
      <c r="H607">
        <v>10</v>
      </c>
      <c r="I607">
        <v>10</v>
      </c>
      <c r="J607">
        <v>10</v>
      </c>
      <c r="K607">
        <v>90</v>
      </c>
      <c r="L607">
        <v>83</v>
      </c>
      <c r="M607">
        <v>31</v>
      </c>
      <c r="N607">
        <v>1</v>
      </c>
      <c r="O607">
        <v>0</v>
      </c>
      <c r="P607">
        <v>0</v>
      </c>
      <c r="Q607">
        <v>2371</v>
      </c>
      <c r="R607">
        <v>558000</v>
      </c>
      <c r="S607">
        <v>336884</v>
      </c>
      <c r="T607">
        <v>0.60373476702508899</v>
      </c>
      <c r="U607">
        <v>1</v>
      </c>
    </row>
    <row r="608" spans="1:21" x14ac:dyDescent="0.4">
      <c r="A608">
        <v>606</v>
      </c>
      <c r="B608" t="s">
        <v>12054</v>
      </c>
      <c r="C608" s="1">
        <v>45078</v>
      </c>
      <c r="D608" t="s">
        <v>1104</v>
      </c>
      <c r="E608" t="s">
        <v>1105</v>
      </c>
      <c r="F608">
        <v>10</v>
      </c>
      <c r="G608">
        <v>10</v>
      </c>
      <c r="H608">
        <v>40</v>
      </c>
      <c r="I608">
        <v>20</v>
      </c>
      <c r="J608">
        <v>20</v>
      </c>
      <c r="K608">
        <v>18</v>
      </c>
      <c r="L608">
        <v>17</v>
      </c>
      <c r="M608">
        <v>16</v>
      </c>
      <c r="N608">
        <v>1</v>
      </c>
      <c r="O608">
        <v>1</v>
      </c>
      <c r="P608">
        <v>21.882486979999999</v>
      </c>
      <c r="Q608">
        <v>1145</v>
      </c>
      <c r="R608">
        <v>558000</v>
      </c>
      <c r="S608">
        <v>529962</v>
      </c>
      <c r="T608">
        <v>0.94975268817204295</v>
      </c>
      <c r="U608">
        <v>1</v>
      </c>
    </row>
    <row r="609" spans="1:21" x14ac:dyDescent="0.4">
      <c r="A609">
        <v>607</v>
      </c>
      <c r="B609" t="s">
        <v>12054</v>
      </c>
      <c r="C609" s="1">
        <v>45078</v>
      </c>
      <c r="D609" t="s">
        <v>1106</v>
      </c>
      <c r="E609" t="s">
        <v>1107</v>
      </c>
      <c r="F609">
        <v>10</v>
      </c>
      <c r="G609">
        <v>10</v>
      </c>
      <c r="H609">
        <v>20</v>
      </c>
      <c r="I609">
        <v>20</v>
      </c>
      <c r="J609">
        <v>10</v>
      </c>
      <c r="K609">
        <v>208</v>
      </c>
      <c r="L609">
        <v>188</v>
      </c>
      <c r="M609">
        <v>155</v>
      </c>
      <c r="N609">
        <v>1</v>
      </c>
      <c r="O609">
        <v>2</v>
      </c>
      <c r="P609">
        <v>18.766384550000001</v>
      </c>
      <c r="Q609">
        <v>1137</v>
      </c>
      <c r="R609">
        <v>558000</v>
      </c>
      <c r="S609">
        <v>1010973</v>
      </c>
      <c r="T609">
        <v>1.8117795698924699</v>
      </c>
      <c r="U609">
        <v>2</v>
      </c>
    </row>
    <row r="610" spans="1:21" x14ac:dyDescent="0.4">
      <c r="A610">
        <v>608</v>
      </c>
      <c r="B610" t="s">
        <v>12054</v>
      </c>
      <c r="C610" s="1">
        <v>45078</v>
      </c>
      <c r="D610" t="s">
        <v>1108</v>
      </c>
      <c r="F610">
        <v>10</v>
      </c>
      <c r="G610">
        <v>20</v>
      </c>
      <c r="H610">
        <v>20</v>
      </c>
      <c r="I610">
        <v>20</v>
      </c>
      <c r="J610">
        <v>10</v>
      </c>
      <c r="K610">
        <v>137</v>
      </c>
      <c r="L610">
        <v>155</v>
      </c>
      <c r="M610">
        <v>155</v>
      </c>
      <c r="N610">
        <v>0</v>
      </c>
      <c r="O610">
        <v>1</v>
      </c>
      <c r="P610">
        <v>0</v>
      </c>
      <c r="Q610">
        <v>749</v>
      </c>
      <c r="R610">
        <v>558000</v>
      </c>
      <c r="S610">
        <v>168132</v>
      </c>
      <c r="T610">
        <v>0.30131182795698902</v>
      </c>
      <c r="U610">
        <v>0</v>
      </c>
    </row>
    <row r="611" spans="1:21" x14ac:dyDescent="0.4">
      <c r="A611">
        <v>609</v>
      </c>
      <c r="B611" t="s">
        <v>12054</v>
      </c>
      <c r="C611" s="1">
        <v>45078</v>
      </c>
      <c r="D611" t="s">
        <v>1109</v>
      </c>
      <c r="E611" t="s">
        <v>1110</v>
      </c>
      <c r="F611">
        <v>30</v>
      </c>
      <c r="G611">
        <v>20</v>
      </c>
      <c r="H611">
        <v>20</v>
      </c>
      <c r="I611">
        <v>30</v>
      </c>
      <c r="J611">
        <v>20</v>
      </c>
      <c r="K611">
        <v>57</v>
      </c>
      <c r="L611">
        <v>52</v>
      </c>
      <c r="M611">
        <v>55</v>
      </c>
      <c r="N611">
        <v>2</v>
      </c>
      <c r="O611">
        <v>1</v>
      </c>
      <c r="P611">
        <v>10.73741319</v>
      </c>
      <c r="Q611">
        <v>2176</v>
      </c>
      <c r="R611">
        <v>558000</v>
      </c>
      <c r="S611">
        <v>45100</v>
      </c>
      <c r="T611">
        <v>8.08243727598566E-2</v>
      </c>
      <c r="U611">
        <v>0</v>
      </c>
    </row>
    <row r="612" spans="1:21" x14ac:dyDescent="0.4">
      <c r="A612">
        <v>610</v>
      </c>
      <c r="B612" t="s">
        <v>12054</v>
      </c>
      <c r="C612" s="1">
        <v>45078</v>
      </c>
      <c r="D612" t="s">
        <v>1111</v>
      </c>
      <c r="F612">
        <v>10</v>
      </c>
      <c r="G612">
        <v>10</v>
      </c>
      <c r="H612">
        <v>10</v>
      </c>
      <c r="I612">
        <v>10</v>
      </c>
      <c r="J612">
        <v>10</v>
      </c>
      <c r="K612">
        <v>232</v>
      </c>
      <c r="L612">
        <v>233</v>
      </c>
      <c r="M612">
        <v>234</v>
      </c>
      <c r="N612">
        <v>0</v>
      </c>
      <c r="O612">
        <v>2</v>
      </c>
      <c r="P612">
        <v>0</v>
      </c>
      <c r="Q612">
        <v>2918</v>
      </c>
      <c r="R612">
        <v>558000</v>
      </c>
      <c r="S612">
        <v>278429</v>
      </c>
      <c r="T612">
        <v>0.49897670250895998</v>
      </c>
      <c r="U612">
        <v>1</v>
      </c>
    </row>
    <row r="613" spans="1:21" x14ac:dyDescent="0.4">
      <c r="A613">
        <v>611</v>
      </c>
      <c r="B613" t="s">
        <v>12054</v>
      </c>
      <c r="C613" s="1">
        <v>45078</v>
      </c>
      <c r="D613" t="s">
        <v>1112</v>
      </c>
      <c r="F613">
        <v>20</v>
      </c>
      <c r="G613">
        <v>10</v>
      </c>
      <c r="H613">
        <v>10</v>
      </c>
      <c r="I613">
        <v>20</v>
      </c>
      <c r="J613">
        <v>40</v>
      </c>
      <c r="K613">
        <v>93</v>
      </c>
      <c r="L613">
        <v>87</v>
      </c>
      <c r="M613">
        <v>83</v>
      </c>
      <c r="N613">
        <v>1</v>
      </c>
      <c r="O613">
        <v>0</v>
      </c>
      <c r="P613">
        <v>0</v>
      </c>
      <c r="Q613">
        <v>2999</v>
      </c>
      <c r="R613">
        <v>558000</v>
      </c>
      <c r="S613">
        <v>920262</v>
      </c>
      <c r="T613">
        <v>1.64921505376344</v>
      </c>
      <c r="U613">
        <v>2</v>
      </c>
    </row>
    <row r="614" spans="1:21" x14ac:dyDescent="0.4">
      <c r="A614">
        <v>612</v>
      </c>
      <c r="B614" t="s">
        <v>12054</v>
      </c>
      <c r="C614" s="1">
        <v>45078</v>
      </c>
      <c r="D614" t="s">
        <v>1113</v>
      </c>
      <c r="F614">
        <v>10</v>
      </c>
      <c r="G614">
        <v>10</v>
      </c>
      <c r="H614">
        <v>10</v>
      </c>
      <c r="I614">
        <v>20</v>
      </c>
      <c r="J614">
        <v>10</v>
      </c>
      <c r="K614">
        <v>239</v>
      </c>
      <c r="L614">
        <v>236</v>
      </c>
      <c r="M614">
        <v>234</v>
      </c>
      <c r="N614">
        <v>0</v>
      </c>
      <c r="O614">
        <v>1</v>
      </c>
      <c r="P614">
        <v>0</v>
      </c>
      <c r="Q614">
        <v>941</v>
      </c>
      <c r="R614">
        <v>558000</v>
      </c>
      <c r="S614">
        <v>125625</v>
      </c>
      <c r="T614">
        <v>0.22513440860215</v>
      </c>
      <c r="U614">
        <v>0</v>
      </c>
    </row>
    <row r="615" spans="1:21" x14ac:dyDescent="0.4">
      <c r="A615">
        <v>613</v>
      </c>
      <c r="B615" t="s">
        <v>12054</v>
      </c>
      <c r="C615" s="1">
        <v>45078</v>
      </c>
      <c r="D615" t="s">
        <v>1114</v>
      </c>
      <c r="E615" t="s">
        <v>1115</v>
      </c>
      <c r="F615">
        <v>10</v>
      </c>
      <c r="G615">
        <v>20</v>
      </c>
      <c r="H615">
        <v>20</v>
      </c>
      <c r="I615">
        <v>20</v>
      </c>
      <c r="J615">
        <v>10</v>
      </c>
      <c r="K615">
        <v>15</v>
      </c>
      <c r="L615">
        <v>31</v>
      </c>
      <c r="M615">
        <v>35</v>
      </c>
      <c r="N615">
        <v>1</v>
      </c>
      <c r="O615">
        <v>1</v>
      </c>
      <c r="P615">
        <v>6.9652777779999999</v>
      </c>
      <c r="Q615">
        <v>1930</v>
      </c>
      <c r="R615">
        <v>558000</v>
      </c>
      <c r="S615">
        <v>728466</v>
      </c>
      <c r="T615">
        <v>1.30549462365591</v>
      </c>
      <c r="U615">
        <v>2</v>
      </c>
    </row>
    <row r="616" spans="1:21" x14ac:dyDescent="0.4">
      <c r="A616">
        <v>614</v>
      </c>
      <c r="B616" t="s">
        <v>12054</v>
      </c>
      <c r="C616" s="1">
        <v>45078</v>
      </c>
      <c r="D616" t="s">
        <v>1116</v>
      </c>
      <c r="F616">
        <v>10</v>
      </c>
      <c r="G616">
        <v>10</v>
      </c>
      <c r="H616">
        <v>10</v>
      </c>
      <c r="I616">
        <v>10</v>
      </c>
      <c r="J616">
        <v>10</v>
      </c>
      <c r="K616">
        <v>102</v>
      </c>
      <c r="L616">
        <v>121</v>
      </c>
      <c r="M616">
        <v>147</v>
      </c>
      <c r="N616">
        <v>1</v>
      </c>
      <c r="O616">
        <v>0</v>
      </c>
      <c r="P616">
        <v>0</v>
      </c>
      <c r="Q616">
        <v>2584</v>
      </c>
      <c r="R616">
        <v>558000</v>
      </c>
      <c r="S616">
        <v>854320</v>
      </c>
      <c r="T616">
        <v>1.5310394265232901</v>
      </c>
      <c r="U616">
        <v>2</v>
      </c>
    </row>
    <row r="617" spans="1:21" x14ac:dyDescent="0.4">
      <c r="A617">
        <v>615</v>
      </c>
      <c r="B617" t="s">
        <v>12054</v>
      </c>
      <c r="C617" s="1">
        <v>45078</v>
      </c>
      <c r="D617" t="s">
        <v>1117</v>
      </c>
      <c r="F617">
        <v>10</v>
      </c>
      <c r="G617">
        <v>10</v>
      </c>
      <c r="H617">
        <v>10</v>
      </c>
      <c r="I617">
        <v>10</v>
      </c>
      <c r="J617">
        <v>10</v>
      </c>
      <c r="K617">
        <v>250</v>
      </c>
      <c r="L617">
        <v>229</v>
      </c>
      <c r="M617">
        <v>190</v>
      </c>
      <c r="N617">
        <v>0</v>
      </c>
      <c r="O617">
        <v>0</v>
      </c>
      <c r="P617">
        <v>0</v>
      </c>
      <c r="Q617">
        <v>1025</v>
      </c>
      <c r="R617">
        <v>558000</v>
      </c>
      <c r="S617">
        <v>73771</v>
      </c>
      <c r="T617">
        <v>0.13220609318996401</v>
      </c>
      <c r="U617">
        <v>0</v>
      </c>
    </row>
    <row r="618" spans="1:21" x14ac:dyDescent="0.4">
      <c r="A618">
        <v>616</v>
      </c>
      <c r="B618" t="s">
        <v>12054</v>
      </c>
      <c r="C618" s="1">
        <v>45078</v>
      </c>
      <c r="D618" t="s">
        <v>1118</v>
      </c>
      <c r="F618">
        <v>10</v>
      </c>
      <c r="G618">
        <v>10</v>
      </c>
      <c r="H618">
        <v>10</v>
      </c>
      <c r="I618">
        <v>20</v>
      </c>
      <c r="J618">
        <v>10</v>
      </c>
      <c r="K618">
        <v>29</v>
      </c>
      <c r="L618">
        <v>62</v>
      </c>
      <c r="M618">
        <v>80</v>
      </c>
      <c r="N618">
        <v>0</v>
      </c>
      <c r="O618">
        <v>0</v>
      </c>
      <c r="P618">
        <v>0</v>
      </c>
      <c r="Q618">
        <v>1029</v>
      </c>
      <c r="R618">
        <v>558000</v>
      </c>
      <c r="S618">
        <v>106006</v>
      </c>
      <c r="T618">
        <v>0.18997491039426501</v>
      </c>
      <c r="U618">
        <v>0</v>
      </c>
    </row>
    <row r="619" spans="1:21" x14ac:dyDescent="0.4">
      <c r="A619">
        <v>617</v>
      </c>
      <c r="B619" t="s">
        <v>12054</v>
      </c>
      <c r="C619" s="1">
        <v>45078</v>
      </c>
      <c r="D619" t="s">
        <v>1119</v>
      </c>
      <c r="F619">
        <v>10</v>
      </c>
      <c r="G619">
        <v>20</v>
      </c>
      <c r="H619">
        <v>10</v>
      </c>
      <c r="I619">
        <v>10</v>
      </c>
      <c r="J619">
        <v>10</v>
      </c>
      <c r="K619">
        <v>59</v>
      </c>
      <c r="L619">
        <v>88</v>
      </c>
      <c r="M619">
        <v>106</v>
      </c>
      <c r="N619">
        <v>0</v>
      </c>
      <c r="O619">
        <v>0</v>
      </c>
      <c r="P619">
        <v>0</v>
      </c>
      <c r="Q619">
        <v>3090</v>
      </c>
      <c r="R619">
        <v>558000</v>
      </c>
      <c r="S619">
        <v>408744</v>
      </c>
      <c r="T619">
        <v>0.73251612903225805</v>
      </c>
      <c r="U619">
        <v>1</v>
      </c>
    </row>
    <row r="620" spans="1:21" x14ac:dyDescent="0.4">
      <c r="A620">
        <v>618</v>
      </c>
      <c r="B620" t="s">
        <v>12054</v>
      </c>
      <c r="C620" s="1">
        <v>45047</v>
      </c>
      <c r="D620" t="s">
        <v>1120</v>
      </c>
      <c r="F620">
        <v>10</v>
      </c>
      <c r="G620">
        <v>10</v>
      </c>
      <c r="H620">
        <v>10</v>
      </c>
      <c r="I620">
        <v>10</v>
      </c>
      <c r="J620">
        <v>10</v>
      </c>
      <c r="K620">
        <v>114</v>
      </c>
      <c r="L620">
        <v>119</v>
      </c>
      <c r="M620">
        <v>112</v>
      </c>
      <c r="N620">
        <v>0</v>
      </c>
      <c r="O620">
        <v>0</v>
      </c>
      <c r="P620">
        <v>0</v>
      </c>
      <c r="Q620">
        <v>1166</v>
      </c>
      <c r="R620">
        <v>549000</v>
      </c>
      <c r="S620">
        <v>492841</v>
      </c>
      <c r="T620">
        <v>0.897706739526411</v>
      </c>
      <c r="U620">
        <v>1</v>
      </c>
    </row>
    <row r="621" spans="1:21" x14ac:dyDescent="0.4">
      <c r="A621">
        <v>619</v>
      </c>
      <c r="B621" t="s">
        <v>12054</v>
      </c>
      <c r="C621" s="1">
        <v>45047</v>
      </c>
      <c r="D621" t="s">
        <v>1121</v>
      </c>
      <c r="E621" t="s">
        <v>1122</v>
      </c>
      <c r="F621">
        <v>30</v>
      </c>
      <c r="G621">
        <v>20</v>
      </c>
      <c r="H621">
        <v>50</v>
      </c>
      <c r="I621">
        <v>20</v>
      </c>
      <c r="J621">
        <v>20</v>
      </c>
      <c r="K621">
        <v>85</v>
      </c>
      <c r="L621">
        <v>84</v>
      </c>
      <c r="M621">
        <v>64</v>
      </c>
      <c r="N621">
        <v>1</v>
      </c>
      <c r="O621">
        <v>1</v>
      </c>
      <c r="P621">
        <v>15.55664063</v>
      </c>
      <c r="Q621">
        <v>924</v>
      </c>
      <c r="R621">
        <v>549000</v>
      </c>
      <c r="S621">
        <v>353766</v>
      </c>
      <c r="T621">
        <v>0.64438251366120203</v>
      </c>
      <c r="U621">
        <v>1</v>
      </c>
    </row>
    <row r="622" spans="1:21" x14ac:dyDescent="0.4">
      <c r="A622">
        <v>620</v>
      </c>
      <c r="B622" t="s">
        <v>12054</v>
      </c>
      <c r="C622" s="1">
        <v>45108</v>
      </c>
      <c r="D622" t="s">
        <v>1123</v>
      </c>
      <c r="F622">
        <v>10</v>
      </c>
      <c r="G622">
        <v>10</v>
      </c>
      <c r="H622">
        <v>10</v>
      </c>
      <c r="I622">
        <v>10</v>
      </c>
      <c r="J622">
        <v>10</v>
      </c>
      <c r="K622">
        <v>158</v>
      </c>
      <c r="L622">
        <v>159</v>
      </c>
      <c r="M622">
        <v>153</v>
      </c>
      <c r="N622">
        <v>0</v>
      </c>
      <c r="O622">
        <v>0</v>
      </c>
      <c r="P622">
        <v>0</v>
      </c>
      <c r="Q622">
        <v>3476</v>
      </c>
      <c r="R622">
        <v>567000</v>
      </c>
      <c r="S622">
        <v>1129399</v>
      </c>
      <c r="T622">
        <v>1.99188536155202</v>
      </c>
      <c r="U622">
        <v>2</v>
      </c>
    </row>
    <row r="623" spans="1:21" x14ac:dyDescent="0.4">
      <c r="A623">
        <v>621</v>
      </c>
      <c r="B623" t="s">
        <v>12054</v>
      </c>
      <c r="C623" s="1">
        <v>45108</v>
      </c>
      <c r="D623" t="s">
        <v>1124</v>
      </c>
      <c r="F623">
        <v>10</v>
      </c>
      <c r="G623">
        <v>10</v>
      </c>
      <c r="H623">
        <v>10</v>
      </c>
      <c r="I623">
        <v>20</v>
      </c>
      <c r="J623">
        <v>10</v>
      </c>
      <c r="K623">
        <v>37</v>
      </c>
      <c r="L623">
        <v>92</v>
      </c>
      <c r="M623">
        <v>112</v>
      </c>
      <c r="N623">
        <v>0</v>
      </c>
      <c r="O623">
        <v>1</v>
      </c>
      <c r="P623">
        <v>0</v>
      </c>
      <c r="Q623">
        <v>1607</v>
      </c>
      <c r="R623">
        <v>567000</v>
      </c>
      <c r="S623">
        <v>418711</v>
      </c>
      <c r="T623">
        <v>0.73846737213403801</v>
      </c>
      <c r="U623">
        <v>1</v>
      </c>
    </row>
    <row r="624" spans="1:21" x14ac:dyDescent="0.4">
      <c r="A624">
        <v>622</v>
      </c>
      <c r="B624" t="s">
        <v>12054</v>
      </c>
      <c r="C624" s="1">
        <v>45047</v>
      </c>
      <c r="D624" t="s">
        <v>1125</v>
      </c>
      <c r="E624" t="s">
        <v>1126</v>
      </c>
      <c r="F624">
        <v>10</v>
      </c>
      <c r="G624">
        <v>10</v>
      </c>
      <c r="H624">
        <v>30</v>
      </c>
      <c r="I624">
        <v>20</v>
      </c>
      <c r="J624">
        <v>20</v>
      </c>
      <c r="K624">
        <v>143</v>
      </c>
      <c r="L624">
        <v>97</v>
      </c>
      <c r="M624">
        <v>50</v>
      </c>
      <c r="N624">
        <v>2</v>
      </c>
      <c r="O624">
        <v>1</v>
      </c>
      <c r="P624">
        <v>8.779296875</v>
      </c>
      <c r="Q624">
        <v>2533</v>
      </c>
      <c r="R624">
        <v>549000</v>
      </c>
      <c r="S624">
        <v>542656</v>
      </c>
      <c r="T624">
        <v>0.98844444444444401</v>
      </c>
      <c r="U624">
        <v>1</v>
      </c>
    </row>
    <row r="625" spans="1:21" x14ac:dyDescent="0.4">
      <c r="A625">
        <v>623</v>
      </c>
      <c r="B625" t="s">
        <v>12054</v>
      </c>
      <c r="C625" s="1">
        <v>45047</v>
      </c>
      <c r="D625" t="s">
        <v>1127</v>
      </c>
      <c r="F625">
        <v>10</v>
      </c>
      <c r="G625">
        <v>10</v>
      </c>
      <c r="H625">
        <v>10</v>
      </c>
      <c r="I625">
        <v>20</v>
      </c>
      <c r="J625">
        <v>10</v>
      </c>
      <c r="K625">
        <v>12</v>
      </c>
      <c r="L625">
        <v>57</v>
      </c>
      <c r="M625">
        <v>55</v>
      </c>
      <c r="N625">
        <v>0</v>
      </c>
      <c r="O625">
        <v>2</v>
      </c>
      <c r="P625">
        <v>0</v>
      </c>
      <c r="Q625">
        <v>1132</v>
      </c>
      <c r="R625">
        <v>549000</v>
      </c>
      <c r="S625">
        <v>822041</v>
      </c>
      <c r="T625">
        <v>1.49734244080145</v>
      </c>
      <c r="U625">
        <v>2</v>
      </c>
    </row>
    <row r="626" spans="1:21" x14ac:dyDescent="0.4">
      <c r="A626">
        <v>624</v>
      </c>
      <c r="B626" t="s">
        <v>12054</v>
      </c>
      <c r="C626" s="1">
        <v>45047</v>
      </c>
      <c r="D626" t="s">
        <v>1128</v>
      </c>
      <c r="F626">
        <v>10</v>
      </c>
      <c r="G626">
        <v>10</v>
      </c>
      <c r="H626">
        <v>10</v>
      </c>
      <c r="I626">
        <v>20</v>
      </c>
      <c r="J626">
        <v>20</v>
      </c>
      <c r="K626">
        <v>236</v>
      </c>
      <c r="L626">
        <v>232</v>
      </c>
      <c r="M626">
        <v>237</v>
      </c>
      <c r="N626">
        <v>0</v>
      </c>
      <c r="O626">
        <v>1</v>
      </c>
      <c r="P626">
        <v>0</v>
      </c>
      <c r="Q626">
        <v>2604</v>
      </c>
      <c r="R626">
        <v>549000</v>
      </c>
      <c r="S626">
        <v>89463</v>
      </c>
      <c r="T626">
        <v>0.162956284153005</v>
      </c>
      <c r="U626">
        <v>0</v>
      </c>
    </row>
    <row r="627" spans="1:21" x14ac:dyDescent="0.4">
      <c r="A627">
        <v>625</v>
      </c>
      <c r="B627" t="s">
        <v>12054</v>
      </c>
      <c r="C627" s="1">
        <v>45047</v>
      </c>
      <c r="D627" t="s">
        <v>1129</v>
      </c>
      <c r="F627">
        <v>10</v>
      </c>
      <c r="G627">
        <v>10</v>
      </c>
      <c r="H627">
        <v>40</v>
      </c>
      <c r="I627">
        <v>20</v>
      </c>
      <c r="J627">
        <v>20</v>
      </c>
      <c r="K627">
        <v>51</v>
      </c>
      <c r="L627">
        <v>44</v>
      </c>
      <c r="M627">
        <v>42</v>
      </c>
      <c r="N627">
        <v>0</v>
      </c>
      <c r="O627">
        <v>1</v>
      </c>
      <c r="P627">
        <v>0</v>
      </c>
      <c r="Q627">
        <v>2762</v>
      </c>
      <c r="R627">
        <v>549000</v>
      </c>
      <c r="S627">
        <v>1125402</v>
      </c>
      <c r="T627">
        <v>2.0499125683060102</v>
      </c>
      <c r="U627">
        <v>2</v>
      </c>
    </row>
    <row r="628" spans="1:21" x14ac:dyDescent="0.4">
      <c r="A628">
        <v>626</v>
      </c>
      <c r="B628" t="s">
        <v>12054</v>
      </c>
      <c r="C628" s="1">
        <v>45047</v>
      </c>
      <c r="D628" t="s">
        <v>1130</v>
      </c>
      <c r="E628" t="e">
        <f>- 보여줄게..</f>
        <v>#NAME?</v>
      </c>
      <c r="F628">
        <v>20</v>
      </c>
      <c r="G628">
        <v>20</v>
      </c>
      <c r="H628">
        <v>20</v>
      </c>
      <c r="I628">
        <v>20</v>
      </c>
      <c r="J628">
        <v>20</v>
      </c>
      <c r="K628">
        <v>116</v>
      </c>
      <c r="L628">
        <v>92</v>
      </c>
      <c r="M628">
        <v>61</v>
      </c>
      <c r="N628">
        <v>2</v>
      </c>
      <c r="O628">
        <v>0</v>
      </c>
      <c r="P628">
        <v>9.008789063</v>
      </c>
      <c r="Q628">
        <v>969</v>
      </c>
      <c r="R628">
        <v>549000</v>
      </c>
      <c r="S628">
        <v>120432</v>
      </c>
      <c r="T628">
        <v>0.21936612021857901</v>
      </c>
      <c r="U628">
        <v>0</v>
      </c>
    </row>
    <row r="629" spans="1:21" x14ac:dyDescent="0.4">
      <c r="A629">
        <v>627</v>
      </c>
      <c r="B629" t="s">
        <v>12054</v>
      </c>
      <c r="C629" s="1">
        <v>45047</v>
      </c>
      <c r="D629" t="s">
        <v>1131</v>
      </c>
      <c r="F629">
        <v>20</v>
      </c>
      <c r="G629">
        <v>20</v>
      </c>
      <c r="H629">
        <v>10</v>
      </c>
      <c r="I629">
        <v>20</v>
      </c>
      <c r="J629">
        <v>40</v>
      </c>
      <c r="K629">
        <v>80</v>
      </c>
      <c r="L629">
        <v>91</v>
      </c>
      <c r="M629">
        <v>93</v>
      </c>
      <c r="N629">
        <v>0</v>
      </c>
      <c r="O629">
        <v>0</v>
      </c>
      <c r="P629">
        <v>0</v>
      </c>
      <c r="Q629">
        <v>1057</v>
      </c>
      <c r="R629">
        <v>549000</v>
      </c>
      <c r="S629">
        <v>53503</v>
      </c>
      <c r="T629">
        <v>9.7455373406192994E-2</v>
      </c>
      <c r="U629">
        <v>0</v>
      </c>
    </row>
    <row r="630" spans="1:21" x14ac:dyDescent="0.4">
      <c r="A630">
        <v>628</v>
      </c>
      <c r="B630" t="s">
        <v>12054</v>
      </c>
      <c r="C630" s="1">
        <v>45047</v>
      </c>
      <c r="D630" t="s">
        <v>1132</v>
      </c>
      <c r="E630" t="e">
        <f>- 소녀를 지키는 노숙자..</f>
        <v>#NAME?</v>
      </c>
      <c r="F630">
        <v>20</v>
      </c>
      <c r="G630">
        <v>10</v>
      </c>
      <c r="H630">
        <v>30</v>
      </c>
      <c r="I630">
        <v>20</v>
      </c>
      <c r="J630">
        <v>20</v>
      </c>
      <c r="K630">
        <v>86</v>
      </c>
      <c r="L630">
        <v>77</v>
      </c>
      <c r="M630">
        <v>48</v>
      </c>
      <c r="N630">
        <v>1</v>
      </c>
      <c r="O630">
        <v>0</v>
      </c>
      <c r="P630">
        <v>13.140299479999999</v>
      </c>
      <c r="Q630">
        <v>891</v>
      </c>
      <c r="R630">
        <v>549000</v>
      </c>
      <c r="S630">
        <v>134567</v>
      </c>
      <c r="T630">
        <v>0.24511293260473499</v>
      </c>
      <c r="U630">
        <v>0</v>
      </c>
    </row>
    <row r="631" spans="1:21" x14ac:dyDescent="0.4">
      <c r="A631">
        <v>629</v>
      </c>
      <c r="B631" t="s">
        <v>12054</v>
      </c>
      <c r="C631" s="1">
        <v>45047</v>
      </c>
      <c r="D631" t="s">
        <v>1133</v>
      </c>
      <c r="F631">
        <v>10</v>
      </c>
      <c r="G631">
        <v>10</v>
      </c>
      <c r="H631">
        <v>10</v>
      </c>
      <c r="I631">
        <v>20</v>
      </c>
      <c r="J631">
        <v>10</v>
      </c>
      <c r="K631">
        <v>98</v>
      </c>
      <c r="L631">
        <v>130</v>
      </c>
      <c r="M631">
        <v>126</v>
      </c>
      <c r="N631">
        <v>0</v>
      </c>
      <c r="O631">
        <v>2</v>
      </c>
      <c r="P631">
        <v>0</v>
      </c>
      <c r="Q631">
        <v>3693</v>
      </c>
      <c r="R631">
        <v>549000</v>
      </c>
      <c r="S631">
        <v>1196192</v>
      </c>
      <c r="T631">
        <v>2.1788561020036399</v>
      </c>
      <c r="U631">
        <v>2</v>
      </c>
    </row>
    <row r="632" spans="1:21" x14ac:dyDescent="0.4">
      <c r="A632">
        <v>630</v>
      </c>
      <c r="B632" t="s">
        <v>12054</v>
      </c>
      <c r="C632" s="1">
        <v>45047</v>
      </c>
      <c r="D632" t="s">
        <v>1134</v>
      </c>
      <c r="E632" t="s">
        <v>1135</v>
      </c>
      <c r="F632">
        <v>10</v>
      </c>
      <c r="G632">
        <v>10</v>
      </c>
      <c r="H632">
        <v>30</v>
      </c>
      <c r="I632">
        <v>10</v>
      </c>
      <c r="J632">
        <v>10</v>
      </c>
      <c r="K632">
        <v>222</v>
      </c>
      <c r="L632">
        <v>225</v>
      </c>
      <c r="M632">
        <v>232</v>
      </c>
      <c r="N632">
        <v>1</v>
      </c>
      <c r="O632">
        <v>0</v>
      </c>
      <c r="P632">
        <v>19.400824650000001</v>
      </c>
      <c r="Q632">
        <v>968</v>
      </c>
      <c r="R632">
        <v>549000</v>
      </c>
      <c r="S632">
        <v>255348</v>
      </c>
      <c r="T632">
        <v>0.46511475409836001</v>
      </c>
      <c r="U632">
        <v>1</v>
      </c>
    </row>
    <row r="633" spans="1:21" x14ac:dyDescent="0.4">
      <c r="A633">
        <v>631</v>
      </c>
      <c r="B633" t="s">
        <v>12054</v>
      </c>
      <c r="C633" s="1">
        <v>45047</v>
      </c>
      <c r="D633" t="s">
        <v>1136</v>
      </c>
      <c r="E633" t="s">
        <v>1137</v>
      </c>
      <c r="F633">
        <v>10</v>
      </c>
      <c r="G633">
        <v>20</v>
      </c>
      <c r="H633">
        <v>30</v>
      </c>
      <c r="I633">
        <v>40</v>
      </c>
      <c r="J633">
        <v>10</v>
      </c>
      <c r="K633">
        <v>169</v>
      </c>
      <c r="L633">
        <v>154</v>
      </c>
      <c r="M633">
        <v>121</v>
      </c>
      <c r="N633">
        <v>1</v>
      </c>
      <c r="O633">
        <v>2</v>
      </c>
      <c r="P633">
        <v>8.767578125</v>
      </c>
      <c r="Q633">
        <v>936</v>
      </c>
      <c r="R633">
        <v>549000</v>
      </c>
      <c r="S633">
        <v>340563</v>
      </c>
      <c r="T633">
        <v>0.62033333333333296</v>
      </c>
      <c r="U633">
        <v>1</v>
      </c>
    </row>
    <row r="634" spans="1:21" x14ac:dyDescent="0.4">
      <c r="A634">
        <v>632</v>
      </c>
      <c r="B634" t="s">
        <v>12054</v>
      </c>
      <c r="C634" s="1">
        <v>45047</v>
      </c>
      <c r="D634" t="s">
        <v>1138</v>
      </c>
      <c r="E634" t="s">
        <v>1139</v>
      </c>
      <c r="F634">
        <v>20</v>
      </c>
      <c r="G634">
        <v>10</v>
      </c>
      <c r="H634">
        <v>50</v>
      </c>
      <c r="I634">
        <v>20</v>
      </c>
      <c r="J634">
        <v>30</v>
      </c>
      <c r="K634">
        <v>55</v>
      </c>
      <c r="L634">
        <v>93</v>
      </c>
      <c r="M634">
        <v>95</v>
      </c>
      <c r="N634">
        <v>1</v>
      </c>
      <c r="O634">
        <v>0</v>
      </c>
      <c r="P634">
        <v>16.649631079999999</v>
      </c>
      <c r="Q634">
        <v>1029</v>
      </c>
      <c r="R634">
        <v>549000</v>
      </c>
      <c r="S634">
        <v>386206</v>
      </c>
      <c r="T634">
        <v>0.70347176684881596</v>
      </c>
      <c r="U634">
        <v>1</v>
      </c>
    </row>
    <row r="635" spans="1:21" x14ac:dyDescent="0.4">
      <c r="A635">
        <v>633</v>
      </c>
      <c r="B635" t="s">
        <v>12054</v>
      </c>
      <c r="C635" s="1">
        <v>45047</v>
      </c>
      <c r="D635" t="s">
        <v>1140</v>
      </c>
      <c r="F635">
        <v>10</v>
      </c>
      <c r="G635">
        <v>10</v>
      </c>
      <c r="H635">
        <v>20</v>
      </c>
      <c r="I635">
        <v>20</v>
      </c>
      <c r="J635">
        <v>20</v>
      </c>
      <c r="K635">
        <v>93</v>
      </c>
      <c r="L635">
        <v>82</v>
      </c>
      <c r="M635">
        <v>51</v>
      </c>
      <c r="N635">
        <v>0</v>
      </c>
      <c r="O635">
        <v>1</v>
      </c>
      <c r="P635">
        <v>0</v>
      </c>
      <c r="Q635">
        <v>1003</v>
      </c>
      <c r="R635">
        <v>549000</v>
      </c>
      <c r="S635">
        <v>272878</v>
      </c>
      <c r="T635">
        <v>0.49704553734061901</v>
      </c>
      <c r="U635">
        <v>1</v>
      </c>
    </row>
    <row r="636" spans="1:21" x14ac:dyDescent="0.4">
      <c r="A636">
        <v>634</v>
      </c>
      <c r="B636" t="s">
        <v>12054</v>
      </c>
      <c r="C636" s="1">
        <v>45047</v>
      </c>
      <c r="D636" t="s">
        <v>1141</v>
      </c>
      <c r="E636" t="s">
        <v>1142</v>
      </c>
      <c r="F636">
        <v>10</v>
      </c>
      <c r="G636">
        <v>10</v>
      </c>
      <c r="H636">
        <v>20</v>
      </c>
      <c r="I636">
        <v>20</v>
      </c>
      <c r="J636">
        <v>20</v>
      </c>
      <c r="K636">
        <v>226</v>
      </c>
      <c r="L636">
        <v>241</v>
      </c>
      <c r="M636">
        <v>246</v>
      </c>
      <c r="N636">
        <v>1</v>
      </c>
      <c r="O636">
        <v>0</v>
      </c>
      <c r="P636">
        <v>18.19921875</v>
      </c>
      <c r="Q636">
        <v>1079</v>
      </c>
      <c r="R636">
        <v>549000</v>
      </c>
      <c r="S636">
        <v>127414</v>
      </c>
      <c r="T636">
        <v>0.23208378870673901</v>
      </c>
      <c r="U636">
        <v>0</v>
      </c>
    </row>
    <row r="637" spans="1:21" x14ac:dyDescent="0.4">
      <c r="A637">
        <v>635</v>
      </c>
      <c r="B637" t="s">
        <v>12054</v>
      </c>
      <c r="C637" s="1">
        <v>45047</v>
      </c>
      <c r="D637" t="s">
        <v>1143</v>
      </c>
      <c r="F637">
        <v>20</v>
      </c>
      <c r="G637">
        <v>10</v>
      </c>
      <c r="H637">
        <v>10</v>
      </c>
      <c r="I637">
        <v>20</v>
      </c>
      <c r="J637">
        <v>30</v>
      </c>
      <c r="K637">
        <v>157</v>
      </c>
      <c r="L637">
        <v>204</v>
      </c>
      <c r="M637">
        <v>190</v>
      </c>
      <c r="N637">
        <v>0</v>
      </c>
      <c r="O637">
        <v>1</v>
      </c>
      <c r="P637">
        <v>0</v>
      </c>
      <c r="Q637">
        <v>1867</v>
      </c>
      <c r="R637">
        <v>549000</v>
      </c>
      <c r="S637">
        <v>42838</v>
      </c>
      <c r="T637">
        <v>7.8029143897996298E-2</v>
      </c>
      <c r="U637">
        <v>0</v>
      </c>
    </row>
    <row r="638" spans="1:21" x14ac:dyDescent="0.4">
      <c r="A638">
        <v>636</v>
      </c>
      <c r="B638" t="s">
        <v>12054</v>
      </c>
      <c r="C638" s="1">
        <v>45017</v>
      </c>
      <c r="D638" t="s">
        <v>1144</v>
      </c>
      <c r="E638" t="s">
        <v>1145</v>
      </c>
      <c r="F638">
        <v>20</v>
      </c>
      <c r="G638">
        <v>20</v>
      </c>
      <c r="H638">
        <v>20</v>
      </c>
      <c r="I638">
        <v>20</v>
      </c>
      <c r="J638">
        <v>50</v>
      </c>
      <c r="K638">
        <v>126</v>
      </c>
      <c r="L638">
        <v>117</v>
      </c>
      <c r="M638">
        <v>113</v>
      </c>
      <c r="N638">
        <v>2</v>
      </c>
      <c r="O638">
        <v>2</v>
      </c>
      <c r="P638">
        <v>11.767035590000001</v>
      </c>
      <c r="Q638">
        <v>1138</v>
      </c>
      <c r="R638">
        <v>544000</v>
      </c>
      <c r="S638">
        <v>288790</v>
      </c>
      <c r="T638">
        <v>0.53086397058823498</v>
      </c>
      <c r="U638">
        <v>1</v>
      </c>
    </row>
    <row r="639" spans="1:21" x14ac:dyDescent="0.4">
      <c r="A639">
        <v>637</v>
      </c>
      <c r="B639" t="s">
        <v>12054</v>
      </c>
      <c r="C639" s="1">
        <v>45017</v>
      </c>
      <c r="D639" t="s">
        <v>1146</v>
      </c>
      <c r="E639" t="s">
        <v>1147</v>
      </c>
      <c r="F639">
        <v>20</v>
      </c>
      <c r="G639">
        <v>10</v>
      </c>
      <c r="H639">
        <v>40</v>
      </c>
      <c r="I639">
        <v>20</v>
      </c>
      <c r="J639">
        <v>20</v>
      </c>
      <c r="K639">
        <v>27</v>
      </c>
      <c r="L639">
        <v>17</v>
      </c>
      <c r="M639">
        <v>12</v>
      </c>
      <c r="N639">
        <v>1</v>
      </c>
      <c r="O639">
        <v>0</v>
      </c>
      <c r="P639">
        <v>13.80967882</v>
      </c>
      <c r="Q639">
        <v>3615</v>
      </c>
      <c r="R639">
        <v>544000</v>
      </c>
      <c r="S639">
        <v>1575017</v>
      </c>
      <c r="T639">
        <v>2.8952518382352901</v>
      </c>
      <c r="U639">
        <v>2</v>
      </c>
    </row>
    <row r="640" spans="1:21" x14ac:dyDescent="0.4">
      <c r="A640">
        <v>638</v>
      </c>
      <c r="B640" t="s">
        <v>12054</v>
      </c>
      <c r="C640" s="1">
        <v>45017</v>
      </c>
      <c r="D640" t="s">
        <v>1148</v>
      </c>
      <c r="F640">
        <v>10</v>
      </c>
      <c r="G640">
        <v>10</v>
      </c>
      <c r="H640">
        <v>10</v>
      </c>
      <c r="I640">
        <v>20</v>
      </c>
      <c r="J640">
        <v>20</v>
      </c>
      <c r="K640">
        <v>59</v>
      </c>
      <c r="L640">
        <v>58</v>
      </c>
      <c r="M640">
        <v>51</v>
      </c>
      <c r="N640">
        <v>2</v>
      </c>
      <c r="O640">
        <v>1</v>
      </c>
      <c r="P640">
        <v>0</v>
      </c>
      <c r="Q640">
        <v>3347</v>
      </c>
      <c r="R640">
        <v>544000</v>
      </c>
      <c r="S640">
        <v>875174</v>
      </c>
      <c r="T640">
        <v>1.6087757352941101</v>
      </c>
      <c r="U640">
        <v>2</v>
      </c>
    </row>
    <row r="641" spans="1:21" x14ac:dyDescent="0.4">
      <c r="A641">
        <v>639</v>
      </c>
      <c r="B641" t="s">
        <v>12054</v>
      </c>
      <c r="C641" s="1">
        <v>45017</v>
      </c>
      <c r="D641" t="s">
        <v>1149</v>
      </c>
      <c r="F641">
        <v>20</v>
      </c>
      <c r="G641">
        <v>10</v>
      </c>
      <c r="H641">
        <v>10</v>
      </c>
      <c r="I641">
        <v>20</v>
      </c>
      <c r="J641">
        <v>20</v>
      </c>
      <c r="K641">
        <v>17</v>
      </c>
      <c r="L641">
        <v>56</v>
      </c>
      <c r="M641">
        <v>85</v>
      </c>
      <c r="N641">
        <v>0</v>
      </c>
      <c r="O641">
        <v>2</v>
      </c>
      <c r="P641">
        <v>0</v>
      </c>
      <c r="Q641">
        <v>4136</v>
      </c>
      <c r="R641">
        <v>544000</v>
      </c>
      <c r="S641">
        <v>462320</v>
      </c>
      <c r="T641">
        <v>0.84985294117647003</v>
      </c>
      <c r="U641">
        <v>1</v>
      </c>
    </row>
    <row r="642" spans="1:21" x14ac:dyDescent="0.4">
      <c r="A642">
        <v>640</v>
      </c>
      <c r="B642" t="s">
        <v>12054</v>
      </c>
      <c r="C642" s="1">
        <v>45017</v>
      </c>
      <c r="D642" t="s">
        <v>1150</v>
      </c>
      <c r="F642">
        <v>10</v>
      </c>
      <c r="G642">
        <v>10</v>
      </c>
      <c r="H642">
        <v>20</v>
      </c>
      <c r="I642">
        <v>10</v>
      </c>
      <c r="J642">
        <v>10</v>
      </c>
      <c r="K642">
        <v>90</v>
      </c>
      <c r="L642">
        <v>81</v>
      </c>
      <c r="M642">
        <v>52</v>
      </c>
      <c r="N642">
        <v>1</v>
      </c>
      <c r="O642">
        <v>2</v>
      </c>
      <c r="P642">
        <v>0</v>
      </c>
      <c r="Q642">
        <v>2060</v>
      </c>
      <c r="R642">
        <v>544000</v>
      </c>
      <c r="S642">
        <v>244421</v>
      </c>
      <c r="T642">
        <v>0.44930330882352898</v>
      </c>
      <c r="U642">
        <v>1</v>
      </c>
    </row>
    <row r="643" spans="1:21" x14ac:dyDescent="0.4">
      <c r="A643">
        <v>641</v>
      </c>
      <c r="B643" t="s">
        <v>12054</v>
      </c>
      <c r="C643" s="1">
        <v>45017</v>
      </c>
      <c r="D643" t="s">
        <v>1151</v>
      </c>
      <c r="F643">
        <v>10</v>
      </c>
      <c r="G643">
        <v>10</v>
      </c>
      <c r="H643">
        <v>10</v>
      </c>
      <c r="I643">
        <v>10</v>
      </c>
      <c r="J643">
        <v>20</v>
      </c>
      <c r="K643">
        <v>105</v>
      </c>
      <c r="L643">
        <v>129</v>
      </c>
      <c r="M643">
        <v>148</v>
      </c>
      <c r="N643">
        <v>0</v>
      </c>
      <c r="O643">
        <v>0</v>
      </c>
      <c r="P643">
        <v>0</v>
      </c>
      <c r="Q643">
        <v>902</v>
      </c>
      <c r="R643">
        <v>544000</v>
      </c>
      <c r="S643">
        <v>65829</v>
      </c>
      <c r="T643">
        <v>0.12100919117646999</v>
      </c>
      <c r="U643">
        <v>0</v>
      </c>
    </row>
    <row r="644" spans="1:21" x14ac:dyDescent="0.4">
      <c r="A644">
        <v>642</v>
      </c>
      <c r="B644" t="s">
        <v>12054</v>
      </c>
      <c r="C644" s="1">
        <v>45017</v>
      </c>
      <c r="D644" t="s">
        <v>1152</v>
      </c>
      <c r="E644" t="s">
        <v>1153</v>
      </c>
      <c r="F644">
        <v>10</v>
      </c>
      <c r="G644">
        <v>10</v>
      </c>
      <c r="H644">
        <v>20</v>
      </c>
      <c r="I644">
        <v>10</v>
      </c>
      <c r="J644">
        <v>10</v>
      </c>
      <c r="K644">
        <v>7</v>
      </c>
      <c r="L644">
        <v>16</v>
      </c>
      <c r="M644">
        <v>18</v>
      </c>
      <c r="N644">
        <v>0</v>
      </c>
      <c r="O644">
        <v>1</v>
      </c>
      <c r="P644">
        <v>6.8703342010000004</v>
      </c>
      <c r="Q644">
        <v>848</v>
      </c>
      <c r="R644">
        <v>544000</v>
      </c>
      <c r="S644">
        <v>122789</v>
      </c>
      <c r="T644">
        <v>0.225715073529411</v>
      </c>
      <c r="U644">
        <v>0</v>
      </c>
    </row>
    <row r="645" spans="1:21" x14ac:dyDescent="0.4">
      <c r="A645">
        <v>643</v>
      </c>
      <c r="B645" t="s">
        <v>12054</v>
      </c>
      <c r="C645" s="1">
        <v>45017</v>
      </c>
      <c r="D645" t="s">
        <v>1154</v>
      </c>
      <c r="F645">
        <v>10</v>
      </c>
      <c r="G645">
        <v>10</v>
      </c>
      <c r="H645">
        <v>20</v>
      </c>
      <c r="I645">
        <v>10</v>
      </c>
      <c r="J645">
        <v>20</v>
      </c>
      <c r="K645">
        <v>108</v>
      </c>
      <c r="L645">
        <v>116</v>
      </c>
      <c r="M645">
        <v>118</v>
      </c>
      <c r="N645">
        <v>0</v>
      </c>
      <c r="O645">
        <v>1</v>
      </c>
      <c r="P645">
        <v>0</v>
      </c>
      <c r="Q645">
        <v>1185</v>
      </c>
      <c r="R645">
        <v>544000</v>
      </c>
      <c r="S645">
        <v>283621</v>
      </c>
      <c r="T645">
        <v>0.52136213235294104</v>
      </c>
      <c r="U645">
        <v>1</v>
      </c>
    </row>
    <row r="646" spans="1:21" x14ac:dyDescent="0.4">
      <c r="A646">
        <v>644</v>
      </c>
      <c r="B646" t="s">
        <v>12054</v>
      </c>
      <c r="C646" s="1">
        <v>45017</v>
      </c>
      <c r="D646" t="s">
        <v>1155</v>
      </c>
      <c r="F646">
        <v>20</v>
      </c>
      <c r="G646">
        <v>20</v>
      </c>
      <c r="H646">
        <v>10</v>
      </c>
      <c r="I646">
        <v>20</v>
      </c>
      <c r="J646">
        <v>20</v>
      </c>
      <c r="K646">
        <v>76</v>
      </c>
      <c r="L646">
        <v>81</v>
      </c>
      <c r="M646">
        <v>87</v>
      </c>
      <c r="N646">
        <v>0</v>
      </c>
      <c r="O646">
        <v>1</v>
      </c>
      <c r="P646">
        <v>0</v>
      </c>
      <c r="Q646">
        <v>1586</v>
      </c>
      <c r="R646">
        <v>544000</v>
      </c>
      <c r="S646">
        <v>87513</v>
      </c>
      <c r="T646">
        <v>0.16086948529411699</v>
      </c>
      <c r="U646">
        <v>0</v>
      </c>
    </row>
    <row r="647" spans="1:21" x14ac:dyDescent="0.4">
      <c r="A647">
        <v>645</v>
      </c>
      <c r="B647" t="s">
        <v>12054</v>
      </c>
      <c r="C647" s="1">
        <v>45017</v>
      </c>
      <c r="D647" t="s">
        <v>1156</v>
      </c>
      <c r="E647" t="s">
        <v>1157</v>
      </c>
      <c r="F647">
        <v>10</v>
      </c>
      <c r="G647">
        <v>10</v>
      </c>
      <c r="H647">
        <v>20</v>
      </c>
      <c r="I647">
        <v>20</v>
      </c>
      <c r="J647">
        <v>20</v>
      </c>
      <c r="K647">
        <v>48</v>
      </c>
      <c r="L647">
        <v>56</v>
      </c>
      <c r="M647">
        <v>52</v>
      </c>
      <c r="N647">
        <v>2</v>
      </c>
      <c r="O647">
        <v>1</v>
      </c>
      <c r="P647">
        <v>9.7903645830000006</v>
      </c>
      <c r="Q647">
        <v>1565</v>
      </c>
      <c r="R647">
        <v>544000</v>
      </c>
      <c r="S647">
        <v>211702</v>
      </c>
      <c r="T647">
        <v>0.38915808823529402</v>
      </c>
      <c r="U647">
        <v>0</v>
      </c>
    </row>
    <row r="648" spans="1:21" x14ac:dyDescent="0.4">
      <c r="A648">
        <v>646</v>
      </c>
      <c r="B648" t="s">
        <v>12054</v>
      </c>
      <c r="C648" s="1">
        <v>44986</v>
      </c>
      <c r="D648" t="s">
        <v>1158</v>
      </c>
      <c r="E648" t="s">
        <v>1159</v>
      </c>
      <c r="F648">
        <v>10</v>
      </c>
      <c r="G648">
        <v>10</v>
      </c>
      <c r="H648">
        <v>20</v>
      </c>
      <c r="I648">
        <v>20</v>
      </c>
      <c r="J648">
        <v>10</v>
      </c>
      <c r="K648">
        <v>123</v>
      </c>
      <c r="L648">
        <v>120</v>
      </c>
      <c r="M648">
        <v>127</v>
      </c>
      <c r="N648">
        <v>2</v>
      </c>
      <c r="O648">
        <v>0</v>
      </c>
      <c r="P648">
        <v>16.684136280000001</v>
      </c>
      <c r="Q648">
        <v>1342</v>
      </c>
      <c r="R648">
        <v>538000</v>
      </c>
      <c r="S648">
        <v>50794</v>
      </c>
      <c r="T648">
        <v>9.4412639405204404E-2</v>
      </c>
      <c r="U648">
        <v>0</v>
      </c>
    </row>
    <row r="649" spans="1:21" x14ac:dyDescent="0.4">
      <c r="A649">
        <v>647</v>
      </c>
      <c r="B649" t="s">
        <v>12054</v>
      </c>
      <c r="C649" s="1">
        <v>44986</v>
      </c>
      <c r="D649" t="s">
        <v>1160</v>
      </c>
      <c r="F649">
        <v>30</v>
      </c>
      <c r="G649">
        <v>20</v>
      </c>
      <c r="H649">
        <v>20</v>
      </c>
      <c r="I649">
        <v>30</v>
      </c>
      <c r="J649">
        <v>30</v>
      </c>
      <c r="K649">
        <v>45</v>
      </c>
      <c r="L649">
        <v>57</v>
      </c>
      <c r="M649">
        <v>54</v>
      </c>
      <c r="N649">
        <v>1</v>
      </c>
      <c r="O649">
        <v>0</v>
      </c>
      <c r="P649">
        <v>0</v>
      </c>
      <c r="Q649">
        <v>2221</v>
      </c>
      <c r="R649">
        <v>538000</v>
      </c>
      <c r="S649">
        <v>634373</v>
      </c>
      <c r="T649">
        <v>1.1791319702602201</v>
      </c>
      <c r="U649">
        <v>2</v>
      </c>
    </row>
    <row r="650" spans="1:21" x14ac:dyDescent="0.4">
      <c r="A650">
        <v>648</v>
      </c>
      <c r="B650" t="s">
        <v>12054</v>
      </c>
      <c r="C650" s="1">
        <v>44986</v>
      </c>
      <c r="D650" t="s">
        <v>1161</v>
      </c>
      <c r="F650">
        <v>20</v>
      </c>
      <c r="G650">
        <v>20</v>
      </c>
      <c r="H650">
        <v>10</v>
      </c>
      <c r="I650">
        <v>20</v>
      </c>
      <c r="J650">
        <v>40</v>
      </c>
      <c r="K650">
        <v>40</v>
      </c>
      <c r="L650">
        <v>57</v>
      </c>
      <c r="M650">
        <v>71</v>
      </c>
      <c r="N650">
        <v>0</v>
      </c>
      <c r="O650">
        <v>2</v>
      </c>
      <c r="P650">
        <v>0</v>
      </c>
      <c r="Q650">
        <v>1290</v>
      </c>
      <c r="R650">
        <v>538000</v>
      </c>
      <c r="S650">
        <v>153662</v>
      </c>
      <c r="T650">
        <v>0.28561710037174698</v>
      </c>
      <c r="U650">
        <v>0</v>
      </c>
    </row>
    <row r="651" spans="1:21" x14ac:dyDescent="0.4">
      <c r="A651">
        <v>649</v>
      </c>
      <c r="B651" t="s">
        <v>12054</v>
      </c>
      <c r="C651" s="1">
        <v>44986</v>
      </c>
      <c r="D651" t="s">
        <v>1162</v>
      </c>
      <c r="F651">
        <v>20</v>
      </c>
      <c r="G651">
        <v>10</v>
      </c>
      <c r="H651">
        <v>20</v>
      </c>
      <c r="I651">
        <v>20</v>
      </c>
      <c r="J651">
        <v>10</v>
      </c>
      <c r="K651">
        <v>13</v>
      </c>
      <c r="L651">
        <v>21</v>
      </c>
      <c r="M651">
        <v>25</v>
      </c>
      <c r="N651">
        <v>2</v>
      </c>
      <c r="O651">
        <v>1</v>
      </c>
      <c r="P651">
        <v>0</v>
      </c>
      <c r="Q651">
        <v>238</v>
      </c>
      <c r="R651">
        <v>538000</v>
      </c>
      <c r="S651">
        <v>12349</v>
      </c>
      <c r="T651">
        <v>2.2953531598512999E-2</v>
      </c>
      <c r="U651">
        <v>0</v>
      </c>
    </row>
    <row r="652" spans="1:21" x14ac:dyDescent="0.4">
      <c r="A652">
        <v>650</v>
      </c>
      <c r="B652" t="s">
        <v>12054</v>
      </c>
      <c r="C652" s="1">
        <v>44986</v>
      </c>
      <c r="D652" t="s">
        <v>1163</v>
      </c>
      <c r="F652">
        <v>10</v>
      </c>
      <c r="G652">
        <v>10</v>
      </c>
      <c r="H652">
        <v>10</v>
      </c>
      <c r="I652">
        <v>10</v>
      </c>
      <c r="J652">
        <v>10</v>
      </c>
      <c r="K652">
        <v>26</v>
      </c>
      <c r="L652">
        <v>63</v>
      </c>
      <c r="M652">
        <v>61</v>
      </c>
      <c r="N652">
        <v>1</v>
      </c>
      <c r="O652">
        <v>1</v>
      </c>
      <c r="P652">
        <v>0</v>
      </c>
      <c r="Q652">
        <v>1414</v>
      </c>
      <c r="R652">
        <v>538000</v>
      </c>
      <c r="S652">
        <v>266316</v>
      </c>
      <c r="T652">
        <v>0.49501115241635602</v>
      </c>
      <c r="U652">
        <v>1</v>
      </c>
    </row>
    <row r="653" spans="1:21" x14ac:dyDescent="0.4">
      <c r="A653">
        <v>651</v>
      </c>
      <c r="B653" t="s">
        <v>12054</v>
      </c>
      <c r="C653" s="1">
        <v>44986</v>
      </c>
      <c r="D653" t="s">
        <v>1164</v>
      </c>
      <c r="F653">
        <v>10</v>
      </c>
      <c r="G653">
        <v>10</v>
      </c>
      <c r="H653">
        <v>10</v>
      </c>
      <c r="I653">
        <v>20</v>
      </c>
      <c r="J653">
        <v>20</v>
      </c>
      <c r="K653">
        <v>62</v>
      </c>
      <c r="L653">
        <v>85</v>
      </c>
      <c r="M653">
        <v>107</v>
      </c>
      <c r="N653">
        <v>0</v>
      </c>
      <c r="O653">
        <v>1</v>
      </c>
      <c r="P653">
        <v>0</v>
      </c>
      <c r="Q653">
        <v>1125</v>
      </c>
      <c r="R653">
        <v>538000</v>
      </c>
      <c r="S653">
        <v>147836</v>
      </c>
      <c r="T653">
        <v>0.274788104089219</v>
      </c>
      <c r="U653">
        <v>0</v>
      </c>
    </row>
    <row r="654" spans="1:21" x14ac:dyDescent="0.4">
      <c r="A654">
        <v>652</v>
      </c>
      <c r="B654" t="s">
        <v>12054</v>
      </c>
      <c r="C654" s="1">
        <v>44986</v>
      </c>
      <c r="D654" t="s">
        <v>1165</v>
      </c>
      <c r="F654">
        <v>20</v>
      </c>
      <c r="G654">
        <v>10</v>
      </c>
      <c r="H654">
        <v>10</v>
      </c>
      <c r="I654">
        <v>20</v>
      </c>
      <c r="J654">
        <v>30</v>
      </c>
      <c r="K654">
        <v>90</v>
      </c>
      <c r="L654">
        <v>87</v>
      </c>
      <c r="M654">
        <v>56</v>
      </c>
      <c r="N654">
        <v>0</v>
      </c>
      <c r="O654">
        <v>0</v>
      </c>
      <c r="P654">
        <v>0</v>
      </c>
      <c r="Q654">
        <v>1211</v>
      </c>
      <c r="R654">
        <v>538000</v>
      </c>
      <c r="S654">
        <v>682654</v>
      </c>
      <c r="T654">
        <v>1.26887360594795</v>
      </c>
      <c r="U654">
        <v>2</v>
      </c>
    </row>
    <row r="655" spans="1:21" x14ac:dyDescent="0.4">
      <c r="A655">
        <v>653</v>
      </c>
      <c r="B655" t="s">
        <v>12054</v>
      </c>
      <c r="C655" s="1">
        <v>44986</v>
      </c>
      <c r="D655" t="s">
        <v>1166</v>
      </c>
      <c r="F655">
        <v>10</v>
      </c>
      <c r="G655">
        <v>10</v>
      </c>
      <c r="H655">
        <v>20</v>
      </c>
      <c r="I655">
        <v>20</v>
      </c>
      <c r="J655">
        <v>10</v>
      </c>
      <c r="K655">
        <v>7</v>
      </c>
      <c r="L655">
        <v>61</v>
      </c>
      <c r="M655">
        <v>53</v>
      </c>
      <c r="N655">
        <v>1</v>
      </c>
      <c r="O655">
        <v>2</v>
      </c>
      <c r="P655">
        <v>0</v>
      </c>
      <c r="Q655">
        <v>4116</v>
      </c>
      <c r="R655">
        <v>538000</v>
      </c>
      <c r="S655">
        <v>1121652</v>
      </c>
      <c r="T655">
        <v>2.0848550185873602</v>
      </c>
      <c r="U655">
        <v>2</v>
      </c>
    </row>
    <row r="656" spans="1:21" x14ac:dyDescent="0.4">
      <c r="A656">
        <v>654</v>
      </c>
      <c r="B656" t="s">
        <v>12054</v>
      </c>
      <c r="C656" s="1">
        <v>44986</v>
      </c>
      <c r="D656" t="s">
        <v>1167</v>
      </c>
      <c r="E656" t="s">
        <v>1137</v>
      </c>
      <c r="F656">
        <v>10</v>
      </c>
      <c r="G656">
        <v>10</v>
      </c>
      <c r="H656">
        <v>10</v>
      </c>
      <c r="I656">
        <v>10</v>
      </c>
      <c r="J656">
        <v>10</v>
      </c>
      <c r="K656">
        <v>89</v>
      </c>
      <c r="L656">
        <v>84</v>
      </c>
      <c r="M656">
        <v>79</v>
      </c>
      <c r="N656">
        <v>2</v>
      </c>
      <c r="O656">
        <v>0</v>
      </c>
      <c r="P656">
        <v>4.7288411459999997</v>
      </c>
      <c r="Q656">
        <v>1115</v>
      </c>
      <c r="R656">
        <v>538000</v>
      </c>
      <c r="S656">
        <v>90417</v>
      </c>
      <c r="T656">
        <v>0.168061338289962</v>
      </c>
      <c r="U656">
        <v>0</v>
      </c>
    </row>
    <row r="657" spans="1:21" x14ac:dyDescent="0.4">
      <c r="A657">
        <v>655</v>
      </c>
      <c r="B657" t="s">
        <v>12054</v>
      </c>
      <c r="C657" s="1">
        <v>44986</v>
      </c>
      <c r="D657" t="s">
        <v>1168</v>
      </c>
      <c r="E657" t="s">
        <v>1169</v>
      </c>
      <c r="F657">
        <v>30</v>
      </c>
      <c r="G657">
        <v>20</v>
      </c>
      <c r="H657">
        <v>50</v>
      </c>
      <c r="I657">
        <v>20</v>
      </c>
      <c r="J657">
        <v>30</v>
      </c>
      <c r="K657">
        <v>39</v>
      </c>
      <c r="L657">
        <v>56</v>
      </c>
      <c r="M657">
        <v>60</v>
      </c>
      <c r="N657">
        <v>2</v>
      </c>
      <c r="O657">
        <v>2</v>
      </c>
      <c r="P657">
        <v>5.3391927079999997</v>
      </c>
      <c r="Q657">
        <v>865</v>
      </c>
      <c r="R657">
        <v>538000</v>
      </c>
      <c r="S657">
        <v>227371</v>
      </c>
      <c r="T657">
        <v>0.42262267657992503</v>
      </c>
      <c r="U657">
        <v>1</v>
      </c>
    </row>
    <row r="658" spans="1:21" x14ac:dyDescent="0.4">
      <c r="A658">
        <v>656</v>
      </c>
      <c r="B658" t="s">
        <v>12054</v>
      </c>
      <c r="C658" s="1">
        <v>44986</v>
      </c>
      <c r="D658" t="s">
        <v>1170</v>
      </c>
      <c r="E658" t="s">
        <v>1171</v>
      </c>
      <c r="F658">
        <v>10</v>
      </c>
      <c r="G658">
        <v>10</v>
      </c>
      <c r="H658">
        <v>20</v>
      </c>
      <c r="I658">
        <v>20</v>
      </c>
      <c r="J658">
        <v>10</v>
      </c>
      <c r="K658">
        <v>238</v>
      </c>
      <c r="L658">
        <v>243</v>
      </c>
      <c r="M658">
        <v>239</v>
      </c>
      <c r="N658">
        <v>1</v>
      </c>
      <c r="O658">
        <v>0</v>
      </c>
      <c r="P658">
        <v>18.800455729999999</v>
      </c>
      <c r="Q658">
        <v>1905</v>
      </c>
      <c r="R658">
        <v>538000</v>
      </c>
      <c r="S658">
        <v>148579</v>
      </c>
      <c r="T658">
        <v>0.27616914498141198</v>
      </c>
      <c r="U658">
        <v>0</v>
      </c>
    </row>
    <row r="659" spans="1:21" x14ac:dyDescent="0.4">
      <c r="A659">
        <v>657</v>
      </c>
      <c r="B659" t="s">
        <v>12054</v>
      </c>
      <c r="C659" s="1">
        <v>44986</v>
      </c>
      <c r="D659" t="s">
        <v>1172</v>
      </c>
      <c r="E659" t="s">
        <v>1173</v>
      </c>
      <c r="F659">
        <v>10</v>
      </c>
      <c r="G659">
        <v>10</v>
      </c>
      <c r="H659">
        <v>20</v>
      </c>
      <c r="I659">
        <v>10</v>
      </c>
      <c r="J659">
        <v>10</v>
      </c>
      <c r="K659">
        <v>22</v>
      </c>
      <c r="L659">
        <v>63</v>
      </c>
      <c r="M659">
        <v>62</v>
      </c>
      <c r="N659">
        <v>2</v>
      </c>
      <c r="O659">
        <v>0</v>
      </c>
      <c r="P659">
        <v>6.5737847220000001</v>
      </c>
      <c r="Q659">
        <v>2699</v>
      </c>
      <c r="R659">
        <v>538000</v>
      </c>
      <c r="S659">
        <v>1372034</v>
      </c>
      <c r="T659">
        <v>2.55024907063197</v>
      </c>
      <c r="U659">
        <v>2</v>
      </c>
    </row>
    <row r="660" spans="1:21" x14ac:dyDescent="0.4">
      <c r="A660">
        <v>658</v>
      </c>
      <c r="B660" t="s">
        <v>12054</v>
      </c>
      <c r="C660" s="1">
        <v>44986</v>
      </c>
      <c r="D660" t="s">
        <v>1174</v>
      </c>
      <c r="F660">
        <v>10</v>
      </c>
      <c r="G660">
        <v>10</v>
      </c>
      <c r="H660">
        <v>10</v>
      </c>
      <c r="I660">
        <v>10</v>
      </c>
      <c r="J660">
        <v>10</v>
      </c>
      <c r="K660">
        <v>146</v>
      </c>
      <c r="L660">
        <v>164</v>
      </c>
      <c r="M660">
        <v>164</v>
      </c>
      <c r="N660">
        <v>0</v>
      </c>
      <c r="O660">
        <v>0</v>
      </c>
      <c r="P660">
        <v>0</v>
      </c>
      <c r="Q660">
        <v>2277</v>
      </c>
      <c r="R660">
        <v>538000</v>
      </c>
      <c r="S660">
        <v>326303</v>
      </c>
      <c r="T660">
        <v>0.606511152416356</v>
      </c>
      <c r="U660">
        <v>1</v>
      </c>
    </row>
    <row r="661" spans="1:21" x14ac:dyDescent="0.4">
      <c r="A661">
        <v>659</v>
      </c>
      <c r="B661" t="s">
        <v>12054</v>
      </c>
      <c r="C661" s="1">
        <v>44986</v>
      </c>
      <c r="D661" t="s">
        <v>1175</v>
      </c>
      <c r="F661">
        <v>10</v>
      </c>
      <c r="G661">
        <v>10</v>
      </c>
      <c r="H661">
        <v>10</v>
      </c>
      <c r="I661">
        <v>10</v>
      </c>
      <c r="J661">
        <v>10</v>
      </c>
      <c r="K661">
        <v>216</v>
      </c>
      <c r="L661">
        <v>233</v>
      </c>
      <c r="M661">
        <v>231</v>
      </c>
      <c r="N661">
        <v>0</v>
      </c>
      <c r="O661">
        <v>0</v>
      </c>
      <c r="P661">
        <v>0</v>
      </c>
      <c r="Q661">
        <v>4584</v>
      </c>
      <c r="R661">
        <v>538000</v>
      </c>
      <c r="S661">
        <v>2626756</v>
      </c>
      <c r="T661">
        <v>4.8824460966542702</v>
      </c>
      <c r="U661">
        <v>3</v>
      </c>
    </row>
    <row r="662" spans="1:21" x14ac:dyDescent="0.4">
      <c r="A662">
        <v>660</v>
      </c>
      <c r="B662" t="s">
        <v>12054</v>
      </c>
      <c r="C662" s="1">
        <v>44986</v>
      </c>
      <c r="D662" t="s">
        <v>1176</v>
      </c>
      <c r="F662">
        <v>20</v>
      </c>
      <c r="G662">
        <v>10</v>
      </c>
      <c r="H662">
        <v>10</v>
      </c>
      <c r="I662">
        <v>20</v>
      </c>
      <c r="J662">
        <v>20</v>
      </c>
      <c r="K662">
        <v>237</v>
      </c>
      <c r="L662">
        <v>237</v>
      </c>
      <c r="M662">
        <v>247</v>
      </c>
      <c r="N662">
        <v>0</v>
      </c>
      <c r="O662">
        <v>0</v>
      </c>
      <c r="P662">
        <v>0</v>
      </c>
      <c r="Q662">
        <v>1851</v>
      </c>
      <c r="R662">
        <v>538000</v>
      </c>
      <c r="S662">
        <v>298809</v>
      </c>
      <c r="T662">
        <v>0.55540706319702604</v>
      </c>
      <c r="U662">
        <v>1</v>
      </c>
    </row>
    <row r="663" spans="1:21" x14ac:dyDescent="0.4">
      <c r="A663">
        <v>661</v>
      </c>
      <c r="B663" t="s">
        <v>12054</v>
      </c>
      <c r="C663" s="1">
        <v>44958</v>
      </c>
      <c r="D663" t="s">
        <v>1177</v>
      </c>
      <c r="F663">
        <v>10</v>
      </c>
      <c r="G663">
        <v>10</v>
      </c>
      <c r="H663">
        <v>10</v>
      </c>
      <c r="I663">
        <v>10</v>
      </c>
      <c r="J663">
        <v>10</v>
      </c>
      <c r="K663">
        <v>165</v>
      </c>
      <c r="L663">
        <v>154</v>
      </c>
      <c r="M663">
        <v>155</v>
      </c>
      <c r="N663">
        <v>2</v>
      </c>
      <c r="O663">
        <v>0</v>
      </c>
      <c r="P663">
        <v>0</v>
      </c>
      <c r="Q663">
        <v>892</v>
      </c>
      <c r="R663">
        <v>536000</v>
      </c>
      <c r="S663">
        <v>330212</v>
      </c>
      <c r="T663">
        <v>0.61606716417910401</v>
      </c>
      <c r="U663">
        <v>1</v>
      </c>
    </row>
    <row r="664" spans="1:21" x14ac:dyDescent="0.4">
      <c r="A664">
        <v>662</v>
      </c>
      <c r="B664" t="s">
        <v>12054</v>
      </c>
      <c r="C664" s="1">
        <v>44958</v>
      </c>
      <c r="D664" t="s">
        <v>1178</v>
      </c>
      <c r="E664" t="s">
        <v>1137</v>
      </c>
      <c r="F664">
        <v>10</v>
      </c>
      <c r="G664">
        <v>10</v>
      </c>
      <c r="H664">
        <v>20</v>
      </c>
      <c r="I664">
        <v>10</v>
      </c>
      <c r="J664">
        <v>10</v>
      </c>
      <c r="K664">
        <v>98</v>
      </c>
      <c r="L664">
        <v>120</v>
      </c>
      <c r="M664">
        <v>110</v>
      </c>
      <c r="N664">
        <v>0</v>
      </c>
      <c r="O664">
        <v>0</v>
      </c>
      <c r="P664">
        <v>0</v>
      </c>
      <c r="Q664">
        <v>1100</v>
      </c>
      <c r="R664">
        <v>536000</v>
      </c>
      <c r="S664">
        <v>161879</v>
      </c>
      <c r="T664">
        <v>0.302013059701492</v>
      </c>
      <c r="U664">
        <v>0</v>
      </c>
    </row>
    <row r="665" spans="1:21" x14ac:dyDescent="0.4">
      <c r="A665">
        <v>663</v>
      </c>
      <c r="B665" t="s">
        <v>12054</v>
      </c>
      <c r="C665" s="1">
        <v>44958</v>
      </c>
      <c r="D665" t="s">
        <v>1179</v>
      </c>
      <c r="F665">
        <v>10</v>
      </c>
      <c r="G665">
        <v>10</v>
      </c>
      <c r="H665">
        <v>40</v>
      </c>
      <c r="I665">
        <v>20</v>
      </c>
      <c r="J665">
        <v>10</v>
      </c>
      <c r="K665">
        <v>251</v>
      </c>
      <c r="L665">
        <v>248</v>
      </c>
      <c r="M665">
        <v>244</v>
      </c>
      <c r="N665">
        <v>1</v>
      </c>
      <c r="O665">
        <v>0</v>
      </c>
      <c r="P665">
        <v>9.2549913190000002</v>
      </c>
      <c r="Q665">
        <v>623</v>
      </c>
      <c r="R665">
        <v>536000</v>
      </c>
      <c r="S665">
        <v>191743</v>
      </c>
      <c r="T665">
        <v>0.35772947761194002</v>
      </c>
      <c r="U665">
        <v>0</v>
      </c>
    </row>
    <row r="666" spans="1:21" x14ac:dyDescent="0.4">
      <c r="A666">
        <v>664</v>
      </c>
      <c r="B666" t="s">
        <v>12054</v>
      </c>
      <c r="C666" s="1">
        <v>44958</v>
      </c>
      <c r="D666" t="s">
        <v>1180</v>
      </c>
      <c r="F666">
        <v>10</v>
      </c>
      <c r="G666">
        <v>20</v>
      </c>
      <c r="H666">
        <v>30</v>
      </c>
      <c r="I666">
        <v>20</v>
      </c>
      <c r="J666">
        <v>20</v>
      </c>
      <c r="K666">
        <v>204</v>
      </c>
      <c r="L666">
        <v>184</v>
      </c>
      <c r="M666">
        <v>157</v>
      </c>
      <c r="N666">
        <v>1</v>
      </c>
      <c r="O666">
        <v>1</v>
      </c>
      <c r="P666">
        <v>0</v>
      </c>
      <c r="Q666">
        <v>1498</v>
      </c>
      <c r="R666">
        <v>536000</v>
      </c>
      <c r="S666">
        <v>94668</v>
      </c>
      <c r="T666">
        <v>0.176619402985074</v>
      </c>
      <c r="U666">
        <v>0</v>
      </c>
    </row>
    <row r="667" spans="1:21" x14ac:dyDescent="0.4">
      <c r="A667">
        <v>665</v>
      </c>
      <c r="B667" t="s">
        <v>12054</v>
      </c>
      <c r="C667" s="1">
        <v>44958</v>
      </c>
      <c r="D667" t="s">
        <v>1181</v>
      </c>
      <c r="F667">
        <v>20</v>
      </c>
      <c r="G667">
        <v>20</v>
      </c>
      <c r="H667">
        <v>10</v>
      </c>
      <c r="I667">
        <v>20</v>
      </c>
      <c r="J667">
        <v>30</v>
      </c>
      <c r="K667">
        <v>61</v>
      </c>
      <c r="L667">
        <v>87</v>
      </c>
      <c r="M667">
        <v>15</v>
      </c>
      <c r="N667">
        <v>0</v>
      </c>
      <c r="O667">
        <v>1</v>
      </c>
      <c r="P667">
        <v>0</v>
      </c>
      <c r="Q667">
        <v>1541</v>
      </c>
      <c r="R667">
        <v>536000</v>
      </c>
      <c r="S667">
        <v>198890</v>
      </c>
      <c r="T667">
        <v>0.37106343283582</v>
      </c>
      <c r="U667">
        <v>0</v>
      </c>
    </row>
    <row r="668" spans="1:21" x14ac:dyDescent="0.4">
      <c r="A668">
        <v>666</v>
      </c>
      <c r="B668" t="s">
        <v>12054</v>
      </c>
      <c r="C668" s="1">
        <v>44958</v>
      </c>
      <c r="D668" t="s">
        <v>1182</v>
      </c>
      <c r="F668">
        <v>10</v>
      </c>
      <c r="G668">
        <v>10</v>
      </c>
      <c r="H668">
        <v>10</v>
      </c>
      <c r="I668">
        <v>10</v>
      </c>
      <c r="J668">
        <v>10</v>
      </c>
      <c r="K668">
        <v>15</v>
      </c>
      <c r="L668">
        <v>56</v>
      </c>
      <c r="M668">
        <v>80</v>
      </c>
      <c r="N668">
        <v>1</v>
      </c>
      <c r="O668">
        <v>2</v>
      </c>
      <c r="P668">
        <v>0</v>
      </c>
      <c r="Q668">
        <v>696</v>
      </c>
      <c r="R668">
        <v>536000</v>
      </c>
      <c r="S668">
        <v>63195</v>
      </c>
      <c r="T668">
        <v>0.11790111940298501</v>
      </c>
      <c r="U668">
        <v>0</v>
      </c>
    </row>
    <row r="669" spans="1:21" x14ac:dyDescent="0.4">
      <c r="A669">
        <v>667</v>
      </c>
      <c r="B669" t="s">
        <v>12054</v>
      </c>
      <c r="C669" s="1">
        <v>44958</v>
      </c>
      <c r="D669" t="s">
        <v>1183</v>
      </c>
      <c r="F669">
        <v>20</v>
      </c>
      <c r="G669">
        <v>10</v>
      </c>
      <c r="H669">
        <v>10</v>
      </c>
      <c r="I669">
        <v>20</v>
      </c>
      <c r="J669">
        <v>20</v>
      </c>
      <c r="K669">
        <v>200</v>
      </c>
      <c r="L669">
        <v>194</v>
      </c>
      <c r="M669">
        <v>167</v>
      </c>
      <c r="N669">
        <v>1</v>
      </c>
      <c r="O669">
        <v>1</v>
      </c>
      <c r="P669">
        <v>0</v>
      </c>
      <c r="Q669">
        <v>900</v>
      </c>
      <c r="R669">
        <v>536000</v>
      </c>
      <c r="S669">
        <v>82384</v>
      </c>
      <c r="T669">
        <v>0.15370149253731299</v>
      </c>
      <c r="U669">
        <v>0</v>
      </c>
    </row>
    <row r="670" spans="1:21" x14ac:dyDescent="0.4">
      <c r="A670">
        <v>668</v>
      </c>
      <c r="B670" t="s">
        <v>12054</v>
      </c>
      <c r="C670" s="1">
        <v>44958</v>
      </c>
      <c r="D670" t="s">
        <v>1184</v>
      </c>
      <c r="F670">
        <v>10</v>
      </c>
      <c r="G670">
        <v>10</v>
      </c>
      <c r="H670">
        <v>10</v>
      </c>
      <c r="I670">
        <v>10</v>
      </c>
      <c r="J670">
        <v>10</v>
      </c>
      <c r="K670">
        <v>204</v>
      </c>
      <c r="L670">
        <v>193</v>
      </c>
      <c r="M670">
        <v>186</v>
      </c>
      <c r="N670">
        <v>1</v>
      </c>
      <c r="O670">
        <v>0</v>
      </c>
      <c r="P670">
        <v>0</v>
      </c>
      <c r="Q670">
        <v>843</v>
      </c>
      <c r="R670">
        <v>536000</v>
      </c>
      <c r="S670">
        <v>41425</v>
      </c>
      <c r="T670">
        <v>7.7285447761194004E-2</v>
      </c>
      <c r="U670">
        <v>0</v>
      </c>
    </row>
    <row r="671" spans="1:21" x14ac:dyDescent="0.4">
      <c r="A671">
        <v>669</v>
      </c>
      <c r="B671" t="s">
        <v>12054</v>
      </c>
      <c r="C671" s="1">
        <v>44958</v>
      </c>
      <c r="D671" t="s">
        <v>1185</v>
      </c>
      <c r="F671">
        <v>10</v>
      </c>
      <c r="G671">
        <v>10</v>
      </c>
      <c r="H671">
        <v>10</v>
      </c>
      <c r="I671">
        <v>20</v>
      </c>
      <c r="J671">
        <v>10</v>
      </c>
      <c r="K671">
        <v>48</v>
      </c>
      <c r="L671">
        <v>93</v>
      </c>
      <c r="M671">
        <v>88</v>
      </c>
      <c r="N671">
        <v>1</v>
      </c>
      <c r="O671">
        <v>1</v>
      </c>
      <c r="P671">
        <v>0</v>
      </c>
      <c r="Q671">
        <v>1049</v>
      </c>
      <c r="R671">
        <v>536000</v>
      </c>
      <c r="S671">
        <v>35851</v>
      </c>
      <c r="T671">
        <v>6.6886194029850701E-2</v>
      </c>
      <c r="U671">
        <v>0</v>
      </c>
    </row>
    <row r="672" spans="1:21" x14ac:dyDescent="0.4">
      <c r="A672">
        <v>670</v>
      </c>
      <c r="B672" t="s">
        <v>12054</v>
      </c>
      <c r="C672" s="1">
        <v>44958</v>
      </c>
      <c r="D672" t="s">
        <v>1186</v>
      </c>
      <c r="F672">
        <v>10</v>
      </c>
      <c r="G672">
        <v>10</v>
      </c>
      <c r="H672">
        <v>10</v>
      </c>
      <c r="I672">
        <v>20</v>
      </c>
      <c r="J672">
        <v>20</v>
      </c>
      <c r="K672">
        <v>47</v>
      </c>
      <c r="L672">
        <v>48</v>
      </c>
      <c r="M672">
        <v>53</v>
      </c>
      <c r="N672">
        <v>1</v>
      </c>
      <c r="O672">
        <v>2</v>
      </c>
      <c r="P672">
        <v>0</v>
      </c>
      <c r="Q672">
        <v>779</v>
      </c>
      <c r="R672">
        <v>536000</v>
      </c>
      <c r="S672">
        <v>82603</v>
      </c>
      <c r="T672">
        <v>0.15411007462686499</v>
      </c>
      <c r="U672">
        <v>0</v>
      </c>
    </row>
    <row r="673" spans="1:21" x14ac:dyDescent="0.4">
      <c r="A673">
        <v>671</v>
      </c>
      <c r="B673" t="s">
        <v>12054</v>
      </c>
      <c r="C673" s="1">
        <v>44958</v>
      </c>
      <c r="D673" t="s">
        <v>1187</v>
      </c>
      <c r="F673">
        <v>10</v>
      </c>
      <c r="G673">
        <v>10</v>
      </c>
      <c r="H673">
        <v>10</v>
      </c>
      <c r="I673">
        <v>10</v>
      </c>
      <c r="J673">
        <v>10</v>
      </c>
      <c r="K673">
        <v>12</v>
      </c>
      <c r="L673">
        <v>19</v>
      </c>
      <c r="M673">
        <v>19</v>
      </c>
      <c r="N673">
        <v>1</v>
      </c>
      <c r="O673">
        <v>0</v>
      </c>
      <c r="P673">
        <v>0</v>
      </c>
      <c r="Q673">
        <v>838</v>
      </c>
      <c r="R673">
        <v>536000</v>
      </c>
      <c r="S673">
        <v>149865</v>
      </c>
      <c r="T673">
        <v>0.27959888059701399</v>
      </c>
      <c r="U673">
        <v>0</v>
      </c>
    </row>
    <row r="674" spans="1:21" x14ac:dyDescent="0.4">
      <c r="A674">
        <v>672</v>
      </c>
      <c r="B674" t="s">
        <v>12054</v>
      </c>
      <c r="C674" s="1">
        <v>44958</v>
      </c>
      <c r="D674" t="s">
        <v>1188</v>
      </c>
      <c r="F674">
        <v>10</v>
      </c>
      <c r="G674">
        <v>10</v>
      </c>
      <c r="H674">
        <v>10</v>
      </c>
      <c r="I674">
        <v>10</v>
      </c>
      <c r="J674">
        <v>10</v>
      </c>
      <c r="K674">
        <v>78</v>
      </c>
      <c r="L674">
        <v>119</v>
      </c>
      <c r="M674">
        <v>172</v>
      </c>
      <c r="N674">
        <v>1</v>
      </c>
      <c r="O674">
        <v>0</v>
      </c>
      <c r="P674">
        <v>0</v>
      </c>
      <c r="Q674">
        <v>370</v>
      </c>
      <c r="R674">
        <v>536000</v>
      </c>
      <c r="S674">
        <v>26563</v>
      </c>
      <c r="T674">
        <v>4.9557835820895499E-2</v>
      </c>
      <c r="U674">
        <v>0</v>
      </c>
    </row>
    <row r="675" spans="1:21" x14ac:dyDescent="0.4">
      <c r="A675">
        <v>673</v>
      </c>
      <c r="B675" t="s">
        <v>12054</v>
      </c>
      <c r="C675" s="1">
        <v>44927</v>
      </c>
      <c r="D675" t="s">
        <v>1189</v>
      </c>
      <c r="F675">
        <v>20</v>
      </c>
      <c r="G675">
        <v>20</v>
      </c>
      <c r="H675">
        <v>10</v>
      </c>
      <c r="I675">
        <v>20</v>
      </c>
      <c r="J675">
        <v>20</v>
      </c>
      <c r="K675">
        <v>253</v>
      </c>
      <c r="L675">
        <v>252</v>
      </c>
      <c r="M675">
        <v>248</v>
      </c>
      <c r="N675">
        <v>0</v>
      </c>
      <c r="O675">
        <v>0</v>
      </c>
      <c r="P675">
        <v>0</v>
      </c>
      <c r="Q675">
        <v>1797</v>
      </c>
      <c r="R675">
        <v>527000</v>
      </c>
      <c r="S675">
        <v>227107</v>
      </c>
      <c r="T675">
        <v>0.430943074003795</v>
      </c>
      <c r="U675">
        <v>1</v>
      </c>
    </row>
    <row r="676" spans="1:21" x14ac:dyDescent="0.4">
      <c r="A676">
        <v>674</v>
      </c>
      <c r="B676" t="s">
        <v>12054</v>
      </c>
      <c r="C676" s="1">
        <v>44927</v>
      </c>
      <c r="D676" t="s">
        <v>1190</v>
      </c>
      <c r="F676">
        <v>10</v>
      </c>
      <c r="G676">
        <v>10</v>
      </c>
      <c r="H676">
        <v>10</v>
      </c>
      <c r="I676">
        <v>10</v>
      </c>
      <c r="J676">
        <v>10</v>
      </c>
      <c r="K676">
        <v>177</v>
      </c>
      <c r="L676">
        <v>192</v>
      </c>
      <c r="M676">
        <v>193</v>
      </c>
      <c r="N676">
        <v>1</v>
      </c>
      <c r="O676">
        <v>0</v>
      </c>
      <c r="P676">
        <v>0</v>
      </c>
      <c r="Q676">
        <v>1547</v>
      </c>
      <c r="R676">
        <v>527000</v>
      </c>
      <c r="S676">
        <v>128161</v>
      </c>
      <c r="T676">
        <v>0.24318975332068299</v>
      </c>
      <c r="U676">
        <v>0</v>
      </c>
    </row>
    <row r="677" spans="1:21" x14ac:dyDescent="0.4">
      <c r="A677">
        <v>675</v>
      </c>
      <c r="B677" t="s">
        <v>12054</v>
      </c>
      <c r="C677" s="1">
        <v>44927</v>
      </c>
      <c r="D677" t="s">
        <v>1191</v>
      </c>
      <c r="F677">
        <v>20</v>
      </c>
      <c r="G677">
        <v>20</v>
      </c>
      <c r="H677">
        <v>40</v>
      </c>
      <c r="I677">
        <v>20</v>
      </c>
      <c r="J677">
        <v>30</v>
      </c>
      <c r="K677">
        <v>160</v>
      </c>
      <c r="L677">
        <v>156</v>
      </c>
      <c r="M677">
        <v>148</v>
      </c>
      <c r="N677">
        <v>1</v>
      </c>
      <c r="O677">
        <v>2</v>
      </c>
      <c r="P677">
        <v>0</v>
      </c>
      <c r="Q677">
        <v>733</v>
      </c>
      <c r="R677">
        <v>527000</v>
      </c>
      <c r="S677">
        <v>32055</v>
      </c>
      <c r="T677">
        <v>6.0825426944971499E-2</v>
      </c>
      <c r="U677">
        <v>0</v>
      </c>
    </row>
    <row r="678" spans="1:21" x14ac:dyDescent="0.4">
      <c r="A678">
        <v>676</v>
      </c>
      <c r="B678" t="s">
        <v>12054</v>
      </c>
      <c r="C678" s="1">
        <v>44927</v>
      </c>
      <c r="D678" t="s">
        <v>1192</v>
      </c>
      <c r="F678">
        <v>10</v>
      </c>
      <c r="G678">
        <v>10</v>
      </c>
      <c r="H678">
        <v>30</v>
      </c>
      <c r="I678">
        <v>20</v>
      </c>
      <c r="J678">
        <v>10</v>
      </c>
      <c r="K678">
        <v>33</v>
      </c>
      <c r="L678">
        <v>24</v>
      </c>
      <c r="M678">
        <v>25</v>
      </c>
      <c r="N678">
        <v>1</v>
      </c>
      <c r="O678">
        <v>1</v>
      </c>
      <c r="P678">
        <v>0</v>
      </c>
      <c r="Q678">
        <v>2019</v>
      </c>
      <c r="R678">
        <v>527000</v>
      </c>
      <c r="S678">
        <v>563371</v>
      </c>
      <c r="T678">
        <v>1.06901518026565</v>
      </c>
      <c r="U678">
        <v>1</v>
      </c>
    </row>
    <row r="679" spans="1:21" x14ac:dyDescent="0.4">
      <c r="A679">
        <v>677</v>
      </c>
      <c r="B679" t="s">
        <v>12054</v>
      </c>
      <c r="C679" s="1">
        <v>44927</v>
      </c>
      <c r="D679" t="s">
        <v>1193</v>
      </c>
      <c r="F679">
        <v>10</v>
      </c>
      <c r="G679">
        <v>10</v>
      </c>
      <c r="H679">
        <v>10</v>
      </c>
      <c r="I679">
        <v>10</v>
      </c>
      <c r="J679">
        <v>20</v>
      </c>
      <c r="K679">
        <v>182</v>
      </c>
      <c r="L679">
        <v>198</v>
      </c>
      <c r="M679">
        <v>205</v>
      </c>
      <c r="N679">
        <v>1</v>
      </c>
      <c r="O679">
        <v>0</v>
      </c>
      <c r="P679">
        <v>0</v>
      </c>
      <c r="Q679">
        <v>1589</v>
      </c>
      <c r="R679">
        <v>527000</v>
      </c>
      <c r="S679">
        <v>806435</v>
      </c>
      <c r="T679">
        <v>1.5302371916508499</v>
      </c>
      <c r="U679">
        <v>2</v>
      </c>
    </row>
    <row r="680" spans="1:21" x14ac:dyDescent="0.4">
      <c r="A680">
        <v>678</v>
      </c>
      <c r="B680" t="s">
        <v>12054</v>
      </c>
      <c r="C680" s="1">
        <v>44927</v>
      </c>
      <c r="D680" t="s">
        <v>1194</v>
      </c>
      <c r="F680">
        <v>10</v>
      </c>
      <c r="G680">
        <v>10</v>
      </c>
      <c r="H680">
        <v>10</v>
      </c>
      <c r="I680">
        <v>20</v>
      </c>
      <c r="J680">
        <v>30</v>
      </c>
      <c r="K680">
        <v>80</v>
      </c>
      <c r="L680">
        <v>128</v>
      </c>
      <c r="M680">
        <v>147</v>
      </c>
      <c r="N680">
        <v>1</v>
      </c>
      <c r="O680">
        <v>1</v>
      </c>
      <c r="P680">
        <v>0</v>
      </c>
      <c r="Q680">
        <v>7683</v>
      </c>
      <c r="R680">
        <v>527000</v>
      </c>
      <c r="S680">
        <v>2329009</v>
      </c>
      <c r="T680">
        <v>4.4193719165085303</v>
      </c>
      <c r="U680">
        <v>3</v>
      </c>
    </row>
    <row r="681" spans="1:21" x14ac:dyDescent="0.4">
      <c r="A681">
        <v>679</v>
      </c>
      <c r="B681" t="s">
        <v>12054</v>
      </c>
      <c r="C681" s="1">
        <v>44927</v>
      </c>
      <c r="D681" t="s">
        <v>1195</v>
      </c>
      <c r="F681">
        <v>20</v>
      </c>
      <c r="G681">
        <v>10</v>
      </c>
      <c r="H681">
        <v>10</v>
      </c>
      <c r="I681">
        <v>20</v>
      </c>
      <c r="J681">
        <v>20</v>
      </c>
      <c r="K681">
        <v>14</v>
      </c>
      <c r="L681">
        <v>10</v>
      </c>
      <c r="M681">
        <v>2</v>
      </c>
      <c r="N681">
        <v>1</v>
      </c>
      <c r="O681">
        <v>1</v>
      </c>
      <c r="P681">
        <v>0</v>
      </c>
      <c r="Q681">
        <v>1165</v>
      </c>
      <c r="R681">
        <v>527000</v>
      </c>
      <c r="S681">
        <v>346050</v>
      </c>
      <c r="T681">
        <v>0.65664136622390801</v>
      </c>
      <c r="U681">
        <v>1</v>
      </c>
    </row>
    <row r="682" spans="1:21" x14ac:dyDescent="0.4">
      <c r="A682">
        <v>680</v>
      </c>
      <c r="B682" t="s">
        <v>12054</v>
      </c>
      <c r="C682" s="1">
        <v>44927</v>
      </c>
      <c r="D682" t="s">
        <v>1196</v>
      </c>
      <c r="F682">
        <v>10</v>
      </c>
      <c r="G682">
        <v>10</v>
      </c>
      <c r="H682">
        <v>10</v>
      </c>
      <c r="I682">
        <v>20</v>
      </c>
      <c r="J682">
        <v>10</v>
      </c>
      <c r="K682">
        <v>187</v>
      </c>
      <c r="L682">
        <v>195</v>
      </c>
      <c r="M682">
        <v>206</v>
      </c>
      <c r="N682">
        <v>1</v>
      </c>
      <c r="O682">
        <v>1</v>
      </c>
      <c r="P682">
        <v>0</v>
      </c>
      <c r="Q682">
        <v>851</v>
      </c>
      <c r="R682">
        <v>527000</v>
      </c>
      <c r="S682">
        <v>558397</v>
      </c>
      <c r="T682">
        <v>1.0595768500948699</v>
      </c>
      <c r="U682">
        <v>1</v>
      </c>
    </row>
    <row r="683" spans="1:21" x14ac:dyDescent="0.4">
      <c r="A683">
        <v>681</v>
      </c>
      <c r="B683" t="s">
        <v>12054</v>
      </c>
      <c r="C683" s="1">
        <v>44927</v>
      </c>
      <c r="D683" t="s">
        <v>1197</v>
      </c>
      <c r="F683">
        <v>10</v>
      </c>
      <c r="G683">
        <v>10</v>
      </c>
      <c r="H683">
        <v>20</v>
      </c>
      <c r="I683">
        <v>10</v>
      </c>
      <c r="J683">
        <v>10</v>
      </c>
      <c r="K683">
        <v>202</v>
      </c>
      <c r="L683">
        <v>192</v>
      </c>
      <c r="M683">
        <v>184</v>
      </c>
      <c r="N683">
        <v>0</v>
      </c>
      <c r="O683">
        <v>2</v>
      </c>
      <c r="P683">
        <v>0.108940972</v>
      </c>
      <c r="Q683">
        <v>1591</v>
      </c>
      <c r="R683">
        <v>527000</v>
      </c>
      <c r="S683">
        <v>468996</v>
      </c>
      <c r="T683">
        <v>0.88993548387096699</v>
      </c>
      <c r="U683">
        <v>1</v>
      </c>
    </row>
    <row r="684" spans="1:21" x14ac:dyDescent="0.4">
      <c r="A684">
        <v>682</v>
      </c>
      <c r="B684" t="s">
        <v>12054</v>
      </c>
      <c r="C684" s="1">
        <v>44927</v>
      </c>
      <c r="D684" t="s">
        <v>1198</v>
      </c>
      <c r="F684">
        <v>10</v>
      </c>
      <c r="G684">
        <v>10</v>
      </c>
      <c r="H684">
        <v>20</v>
      </c>
      <c r="I684">
        <v>20</v>
      </c>
      <c r="J684">
        <v>20</v>
      </c>
      <c r="K684">
        <v>9</v>
      </c>
      <c r="L684">
        <v>62</v>
      </c>
      <c r="M684">
        <v>87</v>
      </c>
      <c r="N684">
        <v>1</v>
      </c>
      <c r="O684">
        <v>1</v>
      </c>
      <c r="P684">
        <v>0</v>
      </c>
      <c r="Q684">
        <v>928</v>
      </c>
      <c r="R684">
        <v>527000</v>
      </c>
      <c r="S684">
        <v>45379</v>
      </c>
      <c r="T684">
        <v>8.6108159392789305E-2</v>
      </c>
      <c r="U684">
        <v>0</v>
      </c>
    </row>
    <row r="685" spans="1:21" x14ac:dyDescent="0.4">
      <c r="A685">
        <v>683</v>
      </c>
      <c r="B685" t="s">
        <v>12054</v>
      </c>
      <c r="C685" s="1">
        <v>44927</v>
      </c>
      <c r="D685" t="s">
        <v>1199</v>
      </c>
      <c r="F685">
        <v>10</v>
      </c>
      <c r="G685">
        <v>10</v>
      </c>
      <c r="H685">
        <v>10</v>
      </c>
      <c r="I685">
        <v>10</v>
      </c>
      <c r="J685">
        <v>10</v>
      </c>
      <c r="K685">
        <v>251</v>
      </c>
      <c r="L685">
        <v>249</v>
      </c>
      <c r="M685">
        <v>251</v>
      </c>
      <c r="N685">
        <v>1</v>
      </c>
      <c r="O685">
        <v>2</v>
      </c>
      <c r="P685">
        <v>0</v>
      </c>
      <c r="Q685">
        <v>1138</v>
      </c>
      <c r="R685">
        <v>527000</v>
      </c>
      <c r="S685">
        <v>55850</v>
      </c>
      <c r="T685">
        <v>0.10597722960151799</v>
      </c>
      <c r="U685">
        <v>0</v>
      </c>
    </row>
    <row r="686" spans="1:21" x14ac:dyDescent="0.4">
      <c r="A686">
        <v>684</v>
      </c>
      <c r="B686" t="s">
        <v>12054</v>
      </c>
      <c r="C686" s="1">
        <v>44927</v>
      </c>
      <c r="D686" t="s">
        <v>1200</v>
      </c>
      <c r="F686">
        <v>10</v>
      </c>
      <c r="G686">
        <v>10</v>
      </c>
      <c r="H686">
        <v>10</v>
      </c>
      <c r="I686">
        <v>10</v>
      </c>
      <c r="J686">
        <v>10</v>
      </c>
      <c r="K686">
        <v>60</v>
      </c>
      <c r="L686">
        <v>54</v>
      </c>
      <c r="M686">
        <v>27</v>
      </c>
      <c r="N686">
        <v>1</v>
      </c>
      <c r="O686">
        <v>0</v>
      </c>
      <c r="P686">
        <v>0</v>
      </c>
      <c r="Q686">
        <v>868</v>
      </c>
      <c r="R686">
        <v>527000</v>
      </c>
      <c r="S686">
        <v>147021</v>
      </c>
      <c r="T686">
        <v>0.278977229601518</v>
      </c>
      <c r="U686">
        <v>0</v>
      </c>
    </row>
    <row r="687" spans="1:21" x14ac:dyDescent="0.4">
      <c r="A687">
        <v>685</v>
      </c>
      <c r="B687" t="s">
        <v>12054</v>
      </c>
      <c r="C687" s="1">
        <v>44896</v>
      </c>
      <c r="D687" t="s">
        <v>1201</v>
      </c>
      <c r="F687">
        <v>10</v>
      </c>
      <c r="G687">
        <v>10</v>
      </c>
      <c r="H687">
        <v>20</v>
      </c>
      <c r="I687">
        <v>20</v>
      </c>
      <c r="J687">
        <v>10</v>
      </c>
      <c r="K687">
        <v>106</v>
      </c>
      <c r="L687">
        <v>125</v>
      </c>
      <c r="M687">
        <v>90</v>
      </c>
      <c r="N687">
        <v>1</v>
      </c>
      <c r="O687">
        <v>1</v>
      </c>
      <c r="P687">
        <v>0</v>
      </c>
      <c r="Q687">
        <v>1448</v>
      </c>
      <c r="R687">
        <v>518000</v>
      </c>
      <c r="S687">
        <v>820321</v>
      </c>
      <c r="T687">
        <v>1.5836312741312699</v>
      </c>
      <c r="U687">
        <v>2</v>
      </c>
    </row>
    <row r="688" spans="1:21" x14ac:dyDescent="0.4">
      <c r="A688">
        <v>686</v>
      </c>
      <c r="B688" t="s">
        <v>12054</v>
      </c>
      <c r="C688" s="1">
        <v>44896</v>
      </c>
      <c r="D688" t="s">
        <v>1202</v>
      </c>
      <c r="F688">
        <v>10</v>
      </c>
      <c r="G688">
        <v>10</v>
      </c>
      <c r="H688">
        <v>10</v>
      </c>
      <c r="I688">
        <v>20</v>
      </c>
      <c r="J688">
        <v>10</v>
      </c>
      <c r="K688">
        <v>131</v>
      </c>
      <c r="L688">
        <v>161</v>
      </c>
      <c r="M688">
        <v>176</v>
      </c>
      <c r="N688">
        <v>1</v>
      </c>
      <c r="O688">
        <v>2</v>
      </c>
      <c r="P688">
        <v>0</v>
      </c>
      <c r="Q688">
        <v>1134</v>
      </c>
      <c r="R688">
        <v>518000</v>
      </c>
      <c r="S688">
        <v>359080</v>
      </c>
      <c r="T688">
        <v>0.69320463320463299</v>
      </c>
      <c r="U688">
        <v>1</v>
      </c>
    </row>
    <row r="689" spans="1:21" x14ac:dyDescent="0.4">
      <c r="A689">
        <v>687</v>
      </c>
      <c r="B689" t="s">
        <v>12054</v>
      </c>
      <c r="C689" s="1">
        <v>44896</v>
      </c>
      <c r="D689" t="s">
        <v>1203</v>
      </c>
      <c r="F689">
        <v>10</v>
      </c>
      <c r="G689">
        <v>10</v>
      </c>
      <c r="H689">
        <v>20</v>
      </c>
      <c r="I689">
        <v>10</v>
      </c>
      <c r="J689">
        <v>20</v>
      </c>
      <c r="K689">
        <v>101</v>
      </c>
      <c r="L689">
        <v>120</v>
      </c>
      <c r="M689">
        <v>89</v>
      </c>
      <c r="N689">
        <v>1</v>
      </c>
      <c r="O689">
        <v>1</v>
      </c>
      <c r="P689">
        <v>0</v>
      </c>
      <c r="Q689">
        <v>1007</v>
      </c>
      <c r="R689">
        <v>518000</v>
      </c>
      <c r="S689">
        <v>152740</v>
      </c>
      <c r="T689">
        <v>0.29486486486486402</v>
      </c>
      <c r="U689">
        <v>0</v>
      </c>
    </row>
    <row r="690" spans="1:21" x14ac:dyDescent="0.4">
      <c r="A690">
        <v>688</v>
      </c>
      <c r="B690" t="s">
        <v>12054</v>
      </c>
      <c r="C690" s="1">
        <v>44896</v>
      </c>
      <c r="D690" t="s">
        <v>1204</v>
      </c>
      <c r="F690">
        <v>10</v>
      </c>
      <c r="G690">
        <v>10</v>
      </c>
      <c r="H690">
        <v>20</v>
      </c>
      <c r="I690">
        <v>10</v>
      </c>
      <c r="J690">
        <v>10</v>
      </c>
      <c r="K690">
        <v>4</v>
      </c>
      <c r="L690">
        <v>5</v>
      </c>
      <c r="M690">
        <v>5</v>
      </c>
      <c r="N690">
        <v>1</v>
      </c>
      <c r="O690">
        <v>2</v>
      </c>
      <c r="P690">
        <v>0</v>
      </c>
      <c r="Q690">
        <v>947</v>
      </c>
      <c r="R690">
        <v>518000</v>
      </c>
      <c r="S690">
        <v>97729</v>
      </c>
      <c r="T690">
        <v>0.18866602316602299</v>
      </c>
      <c r="U690">
        <v>0</v>
      </c>
    </row>
    <row r="691" spans="1:21" x14ac:dyDescent="0.4">
      <c r="A691">
        <v>689</v>
      </c>
      <c r="B691" t="s">
        <v>12054</v>
      </c>
      <c r="C691" s="1">
        <v>44896</v>
      </c>
      <c r="D691" t="s">
        <v>1205</v>
      </c>
      <c r="F691">
        <v>10</v>
      </c>
      <c r="G691">
        <v>10</v>
      </c>
      <c r="H691">
        <v>10</v>
      </c>
      <c r="I691">
        <v>10</v>
      </c>
      <c r="J691">
        <v>10</v>
      </c>
      <c r="K691">
        <v>113</v>
      </c>
      <c r="L691">
        <v>118</v>
      </c>
      <c r="M691">
        <v>115</v>
      </c>
      <c r="N691">
        <v>1</v>
      </c>
      <c r="O691">
        <v>2</v>
      </c>
      <c r="P691">
        <v>0</v>
      </c>
      <c r="Q691">
        <v>701</v>
      </c>
      <c r="R691">
        <v>518000</v>
      </c>
      <c r="S691">
        <v>162362</v>
      </c>
      <c r="T691">
        <v>0.313440154440154</v>
      </c>
      <c r="U691">
        <v>0</v>
      </c>
    </row>
    <row r="692" spans="1:21" x14ac:dyDescent="0.4">
      <c r="A692">
        <v>690</v>
      </c>
      <c r="B692" t="s">
        <v>12054</v>
      </c>
      <c r="C692" s="1">
        <v>44896</v>
      </c>
      <c r="D692" t="s">
        <v>1206</v>
      </c>
      <c r="F692">
        <v>10</v>
      </c>
      <c r="G692">
        <v>10</v>
      </c>
      <c r="H692">
        <v>20</v>
      </c>
      <c r="I692">
        <v>20</v>
      </c>
      <c r="J692">
        <v>20</v>
      </c>
      <c r="K692">
        <v>168</v>
      </c>
      <c r="L692">
        <v>206</v>
      </c>
      <c r="M692">
        <v>230</v>
      </c>
      <c r="N692">
        <v>1</v>
      </c>
      <c r="O692">
        <v>2</v>
      </c>
      <c r="P692">
        <v>0</v>
      </c>
      <c r="Q692">
        <v>1142</v>
      </c>
      <c r="R692">
        <v>518000</v>
      </c>
      <c r="S692">
        <v>687749</v>
      </c>
      <c r="T692">
        <v>1.3277007722007701</v>
      </c>
      <c r="U692">
        <v>2</v>
      </c>
    </row>
    <row r="693" spans="1:21" x14ac:dyDescent="0.4">
      <c r="A693">
        <v>691</v>
      </c>
      <c r="B693" t="s">
        <v>12054</v>
      </c>
      <c r="C693" s="1">
        <v>44896</v>
      </c>
      <c r="D693" t="s">
        <v>1207</v>
      </c>
      <c r="F693">
        <v>10</v>
      </c>
      <c r="G693">
        <v>10</v>
      </c>
      <c r="H693">
        <v>30</v>
      </c>
      <c r="I693">
        <v>20</v>
      </c>
      <c r="J693">
        <v>20</v>
      </c>
      <c r="K693">
        <v>8</v>
      </c>
      <c r="L693">
        <v>14</v>
      </c>
      <c r="M693">
        <v>23</v>
      </c>
      <c r="N693">
        <v>1</v>
      </c>
      <c r="O693">
        <v>2</v>
      </c>
      <c r="P693">
        <v>2.884765625</v>
      </c>
      <c r="Q693">
        <v>944</v>
      </c>
      <c r="R693">
        <v>518000</v>
      </c>
      <c r="S693">
        <v>358150</v>
      </c>
      <c r="T693">
        <v>0.69140926640926603</v>
      </c>
      <c r="U693">
        <v>1</v>
      </c>
    </row>
    <row r="694" spans="1:21" x14ac:dyDescent="0.4">
      <c r="A694">
        <v>692</v>
      </c>
      <c r="B694" t="s">
        <v>12054</v>
      </c>
      <c r="C694" s="1">
        <v>44896</v>
      </c>
      <c r="D694" t="s">
        <v>1208</v>
      </c>
      <c r="F694">
        <v>20</v>
      </c>
      <c r="G694">
        <v>10</v>
      </c>
      <c r="H694">
        <v>20</v>
      </c>
      <c r="I694">
        <v>20</v>
      </c>
      <c r="J694">
        <v>30</v>
      </c>
      <c r="K694">
        <v>111</v>
      </c>
      <c r="L694">
        <v>120</v>
      </c>
      <c r="M694">
        <v>123</v>
      </c>
      <c r="N694">
        <v>0</v>
      </c>
      <c r="O694">
        <v>2</v>
      </c>
      <c r="P694">
        <v>0</v>
      </c>
      <c r="Q694">
        <v>1524</v>
      </c>
      <c r="R694">
        <v>518000</v>
      </c>
      <c r="S694">
        <v>107703</v>
      </c>
      <c r="T694">
        <v>0.20792084942084901</v>
      </c>
      <c r="U694">
        <v>0</v>
      </c>
    </row>
    <row r="695" spans="1:21" x14ac:dyDescent="0.4">
      <c r="A695">
        <v>693</v>
      </c>
      <c r="B695" t="s">
        <v>12054</v>
      </c>
      <c r="C695" s="1">
        <v>44896</v>
      </c>
      <c r="D695" t="s">
        <v>1209</v>
      </c>
      <c r="F695">
        <v>10</v>
      </c>
      <c r="G695">
        <v>20</v>
      </c>
      <c r="H695">
        <v>20</v>
      </c>
      <c r="I695">
        <v>20</v>
      </c>
      <c r="J695">
        <v>20</v>
      </c>
      <c r="K695">
        <v>22</v>
      </c>
      <c r="L695">
        <v>33</v>
      </c>
      <c r="M695">
        <v>30</v>
      </c>
      <c r="N695">
        <v>1</v>
      </c>
      <c r="O695">
        <v>0</v>
      </c>
      <c r="P695">
        <v>0</v>
      </c>
      <c r="Q695">
        <v>1851</v>
      </c>
      <c r="R695">
        <v>518000</v>
      </c>
      <c r="S695">
        <v>353862</v>
      </c>
      <c r="T695">
        <v>0.68313127413127395</v>
      </c>
      <c r="U695">
        <v>1</v>
      </c>
    </row>
    <row r="696" spans="1:21" x14ac:dyDescent="0.4">
      <c r="A696">
        <v>694</v>
      </c>
      <c r="B696" t="s">
        <v>12054</v>
      </c>
      <c r="C696" s="1">
        <v>44896</v>
      </c>
      <c r="D696" t="s">
        <v>1210</v>
      </c>
      <c r="F696">
        <v>20</v>
      </c>
      <c r="G696">
        <v>20</v>
      </c>
      <c r="H696">
        <v>10</v>
      </c>
      <c r="I696">
        <v>20</v>
      </c>
      <c r="J696">
        <v>20</v>
      </c>
      <c r="K696">
        <v>127</v>
      </c>
      <c r="L696">
        <v>159</v>
      </c>
      <c r="M696">
        <v>186</v>
      </c>
      <c r="N696">
        <v>1</v>
      </c>
      <c r="O696">
        <v>2</v>
      </c>
      <c r="P696">
        <v>0</v>
      </c>
      <c r="Q696">
        <v>687</v>
      </c>
      <c r="R696">
        <v>518000</v>
      </c>
      <c r="S696">
        <v>29918</v>
      </c>
      <c r="T696">
        <v>5.7756756756756698E-2</v>
      </c>
      <c r="U696">
        <v>0</v>
      </c>
    </row>
    <row r="697" spans="1:21" x14ac:dyDescent="0.4">
      <c r="A697">
        <v>695</v>
      </c>
      <c r="B697" t="s">
        <v>12054</v>
      </c>
      <c r="C697" s="1">
        <v>44896</v>
      </c>
      <c r="D697" t="s">
        <v>1211</v>
      </c>
      <c r="F697">
        <v>20</v>
      </c>
      <c r="G697">
        <v>10</v>
      </c>
      <c r="H697">
        <v>20</v>
      </c>
      <c r="I697">
        <v>30</v>
      </c>
      <c r="J697">
        <v>20</v>
      </c>
      <c r="K697">
        <v>22</v>
      </c>
      <c r="L697">
        <v>51</v>
      </c>
      <c r="M697">
        <v>72</v>
      </c>
      <c r="N697">
        <v>1</v>
      </c>
      <c r="O697">
        <v>2</v>
      </c>
      <c r="P697">
        <v>0</v>
      </c>
      <c r="Q697">
        <v>2507</v>
      </c>
      <c r="R697">
        <v>518000</v>
      </c>
      <c r="S697">
        <v>74644</v>
      </c>
      <c r="T697">
        <v>0.144100386100386</v>
      </c>
      <c r="U697">
        <v>0</v>
      </c>
    </row>
    <row r="698" spans="1:21" x14ac:dyDescent="0.4">
      <c r="A698">
        <v>696</v>
      </c>
      <c r="B698" t="s">
        <v>12054</v>
      </c>
      <c r="C698" s="1">
        <v>44896</v>
      </c>
      <c r="D698" t="s">
        <v>1212</v>
      </c>
      <c r="F698">
        <v>10</v>
      </c>
      <c r="G698">
        <v>10</v>
      </c>
      <c r="H698">
        <v>10</v>
      </c>
      <c r="I698">
        <v>20</v>
      </c>
      <c r="J698">
        <v>20</v>
      </c>
      <c r="K698">
        <v>248</v>
      </c>
      <c r="L698">
        <v>250</v>
      </c>
      <c r="M698">
        <v>238</v>
      </c>
      <c r="N698">
        <v>2</v>
      </c>
      <c r="O698">
        <v>1</v>
      </c>
      <c r="P698">
        <v>0</v>
      </c>
      <c r="Q698">
        <v>731</v>
      </c>
      <c r="R698">
        <v>518000</v>
      </c>
      <c r="S698">
        <v>155922</v>
      </c>
      <c r="T698">
        <v>0.30100772200772202</v>
      </c>
      <c r="U698">
        <v>0</v>
      </c>
    </row>
    <row r="699" spans="1:21" x14ac:dyDescent="0.4">
      <c r="A699">
        <v>697</v>
      </c>
      <c r="B699" t="s">
        <v>12054</v>
      </c>
      <c r="C699" s="1">
        <v>44866</v>
      </c>
      <c r="D699" t="s">
        <v>1213</v>
      </c>
      <c r="F699">
        <v>10</v>
      </c>
      <c r="G699">
        <v>10</v>
      </c>
      <c r="H699">
        <v>20</v>
      </c>
      <c r="I699">
        <v>20</v>
      </c>
      <c r="J699">
        <v>10</v>
      </c>
      <c r="K699">
        <v>88</v>
      </c>
      <c r="L699">
        <v>127</v>
      </c>
      <c r="M699">
        <v>128</v>
      </c>
      <c r="N699">
        <v>1</v>
      </c>
      <c r="O699">
        <v>2</v>
      </c>
      <c r="P699">
        <v>0</v>
      </c>
      <c r="Q699">
        <v>1334</v>
      </c>
      <c r="R699">
        <v>507000</v>
      </c>
      <c r="S699">
        <v>467018</v>
      </c>
      <c r="T699">
        <v>0.92114003944773104</v>
      </c>
      <c r="U699">
        <v>1</v>
      </c>
    </row>
    <row r="700" spans="1:21" x14ac:dyDescent="0.4">
      <c r="A700">
        <v>698</v>
      </c>
      <c r="B700" t="s">
        <v>12054</v>
      </c>
      <c r="C700" s="1">
        <v>44866</v>
      </c>
      <c r="D700" t="s">
        <v>1214</v>
      </c>
      <c r="E700" t="s">
        <v>1215</v>
      </c>
      <c r="F700">
        <v>20</v>
      </c>
      <c r="G700">
        <v>20</v>
      </c>
      <c r="H700">
        <v>40</v>
      </c>
      <c r="I700">
        <v>20</v>
      </c>
      <c r="J700">
        <v>20</v>
      </c>
      <c r="K700">
        <v>176</v>
      </c>
      <c r="L700">
        <v>199</v>
      </c>
      <c r="M700">
        <v>217</v>
      </c>
      <c r="N700">
        <v>2</v>
      </c>
      <c r="O700">
        <v>0</v>
      </c>
      <c r="P700">
        <v>17.100802949999999</v>
      </c>
      <c r="Q700">
        <v>1469</v>
      </c>
      <c r="R700">
        <v>507000</v>
      </c>
      <c r="S700">
        <v>596544</v>
      </c>
      <c r="T700">
        <v>1.17661538461538</v>
      </c>
      <c r="U700">
        <v>2</v>
      </c>
    </row>
    <row r="701" spans="1:21" x14ac:dyDescent="0.4">
      <c r="A701">
        <v>699</v>
      </c>
      <c r="B701" t="s">
        <v>12054</v>
      </c>
      <c r="C701" s="1">
        <v>44866</v>
      </c>
      <c r="D701" t="s">
        <v>1216</v>
      </c>
      <c r="F701">
        <v>20</v>
      </c>
      <c r="G701">
        <v>20</v>
      </c>
      <c r="H701">
        <v>20</v>
      </c>
      <c r="I701">
        <v>20</v>
      </c>
      <c r="J701">
        <v>50</v>
      </c>
      <c r="K701">
        <v>55</v>
      </c>
      <c r="L701">
        <v>51</v>
      </c>
      <c r="M701">
        <v>44</v>
      </c>
      <c r="N701">
        <v>1</v>
      </c>
      <c r="O701">
        <v>1</v>
      </c>
      <c r="P701">
        <v>0</v>
      </c>
      <c r="Q701">
        <v>890</v>
      </c>
      <c r="R701">
        <v>507000</v>
      </c>
      <c r="S701">
        <v>492746</v>
      </c>
      <c r="T701">
        <v>0.97188560157790904</v>
      </c>
      <c r="U701">
        <v>1</v>
      </c>
    </row>
    <row r="702" spans="1:21" x14ac:dyDescent="0.4">
      <c r="A702">
        <v>700</v>
      </c>
      <c r="B702" t="s">
        <v>12054</v>
      </c>
      <c r="C702" s="1">
        <v>44866</v>
      </c>
      <c r="D702" t="s">
        <v>1217</v>
      </c>
      <c r="F702">
        <v>10</v>
      </c>
      <c r="G702">
        <v>10</v>
      </c>
      <c r="H702">
        <v>20</v>
      </c>
      <c r="I702">
        <v>20</v>
      </c>
      <c r="J702">
        <v>10</v>
      </c>
      <c r="K702">
        <v>60</v>
      </c>
      <c r="L702">
        <v>85</v>
      </c>
      <c r="M702">
        <v>103</v>
      </c>
      <c r="N702">
        <v>1</v>
      </c>
      <c r="O702">
        <v>2</v>
      </c>
      <c r="P702">
        <v>0</v>
      </c>
      <c r="Q702">
        <v>1221</v>
      </c>
      <c r="R702">
        <v>507000</v>
      </c>
      <c r="S702">
        <v>487752</v>
      </c>
      <c r="T702">
        <v>0.96203550295857898</v>
      </c>
      <c r="U702">
        <v>1</v>
      </c>
    </row>
    <row r="703" spans="1:21" x14ac:dyDescent="0.4">
      <c r="A703">
        <v>701</v>
      </c>
      <c r="B703" t="s">
        <v>12054</v>
      </c>
      <c r="C703" s="1">
        <v>44866</v>
      </c>
      <c r="D703" t="s">
        <v>1218</v>
      </c>
      <c r="E703" t="s">
        <v>1219</v>
      </c>
      <c r="F703">
        <v>10</v>
      </c>
      <c r="G703">
        <v>10</v>
      </c>
      <c r="H703">
        <v>50</v>
      </c>
      <c r="I703">
        <v>20</v>
      </c>
      <c r="J703">
        <v>10</v>
      </c>
      <c r="K703">
        <v>101</v>
      </c>
      <c r="L703">
        <v>120</v>
      </c>
      <c r="M703">
        <v>124</v>
      </c>
      <c r="N703">
        <v>1</v>
      </c>
      <c r="O703">
        <v>0</v>
      </c>
      <c r="P703">
        <v>15.2109375</v>
      </c>
      <c r="Q703">
        <v>1680</v>
      </c>
      <c r="R703">
        <v>507000</v>
      </c>
      <c r="S703">
        <v>995203</v>
      </c>
      <c r="T703">
        <v>1.9629250493096599</v>
      </c>
      <c r="U703">
        <v>2</v>
      </c>
    </row>
    <row r="704" spans="1:21" x14ac:dyDescent="0.4">
      <c r="A704">
        <v>702</v>
      </c>
      <c r="B704" t="s">
        <v>12054</v>
      </c>
      <c r="C704" s="1">
        <v>44866</v>
      </c>
      <c r="D704" t="s">
        <v>1220</v>
      </c>
      <c r="F704">
        <v>10</v>
      </c>
      <c r="G704">
        <v>10</v>
      </c>
      <c r="H704">
        <v>10</v>
      </c>
      <c r="I704">
        <v>10</v>
      </c>
      <c r="J704">
        <v>10</v>
      </c>
      <c r="K704">
        <v>186</v>
      </c>
      <c r="L704">
        <v>199</v>
      </c>
      <c r="M704">
        <v>208</v>
      </c>
      <c r="N704">
        <v>0</v>
      </c>
      <c r="O704">
        <v>1</v>
      </c>
      <c r="P704">
        <v>0</v>
      </c>
      <c r="Q704">
        <v>896</v>
      </c>
      <c r="R704">
        <v>507000</v>
      </c>
      <c r="S704">
        <v>129887</v>
      </c>
      <c r="T704">
        <v>0.25618737672583802</v>
      </c>
      <c r="U704">
        <v>0</v>
      </c>
    </row>
    <row r="705" spans="1:21" x14ac:dyDescent="0.4">
      <c r="A705">
        <v>703</v>
      </c>
      <c r="B705" t="s">
        <v>12054</v>
      </c>
      <c r="C705" s="1">
        <v>44866</v>
      </c>
      <c r="D705" t="s">
        <v>1221</v>
      </c>
      <c r="F705">
        <v>10</v>
      </c>
      <c r="G705">
        <v>10</v>
      </c>
      <c r="H705">
        <v>10</v>
      </c>
      <c r="I705">
        <v>20</v>
      </c>
      <c r="J705">
        <v>10</v>
      </c>
      <c r="K705">
        <v>30</v>
      </c>
      <c r="L705">
        <v>31</v>
      </c>
      <c r="M705">
        <v>27</v>
      </c>
      <c r="N705">
        <v>1</v>
      </c>
      <c r="O705">
        <v>1</v>
      </c>
      <c r="P705">
        <v>0</v>
      </c>
      <c r="Q705">
        <v>891</v>
      </c>
      <c r="R705">
        <v>507000</v>
      </c>
      <c r="S705">
        <v>254049</v>
      </c>
      <c r="T705">
        <v>0.50108284023668603</v>
      </c>
      <c r="U705">
        <v>1</v>
      </c>
    </row>
    <row r="706" spans="1:21" x14ac:dyDescent="0.4">
      <c r="A706">
        <v>704</v>
      </c>
      <c r="B706" t="s">
        <v>12054</v>
      </c>
      <c r="C706" s="1">
        <v>44866</v>
      </c>
      <c r="D706" t="s">
        <v>1222</v>
      </c>
      <c r="E706" t="s">
        <v>1223</v>
      </c>
      <c r="F706">
        <v>10</v>
      </c>
      <c r="G706">
        <v>10</v>
      </c>
      <c r="H706">
        <v>20</v>
      </c>
      <c r="I706">
        <v>20</v>
      </c>
      <c r="J706">
        <v>10</v>
      </c>
      <c r="K706">
        <v>9</v>
      </c>
      <c r="L706">
        <v>16</v>
      </c>
      <c r="M706">
        <v>17</v>
      </c>
      <c r="N706">
        <v>2</v>
      </c>
      <c r="O706">
        <v>1</v>
      </c>
      <c r="P706">
        <v>14.028971350000001</v>
      </c>
      <c r="Q706">
        <v>431</v>
      </c>
      <c r="R706">
        <v>507000</v>
      </c>
      <c r="S706">
        <v>12499</v>
      </c>
      <c r="T706">
        <v>2.4652859960552199E-2</v>
      </c>
      <c r="U706">
        <v>0</v>
      </c>
    </row>
    <row r="707" spans="1:21" x14ac:dyDescent="0.4">
      <c r="A707">
        <v>705</v>
      </c>
      <c r="B707" t="s">
        <v>12054</v>
      </c>
      <c r="C707" s="1">
        <v>44866</v>
      </c>
      <c r="D707" t="s">
        <v>1224</v>
      </c>
      <c r="E707" t="s">
        <v>1225</v>
      </c>
      <c r="F707">
        <v>10</v>
      </c>
      <c r="G707">
        <v>10</v>
      </c>
      <c r="H707">
        <v>20</v>
      </c>
      <c r="I707">
        <v>10</v>
      </c>
      <c r="J707">
        <v>10</v>
      </c>
      <c r="K707">
        <v>30</v>
      </c>
      <c r="L707">
        <v>57</v>
      </c>
      <c r="M707">
        <v>52</v>
      </c>
      <c r="N707">
        <v>1</v>
      </c>
      <c r="O707">
        <v>1</v>
      </c>
      <c r="P707">
        <v>6.2795138890000004</v>
      </c>
      <c r="Q707">
        <v>844</v>
      </c>
      <c r="R707">
        <v>507000</v>
      </c>
      <c r="S707">
        <v>45644</v>
      </c>
      <c r="T707">
        <v>9.0027613412228799E-2</v>
      </c>
      <c r="U707">
        <v>0</v>
      </c>
    </row>
    <row r="708" spans="1:21" x14ac:dyDescent="0.4">
      <c r="A708">
        <v>706</v>
      </c>
      <c r="B708" t="s">
        <v>12054</v>
      </c>
      <c r="C708" s="1">
        <v>44866</v>
      </c>
      <c r="D708" t="s">
        <v>1226</v>
      </c>
      <c r="F708">
        <v>10</v>
      </c>
      <c r="G708">
        <v>20</v>
      </c>
      <c r="H708">
        <v>20</v>
      </c>
      <c r="I708">
        <v>30</v>
      </c>
      <c r="J708">
        <v>20</v>
      </c>
      <c r="K708">
        <v>43</v>
      </c>
      <c r="L708">
        <v>50</v>
      </c>
      <c r="M708">
        <v>41</v>
      </c>
      <c r="N708">
        <v>1</v>
      </c>
      <c r="O708">
        <v>1</v>
      </c>
      <c r="P708">
        <v>0</v>
      </c>
      <c r="Q708">
        <v>1013</v>
      </c>
      <c r="R708">
        <v>507000</v>
      </c>
      <c r="S708">
        <v>345941</v>
      </c>
      <c r="T708">
        <v>0.68232938856015701</v>
      </c>
      <c r="U708">
        <v>1</v>
      </c>
    </row>
    <row r="709" spans="1:21" x14ac:dyDescent="0.4">
      <c r="A709">
        <v>707</v>
      </c>
      <c r="B709" t="s">
        <v>12054</v>
      </c>
      <c r="C709" s="1">
        <v>44866</v>
      </c>
      <c r="D709" t="s">
        <v>1227</v>
      </c>
      <c r="F709">
        <v>20</v>
      </c>
      <c r="G709">
        <v>20</v>
      </c>
      <c r="H709">
        <v>10</v>
      </c>
      <c r="I709">
        <v>20</v>
      </c>
      <c r="J709">
        <v>30</v>
      </c>
      <c r="K709">
        <v>232</v>
      </c>
      <c r="L709">
        <v>225</v>
      </c>
      <c r="M709">
        <v>219</v>
      </c>
      <c r="N709">
        <v>1</v>
      </c>
      <c r="O709">
        <v>1</v>
      </c>
      <c r="P709">
        <v>0</v>
      </c>
      <c r="Q709">
        <v>691</v>
      </c>
      <c r="R709">
        <v>507000</v>
      </c>
      <c r="S709">
        <v>113910</v>
      </c>
      <c r="T709">
        <v>0.22467455621301699</v>
      </c>
      <c r="U709">
        <v>0</v>
      </c>
    </row>
    <row r="710" spans="1:21" x14ac:dyDescent="0.4">
      <c r="A710">
        <v>708</v>
      </c>
      <c r="B710" t="s">
        <v>12054</v>
      </c>
      <c r="C710" s="1">
        <v>44866</v>
      </c>
      <c r="D710" t="s">
        <v>1228</v>
      </c>
      <c r="F710">
        <v>20</v>
      </c>
      <c r="G710">
        <v>10</v>
      </c>
      <c r="H710">
        <v>10</v>
      </c>
      <c r="I710">
        <v>30</v>
      </c>
      <c r="J710">
        <v>30</v>
      </c>
      <c r="K710">
        <v>31</v>
      </c>
      <c r="L710">
        <v>52</v>
      </c>
      <c r="M710">
        <v>43</v>
      </c>
      <c r="N710">
        <v>1</v>
      </c>
      <c r="O710">
        <v>1</v>
      </c>
      <c r="P710">
        <v>0</v>
      </c>
      <c r="Q710">
        <v>583</v>
      </c>
      <c r="R710">
        <v>507000</v>
      </c>
      <c r="S710">
        <v>32429</v>
      </c>
      <c r="T710">
        <v>6.3962524654832306E-2</v>
      </c>
      <c r="U710">
        <v>0</v>
      </c>
    </row>
    <row r="711" spans="1:21" x14ac:dyDescent="0.4">
      <c r="A711">
        <v>709</v>
      </c>
      <c r="B711" t="s">
        <v>12054</v>
      </c>
      <c r="C711" s="1">
        <v>44835</v>
      </c>
      <c r="D711" t="s">
        <v>1229</v>
      </c>
      <c r="E711" t="s">
        <v>1230</v>
      </c>
      <c r="F711">
        <v>20</v>
      </c>
      <c r="G711">
        <v>10</v>
      </c>
      <c r="H711">
        <v>20</v>
      </c>
      <c r="I711">
        <v>20</v>
      </c>
      <c r="J711">
        <v>40</v>
      </c>
      <c r="K711">
        <v>52</v>
      </c>
      <c r="L711">
        <v>49</v>
      </c>
      <c r="M711">
        <v>46</v>
      </c>
      <c r="N711">
        <v>1</v>
      </c>
      <c r="O711">
        <v>0</v>
      </c>
      <c r="P711">
        <v>13.290473090000001</v>
      </c>
      <c r="Q711">
        <v>862</v>
      </c>
      <c r="R711">
        <v>498000</v>
      </c>
      <c r="S711">
        <v>340630</v>
      </c>
      <c r="T711">
        <v>0.68399598393574301</v>
      </c>
      <c r="U711">
        <v>1</v>
      </c>
    </row>
    <row r="712" spans="1:21" x14ac:dyDescent="0.4">
      <c r="A712">
        <v>710</v>
      </c>
      <c r="B712" t="s">
        <v>12054</v>
      </c>
      <c r="C712" s="1">
        <v>44835</v>
      </c>
      <c r="D712" t="s">
        <v>1231</v>
      </c>
      <c r="F712">
        <v>10</v>
      </c>
      <c r="G712">
        <v>10</v>
      </c>
      <c r="H712">
        <v>20</v>
      </c>
      <c r="I712">
        <v>20</v>
      </c>
      <c r="J712">
        <v>10</v>
      </c>
      <c r="K712">
        <v>83</v>
      </c>
      <c r="L712">
        <v>85</v>
      </c>
      <c r="M712">
        <v>84</v>
      </c>
      <c r="N712">
        <v>1</v>
      </c>
      <c r="O712">
        <v>2</v>
      </c>
      <c r="P712">
        <v>0</v>
      </c>
      <c r="Q712">
        <v>911</v>
      </c>
      <c r="R712">
        <v>498000</v>
      </c>
      <c r="S712">
        <v>102504</v>
      </c>
      <c r="T712">
        <v>0.20583132530120399</v>
      </c>
      <c r="U712">
        <v>0</v>
      </c>
    </row>
    <row r="713" spans="1:21" x14ac:dyDescent="0.4">
      <c r="A713">
        <v>711</v>
      </c>
      <c r="B713" t="s">
        <v>12054</v>
      </c>
      <c r="C713" s="1">
        <v>44835</v>
      </c>
      <c r="D713" t="s">
        <v>1232</v>
      </c>
      <c r="E713" t="s">
        <v>1233</v>
      </c>
      <c r="F713">
        <v>10</v>
      </c>
      <c r="G713">
        <v>10</v>
      </c>
      <c r="H713">
        <v>20</v>
      </c>
      <c r="I713">
        <v>10</v>
      </c>
      <c r="J713">
        <v>10</v>
      </c>
      <c r="K713">
        <v>51</v>
      </c>
      <c r="L713">
        <v>130</v>
      </c>
      <c r="M713">
        <v>155</v>
      </c>
      <c r="N713">
        <v>2</v>
      </c>
      <c r="O713">
        <v>0</v>
      </c>
      <c r="P713">
        <v>13.804253470000001</v>
      </c>
      <c r="Q713">
        <v>1213</v>
      </c>
      <c r="R713">
        <v>498000</v>
      </c>
      <c r="S713">
        <v>186320</v>
      </c>
      <c r="T713">
        <v>0.37413654618473802</v>
      </c>
      <c r="U713">
        <v>0</v>
      </c>
    </row>
    <row r="714" spans="1:21" x14ac:dyDescent="0.4">
      <c r="A714">
        <v>712</v>
      </c>
      <c r="B714" t="s">
        <v>12054</v>
      </c>
      <c r="C714" s="1">
        <v>44835</v>
      </c>
      <c r="D714" t="s">
        <v>1234</v>
      </c>
      <c r="F714">
        <v>10</v>
      </c>
      <c r="G714">
        <v>10</v>
      </c>
      <c r="H714">
        <v>20</v>
      </c>
      <c r="I714">
        <v>20</v>
      </c>
      <c r="J714">
        <v>20</v>
      </c>
      <c r="K714">
        <v>24</v>
      </c>
      <c r="L714">
        <v>20</v>
      </c>
      <c r="M714">
        <v>37</v>
      </c>
      <c r="N714">
        <v>0</v>
      </c>
      <c r="O714">
        <v>1</v>
      </c>
      <c r="P714">
        <v>0</v>
      </c>
      <c r="Q714">
        <v>965</v>
      </c>
      <c r="R714">
        <v>498000</v>
      </c>
      <c r="S714">
        <v>155423</v>
      </c>
      <c r="T714">
        <v>0.31209437751003999</v>
      </c>
      <c r="U714">
        <v>0</v>
      </c>
    </row>
    <row r="715" spans="1:21" x14ac:dyDescent="0.4">
      <c r="A715">
        <v>713</v>
      </c>
      <c r="B715" t="s">
        <v>12054</v>
      </c>
      <c r="C715" s="1">
        <v>44835</v>
      </c>
      <c r="D715" t="s">
        <v>1235</v>
      </c>
      <c r="E715" t="s">
        <v>1236</v>
      </c>
      <c r="F715">
        <v>20</v>
      </c>
      <c r="G715">
        <v>10</v>
      </c>
      <c r="H715">
        <v>30</v>
      </c>
      <c r="I715">
        <v>20</v>
      </c>
      <c r="J715">
        <v>20</v>
      </c>
      <c r="K715">
        <v>49</v>
      </c>
      <c r="L715">
        <v>53</v>
      </c>
      <c r="M715">
        <v>50</v>
      </c>
      <c r="N715">
        <v>1</v>
      </c>
      <c r="O715">
        <v>2</v>
      </c>
      <c r="P715">
        <v>13.517144099999999</v>
      </c>
      <c r="Q715">
        <v>1070</v>
      </c>
      <c r="R715">
        <v>498000</v>
      </c>
      <c r="S715">
        <v>496011</v>
      </c>
      <c r="T715">
        <v>0.99600602409638495</v>
      </c>
      <c r="U715">
        <v>1</v>
      </c>
    </row>
    <row r="716" spans="1:21" x14ac:dyDescent="0.4">
      <c r="A716">
        <v>714</v>
      </c>
      <c r="B716" t="s">
        <v>12054</v>
      </c>
      <c r="C716" s="1">
        <v>44835</v>
      </c>
      <c r="D716" t="s">
        <v>1237</v>
      </c>
      <c r="F716">
        <v>20</v>
      </c>
      <c r="G716">
        <v>20</v>
      </c>
      <c r="H716">
        <v>10</v>
      </c>
      <c r="I716">
        <v>20</v>
      </c>
      <c r="J716">
        <v>50</v>
      </c>
      <c r="K716">
        <v>94</v>
      </c>
      <c r="L716">
        <v>80</v>
      </c>
      <c r="M716">
        <v>55</v>
      </c>
      <c r="N716">
        <v>0</v>
      </c>
      <c r="O716">
        <v>2</v>
      </c>
      <c r="P716">
        <v>0</v>
      </c>
      <c r="Q716">
        <v>2593</v>
      </c>
      <c r="R716">
        <v>498000</v>
      </c>
      <c r="S716">
        <v>548519</v>
      </c>
      <c r="T716">
        <v>1.1014437751004</v>
      </c>
      <c r="U716">
        <v>1</v>
      </c>
    </row>
    <row r="717" spans="1:21" x14ac:dyDescent="0.4">
      <c r="A717">
        <v>715</v>
      </c>
      <c r="B717" t="s">
        <v>12054</v>
      </c>
      <c r="C717" s="1">
        <v>44835</v>
      </c>
      <c r="D717" t="s">
        <v>1238</v>
      </c>
      <c r="F717">
        <v>10</v>
      </c>
      <c r="G717">
        <v>10</v>
      </c>
      <c r="H717">
        <v>10</v>
      </c>
      <c r="I717">
        <v>20</v>
      </c>
      <c r="J717">
        <v>10</v>
      </c>
      <c r="K717">
        <v>81</v>
      </c>
      <c r="L717">
        <v>88</v>
      </c>
      <c r="M717">
        <v>83</v>
      </c>
      <c r="N717">
        <v>0</v>
      </c>
      <c r="O717">
        <v>1</v>
      </c>
      <c r="P717">
        <v>0</v>
      </c>
      <c r="Q717">
        <v>885</v>
      </c>
      <c r="R717">
        <v>498000</v>
      </c>
      <c r="S717">
        <v>140853</v>
      </c>
      <c r="T717">
        <v>0.28283734939758998</v>
      </c>
      <c r="U717">
        <v>0</v>
      </c>
    </row>
    <row r="718" spans="1:21" x14ac:dyDescent="0.4">
      <c r="A718">
        <v>716</v>
      </c>
      <c r="B718" t="s">
        <v>12054</v>
      </c>
      <c r="C718" s="1">
        <v>44835</v>
      </c>
      <c r="D718" t="s">
        <v>1239</v>
      </c>
      <c r="F718">
        <v>20</v>
      </c>
      <c r="G718">
        <v>10</v>
      </c>
      <c r="H718">
        <v>10</v>
      </c>
      <c r="I718">
        <v>20</v>
      </c>
      <c r="J718">
        <v>40</v>
      </c>
      <c r="K718">
        <v>138</v>
      </c>
      <c r="L718">
        <v>162</v>
      </c>
      <c r="M718">
        <v>122</v>
      </c>
      <c r="N718">
        <v>0</v>
      </c>
      <c r="O718">
        <v>1</v>
      </c>
      <c r="P718">
        <v>0</v>
      </c>
      <c r="Q718">
        <v>900</v>
      </c>
      <c r="R718">
        <v>498000</v>
      </c>
      <c r="S718">
        <v>110426</v>
      </c>
      <c r="T718">
        <v>0.221738955823293</v>
      </c>
      <c r="U718">
        <v>0</v>
      </c>
    </row>
    <row r="719" spans="1:21" x14ac:dyDescent="0.4">
      <c r="A719">
        <v>717</v>
      </c>
      <c r="B719" t="s">
        <v>12054</v>
      </c>
      <c r="C719" s="1">
        <v>44835</v>
      </c>
      <c r="D719" t="s">
        <v>1240</v>
      </c>
      <c r="F719">
        <v>10</v>
      </c>
      <c r="G719">
        <v>10</v>
      </c>
      <c r="H719">
        <v>10</v>
      </c>
      <c r="I719">
        <v>20</v>
      </c>
      <c r="J719">
        <v>20</v>
      </c>
      <c r="K719">
        <v>210</v>
      </c>
      <c r="L719">
        <v>196</v>
      </c>
      <c r="M719">
        <v>169</v>
      </c>
      <c r="N719">
        <v>0</v>
      </c>
      <c r="O719">
        <v>1</v>
      </c>
      <c r="P719">
        <v>0</v>
      </c>
      <c r="Q719">
        <v>1675</v>
      </c>
      <c r="R719">
        <v>498000</v>
      </c>
      <c r="S719">
        <v>87535</v>
      </c>
      <c r="T719">
        <v>0.175773092369477</v>
      </c>
      <c r="U719">
        <v>0</v>
      </c>
    </row>
    <row r="720" spans="1:21" x14ac:dyDescent="0.4">
      <c r="A720">
        <v>718</v>
      </c>
      <c r="B720" t="s">
        <v>12054</v>
      </c>
      <c r="C720" s="1">
        <v>44835</v>
      </c>
      <c r="D720" t="s">
        <v>1241</v>
      </c>
      <c r="F720">
        <v>20</v>
      </c>
      <c r="G720">
        <v>10</v>
      </c>
      <c r="H720">
        <v>10</v>
      </c>
      <c r="I720">
        <v>20</v>
      </c>
      <c r="J720">
        <v>10</v>
      </c>
      <c r="K720">
        <v>76</v>
      </c>
      <c r="L720">
        <v>83</v>
      </c>
      <c r="M720">
        <v>85</v>
      </c>
      <c r="N720">
        <v>0</v>
      </c>
      <c r="O720">
        <v>2</v>
      </c>
      <c r="P720">
        <v>0</v>
      </c>
      <c r="Q720">
        <v>1798</v>
      </c>
      <c r="R720">
        <v>498000</v>
      </c>
      <c r="S720">
        <v>915199</v>
      </c>
      <c r="T720">
        <v>1.8377489959839299</v>
      </c>
      <c r="U720">
        <v>2</v>
      </c>
    </row>
    <row r="721" spans="1:21" x14ac:dyDescent="0.4">
      <c r="A721">
        <v>719</v>
      </c>
      <c r="B721" t="s">
        <v>12054</v>
      </c>
      <c r="C721" s="1">
        <v>44835</v>
      </c>
      <c r="D721" t="s">
        <v>1242</v>
      </c>
      <c r="F721">
        <v>10</v>
      </c>
      <c r="G721">
        <v>20</v>
      </c>
      <c r="H721">
        <v>10</v>
      </c>
      <c r="I721">
        <v>20</v>
      </c>
      <c r="J721">
        <v>10</v>
      </c>
      <c r="K721">
        <v>80</v>
      </c>
      <c r="L721">
        <v>85</v>
      </c>
      <c r="M721">
        <v>88</v>
      </c>
      <c r="N721">
        <v>0</v>
      </c>
      <c r="O721">
        <v>1</v>
      </c>
      <c r="P721">
        <v>0</v>
      </c>
      <c r="Q721">
        <v>834</v>
      </c>
      <c r="R721">
        <v>498000</v>
      </c>
      <c r="S721">
        <v>191580</v>
      </c>
      <c r="T721">
        <v>0.38469879518072198</v>
      </c>
      <c r="U721">
        <v>0</v>
      </c>
    </row>
    <row r="722" spans="1:21" x14ac:dyDescent="0.4">
      <c r="A722">
        <v>720</v>
      </c>
      <c r="B722" t="s">
        <v>12054</v>
      </c>
      <c r="C722" s="1">
        <v>44805</v>
      </c>
      <c r="D722" t="s">
        <v>1243</v>
      </c>
      <c r="F722">
        <v>10</v>
      </c>
      <c r="G722">
        <v>10</v>
      </c>
      <c r="H722">
        <v>40</v>
      </c>
      <c r="I722">
        <v>20</v>
      </c>
      <c r="J722">
        <v>20</v>
      </c>
      <c r="K722">
        <v>51</v>
      </c>
      <c r="L722">
        <v>44</v>
      </c>
      <c r="M722">
        <v>42</v>
      </c>
      <c r="N722">
        <v>0</v>
      </c>
      <c r="O722">
        <v>1</v>
      </c>
      <c r="P722">
        <v>0</v>
      </c>
      <c r="Q722">
        <v>879</v>
      </c>
      <c r="R722">
        <v>487000</v>
      </c>
      <c r="S722">
        <v>472826</v>
      </c>
      <c r="T722">
        <v>0.97089527720739199</v>
      </c>
      <c r="U722">
        <v>1</v>
      </c>
    </row>
    <row r="723" spans="1:21" x14ac:dyDescent="0.4">
      <c r="A723">
        <v>721</v>
      </c>
      <c r="B723" t="s">
        <v>12054</v>
      </c>
      <c r="C723" s="1">
        <v>44805</v>
      </c>
      <c r="D723" t="s">
        <v>1244</v>
      </c>
      <c r="F723">
        <v>10</v>
      </c>
      <c r="G723">
        <v>10</v>
      </c>
      <c r="H723">
        <v>10</v>
      </c>
      <c r="I723">
        <v>20</v>
      </c>
      <c r="J723">
        <v>10</v>
      </c>
      <c r="K723">
        <v>245</v>
      </c>
      <c r="L723">
        <v>229</v>
      </c>
      <c r="M723">
        <v>199</v>
      </c>
      <c r="N723">
        <v>1</v>
      </c>
      <c r="O723">
        <v>1</v>
      </c>
      <c r="P723">
        <v>0</v>
      </c>
      <c r="Q723">
        <v>2918</v>
      </c>
      <c r="R723">
        <v>487000</v>
      </c>
      <c r="S723">
        <v>1231130</v>
      </c>
      <c r="T723">
        <v>2.5279876796714502</v>
      </c>
      <c r="U723">
        <v>2</v>
      </c>
    </row>
    <row r="724" spans="1:21" x14ac:dyDescent="0.4">
      <c r="A724">
        <v>722</v>
      </c>
      <c r="B724" t="s">
        <v>12054</v>
      </c>
      <c r="C724" s="1">
        <v>44805</v>
      </c>
      <c r="D724" t="s">
        <v>1245</v>
      </c>
      <c r="F724">
        <v>20</v>
      </c>
      <c r="G724">
        <v>10</v>
      </c>
      <c r="H724">
        <v>10</v>
      </c>
      <c r="I724">
        <v>20</v>
      </c>
      <c r="J724">
        <v>50</v>
      </c>
      <c r="K724">
        <v>149</v>
      </c>
      <c r="L724">
        <v>158</v>
      </c>
      <c r="M724">
        <v>152</v>
      </c>
      <c r="N724">
        <v>0</v>
      </c>
      <c r="O724">
        <v>1</v>
      </c>
      <c r="P724">
        <v>0</v>
      </c>
      <c r="Q724">
        <v>849</v>
      </c>
      <c r="R724">
        <v>487000</v>
      </c>
      <c r="S724">
        <v>510013</v>
      </c>
      <c r="T724">
        <v>1.0472546201232</v>
      </c>
      <c r="U724">
        <v>1</v>
      </c>
    </row>
    <row r="725" spans="1:21" x14ac:dyDescent="0.4">
      <c r="A725">
        <v>723</v>
      </c>
      <c r="B725" t="s">
        <v>12054</v>
      </c>
      <c r="C725" s="1">
        <v>44805</v>
      </c>
      <c r="D725" t="s">
        <v>1246</v>
      </c>
      <c r="F725">
        <v>10</v>
      </c>
      <c r="G725">
        <v>10</v>
      </c>
      <c r="H725">
        <v>10</v>
      </c>
      <c r="I725">
        <v>20</v>
      </c>
      <c r="J725">
        <v>10</v>
      </c>
      <c r="K725">
        <v>32</v>
      </c>
      <c r="L725">
        <v>52</v>
      </c>
      <c r="M725">
        <v>74</v>
      </c>
      <c r="N725">
        <v>0</v>
      </c>
      <c r="O725">
        <v>2</v>
      </c>
      <c r="P725">
        <v>0</v>
      </c>
      <c r="Q725">
        <v>1160</v>
      </c>
      <c r="R725">
        <v>487000</v>
      </c>
      <c r="S725">
        <v>399170</v>
      </c>
      <c r="T725">
        <v>0.81965092402464002</v>
      </c>
      <c r="U725">
        <v>1</v>
      </c>
    </row>
    <row r="726" spans="1:21" x14ac:dyDescent="0.4">
      <c r="A726">
        <v>724</v>
      </c>
      <c r="B726" t="s">
        <v>12054</v>
      </c>
      <c r="C726" s="1">
        <v>44805</v>
      </c>
      <c r="D726" t="s">
        <v>1247</v>
      </c>
      <c r="F726">
        <v>30</v>
      </c>
      <c r="G726">
        <v>10</v>
      </c>
      <c r="H726">
        <v>20</v>
      </c>
      <c r="I726">
        <v>20</v>
      </c>
      <c r="J726">
        <v>40</v>
      </c>
      <c r="K726">
        <v>102</v>
      </c>
      <c r="L726">
        <v>119</v>
      </c>
      <c r="M726">
        <v>146</v>
      </c>
      <c r="N726">
        <v>0</v>
      </c>
      <c r="O726">
        <v>2</v>
      </c>
      <c r="P726">
        <v>0</v>
      </c>
      <c r="Q726">
        <v>965</v>
      </c>
      <c r="R726">
        <v>487000</v>
      </c>
      <c r="S726">
        <v>281603</v>
      </c>
      <c r="T726">
        <v>0.57824024640657001</v>
      </c>
      <c r="U726">
        <v>1</v>
      </c>
    </row>
    <row r="727" spans="1:21" x14ac:dyDescent="0.4">
      <c r="A727">
        <v>725</v>
      </c>
      <c r="B727" t="s">
        <v>12054</v>
      </c>
      <c r="C727" s="1">
        <v>44805</v>
      </c>
      <c r="D727" t="s">
        <v>1248</v>
      </c>
      <c r="F727">
        <v>10</v>
      </c>
      <c r="G727">
        <v>20</v>
      </c>
      <c r="H727">
        <v>20</v>
      </c>
      <c r="I727">
        <v>20</v>
      </c>
      <c r="J727">
        <v>10</v>
      </c>
      <c r="K727">
        <v>45</v>
      </c>
      <c r="L727">
        <v>54</v>
      </c>
      <c r="M727">
        <v>51</v>
      </c>
      <c r="N727">
        <v>0</v>
      </c>
      <c r="O727">
        <v>1</v>
      </c>
      <c r="P727">
        <v>0</v>
      </c>
      <c r="Q727">
        <v>834</v>
      </c>
      <c r="R727">
        <v>487000</v>
      </c>
      <c r="S727">
        <v>74402</v>
      </c>
      <c r="T727">
        <v>0.15277618069815099</v>
      </c>
      <c r="U727">
        <v>0</v>
      </c>
    </row>
    <row r="728" spans="1:21" x14ac:dyDescent="0.4">
      <c r="A728">
        <v>726</v>
      </c>
      <c r="B728" t="s">
        <v>12054</v>
      </c>
      <c r="C728" s="1">
        <v>44805</v>
      </c>
      <c r="D728" t="s">
        <v>1249</v>
      </c>
      <c r="F728">
        <v>10</v>
      </c>
      <c r="G728">
        <v>10</v>
      </c>
      <c r="H728">
        <v>10</v>
      </c>
      <c r="I728">
        <v>10</v>
      </c>
      <c r="J728">
        <v>10</v>
      </c>
      <c r="K728">
        <v>236</v>
      </c>
      <c r="L728">
        <v>240</v>
      </c>
      <c r="M728">
        <v>229</v>
      </c>
      <c r="N728">
        <v>0</v>
      </c>
      <c r="O728">
        <v>0</v>
      </c>
      <c r="P728">
        <v>0</v>
      </c>
      <c r="Q728">
        <v>1014</v>
      </c>
      <c r="R728">
        <v>487000</v>
      </c>
      <c r="S728">
        <v>82656</v>
      </c>
      <c r="T728">
        <v>0.16972484599589299</v>
      </c>
      <c r="U728">
        <v>0</v>
      </c>
    </row>
    <row r="729" spans="1:21" x14ac:dyDescent="0.4">
      <c r="A729">
        <v>727</v>
      </c>
      <c r="B729" t="s">
        <v>12054</v>
      </c>
      <c r="C729" s="1">
        <v>44805</v>
      </c>
      <c r="D729" t="s">
        <v>1250</v>
      </c>
      <c r="F729">
        <v>10</v>
      </c>
      <c r="G729">
        <v>10</v>
      </c>
      <c r="H729">
        <v>10</v>
      </c>
      <c r="I729">
        <v>20</v>
      </c>
      <c r="J729">
        <v>10</v>
      </c>
      <c r="K729">
        <v>43</v>
      </c>
      <c r="L729">
        <v>52</v>
      </c>
      <c r="M729">
        <v>55</v>
      </c>
      <c r="N729">
        <v>0</v>
      </c>
      <c r="O729">
        <v>2</v>
      </c>
      <c r="P729">
        <v>0</v>
      </c>
      <c r="Q729">
        <v>734</v>
      </c>
      <c r="R729">
        <v>487000</v>
      </c>
      <c r="S729">
        <v>252955</v>
      </c>
      <c r="T729">
        <v>0.51941478439425004</v>
      </c>
      <c r="U729">
        <v>1</v>
      </c>
    </row>
    <row r="730" spans="1:21" x14ac:dyDescent="0.4">
      <c r="A730">
        <v>728</v>
      </c>
      <c r="B730" t="s">
        <v>12054</v>
      </c>
      <c r="C730" s="1">
        <v>44805</v>
      </c>
      <c r="D730" t="s">
        <v>1251</v>
      </c>
      <c r="F730">
        <v>10</v>
      </c>
      <c r="G730">
        <v>10</v>
      </c>
      <c r="H730">
        <v>10</v>
      </c>
      <c r="I730">
        <v>10</v>
      </c>
      <c r="J730">
        <v>10</v>
      </c>
      <c r="K730">
        <v>242</v>
      </c>
      <c r="L730">
        <v>239</v>
      </c>
      <c r="M730">
        <v>239</v>
      </c>
      <c r="N730">
        <v>0</v>
      </c>
      <c r="O730">
        <v>1</v>
      </c>
      <c r="P730">
        <v>0</v>
      </c>
      <c r="Q730">
        <v>697</v>
      </c>
      <c r="R730">
        <v>487000</v>
      </c>
      <c r="S730">
        <v>435064</v>
      </c>
      <c r="T730">
        <v>0.89335523613962997</v>
      </c>
      <c r="U730">
        <v>1</v>
      </c>
    </row>
    <row r="731" spans="1:21" x14ac:dyDescent="0.4">
      <c r="A731">
        <v>729</v>
      </c>
      <c r="B731" t="s">
        <v>12054</v>
      </c>
      <c r="C731" s="1">
        <v>44805</v>
      </c>
      <c r="D731" t="s">
        <v>1252</v>
      </c>
      <c r="F731">
        <v>10</v>
      </c>
      <c r="G731">
        <v>10</v>
      </c>
      <c r="H731">
        <v>10</v>
      </c>
      <c r="I731">
        <v>10</v>
      </c>
      <c r="J731">
        <v>20</v>
      </c>
      <c r="K731">
        <v>105</v>
      </c>
      <c r="L731">
        <v>165</v>
      </c>
      <c r="M731">
        <v>193</v>
      </c>
      <c r="N731">
        <v>0</v>
      </c>
      <c r="O731">
        <v>1</v>
      </c>
      <c r="P731">
        <v>0</v>
      </c>
      <c r="Q731">
        <v>804</v>
      </c>
      <c r="R731">
        <v>487000</v>
      </c>
      <c r="S731">
        <v>323258</v>
      </c>
      <c r="T731">
        <v>0.66377412731006102</v>
      </c>
      <c r="U731">
        <v>1</v>
      </c>
    </row>
    <row r="732" spans="1:21" x14ac:dyDescent="0.4">
      <c r="A732">
        <v>730</v>
      </c>
      <c r="B732" t="s">
        <v>12054</v>
      </c>
      <c r="C732" s="1">
        <v>44774</v>
      </c>
      <c r="D732" t="s">
        <v>1247</v>
      </c>
      <c r="F732">
        <v>10</v>
      </c>
      <c r="G732">
        <v>10</v>
      </c>
      <c r="H732">
        <v>10</v>
      </c>
      <c r="I732">
        <v>20</v>
      </c>
      <c r="J732">
        <v>10</v>
      </c>
      <c r="K732">
        <v>98</v>
      </c>
      <c r="L732">
        <v>130</v>
      </c>
      <c r="M732">
        <v>126</v>
      </c>
      <c r="N732">
        <v>0</v>
      </c>
      <c r="O732">
        <v>2</v>
      </c>
      <c r="P732">
        <v>0</v>
      </c>
      <c r="Q732">
        <v>1148</v>
      </c>
      <c r="R732">
        <v>469000</v>
      </c>
      <c r="S732">
        <v>462380</v>
      </c>
      <c r="T732">
        <v>0.98588486140724896</v>
      </c>
      <c r="U732">
        <v>1</v>
      </c>
    </row>
    <row r="733" spans="1:21" x14ac:dyDescent="0.4">
      <c r="A733">
        <v>731</v>
      </c>
      <c r="B733" t="s">
        <v>12054</v>
      </c>
      <c r="C733" s="1">
        <v>44774</v>
      </c>
      <c r="D733" t="s">
        <v>1253</v>
      </c>
      <c r="F733">
        <v>10</v>
      </c>
      <c r="G733">
        <v>10</v>
      </c>
      <c r="H733">
        <v>10</v>
      </c>
      <c r="I733">
        <v>20</v>
      </c>
      <c r="J733">
        <v>10</v>
      </c>
      <c r="K733">
        <v>54</v>
      </c>
      <c r="L733">
        <v>46</v>
      </c>
      <c r="M733">
        <v>37</v>
      </c>
      <c r="N733">
        <v>0</v>
      </c>
      <c r="O733">
        <v>1</v>
      </c>
      <c r="P733">
        <v>0</v>
      </c>
      <c r="Q733">
        <v>1117</v>
      </c>
      <c r="R733">
        <v>469000</v>
      </c>
      <c r="S733">
        <v>495700</v>
      </c>
      <c r="T733">
        <v>1.0569296375266499</v>
      </c>
      <c r="U733">
        <v>1</v>
      </c>
    </row>
    <row r="734" spans="1:21" x14ac:dyDescent="0.4">
      <c r="A734">
        <v>732</v>
      </c>
      <c r="B734" t="s">
        <v>12054</v>
      </c>
      <c r="C734" s="1">
        <v>44774</v>
      </c>
      <c r="D734" t="s">
        <v>1254</v>
      </c>
      <c r="F734">
        <v>10</v>
      </c>
      <c r="G734">
        <v>10</v>
      </c>
      <c r="H734">
        <v>10</v>
      </c>
      <c r="I734">
        <v>10</v>
      </c>
      <c r="J734">
        <v>10</v>
      </c>
      <c r="K734">
        <v>155</v>
      </c>
      <c r="L734">
        <v>155</v>
      </c>
      <c r="M734">
        <v>155</v>
      </c>
      <c r="N734">
        <v>0</v>
      </c>
      <c r="O734">
        <v>2</v>
      </c>
      <c r="P734">
        <v>0</v>
      </c>
      <c r="Q734">
        <v>737</v>
      </c>
      <c r="R734">
        <v>469000</v>
      </c>
      <c r="S734">
        <v>77342</v>
      </c>
      <c r="T734">
        <v>0.16490831556503199</v>
      </c>
      <c r="U734">
        <v>0</v>
      </c>
    </row>
    <row r="735" spans="1:21" x14ac:dyDescent="0.4">
      <c r="A735">
        <v>733</v>
      </c>
      <c r="B735" t="s">
        <v>12054</v>
      </c>
      <c r="C735" s="1">
        <v>44774</v>
      </c>
      <c r="D735" t="s">
        <v>1255</v>
      </c>
      <c r="F735">
        <v>10</v>
      </c>
      <c r="G735">
        <v>10</v>
      </c>
      <c r="H735">
        <v>10</v>
      </c>
      <c r="I735">
        <v>10</v>
      </c>
      <c r="J735">
        <v>20</v>
      </c>
      <c r="K735">
        <v>56</v>
      </c>
      <c r="L735">
        <v>55</v>
      </c>
      <c r="M735">
        <v>59</v>
      </c>
      <c r="N735">
        <v>0</v>
      </c>
      <c r="O735">
        <v>1</v>
      </c>
      <c r="P735">
        <v>0</v>
      </c>
      <c r="Q735">
        <v>884</v>
      </c>
      <c r="R735">
        <v>469000</v>
      </c>
      <c r="S735">
        <v>863746</v>
      </c>
      <c r="T735">
        <v>1.8416759061833601</v>
      </c>
      <c r="U735">
        <v>2</v>
      </c>
    </row>
    <row r="736" spans="1:21" x14ac:dyDescent="0.4">
      <c r="A736">
        <v>734</v>
      </c>
      <c r="B736" t="s">
        <v>12054</v>
      </c>
      <c r="C736" s="1">
        <v>44774</v>
      </c>
      <c r="D736" t="s">
        <v>1256</v>
      </c>
      <c r="F736">
        <v>10</v>
      </c>
      <c r="G736">
        <v>10</v>
      </c>
      <c r="H736">
        <v>10</v>
      </c>
      <c r="I736">
        <v>20</v>
      </c>
      <c r="J736">
        <v>10</v>
      </c>
      <c r="K736">
        <v>241</v>
      </c>
      <c r="L736">
        <v>245</v>
      </c>
      <c r="M736">
        <v>243</v>
      </c>
      <c r="N736">
        <v>0</v>
      </c>
      <c r="O736">
        <v>1</v>
      </c>
      <c r="P736">
        <v>0</v>
      </c>
      <c r="Q736">
        <v>830</v>
      </c>
      <c r="R736">
        <v>469000</v>
      </c>
      <c r="S736">
        <v>326748</v>
      </c>
      <c r="T736">
        <v>0.69669083155650302</v>
      </c>
      <c r="U736">
        <v>1</v>
      </c>
    </row>
    <row r="737" spans="1:21" x14ac:dyDescent="0.4">
      <c r="A737">
        <v>735</v>
      </c>
      <c r="B737" t="s">
        <v>12054</v>
      </c>
      <c r="C737" s="1">
        <v>44774</v>
      </c>
      <c r="D737" t="s">
        <v>1257</v>
      </c>
      <c r="F737">
        <v>10</v>
      </c>
      <c r="G737">
        <v>10</v>
      </c>
      <c r="H737">
        <v>10</v>
      </c>
      <c r="I737">
        <v>20</v>
      </c>
      <c r="J737">
        <v>20</v>
      </c>
      <c r="K737">
        <v>18</v>
      </c>
      <c r="L737">
        <v>25</v>
      </c>
      <c r="M737">
        <v>19</v>
      </c>
      <c r="N737">
        <v>0</v>
      </c>
      <c r="O737">
        <v>1</v>
      </c>
      <c r="P737">
        <v>0</v>
      </c>
      <c r="Q737">
        <v>877</v>
      </c>
      <c r="R737">
        <v>469000</v>
      </c>
      <c r="S737">
        <v>153106</v>
      </c>
      <c r="T737">
        <v>0.326452025586353</v>
      </c>
      <c r="U737">
        <v>0</v>
      </c>
    </row>
    <row r="738" spans="1:21" x14ac:dyDescent="0.4">
      <c r="A738">
        <v>736</v>
      </c>
      <c r="B738" t="s">
        <v>12054</v>
      </c>
      <c r="C738" s="1">
        <v>44774</v>
      </c>
      <c r="D738" t="s">
        <v>1258</v>
      </c>
      <c r="F738">
        <v>10</v>
      </c>
      <c r="G738">
        <v>10</v>
      </c>
      <c r="H738">
        <v>10</v>
      </c>
      <c r="I738">
        <v>10</v>
      </c>
      <c r="J738">
        <v>10</v>
      </c>
      <c r="K738">
        <v>220</v>
      </c>
      <c r="L738">
        <v>240</v>
      </c>
      <c r="M738">
        <v>239</v>
      </c>
      <c r="N738">
        <v>0</v>
      </c>
      <c r="O738">
        <v>0</v>
      </c>
      <c r="P738">
        <v>0</v>
      </c>
      <c r="Q738">
        <v>960</v>
      </c>
      <c r="R738">
        <v>469000</v>
      </c>
      <c r="S738">
        <v>289532</v>
      </c>
      <c r="T738">
        <v>0.61733901918976497</v>
      </c>
      <c r="U738">
        <v>1</v>
      </c>
    </row>
    <row r="739" spans="1:21" x14ac:dyDescent="0.4">
      <c r="A739">
        <v>737</v>
      </c>
      <c r="B739" t="s">
        <v>12054</v>
      </c>
      <c r="C739" s="1">
        <v>44774</v>
      </c>
      <c r="D739" t="s">
        <v>1259</v>
      </c>
      <c r="F739">
        <v>10</v>
      </c>
      <c r="G739">
        <v>10</v>
      </c>
      <c r="H739">
        <v>10</v>
      </c>
      <c r="I739">
        <v>10</v>
      </c>
      <c r="J739">
        <v>10</v>
      </c>
      <c r="K739">
        <v>9</v>
      </c>
      <c r="L739">
        <v>21</v>
      </c>
      <c r="M739">
        <v>41</v>
      </c>
      <c r="N739">
        <v>2</v>
      </c>
      <c r="O739">
        <v>2</v>
      </c>
      <c r="P739">
        <v>0</v>
      </c>
      <c r="Q739">
        <v>799</v>
      </c>
      <c r="R739">
        <v>469000</v>
      </c>
      <c r="S739">
        <v>400101</v>
      </c>
      <c r="T739">
        <v>0.85309381663113004</v>
      </c>
      <c r="U739">
        <v>1</v>
      </c>
    </row>
    <row r="740" spans="1:21" x14ac:dyDescent="0.4">
      <c r="A740">
        <v>738</v>
      </c>
      <c r="B740" t="s">
        <v>12054</v>
      </c>
      <c r="C740" s="1">
        <v>44774</v>
      </c>
      <c r="D740" t="s">
        <v>1260</v>
      </c>
      <c r="F740">
        <v>20</v>
      </c>
      <c r="G740">
        <v>20</v>
      </c>
      <c r="H740">
        <v>10</v>
      </c>
      <c r="I740">
        <v>20</v>
      </c>
      <c r="J740">
        <v>20</v>
      </c>
      <c r="K740">
        <v>29</v>
      </c>
      <c r="L740">
        <v>28</v>
      </c>
      <c r="M740">
        <v>22</v>
      </c>
      <c r="N740">
        <v>0</v>
      </c>
      <c r="O740">
        <v>0</v>
      </c>
      <c r="P740">
        <v>0</v>
      </c>
      <c r="Q740">
        <v>987</v>
      </c>
      <c r="R740">
        <v>469000</v>
      </c>
      <c r="S740">
        <v>525857</v>
      </c>
      <c r="T740">
        <v>1.1212302771855001</v>
      </c>
      <c r="U740">
        <v>1</v>
      </c>
    </row>
    <row r="741" spans="1:21" x14ac:dyDescent="0.4">
      <c r="A741">
        <v>739</v>
      </c>
      <c r="B741" t="s">
        <v>12054</v>
      </c>
      <c r="C741" s="1">
        <v>44774</v>
      </c>
      <c r="D741" t="s">
        <v>1261</v>
      </c>
      <c r="E741" t="s">
        <v>1262</v>
      </c>
      <c r="F741">
        <v>20</v>
      </c>
      <c r="G741">
        <v>20</v>
      </c>
      <c r="H741">
        <v>40</v>
      </c>
      <c r="I741">
        <v>20</v>
      </c>
      <c r="J741">
        <v>40</v>
      </c>
      <c r="K741">
        <v>165</v>
      </c>
      <c r="L741">
        <v>151</v>
      </c>
      <c r="M741">
        <v>157</v>
      </c>
      <c r="N741">
        <v>1</v>
      </c>
      <c r="O741">
        <v>1</v>
      </c>
      <c r="P741">
        <v>10.32552083</v>
      </c>
      <c r="Q741">
        <v>931</v>
      </c>
      <c r="R741">
        <v>469000</v>
      </c>
      <c r="S741">
        <v>272608</v>
      </c>
      <c r="T741">
        <v>0.58125373134328295</v>
      </c>
      <c r="U741">
        <v>1</v>
      </c>
    </row>
    <row r="742" spans="1:21" x14ac:dyDescent="0.4">
      <c r="A742">
        <v>740</v>
      </c>
      <c r="B742" t="s">
        <v>12054</v>
      </c>
      <c r="C742" s="1">
        <v>44774</v>
      </c>
      <c r="D742" t="s">
        <v>1263</v>
      </c>
      <c r="F742">
        <v>10</v>
      </c>
      <c r="G742">
        <v>10</v>
      </c>
      <c r="H742">
        <v>10</v>
      </c>
      <c r="I742">
        <v>10</v>
      </c>
      <c r="J742">
        <v>20</v>
      </c>
      <c r="K742">
        <v>24</v>
      </c>
      <c r="L742">
        <v>48</v>
      </c>
      <c r="M742">
        <v>104</v>
      </c>
      <c r="N742">
        <v>0</v>
      </c>
      <c r="O742">
        <v>0</v>
      </c>
      <c r="P742">
        <v>0</v>
      </c>
      <c r="Q742">
        <v>986</v>
      </c>
      <c r="R742">
        <v>469000</v>
      </c>
      <c r="S742">
        <v>771940</v>
      </c>
      <c r="T742">
        <v>1.64592750533049</v>
      </c>
      <c r="U742">
        <v>2</v>
      </c>
    </row>
    <row r="743" spans="1:21" x14ac:dyDescent="0.4">
      <c r="A743">
        <v>741</v>
      </c>
      <c r="B743" t="s">
        <v>12054</v>
      </c>
      <c r="C743" s="1">
        <v>44774</v>
      </c>
      <c r="D743" t="s">
        <v>1264</v>
      </c>
      <c r="F743">
        <v>10</v>
      </c>
      <c r="G743">
        <v>10</v>
      </c>
      <c r="H743">
        <v>20</v>
      </c>
      <c r="I743">
        <v>20</v>
      </c>
      <c r="J743">
        <v>10</v>
      </c>
      <c r="K743">
        <v>165</v>
      </c>
      <c r="L743">
        <v>167</v>
      </c>
      <c r="M743">
        <v>163</v>
      </c>
      <c r="N743">
        <v>2</v>
      </c>
      <c r="O743">
        <v>0</v>
      </c>
      <c r="P743">
        <v>0</v>
      </c>
      <c r="Q743">
        <v>975</v>
      </c>
      <c r="R743">
        <v>469000</v>
      </c>
      <c r="S743">
        <v>516945</v>
      </c>
      <c r="T743">
        <v>1.1022281449893301</v>
      </c>
      <c r="U743">
        <v>1</v>
      </c>
    </row>
    <row r="744" spans="1:21" x14ac:dyDescent="0.4">
      <c r="A744">
        <v>742</v>
      </c>
      <c r="B744" t="s">
        <v>12054</v>
      </c>
      <c r="C744" s="1">
        <v>44774</v>
      </c>
      <c r="D744" t="s">
        <v>1265</v>
      </c>
      <c r="E744" t="s">
        <v>1266</v>
      </c>
      <c r="F744">
        <v>10</v>
      </c>
      <c r="G744">
        <v>10</v>
      </c>
      <c r="H744">
        <v>20</v>
      </c>
      <c r="I744">
        <v>10</v>
      </c>
      <c r="J744">
        <v>10</v>
      </c>
      <c r="K744">
        <v>86</v>
      </c>
      <c r="L744">
        <v>84</v>
      </c>
      <c r="M744">
        <v>78</v>
      </c>
      <c r="N744">
        <v>1</v>
      </c>
      <c r="O744">
        <v>0</v>
      </c>
      <c r="P744">
        <v>11.31054688</v>
      </c>
      <c r="Q744">
        <v>1018</v>
      </c>
      <c r="R744">
        <v>469000</v>
      </c>
      <c r="S744">
        <v>911041</v>
      </c>
      <c r="T744">
        <v>1.9425181236673701</v>
      </c>
      <c r="U744">
        <v>2</v>
      </c>
    </row>
    <row r="745" spans="1:21" x14ac:dyDescent="0.4">
      <c r="A745">
        <v>743</v>
      </c>
      <c r="B745" t="s">
        <v>12054</v>
      </c>
      <c r="C745" s="1">
        <v>44774</v>
      </c>
      <c r="D745" t="s">
        <v>1267</v>
      </c>
      <c r="F745">
        <v>10</v>
      </c>
      <c r="G745">
        <v>10</v>
      </c>
      <c r="H745">
        <v>10</v>
      </c>
      <c r="I745">
        <v>10</v>
      </c>
      <c r="J745">
        <v>10</v>
      </c>
      <c r="K745">
        <v>16</v>
      </c>
      <c r="L745">
        <v>20</v>
      </c>
      <c r="M745">
        <v>24</v>
      </c>
      <c r="N745">
        <v>1</v>
      </c>
      <c r="O745">
        <v>2</v>
      </c>
      <c r="P745">
        <v>0</v>
      </c>
      <c r="Q745">
        <v>2633</v>
      </c>
      <c r="R745">
        <v>469000</v>
      </c>
      <c r="S745">
        <v>255151</v>
      </c>
      <c r="T745">
        <v>0.54403198294243005</v>
      </c>
      <c r="U745">
        <v>1</v>
      </c>
    </row>
    <row r="746" spans="1:21" x14ac:dyDescent="0.4">
      <c r="A746">
        <v>744</v>
      </c>
      <c r="B746" t="s">
        <v>12054</v>
      </c>
      <c r="C746" s="1">
        <v>44743</v>
      </c>
      <c r="D746" t="s">
        <v>1268</v>
      </c>
      <c r="F746">
        <v>10</v>
      </c>
      <c r="G746">
        <v>10</v>
      </c>
      <c r="H746">
        <v>10</v>
      </c>
      <c r="I746">
        <v>10</v>
      </c>
      <c r="J746">
        <v>10</v>
      </c>
      <c r="K746">
        <v>45</v>
      </c>
      <c r="L746">
        <v>92</v>
      </c>
      <c r="M746">
        <v>92</v>
      </c>
      <c r="N746">
        <v>0</v>
      </c>
      <c r="O746">
        <v>1</v>
      </c>
      <c r="P746">
        <v>0</v>
      </c>
      <c r="Q746">
        <v>921</v>
      </c>
      <c r="R746">
        <v>451000</v>
      </c>
      <c r="S746">
        <v>78249</v>
      </c>
      <c r="T746">
        <v>0.17350110864745</v>
      </c>
      <c r="U746">
        <v>0</v>
      </c>
    </row>
    <row r="747" spans="1:21" x14ac:dyDescent="0.4">
      <c r="A747">
        <v>745</v>
      </c>
      <c r="B747" t="s">
        <v>12054</v>
      </c>
      <c r="C747" s="1">
        <v>44743</v>
      </c>
      <c r="D747" t="s">
        <v>1269</v>
      </c>
      <c r="F747">
        <v>10</v>
      </c>
      <c r="G747">
        <v>10</v>
      </c>
      <c r="H747">
        <v>10</v>
      </c>
      <c r="I747">
        <v>10</v>
      </c>
      <c r="J747">
        <v>10</v>
      </c>
      <c r="K747">
        <v>232</v>
      </c>
      <c r="L747">
        <v>233</v>
      </c>
      <c r="M747">
        <v>234</v>
      </c>
      <c r="N747">
        <v>0</v>
      </c>
      <c r="O747">
        <v>2</v>
      </c>
      <c r="P747">
        <v>0</v>
      </c>
      <c r="Q747">
        <v>917</v>
      </c>
      <c r="R747">
        <v>451000</v>
      </c>
      <c r="S747">
        <v>393779</v>
      </c>
      <c r="T747">
        <v>0.87312416851441199</v>
      </c>
      <c r="U747">
        <v>1</v>
      </c>
    </row>
    <row r="748" spans="1:21" x14ac:dyDescent="0.4">
      <c r="A748">
        <v>746</v>
      </c>
      <c r="B748" t="s">
        <v>12054</v>
      </c>
      <c r="C748" s="1">
        <v>44743</v>
      </c>
      <c r="D748" t="s">
        <v>1270</v>
      </c>
      <c r="F748">
        <v>10</v>
      </c>
      <c r="G748">
        <v>10</v>
      </c>
      <c r="H748">
        <v>10</v>
      </c>
      <c r="I748">
        <v>20</v>
      </c>
      <c r="J748">
        <v>10</v>
      </c>
      <c r="K748">
        <v>17</v>
      </c>
      <c r="L748">
        <v>17</v>
      </c>
      <c r="M748">
        <v>13</v>
      </c>
      <c r="N748">
        <v>0</v>
      </c>
      <c r="O748">
        <v>2</v>
      </c>
      <c r="P748">
        <v>0</v>
      </c>
      <c r="Q748">
        <v>911</v>
      </c>
      <c r="R748">
        <v>451000</v>
      </c>
      <c r="S748">
        <v>65506</v>
      </c>
      <c r="T748">
        <v>0.14524611973392401</v>
      </c>
      <c r="U748">
        <v>0</v>
      </c>
    </row>
    <row r="749" spans="1:21" x14ac:dyDescent="0.4">
      <c r="A749">
        <v>747</v>
      </c>
      <c r="B749" t="s">
        <v>12054</v>
      </c>
      <c r="C749" s="1">
        <v>44743</v>
      </c>
      <c r="D749" t="s">
        <v>1271</v>
      </c>
      <c r="F749">
        <v>10</v>
      </c>
      <c r="G749">
        <v>10</v>
      </c>
      <c r="H749">
        <v>10</v>
      </c>
      <c r="I749">
        <v>10</v>
      </c>
      <c r="J749">
        <v>10</v>
      </c>
      <c r="K749">
        <v>146</v>
      </c>
      <c r="L749">
        <v>118</v>
      </c>
      <c r="M749">
        <v>60</v>
      </c>
      <c r="N749">
        <v>0</v>
      </c>
      <c r="O749">
        <v>0</v>
      </c>
      <c r="P749">
        <v>0</v>
      </c>
      <c r="Q749">
        <v>973</v>
      </c>
      <c r="R749">
        <v>451000</v>
      </c>
      <c r="S749">
        <v>669853</v>
      </c>
      <c r="T749">
        <v>1.48526164079822</v>
      </c>
      <c r="U749">
        <v>2</v>
      </c>
    </row>
    <row r="750" spans="1:21" x14ac:dyDescent="0.4">
      <c r="A750">
        <v>748</v>
      </c>
      <c r="B750" t="s">
        <v>12054</v>
      </c>
      <c r="C750" s="1">
        <v>44743</v>
      </c>
      <c r="D750" t="s">
        <v>1272</v>
      </c>
      <c r="F750">
        <v>20</v>
      </c>
      <c r="G750">
        <v>10</v>
      </c>
      <c r="H750">
        <v>10</v>
      </c>
      <c r="I750">
        <v>20</v>
      </c>
      <c r="J750">
        <v>10</v>
      </c>
      <c r="K750">
        <v>8</v>
      </c>
      <c r="L750">
        <v>28</v>
      </c>
      <c r="M750">
        <v>49</v>
      </c>
      <c r="N750">
        <v>0</v>
      </c>
      <c r="O750">
        <v>2</v>
      </c>
      <c r="P750">
        <v>0</v>
      </c>
      <c r="Q750">
        <v>1165</v>
      </c>
      <c r="R750">
        <v>451000</v>
      </c>
      <c r="S750">
        <v>673402</v>
      </c>
      <c r="T750">
        <v>1.49313082039911</v>
      </c>
      <c r="U750">
        <v>2</v>
      </c>
    </row>
    <row r="751" spans="1:21" x14ac:dyDescent="0.4">
      <c r="A751">
        <v>749</v>
      </c>
      <c r="B751" t="s">
        <v>12054</v>
      </c>
      <c r="C751" s="1">
        <v>44743</v>
      </c>
      <c r="D751" t="s">
        <v>1273</v>
      </c>
      <c r="F751">
        <v>10</v>
      </c>
      <c r="G751">
        <v>10</v>
      </c>
      <c r="H751">
        <v>10</v>
      </c>
      <c r="I751">
        <v>20</v>
      </c>
      <c r="J751">
        <v>20</v>
      </c>
      <c r="K751">
        <v>252</v>
      </c>
      <c r="L751">
        <v>226</v>
      </c>
      <c r="M751">
        <v>164</v>
      </c>
      <c r="N751">
        <v>1</v>
      </c>
      <c r="O751">
        <v>0</v>
      </c>
      <c r="P751">
        <v>0</v>
      </c>
      <c r="Q751">
        <v>928</v>
      </c>
      <c r="R751">
        <v>451000</v>
      </c>
      <c r="S751">
        <v>124347</v>
      </c>
      <c r="T751">
        <v>0.27571396895787098</v>
      </c>
      <c r="U751">
        <v>0</v>
      </c>
    </row>
    <row r="752" spans="1:21" x14ac:dyDescent="0.4">
      <c r="A752">
        <v>750</v>
      </c>
      <c r="B752" t="s">
        <v>12054</v>
      </c>
      <c r="C752" s="1">
        <v>44743</v>
      </c>
      <c r="D752" t="s">
        <v>1274</v>
      </c>
      <c r="F752">
        <v>10</v>
      </c>
      <c r="G752">
        <v>10</v>
      </c>
      <c r="H752">
        <v>20</v>
      </c>
      <c r="I752">
        <v>30</v>
      </c>
      <c r="J752">
        <v>20</v>
      </c>
      <c r="K752">
        <v>192</v>
      </c>
      <c r="L752">
        <v>194</v>
      </c>
      <c r="M752">
        <v>185</v>
      </c>
      <c r="N752">
        <v>1</v>
      </c>
      <c r="O752">
        <v>1</v>
      </c>
      <c r="P752">
        <v>0</v>
      </c>
      <c r="Q752">
        <v>937</v>
      </c>
      <c r="R752">
        <v>451000</v>
      </c>
      <c r="S752">
        <v>757608</v>
      </c>
      <c r="T752">
        <v>1.6798403547671801</v>
      </c>
      <c r="U752">
        <v>2</v>
      </c>
    </row>
    <row r="753" spans="1:21" x14ac:dyDescent="0.4">
      <c r="A753">
        <v>751</v>
      </c>
      <c r="B753" t="s">
        <v>12054</v>
      </c>
      <c r="C753" s="1">
        <v>44743</v>
      </c>
      <c r="D753" t="s">
        <v>1275</v>
      </c>
      <c r="E753" t="s">
        <v>1276</v>
      </c>
      <c r="F753">
        <v>10</v>
      </c>
      <c r="G753">
        <v>10</v>
      </c>
      <c r="H753">
        <v>20</v>
      </c>
      <c r="I753">
        <v>30</v>
      </c>
      <c r="J753">
        <v>20</v>
      </c>
      <c r="K753">
        <v>138</v>
      </c>
      <c r="L753">
        <v>158</v>
      </c>
      <c r="M753">
        <v>160</v>
      </c>
      <c r="N753">
        <v>0</v>
      </c>
      <c r="O753">
        <v>1</v>
      </c>
      <c r="P753">
        <v>2.1837022570000002</v>
      </c>
      <c r="Q753">
        <v>852</v>
      </c>
      <c r="R753">
        <v>451000</v>
      </c>
      <c r="S753">
        <v>374474</v>
      </c>
      <c r="T753">
        <v>0.83031929046563102</v>
      </c>
      <c r="U753">
        <v>1</v>
      </c>
    </row>
    <row r="754" spans="1:21" x14ac:dyDescent="0.4">
      <c r="A754">
        <v>752</v>
      </c>
      <c r="B754" t="s">
        <v>12054</v>
      </c>
      <c r="C754" s="1">
        <v>44743</v>
      </c>
      <c r="D754" t="s">
        <v>1277</v>
      </c>
      <c r="F754">
        <v>10</v>
      </c>
      <c r="G754">
        <v>10</v>
      </c>
      <c r="H754">
        <v>10</v>
      </c>
      <c r="I754">
        <v>20</v>
      </c>
      <c r="J754">
        <v>20</v>
      </c>
      <c r="K754">
        <v>3</v>
      </c>
      <c r="L754">
        <v>10</v>
      </c>
      <c r="M754">
        <v>6</v>
      </c>
      <c r="N754">
        <v>0</v>
      </c>
      <c r="O754">
        <v>1</v>
      </c>
      <c r="P754">
        <v>0</v>
      </c>
      <c r="Q754">
        <v>733</v>
      </c>
      <c r="R754">
        <v>451000</v>
      </c>
      <c r="S754">
        <v>214270</v>
      </c>
      <c r="T754">
        <v>0.47509977827050998</v>
      </c>
      <c r="U754">
        <v>1</v>
      </c>
    </row>
    <row r="755" spans="1:21" x14ac:dyDescent="0.4">
      <c r="A755">
        <v>753</v>
      </c>
      <c r="B755" t="s">
        <v>12054</v>
      </c>
      <c r="C755" s="1">
        <v>44743</v>
      </c>
      <c r="D755" t="s">
        <v>1278</v>
      </c>
      <c r="F755">
        <v>10</v>
      </c>
      <c r="G755">
        <v>10</v>
      </c>
      <c r="H755">
        <v>20</v>
      </c>
      <c r="I755">
        <v>10</v>
      </c>
      <c r="J755">
        <v>10</v>
      </c>
      <c r="K755">
        <v>8</v>
      </c>
      <c r="L755">
        <v>19</v>
      </c>
      <c r="M755">
        <v>37</v>
      </c>
      <c r="N755">
        <v>0</v>
      </c>
      <c r="O755">
        <v>2</v>
      </c>
      <c r="P755">
        <v>0</v>
      </c>
      <c r="Q755">
        <v>1621</v>
      </c>
      <c r="R755">
        <v>451000</v>
      </c>
      <c r="S755">
        <v>252130</v>
      </c>
      <c r="T755">
        <v>0.55904656319290402</v>
      </c>
      <c r="U755">
        <v>1</v>
      </c>
    </row>
    <row r="756" spans="1:21" x14ac:dyDescent="0.4">
      <c r="A756">
        <v>754</v>
      </c>
      <c r="B756" t="s">
        <v>12054</v>
      </c>
      <c r="C756" s="1">
        <v>44743</v>
      </c>
      <c r="D756" t="s">
        <v>1279</v>
      </c>
      <c r="F756">
        <v>10</v>
      </c>
      <c r="G756">
        <v>10</v>
      </c>
      <c r="H756">
        <v>10</v>
      </c>
      <c r="I756">
        <v>20</v>
      </c>
      <c r="J756">
        <v>10</v>
      </c>
      <c r="K756">
        <v>10</v>
      </c>
      <c r="L756">
        <v>18</v>
      </c>
      <c r="M756">
        <v>20</v>
      </c>
      <c r="N756">
        <v>0</v>
      </c>
      <c r="O756">
        <v>2</v>
      </c>
      <c r="P756">
        <v>0</v>
      </c>
      <c r="Q756">
        <v>789</v>
      </c>
      <c r="R756">
        <v>451000</v>
      </c>
      <c r="S756">
        <v>28419</v>
      </c>
      <c r="T756">
        <v>6.3013303769401299E-2</v>
      </c>
      <c r="U756">
        <v>0</v>
      </c>
    </row>
    <row r="757" spans="1:21" x14ac:dyDescent="0.4">
      <c r="A757">
        <v>755</v>
      </c>
      <c r="B757" t="s">
        <v>12054</v>
      </c>
      <c r="C757" s="1">
        <v>44743</v>
      </c>
      <c r="D757" t="s">
        <v>1280</v>
      </c>
      <c r="F757">
        <v>30</v>
      </c>
      <c r="G757">
        <v>20</v>
      </c>
      <c r="H757">
        <v>10</v>
      </c>
      <c r="I757">
        <v>20</v>
      </c>
      <c r="J757">
        <v>30</v>
      </c>
      <c r="K757">
        <v>102</v>
      </c>
      <c r="L757">
        <v>163</v>
      </c>
      <c r="M757">
        <v>163</v>
      </c>
      <c r="N757">
        <v>0</v>
      </c>
      <c r="O757">
        <v>1</v>
      </c>
      <c r="P757">
        <v>0</v>
      </c>
      <c r="Q757">
        <v>786</v>
      </c>
      <c r="R757">
        <v>451000</v>
      </c>
      <c r="S757">
        <v>709920</v>
      </c>
      <c r="T757">
        <v>1.5741019955654101</v>
      </c>
      <c r="U757">
        <v>2</v>
      </c>
    </row>
    <row r="758" spans="1:21" x14ac:dyDescent="0.4">
      <c r="A758">
        <v>756</v>
      </c>
      <c r="B758" t="s">
        <v>12054</v>
      </c>
      <c r="C758" s="1">
        <v>44713</v>
      </c>
      <c r="D758" t="s">
        <v>1281</v>
      </c>
      <c r="F758">
        <v>10</v>
      </c>
      <c r="G758">
        <v>10</v>
      </c>
      <c r="H758">
        <v>10</v>
      </c>
      <c r="I758">
        <v>20</v>
      </c>
      <c r="J758">
        <v>10</v>
      </c>
      <c r="K758">
        <v>21</v>
      </c>
      <c r="L758">
        <v>26</v>
      </c>
      <c r="M758">
        <v>33</v>
      </c>
      <c r="N758">
        <v>1</v>
      </c>
      <c r="O758">
        <v>2</v>
      </c>
      <c r="P758">
        <v>0</v>
      </c>
      <c r="Q758">
        <v>767</v>
      </c>
      <c r="R758">
        <v>431000</v>
      </c>
      <c r="S758">
        <v>155975</v>
      </c>
      <c r="T758">
        <v>0.36189095127610199</v>
      </c>
      <c r="U758">
        <v>0</v>
      </c>
    </row>
    <row r="759" spans="1:21" x14ac:dyDescent="0.4">
      <c r="A759">
        <v>757</v>
      </c>
      <c r="B759" t="s">
        <v>12054</v>
      </c>
      <c r="C759" s="1">
        <v>44713</v>
      </c>
      <c r="D759" t="s">
        <v>1282</v>
      </c>
      <c r="F759">
        <v>10</v>
      </c>
      <c r="G759">
        <v>10</v>
      </c>
      <c r="H759">
        <v>20</v>
      </c>
      <c r="I759">
        <v>20</v>
      </c>
      <c r="J759">
        <v>10</v>
      </c>
      <c r="K759">
        <v>46</v>
      </c>
      <c r="L759">
        <v>53</v>
      </c>
      <c r="M759">
        <v>57</v>
      </c>
      <c r="N759">
        <v>1</v>
      </c>
      <c r="O759">
        <v>1</v>
      </c>
      <c r="P759">
        <v>0</v>
      </c>
      <c r="Q759">
        <v>673</v>
      </c>
      <c r="R759">
        <v>431000</v>
      </c>
      <c r="S759">
        <v>1758487</v>
      </c>
      <c r="T759">
        <v>4.0800162412993002</v>
      </c>
      <c r="U759">
        <v>2</v>
      </c>
    </row>
    <row r="760" spans="1:21" x14ac:dyDescent="0.4">
      <c r="A760">
        <v>758</v>
      </c>
      <c r="B760" t="s">
        <v>12054</v>
      </c>
      <c r="C760" s="1">
        <v>44713</v>
      </c>
      <c r="D760" t="s">
        <v>1283</v>
      </c>
      <c r="F760">
        <v>10</v>
      </c>
      <c r="G760">
        <v>10</v>
      </c>
      <c r="H760">
        <v>10</v>
      </c>
      <c r="I760">
        <v>10</v>
      </c>
      <c r="J760">
        <v>10</v>
      </c>
      <c r="K760">
        <v>102</v>
      </c>
      <c r="L760">
        <v>121</v>
      </c>
      <c r="M760">
        <v>147</v>
      </c>
      <c r="N760">
        <v>1</v>
      </c>
      <c r="O760">
        <v>0</v>
      </c>
      <c r="P760">
        <v>0</v>
      </c>
      <c r="Q760">
        <v>773</v>
      </c>
      <c r="R760">
        <v>431000</v>
      </c>
      <c r="S760">
        <v>813057</v>
      </c>
      <c r="T760">
        <v>1.8864431554524299</v>
      </c>
      <c r="U760">
        <v>2</v>
      </c>
    </row>
    <row r="761" spans="1:21" x14ac:dyDescent="0.4">
      <c r="A761">
        <v>759</v>
      </c>
      <c r="B761" t="s">
        <v>12054</v>
      </c>
      <c r="C761" s="1">
        <v>44713</v>
      </c>
      <c r="D761" t="s">
        <v>1284</v>
      </c>
      <c r="F761">
        <v>10</v>
      </c>
      <c r="G761">
        <v>10</v>
      </c>
      <c r="H761">
        <v>20</v>
      </c>
      <c r="I761">
        <v>10</v>
      </c>
      <c r="J761">
        <v>20</v>
      </c>
      <c r="K761">
        <v>22</v>
      </c>
      <c r="L761">
        <v>23</v>
      </c>
      <c r="M761">
        <v>27</v>
      </c>
      <c r="N761">
        <v>1</v>
      </c>
      <c r="O761">
        <v>2</v>
      </c>
      <c r="P761">
        <v>0</v>
      </c>
      <c r="Q761">
        <v>1180</v>
      </c>
      <c r="R761">
        <v>431000</v>
      </c>
      <c r="S761">
        <v>1209059</v>
      </c>
      <c r="T761">
        <v>2.80524129930394</v>
      </c>
      <c r="U761">
        <v>2</v>
      </c>
    </row>
    <row r="762" spans="1:21" x14ac:dyDescent="0.4">
      <c r="A762">
        <v>760</v>
      </c>
      <c r="B762" t="s">
        <v>12054</v>
      </c>
      <c r="C762" s="1">
        <v>44713</v>
      </c>
      <c r="D762" t="s">
        <v>1285</v>
      </c>
      <c r="F762">
        <v>10</v>
      </c>
      <c r="G762">
        <v>10</v>
      </c>
      <c r="H762">
        <v>10</v>
      </c>
      <c r="I762">
        <v>20</v>
      </c>
      <c r="J762">
        <v>20</v>
      </c>
      <c r="K762">
        <v>48</v>
      </c>
      <c r="L762">
        <v>48</v>
      </c>
      <c r="M762">
        <v>51</v>
      </c>
      <c r="N762">
        <v>0</v>
      </c>
      <c r="O762">
        <v>0</v>
      </c>
      <c r="P762">
        <v>0</v>
      </c>
      <c r="Q762">
        <v>1049</v>
      </c>
      <c r="R762">
        <v>431000</v>
      </c>
      <c r="S762">
        <v>176570</v>
      </c>
      <c r="T762">
        <v>0.40967517401392101</v>
      </c>
      <c r="U762">
        <v>1</v>
      </c>
    </row>
    <row r="763" spans="1:21" x14ac:dyDescent="0.4">
      <c r="A763">
        <v>761</v>
      </c>
      <c r="B763" t="s">
        <v>12054</v>
      </c>
      <c r="C763" s="1">
        <v>44713</v>
      </c>
      <c r="D763" t="s">
        <v>1286</v>
      </c>
      <c r="F763">
        <v>10</v>
      </c>
      <c r="G763">
        <v>10</v>
      </c>
      <c r="H763">
        <v>20</v>
      </c>
      <c r="I763">
        <v>20</v>
      </c>
      <c r="J763">
        <v>10</v>
      </c>
      <c r="K763">
        <v>18</v>
      </c>
      <c r="L763">
        <v>23</v>
      </c>
      <c r="M763">
        <v>21</v>
      </c>
      <c r="N763">
        <v>0</v>
      </c>
      <c r="O763">
        <v>2</v>
      </c>
      <c r="P763">
        <v>0</v>
      </c>
      <c r="Q763">
        <v>2989</v>
      </c>
      <c r="R763">
        <v>431000</v>
      </c>
      <c r="S763">
        <v>400401</v>
      </c>
      <c r="T763">
        <v>0.92900464037122898</v>
      </c>
      <c r="U763">
        <v>1</v>
      </c>
    </row>
    <row r="764" spans="1:21" x14ac:dyDescent="0.4">
      <c r="A764">
        <v>762</v>
      </c>
      <c r="B764" t="s">
        <v>12054</v>
      </c>
      <c r="C764" s="1">
        <v>44713</v>
      </c>
      <c r="D764" t="s">
        <v>1287</v>
      </c>
      <c r="F764">
        <v>10</v>
      </c>
      <c r="G764">
        <v>10</v>
      </c>
      <c r="H764">
        <v>10</v>
      </c>
      <c r="I764">
        <v>20</v>
      </c>
      <c r="J764">
        <v>10</v>
      </c>
      <c r="K764">
        <v>102</v>
      </c>
      <c r="L764">
        <v>131</v>
      </c>
      <c r="M764">
        <v>122</v>
      </c>
      <c r="N764">
        <v>0</v>
      </c>
      <c r="O764">
        <v>1</v>
      </c>
      <c r="P764">
        <v>0</v>
      </c>
      <c r="Q764">
        <v>1447</v>
      </c>
      <c r="R764">
        <v>431000</v>
      </c>
      <c r="S764">
        <v>132033</v>
      </c>
      <c r="T764">
        <v>0.30634106728538202</v>
      </c>
      <c r="U764">
        <v>0</v>
      </c>
    </row>
    <row r="765" spans="1:21" x14ac:dyDescent="0.4">
      <c r="A765">
        <v>763</v>
      </c>
      <c r="B765" t="s">
        <v>12054</v>
      </c>
      <c r="C765" s="1">
        <v>44713</v>
      </c>
      <c r="D765" t="s">
        <v>1288</v>
      </c>
      <c r="F765">
        <v>10</v>
      </c>
      <c r="G765">
        <v>10</v>
      </c>
      <c r="H765">
        <v>10</v>
      </c>
      <c r="I765">
        <v>20</v>
      </c>
      <c r="J765">
        <v>10</v>
      </c>
      <c r="K765">
        <v>74</v>
      </c>
      <c r="L765">
        <v>85</v>
      </c>
      <c r="M765">
        <v>92</v>
      </c>
      <c r="N765">
        <v>0</v>
      </c>
      <c r="O765">
        <v>0</v>
      </c>
      <c r="P765">
        <v>0</v>
      </c>
      <c r="Q765">
        <v>788</v>
      </c>
      <c r="R765">
        <v>431000</v>
      </c>
      <c r="S765">
        <v>61043</v>
      </c>
      <c r="T765">
        <v>0.14163109048723899</v>
      </c>
      <c r="U765">
        <v>0</v>
      </c>
    </row>
    <row r="766" spans="1:21" x14ac:dyDescent="0.4">
      <c r="A766">
        <v>764</v>
      </c>
      <c r="B766" t="s">
        <v>12054</v>
      </c>
      <c r="C766" s="1">
        <v>44713</v>
      </c>
      <c r="D766" t="s">
        <v>1289</v>
      </c>
      <c r="F766">
        <v>20</v>
      </c>
      <c r="G766">
        <v>10</v>
      </c>
      <c r="H766">
        <v>10</v>
      </c>
      <c r="I766">
        <v>20</v>
      </c>
      <c r="J766">
        <v>30</v>
      </c>
      <c r="K766">
        <v>53</v>
      </c>
      <c r="L766">
        <v>83</v>
      </c>
      <c r="M766">
        <v>65</v>
      </c>
      <c r="N766">
        <v>0</v>
      </c>
      <c r="O766">
        <v>2</v>
      </c>
      <c r="P766">
        <v>0</v>
      </c>
      <c r="Q766">
        <v>4714</v>
      </c>
      <c r="R766">
        <v>431000</v>
      </c>
      <c r="S766">
        <v>1413830</v>
      </c>
      <c r="T766">
        <v>3.2803480278422201</v>
      </c>
      <c r="U766">
        <v>2</v>
      </c>
    </row>
    <row r="767" spans="1:21" x14ac:dyDescent="0.4">
      <c r="A767">
        <v>765</v>
      </c>
      <c r="B767" t="s">
        <v>12054</v>
      </c>
      <c r="C767" s="1">
        <v>44713</v>
      </c>
      <c r="D767" t="s">
        <v>1290</v>
      </c>
      <c r="F767">
        <v>20</v>
      </c>
      <c r="G767">
        <v>10</v>
      </c>
      <c r="H767">
        <v>10</v>
      </c>
      <c r="I767">
        <v>20</v>
      </c>
      <c r="J767">
        <v>20</v>
      </c>
      <c r="K767">
        <v>46</v>
      </c>
      <c r="L767">
        <v>50</v>
      </c>
      <c r="M767">
        <v>47</v>
      </c>
      <c r="N767">
        <v>1</v>
      </c>
      <c r="O767">
        <v>0</v>
      </c>
      <c r="P767">
        <v>0</v>
      </c>
      <c r="Q767">
        <v>1849</v>
      </c>
      <c r="R767">
        <v>431000</v>
      </c>
      <c r="S767">
        <v>190613</v>
      </c>
      <c r="T767">
        <v>0.44225754060324801</v>
      </c>
      <c r="U767">
        <v>1</v>
      </c>
    </row>
    <row r="768" spans="1:21" x14ac:dyDescent="0.4">
      <c r="A768">
        <v>766</v>
      </c>
      <c r="B768" t="s">
        <v>12054</v>
      </c>
      <c r="C768" s="1">
        <v>44713</v>
      </c>
      <c r="D768" t="s">
        <v>1291</v>
      </c>
      <c r="F768">
        <v>10</v>
      </c>
      <c r="G768">
        <v>20</v>
      </c>
      <c r="H768">
        <v>10</v>
      </c>
      <c r="I768">
        <v>20</v>
      </c>
      <c r="J768">
        <v>20</v>
      </c>
      <c r="K768">
        <v>117</v>
      </c>
      <c r="L768">
        <v>67</v>
      </c>
      <c r="M768">
        <v>19</v>
      </c>
      <c r="N768">
        <v>0</v>
      </c>
      <c r="O768">
        <v>1</v>
      </c>
      <c r="P768">
        <v>0</v>
      </c>
      <c r="Q768">
        <v>1633</v>
      </c>
      <c r="R768">
        <v>431000</v>
      </c>
      <c r="S768">
        <v>289028</v>
      </c>
      <c r="T768">
        <v>0.67059860788863102</v>
      </c>
      <c r="U768">
        <v>1</v>
      </c>
    </row>
    <row r="769" spans="1:21" x14ac:dyDescent="0.4">
      <c r="A769">
        <v>767</v>
      </c>
      <c r="B769" t="s">
        <v>12054</v>
      </c>
      <c r="C769" s="1">
        <v>44682</v>
      </c>
      <c r="D769" t="s">
        <v>1292</v>
      </c>
      <c r="F769">
        <v>10</v>
      </c>
      <c r="G769">
        <v>10</v>
      </c>
      <c r="H769">
        <v>10</v>
      </c>
      <c r="I769">
        <v>10</v>
      </c>
      <c r="J769">
        <v>10</v>
      </c>
      <c r="K769">
        <v>88</v>
      </c>
      <c r="L769">
        <v>87</v>
      </c>
      <c r="M769">
        <v>90</v>
      </c>
      <c r="N769">
        <v>0</v>
      </c>
      <c r="O769">
        <v>1</v>
      </c>
      <c r="P769">
        <v>0</v>
      </c>
      <c r="Q769">
        <v>935</v>
      </c>
      <c r="R769">
        <v>416000</v>
      </c>
      <c r="S769">
        <v>332862</v>
      </c>
      <c r="T769">
        <v>0.80014903846153795</v>
      </c>
      <c r="U769">
        <v>1</v>
      </c>
    </row>
    <row r="770" spans="1:21" x14ac:dyDescent="0.4">
      <c r="A770">
        <v>768</v>
      </c>
      <c r="B770" t="s">
        <v>12054</v>
      </c>
      <c r="C770" s="1">
        <v>44682</v>
      </c>
      <c r="D770" t="s">
        <v>1293</v>
      </c>
      <c r="F770">
        <v>10</v>
      </c>
      <c r="G770">
        <v>10</v>
      </c>
      <c r="H770">
        <v>10</v>
      </c>
      <c r="I770">
        <v>20</v>
      </c>
      <c r="J770">
        <v>10</v>
      </c>
      <c r="K770">
        <v>228</v>
      </c>
      <c r="L770">
        <v>231</v>
      </c>
      <c r="M770">
        <v>230</v>
      </c>
      <c r="N770">
        <v>0</v>
      </c>
      <c r="O770">
        <v>1</v>
      </c>
      <c r="P770">
        <v>0</v>
      </c>
      <c r="Q770">
        <v>1330</v>
      </c>
      <c r="R770">
        <v>416000</v>
      </c>
      <c r="S770">
        <v>398082</v>
      </c>
      <c r="T770">
        <v>0.95692788461538403</v>
      </c>
      <c r="U770">
        <v>1</v>
      </c>
    </row>
    <row r="771" spans="1:21" x14ac:dyDescent="0.4">
      <c r="A771">
        <v>769</v>
      </c>
      <c r="B771" t="s">
        <v>12054</v>
      </c>
      <c r="C771" s="1">
        <v>44682</v>
      </c>
      <c r="D771" t="s">
        <v>1294</v>
      </c>
      <c r="F771">
        <v>20</v>
      </c>
      <c r="G771">
        <v>20</v>
      </c>
      <c r="H771">
        <v>10</v>
      </c>
      <c r="I771">
        <v>50</v>
      </c>
      <c r="J771">
        <v>40</v>
      </c>
      <c r="K771">
        <v>111</v>
      </c>
      <c r="L771">
        <v>158</v>
      </c>
      <c r="M771">
        <v>146</v>
      </c>
      <c r="N771">
        <v>0</v>
      </c>
      <c r="O771">
        <v>1</v>
      </c>
      <c r="P771">
        <v>0</v>
      </c>
      <c r="Q771">
        <v>902</v>
      </c>
      <c r="R771">
        <v>416000</v>
      </c>
      <c r="S771">
        <v>454253</v>
      </c>
      <c r="T771">
        <v>1.09195432692307</v>
      </c>
      <c r="U771">
        <v>1</v>
      </c>
    </row>
    <row r="772" spans="1:21" x14ac:dyDescent="0.4">
      <c r="A772">
        <v>770</v>
      </c>
      <c r="B772" t="s">
        <v>12054</v>
      </c>
      <c r="C772" s="1">
        <v>44682</v>
      </c>
      <c r="D772" t="s">
        <v>1295</v>
      </c>
      <c r="F772">
        <v>20</v>
      </c>
      <c r="G772">
        <v>10</v>
      </c>
      <c r="H772">
        <v>10</v>
      </c>
      <c r="I772">
        <v>20</v>
      </c>
      <c r="J772">
        <v>20</v>
      </c>
      <c r="K772">
        <v>138</v>
      </c>
      <c r="L772">
        <v>156</v>
      </c>
      <c r="M772">
        <v>172</v>
      </c>
      <c r="N772">
        <v>0</v>
      </c>
      <c r="O772">
        <v>1</v>
      </c>
      <c r="P772">
        <v>0</v>
      </c>
      <c r="Q772">
        <v>994</v>
      </c>
      <c r="R772">
        <v>416000</v>
      </c>
      <c r="S772">
        <v>438597</v>
      </c>
      <c r="T772">
        <v>1.0543197115384599</v>
      </c>
      <c r="U772">
        <v>1</v>
      </c>
    </row>
    <row r="773" spans="1:21" x14ac:dyDescent="0.4">
      <c r="A773">
        <v>771</v>
      </c>
      <c r="B773" t="s">
        <v>12054</v>
      </c>
      <c r="C773" s="1">
        <v>44682</v>
      </c>
      <c r="D773" t="s">
        <v>1296</v>
      </c>
      <c r="F773">
        <v>10</v>
      </c>
      <c r="G773">
        <v>10</v>
      </c>
      <c r="H773">
        <v>10</v>
      </c>
      <c r="I773">
        <v>20</v>
      </c>
      <c r="J773">
        <v>10</v>
      </c>
      <c r="K773">
        <v>59</v>
      </c>
      <c r="L773">
        <v>51</v>
      </c>
      <c r="M773">
        <v>49</v>
      </c>
      <c r="N773">
        <v>0</v>
      </c>
      <c r="O773">
        <v>2</v>
      </c>
      <c r="P773">
        <v>0</v>
      </c>
      <c r="Q773">
        <v>458</v>
      </c>
      <c r="R773">
        <v>416000</v>
      </c>
      <c r="S773">
        <v>187565</v>
      </c>
      <c r="T773">
        <v>0.45087740384615299</v>
      </c>
      <c r="U773">
        <v>1</v>
      </c>
    </row>
    <row r="774" spans="1:21" x14ac:dyDescent="0.4">
      <c r="A774">
        <v>772</v>
      </c>
      <c r="B774" t="s">
        <v>12054</v>
      </c>
      <c r="C774" s="1">
        <v>44682</v>
      </c>
      <c r="D774" t="s">
        <v>1297</v>
      </c>
      <c r="E774" t="s">
        <v>1298</v>
      </c>
      <c r="F774">
        <v>10</v>
      </c>
      <c r="G774">
        <v>10</v>
      </c>
      <c r="H774">
        <v>20</v>
      </c>
      <c r="I774">
        <v>10</v>
      </c>
      <c r="J774">
        <v>10</v>
      </c>
      <c r="K774">
        <v>31</v>
      </c>
      <c r="L774">
        <v>26</v>
      </c>
      <c r="M774">
        <v>24</v>
      </c>
      <c r="N774">
        <v>2</v>
      </c>
      <c r="O774">
        <v>0</v>
      </c>
      <c r="P774">
        <v>7.7344835070000002</v>
      </c>
      <c r="Q774">
        <v>1127</v>
      </c>
      <c r="R774">
        <v>416000</v>
      </c>
      <c r="S774">
        <v>684609</v>
      </c>
      <c r="T774">
        <v>1.6456947115384599</v>
      </c>
      <c r="U774">
        <v>2</v>
      </c>
    </row>
    <row r="775" spans="1:21" x14ac:dyDescent="0.4">
      <c r="A775">
        <v>773</v>
      </c>
      <c r="B775" t="s">
        <v>12054</v>
      </c>
      <c r="C775" s="1">
        <v>44682</v>
      </c>
      <c r="D775" t="s">
        <v>1299</v>
      </c>
      <c r="F775">
        <v>10</v>
      </c>
      <c r="G775">
        <v>10</v>
      </c>
      <c r="H775">
        <v>10</v>
      </c>
      <c r="I775">
        <v>20</v>
      </c>
      <c r="J775">
        <v>10</v>
      </c>
      <c r="K775">
        <v>129</v>
      </c>
      <c r="L775">
        <v>115</v>
      </c>
      <c r="M775">
        <v>84</v>
      </c>
      <c r="N775">
        <v>0</v>
      </c>
      <c r="O775">
        <v>1</v>
      </c>
      <c r="P775">
        <v>0</v>
      </c>
      <c r="Q775">
        <v>1236</v>
      </c>
      <c r="R775">
        <v>416000</v>
      </c>
      <c r="S775">
        <v>1176822</v>
      </c>
      <c r="T775">
        <v>2.8288990384615298</v>
      </c>
      <c r="U775">
        <v>2</v>
      </c>
    </row>
    <row r="776" spans="1:21" x14ac:dyDescent="0.4">
      <c r="A776">
        <v>774</v>
      </c>
      <c r="B776" t="s">
        <v>12054</v>
      </c>
      <c r="C776" s="1">
        <v>44682</v>
      </c>
      <c r="D776" t="s">
        <v>1300</v>
      </c>
      <c r="F776">
        <v>10</v>
      </c>
      <c r="G776">
        <v>10</v>
      </c>
      <c r="H776">
        <v>20</v>
      </c>
      <c r="I776">
        <v>20</v>
      </c>
      <c r="J776">
        <v>10</v>
      </c>
      <c r="K776">
        <v>78</v>
      </c>
      <c r="L776">
        <v>84</v>
      </c>
      <c r="M776">
        <v>87</v>
      </c>
      <c r="N776">
        <v>0</v>
      </c>
      <c r="O776">
        <v>1</v>
      </c>
      <c r="P776">
        <v>0</v>
      </c>
      <c r="Q776">
        <v>1940</v>
      </c>
      <c r="R776">
        <v>416000</v>
      </c>
      <c r="S776">
        <v>602561</v>
      </c>
      <c r="T776">
        <v>1.4484639423076899</v>
      </c>
      <c r="U776">
        <v>2</v>
      </c>
    </row>
    <row r="777" spans="1:21" x14ac:dyDescent="0.4">
      <c r="A777">
        <v>775</v>
      </c>
      <c r="B777" t="s">
        <v>12054</v>
      </c>
      <c r="C777" s="1">
        <v>44682</v>
      </c>
      <c r="D777" t="s">
        <v>1301</v>
      </c>
      <c r="E777" t="s">
        <v>1137</v>
      </c>
      <c r="F777">
        <v>20</v>
      </c>
      <c r="G777">
        <v>10</v>
      </c>
      <c r="H777">
        <v>20</v>
      </c>
      <c r="I777">
        <v>20</v>
      </c>
      <c r="J777">
        <v>10</v>
      </c>
      <c r="K777">
        <v>93</v>
      </c>
      <c r="L777">
        <v>81</v>
      </c>
      <c r="M777">
        <v>78</v>
      </c>
      <c r="N777">
        <v>0</v>
      </c>
      <c r="O777">
        <v>1</v>
      </c>
      <c r="P777">
        <v>4.8859592010000004</v>
      </c>
      <c r="Q777">
        <v>742</v>
      </c>
      <c r="R777">
        <v>416000</v>
      </c>
      <c r="S777">
        <v>310474</v>
      </c>
      <c r="T777">
        <v>0.74633173076922998</v>
      </c>
      <c r="U777">
        <v>1</v>
      </c>
    </row>
    <row r="778" spans="1:21" x14ac:dyDescent="0.4">
      <c r="A778">
        <v>776</v>
      </c>
      <c r="B778" t="s">
        <v>12054</v>
      </c>
      <c r="C778" s="1">
        <v>44682</v>
      </c>
      <c r="D778" t="s">
        <v>1302</v>
      </c>
      <c r="F778">
        <v>10</v>
      </c>
      <c r="G778">
        <v>10</v>
      </c>
      <c r="H778">
        <v>20</v>
      </c>
      <c r="I778">
        <v>20</v>
      </c>
      <c r="J778">
        <v>10</v>
      </c>
      <c r="K778">
        <v>146</v>
      </c>
      <c r="L778">
        <v>153</v>
      </c>
      <c r="M778">
        <v>149</v>
      </c>
      <c r="N778">
        <v>0</v>
      </c>
      <c r="O778">
        <v>2</v>
      </c>
      <c r="P778">
        <v>0</v>
      </c>
      <c r="Q778">
        <v>1178</v>
      </c>
      <c r="R778">
        <v>416000</v>
      </c>
      <c r="S778">
        <v>180006</v>
      </c>
      <c r="T778">
        <v>0.43270673076923</v>
      </c>
      <c r="U778">
        <v>1</v>
      </c>
    </row>
    <row r="779" spans="1:21" x14ac:dyDescent="0.4">
      <c r="A779">
        <v>777</v>
      </c>
      <c r="B779" t="s">
        <v>12054</v>
      </c>
      <c r="C779" s="1">
        <v>44652</v>
      </c>
      <c r="D779" t="s">
        <v>1303</v>
      </c>
      <c r="F779">
        <v>30</v>
      </c>
      <c r="G779">
        <v>20</v>
      </c>
      <c r="H779">
        <v>10</v>
      </c>
      <c r="I779">
        <v>20</v>
      </c>
      <c r="J779">
        <v>50</v>
      </c>
      <c r="K779">
        <v>142</v>
      </c>
      <c r="L779">
        <v>118</v>
      </c>
      <c r="M779">
        <v>96</v>
      </c>
      <c r="N779">
        <v>0</v>
      </c>
      <c r="O779">
        <v>1</v>
      </c>
      <c r="P779">
        <v>0</v>
      </c>
      <c r="Q779">
        <v>881</v>
      </c>
      <c r="R779">
        <v>402000</v>
      </c>
      <c r="S779">
        <v>961528</v>
      </c>
      <c r="T779">
        <v>2.3918606965174098</v>
      </c>
      <c r="U779">
        <v>2</v>
      </c>
    </row>
    <row r="780" spans="1:21" x14ac:dyDescent="0.4">
      <c r="A780">
        <v>778</v>
      </c>
      <c r="B780" t="s">
        <v>12054</v>
      </c>
      <c r="C780" s="1">
        <v>44652</v>
      </c>
      <c r="D780" t="s">
        <v>1304</v>
      </c>
      <c r="F780">
        <v>10</v>
      </c>
      <c r="G780">
        <v>10</v>
      </c>
      <c r="H780">
        <v>10</v>
      </c>
      <c r="I780">
        <v>20</v>
      </c>
      <c r="J780">
        <v>10</v>
      </c>
      <c r="K780">
        <v>242</v>
      </c>
      <c r="L780">
        <v>241</v>
      </c>
      <c r="M780">
        <v>232</v>
      </c>
      <c r="N780">
        <v>0</v>
      </c>
      <c r="O780">
        <v>0</v>
      </c>
      <c r="P780">
        <v>0</v>
      </c>
      <c r="Q780">
        <v>870</v>
      </c>
      <c r="R780">
        <v>402000</v>
      </c>
      <c r="S780">
        <v>35066</v>
      </c>
      <c r="T780">
        <v>8.7228855721392995E-2</v>
      </c>
      <c r="U780">
        <v>0</v>
      </c>
    </row>
    <row r="781" spans="1:21" x14ac:dyDescent="0.4">
      <c r="A781">
        <v>779</v>
      </c>
      <c r="B781" t="s">
        <v>12054</v>
      </c>
      <c r="C781" s="1">
        <v>44652</v>
      </c>
      <c r="D781" t="s">
        <v>1305</v>
      </c>
      <c r="F781">
        <v>10</v>
      </c>
      <c r="G781">
        <v>20</v>
      </c>
      <c r="H781">
        <v>20</v>
      </c>
      <c r="I781">
        <v>30</v>
      </c>
      <c r="J781">
        <v>20</v>
      </c>
      <c r="K781">
        <v>21</v>
      </c>
      <c r="L781">
        <v>9</v>
      </c>
      <c r="M781">
        <v>4</v>
      </c>
      <c r="N781">
        <v>0</v>
      </c>
      <c r="O781">
        <v>0</v>
      </c>
      <c r="P781">
        <v>0</v>
      </c>
      <c r="Q781">
        <v>769</v>
      </c>
      <c r="R781">
        <v>402000</v>
      </c>
      <c r="S781">
        <v>153240</v>
      </c>
      <c r="T781">
        <v>0.38119402985074602</v>
      </c>
      <c r="U781">
        <v>0</v>
      </c>
    </row>
    <row r="782" spans="1:21" x14ac:dyDescent="0.4">
      <c r="A782">
        <v>780</v>
      </c>
      <c r="B782" t="s">
        <v>12054</v>
      </c>
      <c r="C782" s="1">
        <v>44652</v>
      </c>
      <c r="D782" t="s">
        <v>1306</v>
      </c>
      <c r="F782">
        <v>10</v>
      </c>
      <c r="G782">
        <v>10</v>
      </c>
      <c r="H782">
        <v>10</v>
      </c>
      <c r="I782">
        <v>10</v>
      </c>
      <c r="J782">
        <v>10</v>
      </c>
      <c r="K782">
        <v>137</v>
      </c>
      <c r="L782">
        <v>114</v>
      </c>
      <c r="M782">
        <v>90</v>
      </c>
      <c r="N782">
        <v>0</v>
      </c>
      <c r="O782">
        <v>1</v>
      </c>
      <c r="P782">
        <v>0</v>
      </c>
      <c r="Q782">
        <v>1219</v>
      </c>
      <c r="R782">
        <v>402000</v>
      </c>
      <c r="S782">
        <v>451167</v>
      </c>
      <c r="T782">
        <v>1.1223059701492499</v>
      </c>
      <c r="U782">
        <v>1</v>
      </c>
    </row>
    <row r="783" spans="1:21" x14ac:dyDescent="0.4">
      <c r="A783">
        <v>781</v>
      </c>
      <c r="B783" t="s">
        <v>12054</v>
      </c>
      <c r="C783" s="1">
        <v>44652</v>
      </c>
      <c r="D783" t="s">
        <v>1307</v>
      </c>
      <c r="F783">
        <v>10</v>
      </c>
      <c r="G783">
        <v>10</v>
      </c>
      <c r="H783">
        <v>20</v>
      </c>
      <c r="I783">
        <v>20</v>
      </c>
      <c r="J783">
        <v>10</v>
      </c>
      <c r="K783">
        <v>11</v>
      </c>
      <c r="L783">
        <v>16</v>
      </c>
      <c r="M783">
        <v>24</v>
      </c>
      <c r="N783">
        <v>0</v>
      </c>
      <c r="O783">
        <v>2</v>
      </c>
      <c r="P783">
        <v>0</v>
      </c>
      <c r="Q783">
        <v>910</v>
      </c>
      <c r="R783">
        <v>402000</v>
      </c>
      <c r="S783">
        <v>258177</v>
      </c>
      <c r="T783">
        <v>0.642231343283582</v>
      </c>
      <c r="U783">
        <v>1</v>
      </c>
    </row>
    <row r="784" spans="1:21" x14ac:dyDescent="0.4">
      <c r="A784">
        <v>782</v>
      </c>
      <c r="B784" t="s">
        <v>12054</v>
      </c>
      <c r="C784" s="1">
        <v>44652</v>
      </c>
      <c r="D784" t="s">
        <v>1308</v>
      </c>
      <c r="F784">
        <v>20</v>
      </c>
      <c r="G784">
        <v>10</v>
      </c>
      <c r="H784">
        <v>40</v>
      </c>
      <c r="I784">
        <v>20</v>
      </c>
      <c r="J784">
        <v>20</v>
      </c>
      <c r="K784">
        <v>50</v>
      </c>
      <c r="L784">
        <v>56</v>
      </c>
      <c r="M784">
        <v>58</v>
      </c>
      <c r="N784">
        <v>1</v>
      </c>
      <c r="O784">
        <v>2</v>
      </c>
      <c r="P784">
        <v>0</v>
      </c>
      <c r="Q784">
        <v>910</v>
      </c>
      <c r="R784">
        <v>402000</v>
      </c>
      <c r="S784">
        <v>634723</v>
      </c>
      <c r="T784">
        <v>1.57891293532338</v>
      </c>
      <c r="U784">
        <v>2</v>
      </c>
    </row>
    <row r="785" spans="1:21" x14ac:dyDescent="0.4">
      <c r="A785">
        <v>783</v>
      </c>
      <c r="B785" t="s">
        <v>12054</v>
      </c>
      <c r="C785" s="1">
        <v>44652</v>
      </c>
      <c r="D785" t="s">
        <v>1309</v>
      </c>
      <c r="F785">
        <v>10</v>
      </c>
      <c r="G785">
        <v>10</v>
      </c>
      <c r="H785">
        <v>10</v>
      </c>
      <c r="I785">
        <v>20</v>
      </c>
      <c r="J785">
        <v>20</v>
      </c>
      <c r="K785">
        <v>54</v>
      </c>
      <c r="L785">
        <v>53</v>
      </c>
      <c r="M785">
        <v>47</v>
      </c>
      <c r="N785">
        <v>1</v>
      </c>
      <c r="O785">
        <v>1</v>
      </c>
      <c r="P785">
        <v>0</v>
      </c>
      <c r="Q785">
        <v>1122</v>
      </c>
      <c r="R785">
        <v>402000</v>
      </c>
      <c r="S785">
        <v>916040</v>
      </c>
      <c r="T785">
        <v>2.2787064676616899</v>
      </c>
      <c r="U785">
        <v>2</v>
      </c>
    </row>
    <row r="786" spans="1:21" x14ac:dyDescent="0.4">
      <c r="A786">
        <v>784</v>
      </c>
      <c r="B786" t="s">
        <v>12054</v>
      </c>
      <c r="C786" s="1">
        <v>44652</v>
      </c>
      <c r="D786" t="s">
        <v>1310</v>
      </c>
      <c r="F786">
        <v>20</v>
      </c>
      <c r="G786">
        <v>20</v>
      </c>
      <c r="H786">
        <v>10</v>
      </c>
      <c r="I786">
        <v>20</v>
      </c>
      <c r="J786">
        <v>30</v>
      </c>
      <c r="K786">
        <v>52</v>
      </c>
      <c r="L786">
        <v>43</v>
      </c>
      <c r="M786">
        <v>42</v>
      </c>
      <c r="N786">
        <v>1</v>
      </c>
      <c r="O786">
        <v>1</v>
      </c>
      <c r="P786">
        <v>0.68337673600000004</v>
      </c>
      <c r="Q786">
        <v>722</v>
      </c>
      <c r="R786">
        <v>402000</v>
      </c>
      <c r="S786">
        <v>29791</v>
      </c>
      <c r="T786">
        <v>7.4106965174129305E-2</v>
      </c>
      <c r="U786">
        <v>0</v>
      </c>
    </row>
    <row r="787" spans="1:21" x14ac:dyDescent="0.4">
      <c r="A787">
        <v>785</v>
      </c>
      <c r="B787" t="s">
        <v>12054</v>
      </c>
      <c r="C787" s="1">
        <v>44652</v>
      </c>
      <c r="D787" t="s">
        <v>1311</v>
      </c>
      <c r="F787">
        <v>10</v>
      </c>
      <c r="G787">
        <v>10</v>
      </c>
      <c r="H787">
        <v>10</v>
      </c>
      <c r="I787">
        <v>20</v>
      </c>
      <c r="J787">
        <v>10</v>
      </c>
      <c r="K787">
        <v>119</v>
      </c>
      <c r="L787">
        <v>122</v>
      </c>
      <c r="M787">
        <v>121</v>
      </c>
      <c r="N787">
        <v>0</v>
      </c>
      <c r="O787">
        <v>2</v>
      </c>
      <c r="P787">
        <v>0</v>
      </c>
      <c r="Q787">
        <v>920</v>
      </c>
      <c r="R787">
        <v>402000</v>
      </c>
      <c r="S787">
        <v>165565</v>
      </c>
      <c r="T787">
        <v>0.41185323383084499</v>
      </c>
      <c r="U787">
        <v>1</v>
      </c>
    </row>
    <row r="788" spans="1:21" x14ac:dyDescent="0.4">
      <c r="A788">
        <v>786</v>
      </c>
      <c r="B788" t="s">
        <v>12054</v>
      </c>
      <c r="C788" s="1">
        <v>44621</v>
      </c>
      <c r="D788" t="s">
        <v>1312</v>
      </c>
      <c r="F788">
        <v>10</v>
      </c>
      <c r="G788">
        <v>10</v>
      </c>
      <c r="H788">
        <v>10</v>
      </c>
      <c r="I788">
        <v>30</v>
      </c>
      <c r="J788">
        <v>10</v>
      </c>
      <c r="K788">
        <v>85</v>
      </c>
      <c r="L788">
        <v>83</v>
      </c>
      <c r="M788">
        <v>80</v>
      </c>
      <c r="N788">
        <v>0</v>
      </c>
      <c r="O788">
        <v>2</v>
      </c>
      <c r="P788">
        <v>0</v>
      </c>
      <c r="Q788">
        <v>936</v>
      </c>
      <c r="R788">
        <v>347000</v>
      </c>
      <c r="S788">
        <v>456935</v>
      </c>
      <c r="T788">
        <v>1.31681556195965</v>
      </c>
      <c r="U788">
        <v>2</v>
      </c>
    </row>
    <row r="789" spans="1:21" x14ac:dyDescent="0.4">
      <c r="A789">
        <v>787</v>
      </c>
      <c r="B789" t="s">
        <v>12054</v>
      </c>
      <c r="C789" s="1">
        <v>44621</v>
      </c>
      <c r="D789" t="s">
        <v>1313</v>
      </c>
      <c r="F789">
        <v>10</v>
      </c>
      <c r="G789">
        <v>10</v>
      </c>
      <c r="H789">
        <v>10</v>
      </c>
      <c r="I789">
        <v>20</v>
      </c>
      <c r="J789">
        <v>10</v>
      </c>
      <c r="K789">
        <v>45</v>
      </c>
      <c r="L789">
        <v>48</v>
      </c>
      <c r="M789">
        <v>52</v>
      </c>
      <c r="N789">
        <v>0</v>
      </c>
      <c r="O789">
        <v>2</v>
      </c>
      <c r="P789">
        <v>0</v>
      </c>
      <c r="Q789">
        <v>1644</v>
      </c>
      <c r="R789">
        <v>347000</v>
      </c>
      <c r="S789">
        <v>262931</v>
      </c>
      <c r="T789">
        <v>0.75772622478386098</v>
      </c>
      <c r="U789">
        <v>1</v>
      </c>
    </row>
    <row r="790" spans="1:21" x14ac:dyDescent="0.4">
      <c r="A790">
        <v>788</v>
      </c>
      <c r="B790" t="s">
        <v>12054</v>
      </c>
      <c r="C790" s="1">
        <v>44621</v>
      </c>
      <c r="D790" t="s">
        <v>1314</v>
      </c>
      <c r="F790">
        <v>10</v>
      </c>
      <c r="G790">
        <v>10</v>
      </c>
      <c r="H790">
        <v>20</v>
      </c>
      <c r="I790">
        <v>20</v>
      </c>
      <c r="J790">
        <v>20</v>
      </c>
      <c r="K790">
        <v>132</v>
      </c>
      <c r="L790">
        <v>115</v>
      </c>
      <c r="M790">
        <v>85</v>
      </c>
      <c r="N790">
        <v>0</v>
      </c>
      <c r="O790">
        <v>2</v>
      </c>
      <c r="P790">
        <v>0</v>
      </c>
      <c r="Q790">
        <v>920</v>
      </c>
      <c r="R790">
        <v>347000</v>
      </c>
      <c r="S790">
        <v>260892</v>
      </c>
      <c r="T790">
        <v>0.75185014409221895</v>
      </c>
      <c r="U790">
        <v>1</v>
      </c>
    </row>
    <row r="791" spans="1:21" x14ac:dyDescent="0.4">
      <c r="A791">
        <v>789</v>
      </c>
      <c r="B791" t="s">
        <v>12054</v>
      </c>
      <c r="C791" s="1">
        <v>44621</v>
      </c>
      <c r="D791" t="s">
        <v>1315</v>
      </c>
      <c r="F791">
        <v>10</v>
      </c>
      <c r="G791">
        <v>10</v>
      </c>
      <c r="H791">
        <v>10</v>
      </c>
      <c r="I791">
        <v>10</v>
      </c>
      <c r="J791">
        <v>10</v>
      </c>
      <c r="K791">
        <v>32</v>
      </c>
      <c r="L791">
        <v>31</v>
      </c>
      <c r="M791">
        <v>25</v>
      </c>
      <c r="N791">
        <v>1</v>
      </c>
      <c r="O791">
        <v>1</v>
      </c>
      <c r="P791">
        <v>0</v>
      </c>
      <c r="Q791">
        <v>1053</v>
      </c>
      <c r="R791">
        <v>347000</v>
      </c>
      <c r="S791">
        <v>693757</v>
      </c>
      <c r="T791">
        <v>1.99929971181556</v>
      </c>
      <c r="U791">
        <v>2</v>
      </c>
    </row>
    <row r="792" spans="1:21" x14ac:dyDescent="0.4">
      <c r="A792">
        <v>790</v>
      </c>
      <c r="B792" t="s">
        <v>12054</v>
      </c>
      <c r="C792" s="1">
        <v>44621</v>
      </c>
      <c r="D792" t="s">
        <v>1316</v>
      </c>
      <c r="F792">
        <v>20</v>
      </c>
      <c r="G792">
        <v>10</v>
      </c>
      <c r="H792">
        <v>10</v>
      </c>
      <c r="I792">
        <v>20</v>
      </c>
      <c r="J792">
        <v>20</v>
      </c>
      <c r="K792">
        <v>27</v>
      </c>
      <c r="L792">
        <v>33</v>
      </c>
      <c r="M792">
        <v>38</v>
      </c>
      <c r="N792">
        <v>0</v>
      </c>
      <c r="O792">
        <v>2</v>
      </c>
      <c r="P792">
        <v>0</v>
      </c>
      <c r="Q792">
        <v>958</v>
      </c>
      <c r="R792">
        <v>347000</v>
      </c>
      <c r="S792">
        <v>393796</v>
      </c>
      <c r="T792">
        <v>1.1348587896253599</v>
      </c>
      <c r="U792">
        <v>1</v>
      </c>
    </row>
    <row r="793" spans="1:21" x14ac:dyDescent="0.4">
      <c r="A793">
        <v>791</v>
      </c>
      <c r="B793" t="s">
        <v>12054</v>
      </c>
      <c r="C793" s="1">
        <v>44621</v>
      </c>
      <c r="D793" t="s">
        <v>1317</v>
      </c>
      <c r="F793">
        <v>20</v>
      </c>
      <c r="G793">
        <v>10</v>
      </c>
      <c r="H793">
        <v>10</v>
      </c>
      <c r="I793">
        <v>20</v>
      </c>
      <c r="J793">
        <v>10</v>
      </c>
      <c r="K793">
        <v>78</v>
      </c>
      <c r="L793">
        <v>87</v>
      </c>
      <c r="M793">
        <v>93</v>
      </c>
      <c r="N793">
        <v>0</v>
      </c>
      <c r="O793">
        <v>1</v>
      </c>
      <c r="P793">
        <v>0</v>
      </c>
      <c r="Q793">
        <v>610</v>
      </c>
      <c r="R793">
        <v>347000</v>
      </c>
      <c r="S793">
        <v>542985</v>
      </c>
      <c r="T793">
        <v>1.5647982708933701</v>
      </c>
      <c r="U793">
        <v>2</v>
      </c>
    </row>
    <row r="794" spans="1:21" x14ac:dyDescent="0.4">
      <c r="A794">
        <v>792</v>
      </c>
      <c r="B794" t="s">
        <v>12054</v>
      </c>
      <c r="C794" s="1">
        <v>44621</v>
      </c>
      <c r="D794" t="s">
        <v>1318</v>
      </c>
      <c r="F794">
        <v>10</v>
      </c>
      <c r="G794">
        <v>10</v>
      </c>
      <c r="H794">
        <v>10</v>
      </c>
      <c r="I794">
        <v>20</v>
      </c>
      <c r="J794">
        <v>10</v>
      </c>
      <c r="K794">
        <v>143</v>
      </c>
      <c r="L794">
        <v>168</v>
      </c>
      <c r="M794">
        <v>160</v>
      </c>
      <c r="N794">
        <v>1</v>
      </c>
      <c r="O794">
        <v>2</v>
      </c>
      <c r="P794">
        <v>0</v>
      </c>
      <c r="Q794">
        <v>973</v>
      </c>
      <c r="R794">
        <v>347000</v>
      </c>
      <c r="S794">
        <v>1651780</v>
      </c>
      <c r="T794">
        <v>4.7601729106628197</v>
      </c>
      <c r="U794">
        <v>3</v>
      </c>
    </row>
    <row r="795" spans="1:21" x14ac:dyDescent="0.4">
      <c r="A795">
        <v>793</v>
      </c>
      <c r="B795" t="s">
        <v>12054</v>
      </c>
      <c r="C795" s="1">
        <v>44621</v>
      </c>
      <c r="D795" t="s">
        <v>1319</v>
      </c>
      <c r="F795">
        <v>20</v>
      </c>
      <c r="G795">
        <v>20</v>
      </c>
      <c r="H795">
        <v>20</v>
      </c>
      <c r="I795">
        <v>20</v>
      </c>
      <c r="J795">
        <v>40</v>
      </c>
      <c r="K795">
        <v>88</v>
      </c>
      <c r="L795">
        <v>81</v>
      </c>
      <c r="M795">
        <v>75</v>
      </c>
      <c r="N795">
        <v>2</v>
      </c>
      <c r="O795">
        <v>2</v>
      </c>
      <c r="P795">
        <v>0.72515191000000001</v>
      </c>
      <c r="Q795">
        <v>1198</v>
      </c>
      <c r="R795">
        <v>347000</v>
      </c>
      <c r="S795">
        <v>22062954</v>
      </c>
      <c r="T795">
        <v>63.582000000000001</v>
      </c>
      <c r="U795">
        <v>3</v>
      </c>
    </row>
    <row r="796" spans="1:21" x14ac:dyDescent="0.4">
      <c r="A796">
        <v>794</v>
      </c>
      <c r="B796" t="s">
        <v>12054</v>
      </c>
      <c r="C796" s="1">
        <v>44593</v>
      </c>
      <c r="D796" t="s">
        <v>1320</v>
      </c>
      <c r="F796">
        <v>10</v>
      </c>
      <c r="G796">
        <v>10</v>
      </c>
      <c r="H796">
        <v>20</v>
      </c>
      <c r="I796">
        <v>20</v>
      </c>
      <c r="J796">
        <v>30</v>
      </c>
      <c r="K796">
        <v>42</v>
      </c>
      <c r="L796">
        <v>49</v>
      </c>
      <c r="M796">
        <v>50</v>
      </c>
      <c r="N796">
        <v>1</v>
      </c>
      <c r="O796">
        <v>0</v>
      </c>
      <c r="P796">
        <v>0</v>
      </c>
      <c r="Q796">
        <v>1435</v>
      </c>
      <c r="R796">
        <v>329000</v>
      </c>
      <c r="S796">
        <v>2518724</v>
      </c>
      <c r="T796">
        <v>7.6556960486322101</v>
      </c>
      <c r="U796">
        <v>3</v>
      </c>
    </row>
    <row r="797" spans="1:21" x14ac:dyDescent="0.4">
      <c r="A797">
        <v>795</v>
      </c>
      <c r="B797" t="s">
        <v>12054</v>
      </c>
      <c r="C797" s="1">
        <v>44593</v>
      </c>
      <c r="D797" t="s">
        <v>1321</v>
      </c>
      <c r="F797">
        <v>20</v>
      </c>
      <c r="G797">
        <v>10</v>
      </c>
      <c r="H797">
        <v>20</v>
      </c>
      <c r="I797">
        <v>20</v>
      </c>
      <c r="J797">
        <v>20</v>
      </c>
      <c r="K797">
        <v>197</v>
      </c>
      <c r="L797">
        <v>229</v>
      </c>
      <c r="M797">
        <v>233</v>
      </c>
      <c r="N797">
        <v>1</v>
      </c>
      <c r="O797">
        <v>1</v>
      </c>
      <c r="P797">
        <v>0</v>
      </c>
      <c r="Q797">
        <v>1235</v>
      </c>
      <c r="R797">
        <v>329000</v>
      </c>
      <c r="S797">
        <v>1179068</v>
      </c>
      <c r="T797">
        <v>3.5837933130698998</v>
      </c>
      <c r="U797">
        <v>2</v>
      </c>
    </row>
    <row r="798" spans="1:21" x14ac:dyDescent="0.4">
      <c r="A798">
        <v>796</v>
      </c>
      <c r="B798" t="s">
        <v>12054</v>
      </c>
      <c r="C798" s="1">
        <v>44593</v>
      </c>
      <c r="D798" t="s">
        <v>1322</v>
      </c>
      <c r="F798">
        <v>20</v>
      </c>
      <c r="G798">
        <v>10</v>
      </c>
      <c r="H798">
        <v>10</v>
      </c>
      <c r="I798">
        <v>20</v>
      </c>
      <c r="J798">
        <v>30</v>
      </c>
      <c r="K798">
        <v>93</v>
      </c>
      <c r="L798">
        <v>85</v>
      </c>
      <c r="M798">
        <v>63</v>
      </c>
      <c r="N798">
        <v>0</v>
      </c>
      <c r="O798">
        <v>1</v>
      </c>
      <c r="P798">
        <v>0</v>
      </c>
      <c r="Q798">
        <v>1042</v>
      </c>
      <c r="R798">
        <v>329000</v>
      </c>
      <c r="S798">
        <v>607904</v>
      </c>
      <c r="T798">
        <v>1.8477325227963499</v>
      </c>
      <c r="U798">
        <v>2</v>
      </c>
    </row>
    <row r="799" spans="1:21" x14ac:dyDescent="0.4">
      <c r="A799">
        <v>797</v>
      </c>
      <c r="B799" t="s">
        <v>12054</v>
      </c>
      <c r="C799" s="1">
        <v>44593</v>
      </c>
      <c r="D799" t="s">
        <v>1323</v>
      </c>
      <c r="F799">
        <v>10</v>
      </c>
      <c r="G799">
        <v>10</v>
      </c>
      <c r="H799">
        <v>10</v>
      </c>
      <c r="I799">
        <v>20</v>
      </c>
      <c r="J799">
        <v>10</v>
      </c>
      <c r="K799">
        <v>76</v>
      </c>
      <c r="L799">
        <v>80</v>
      </c>
      <c r="M799">
        <v>81</v>
      </c>
      <c r="N799">
        <v>1</v>
      </c>
      <c r="O799">
        <v>1</v>
      </c>
      <c r="P799">
        <v>0</v>
      </c>
      <c r="Q799">
        <v>1026</v>
      </c>
      <c r="R799">
        <v>329000</v>
      </c>
      <c r="S799">
        <v>452666</v>
      </c>
      <c r="T799">
        <v>1.3758844984802401</v>
      </c>
      <c r="U799">
        <v>2</v>
      </c>
    </row>
    <row r="800" spans="1:21" x14ac:dyDescent="0.4">
      <c r="A800">
        <v>798</v>
      </c>
      <c r="B800" t="s">
        <v>12054</v>
      </c>
      <c r="C800" s="1">
        <v>44593</v>
      </c>
      <c r="D800" t="s">
        <v>1324</v>
      </c>
      <c r="F800">
        <v>30</v>
      </c>
      <c r="G800">
        <v>10</v>
      </c>
      <c r="H800">
        <v>10</v>
      </c>
      <c r="I800">
        <v>20</v>
      </c>
      <c r="J800">
        <v>30</v>
      </c>
      <c r="K800">
        <v>28</v>
      </c>
      <c r="L800">
        <v>27</v>
      </c>
      <c r="M800">
        <v>26</v>
      </c>
      <c r="N800">
        <v>0</v>
      </c>
      <c r="O800">
        <v>1</v>
      </c>
      <c r="P800">
        <v>0</v>
      </c>
      <c r="Q800">
        <v>1251</v>
      </c>
      <c r="R800">
        <v>329000</v>
      </c>
      <c r="S800">
        <v>1905046</v>
      </c>
      <c r="T800">
        <v>5.7904133738601802</v>
      </c>
      <c r="U800">
        <v>3</v>
      </c>
    </row>
    <row r="801" spans="1:21" x14ac:dyDescent="0.4">
      <c r="A801">
        <v>799</v>
      </c>
      <c r="B801" t="s">
        <v>12054</v>
      </c>
      <c r="C801" s="1">
        <v>44593</v>
      </c>
      <c r="D801" t="s">
        <v>1325</v>
      </c>
      <c r="F801">
        <v>10</v>
      </c>
      <c r="G801">
        <v>10</v>
      </c>
      <c r="H801">
        <v>10</v>
      </c>
      <c r="I801">
        <v>20</v>
      </c>
      <c r="J801">
        <v>20</v>
      </c>
      <c r="K801">
        <v>93</v>
      </c>
      <c r="L801">
        <v>79</v>
      </c>
      <c r="M801">
        <v>62</v>
      </c>
      <c r="N801">
        <v>1</v>
      </c>
      <c r="O801">
        <v>0</v>
      </c>
      <c r="P801">
        <v>0</v>
      </c>
      <c r="Q801">
        <v>1186</v>
      </c>
      <c r="R801">
        <v>329000</v>
      </c>
      <c r="S801">
        <v>785122</v>
      </c>
      <c r="T801">
        <v>2.38638905775076</v>
      </c>
      <c r="U801">
        <v>2</v>
      </c>
    </row>
    <row r="802" spans="1:21" x14ac:dyDescent="0.4">
      <c r="A802">
        <v>800</v>
      </c>
      <c r="B802" t="s">
        <v>12054</v>
      </c>
      <c r="C802" s="1">
        <v>44593</v>
      </c>
      <c r="D802" t="s">
        <v>1326</v>
      </c>
      <c r="F802">
        <v>10</v>
      </c>
      <c r="G802">
        <v>10</v>
      </c>
      <c r="H802">
        <v>10</v>
      </c>
      <c r="I802">
        <v>20</v>
      </c>
      <c r="J802">
        <v>20</v>
      </c>
      <c r="K802">
        <v>41</v>
      </c>
      <c r="L802">
        <v>49</v>
      </c>
      <c r="M802">
        <v>51</v>
      </c>
      <c r="N802">
        <v>1</v>
      </c>
      <c r="O802">
        <v>2</v>
      </c>
      <c r="P802">
        <v>0</v>
      </c>
      <c r="Q802">
        <v>1066</v>
      </c>
      <c r="R802">
        <v>329000</v>
      </c>
      <c r="S802">
        <v>833835</v>
      </c>
      <c r="T802">
        <v>2.5344528875379901</v>
      </c>
      <c r="U802">
        <v>2</v>
      </c>
    </row>
    <row r="803" spans="1:21" x14ac:dyDescent="0.4">
      <c r="A803">
        <v>801</v>
      </c>
      <c r="B803" t="s">
        <v>12054</v>
      </c>
      <c r="C803" s="1">
        <v>44593</v>
      </c>
      <c r="D803" t="s">
        <v>1327</v>
      </c>
      <c r="F803">
        <v>10</v>
      </c>
      <c r="G803">
        <v>10</v>
      </c>
      <c r="H803">
        <v>10</v>
      </c>
      <c r="I803">
        <v>10</v>
      </c>
      <c r="J803">
        <v>10</v>
      </c>
      <c r="K803">
        <v>182</v>
      </c>
      <c r="L803">
        <v>196</v>
      </c>
      <c r="M803">
        <v>202</v>
      </c>
      <c r="N803">
        <v>0</v>
      </c>
      <c r="O803">
        <v>0</v>
      </c>
      <c r="P803">
        <v>0</v>
      </c>
      <c r="Q803">
        <v>1291</v>
      </c>
      <c r="R803">
        <v>329000</v>
      </c>
      <c r="S803">
        <v>444843</v>
      </c>
      <c r="T803">
        <v>1.3521063829787201</v>
      </c>
      <c r="U803">
        <v>2</v>
      </c>
    </row>
    <row r="804" spans="1:21" x14ac:dyDescent="0.4">
      <c r="A804">
        <v>802</v>
      </c>
      <c r="B804" t="s">
        <v>12054</v>
      </c>
      <c r="C804" s="1">
        <v>44593</v>
      </c>
      <c r="D804" t="s">
        <v>1328</v>
      </c>
      <c r="F804">
        <v>10</v>
      </c>
      <c r="G804">
        <v>10</v>
      </c>
      <c r="H804">
        <v>10</v>
      </c>
      <c r="I804">
        <v>20</v>
      </c>
      <c r="J804">
        <v>10</v>
      </c>
      <c r="K804">
        <v>85</v>
      </c>
      <c r="L804">
        <v>87</v>
      </c>
      <c r="M804">
        <v>82</v>
      </c>
      <c r="N804">
        <v>1</v>
      </c>
      <c r="O804">
        <v>0</v>
      </c>
      <c r="P804">
        <v>0</v>
      </c>
      <c r="Q804">
        <v>1668</v>
      </c>
      <c r="R804">
        <v>329000</v>
      </c>
      <c r="S804">
        <v>842404</v>
      </c>
      <c r="T804">
        <v>2.5604984802431598</v>
      </c>
      <c r="U804">
        <v>2</v>
      </c>
    </row>
    <row r="805" spans="1:21" x14ac:dyDescent="0.4">
      <c r="A805">
        <v>803</v>
      </c>
      <c r="B805" t="s">
        <v>12054</v>
      </c>
      <c r="C805" s="1">
        <v>44593</v>
      </c>
      <c r="D805" t="s">
        <v>1329</v>
      </c>
      <c r="F805">
        <v>10</v>
      </c>
      <c r="G805">
        <v>10</v>
      </c>
      <c r="H805">
        <v>10</v>
      </c>
      <c r="I805">
        <v>10</v>
      </c>
      <c r="J805">
        <v>10</v>
      </c>
      <c r="K805">
        <v>93</v>
      </c>
      <c r="L805">
        <v>84</v>
      </c>
      <c r="M805">
        <v>82</v>
      </c>
      <c r="N805">
        <v>1</v>
      </c>
      <c r="O805">
        <v>0</v>
      </c>
      <c r="P805">
        <v>0</v>
      </c>
      <c r="Q805">
        <v>2228</v>
      </c>
      <c r="R805">
        <v>329000</v>
      </c>
      <c r="S805">
        <v>2451175</v>
      </c>
      <c r="T805">
        <v>7.4503799392097196</v>
      </c>
      <c r="U805">
        <v>3</v>
      </c>
    </row>
    <row r="806" spans="1:21" x14ac:dyDescent="0.4">
      <c r="A806">
        <v>804</v>
      </c>
      <c r="B806" t="s">
        <v>12054</v>
      </c>
      <c r="C806" s="1">
        <v>44593</v>
      </c>
      <c r="D806" t="s">
        <v>1330</v>
      </c>
      <c r="F806">
        <v>10</v>
      </c>
      <c r="G806">
        <v>10</v>
      </c>
      <c r="H806">
        <v>10</v>
      </c>
      <c r="I806">
        <v>20</v>
      </c>
      <c r="J806">
        <v>10</v>
      </c>
      <c r="K806">
        <v>202</v>
      </c>
      <c r="L806">
        <v>230</v>
      </c>
      <c r="M806">
        <v>249</v>
      </c>
      <c r="N806">
        <v>0</v>
      </c>
      <c r="O806">
        <v>2</v>
      </c>
      <c r="P806">
        <v>0</v>
      </c>
      <c r="Q806">
        <v>1496</v>
      </c>
      <c r="R806">
        <v>329000</v>
      </c>
      <c r="S806">
        <v>1566108</v>
      </c>
      <c r="T806">
        <v>4.7602066869300899</v>
      </c>
      <c r="U806">
        <v>3</v>
      </c>
    </row>
    <row r="807" spans="1:21" x14ac:dyDescent="0.4">
      <c r="A807">
        <v>805</v>
      </c>
      <c r="B807" t="s">
        <v>12054</v>
      </c>
      <c r="C807" s="1">
        <v>44562</v>
      </c>
      <c r="D807" t="s">
        <v>1331</v>
      </c>
      <c r="F807">
        <v>20</v>
      </c>
      <c r="G807">
        <v>10</v>
      </c>
      <c r="H807">
        <v>10</v>
      </c>
      <c r="I807">
        <v>20</v>
      </c>
      <c r="J807">
        <v>30</v>
      </c>
      <c r="K807">
        <v>159</v>
      </c>
      <c r="L807">
        <v>153</v>
      </c>
      <c r="M807">
        <v>149</v>
      </c>
      <c r="N807">
        <v>0</v>
      </c>
      <c r="O807">
        <v>2</v>
      </c>
      <c r="P807">
        <v>0</v>
      </c>
      <c r="Q807">
        <v>1354</v>
      </c>
      <c r="R807">
        <v>310000</v>
      </c>
      <c r="S807">
        <v>29890848</v>
      </c>
      <c r="T807">
        <v>96.422090322580601</v>
      </c>
      <c r="U807">
        <v>3</v>
      </c>
    </row>
    <row r="808" spans="1:21" x14ac:dyDescent="0.4">
      <c r="A808">
        <v>806</v>
      </c>
      <c r="B808" t="s">
        <v>12054</v>
      </c>
      <c r="C808" s="1">
        <v>44562</v>
      </c>
      <c r="D808" t="s">
        <v>1332</v>
      </c>
      <c r="F808">
        <v>10</v>
      </c>
      <c r="G808">
        <v>10</v>
      </c>
      <c r="H808">
        <v>10</v>
      </c>
      <c r="I808">
        <v>20</v>
      </c>
      <c r="J808">
        <v>10</v>
      </c>
      <c r="K808">
        <v>56</v>
      </c>
      <c r="L808">
        <v>55</v>
      </c>
      <c r="M808">
        <v>58</v>
      </c>
      <c r="N808">
        <v>0</v>
      </c>
      <c r="O808">
        <v>2</v>
      </c>
      <c r="P808">
        <v>0</v>
      </c>
      <c r="Q808">
        <v>1048</v>
      </c>
      <c r="R808">
        <v>310000</v>
      </c>
      <c r="S808">
        <v>1641760</v>
      </c>
      <c r="T808">
        <v>5.2960000000000003</v>
      </c>
      <c r="U808">
        <v>3</v>
      </c>
    </row>
    <row r="809" spans="1:21" x14ac:dyDescent="0.4">
      <c r="A809">
        <v>807</v>
      </c>
      <c r="B809" t="s">
        <v>12054</v>
      </c>
      <c r="C809" s="1">
        <v>44562</v>
      </c>
      <c r="D809" t="s">
        <v>1333</v>
      </c>
      <c r="F809">
        <v>10</v>
      </c>
      <c r="G809">
        <v>10</v>
      </c>
      <c r="H809">
        <v>10</v>
      </c>
      <c r="I809">
        <v>10</v>
      </c>
      <c r="J809">
        <v>10</v>
      </c>
      <c r="K809">
        <v>152</v>
      </c>
      <c r="L809">
        <v>158</v>
      </c>
      <c r="M809">
        <v>150</v>
      </c>
      <c r="N809">
        <v>1</v>
      </c>
      <c r="O809">
        <v>0</v>
      </c>
      <c r="P809">
        <v>0</v>
      </c>
      <c r="Q809">
        <v>907</v>
      </c>
      <c r="R809">
        <v>310000</v>
      </c>
      <c r="S809">
        <v>1981326</v>
      </c>
      <c r="T809">
        <v>6.3913741935483799</v>
      </c>
      <c r="U809">
        <v>3</v>
      </c>
    </row>
    <row r="810" spans="1:21" x14ac:dyDescent="0.4">
      <c r="A810">
        <v>808</v>
      </c>
      <c r="B810" t="s">
        <v>12054</v>
      </c>
      <c r="C810" s="1">
        <v>44562</v>
      </c>
      <c r="D810" t="s">
        <v>1334</v>
      </c>
      <c r="F810">
        <v>10</v>
      </c>
      <c r="G810">
        <v>10</v>
      </c>
      <c r="H810">
        <v>10</v>
      </c>
      <c r="I810">
        <v>30</v>
      </c>
      <c r="J810">
        <v>30</v>
      </c>
      <c r="K810">
        <v>127</v>
      </c>
      <c r="L810">
        <v>123</v>
      </c>
      <c r="M810">
        <v>119</v>
      </c>
      <c r="N810">
        <v>1</v>
      </c>
      <c r="O810">
        <v>2</v>
      </c>
      <c r="P810">
        <v>0</v>
      </c>
      <c r="Q810">
        <v>1035</v>
      </c>
      <c r="R810">
        <v>310000</v>
      </c>
      <c r="S810">
        <v>1516295</v>
      </c>
      <c r="T810">
        <v>4.8912741935483801</v>
      </c>
      <c r="U810">
        <v>3</v>
      </c>
    </row>
    <row r="811" spans="1:21" x14ac:dyDescent="0.4">
      <c r="A811">
        <v>809</v>
      </c>
      <c r="B811" t="s">
        <v>12054</v>
      </c>
      <c r="C811" s="1">
        <v>44562</v>
      </c>
      <c r="D811" t="s">
        <v>1335</v>
      </c>
      <c r="F811">
        <v>10</v>
      </c>
      <c r="G811">
        <v>20</v>
      </c>
      <c r="H811">
        <v>10</v>
      </c>
      <c r="I811">
        <v>20</v>
      </c>
      <c r="J811">
        <v>10</v>
      </c>
      <c r="K811">
        <v>117</v>
      </c>
      <c r="L811">
        <v>118</v>
      </c>
      <c r="M811">
        <v>120</v>
      </c>
      <c r="N811">
        <v>0</v>
      </c>
      <c r="O811">
        <v>0</v>
      </c>
      <c r="P811">
        <v>0</v>
      </c>
      <c r="Q811">
        <v>1515</v>
      </c>
      <c r="R811">
        <v>310000</v>
      </c>
      <c r="S811">
        <v>1928260</v>
      </c>
      <c r="T811">
        <v>6.2201935483870896</v>
      </c>
      <c r="U811">
        <v>3</v>
      </c>
    </row>
    <row r="812" spans="1:21" x14ac:dyDescent="0.4">
      <c r="A812">
        <v>810</v>
      </c>
      <c r="B812" t="s">
        <v>12054</v>
      </c>
      <c r="C812" s="1">
        <v>44562</v>
      </c>
      <c r="D812" t="s">
        <v>1336</v>
      </c>
      <c r="F812">
        <v>20</v>
      </c>
      <c r="G812">
        <v>20</v>
      </c>
      <c r="H812">
        <v>10</v>
      </c>
      <c r="I812">
        <v>20</v>
      </c>
      <c r="J812">
        <v>30</v>
      </c>
      <c r="K812">
        <v>24</v>
      </c>
      <c r="L812">
        <v>28</v>
      </c>
      <c r="M812">
        <v>31</v>
      </c>
      <c r="N812">
        <v>0</v>
      </c>
      <c r="O812">
        <v>2</v>
      </c>
      <c r="P812">
        <v>0</v>
      </c>
      <c r="Q812">
        <v>1500</v>
      </c>
      <c r="R812">
        <v>310000</v>
      </c>
      <c r="S812">
        <v>1228166</v>
      </c>
      <c r="T812">
        <v>3.9618258064516101</v>
      </c>
      <c r="U812">
        <v>2</v>
      </c>
    </row>
    <row r="813" spans="1:21" x14ac:dyDescent="0.4">
      <c r="A813">
        <v>811</v>
      </c>
      <c r="B813" t="s">
        <v>12054</v>
      </c>
      <c r="C813" s="1">
        <v>44562</v>
      </c>
      <c r="D813" t="s">
        <v>1337</v>
      </c>
      <c r="E813" t="s">
        <v>1338</v>
      </c>
      <c r="F813">
        <v>10</v>
      </c>
      <c r="G813">
        <v>10</v>
      </c>
      <c r="H813">
        <v>20</v>
      </c>
      <c r="I813">
        <v>20</v>
      </c>
      <c r="J813">
        <v>20</v>
      </c>
      <c r="K813">
        <v>13</v>
      </c>
      <c r="L813">
        <v>27</v>
      </c>
      <c r="M813">
        <v>31</v>
      </c>
      <c r="N813">
        <v>1</v>
      </c>
      <c r="O813">
        <v>2</v>
      </c>
      <c r="P813">
        <v>13.507378470000001</v>
      </c>
      <c r="Q813">
        <v>1079</v>
      </c>
      <c r="R813">
        <v>310000</v>
      </c>
      <c r="S813">
        <v>451424</v>
      </c>
      <c r="T813">
        <v>1.4562064516129001</v>
      </c>
      <c r="U813">
        <v>2</v>
      </c>
    </row>
    <row r="814" spans="1:21" x14ac:dyDescent="0.4">
      <c r="A814">
        <v>812</v>
      </c>
      <c r="B814" t="s">
        <v>12054</v>
      </c>
      <c r="C814" s="1">
        <v>44562</v>
      </c>
      <c r="D814" t="s">
        <v>1339</v>
      </c>
      <c r="F814">
        <v>10</v>
      </c>
      <c r="G814">
        <v>10</v>
      </c>
      <c r="H814">
        <v>20</v>
      </c>
      <c r="I814">
        <v>20</v>
      </c>
      <c r="J814">
        <v>20</v>
      </c>
      <c r="K814">
        <v>10</v>
      </c>
      <c r="L814">
        <v>15</v>
      </c>
      <c r="M814">
        <v>21</v>
      </c>
      <c r="N814">
        <v>1</v>
      </c>
      <c r="O814">
        <v>0</v>
      </c>
      <c r="P814">
        <v>0</v>
      </c>
      <c r="Q814">
        <v>1338</v>
      </c>
      <c r="R814">
        <v>310000</v>
      </c>
      <c r="S814">
        <v>230231</v>
      </c>
      <c r="T814">
        <v>0.74268064516128995</v>
      </c>
      <c r="U814">
        <v>1</v>
      </c>
    </row>
    <row r="815" spans="1:21" x14ac:dyDescent="0.4">
      <c r="A815">
        <v>813</v>
      </c>
      <c r="B815" t="s">
        <v>12054</v>
      </c>
      <c r="C815" s="1">
        <v>44562</v>
      </c>
      <c r="D815" t="s">
        <v>1340</v>
      </c>
      <c r="F815">
        <v>10</v>
      </c>
      <c r="G815">
        <v>10</v>
      </c>
      <c r="H815">
        <v>20</v>
      </c>
      <c r="I815">
        <v>20</v>
      </c>
      <c r="J815">
        <v>30</v>
      </c>
      <c r="K815">
        <v>18</v>
      </c>
      <c r="L815">
        <v>18</v>
      </c>
      <c r="M815">
        <v>14</v>
      </c>
      <c r="N815">
        <v>1</v>
      </c>
      <c r="O815">
        <v>1</v>
      </c>
      <c r="P815">
        <v>0</v>
      </c>
      <c r="Q815">
        <v>1137</v>
      </c>
      <c r="R815">
        <v>310000</v>
      </c>
      <c r="S815">
        <v>1485107</v>
      </c>
      <c r="T815">
        <v>4.7906677419354802</v>
      </c>
      <c r="U815">
        <v>3</v>
      </c>
    </row>
    <row r="816" spans="1:21" x14ac:dyDescent="0.4">
      <c r="A816">
        <v>814</v>
      </c>
      <c r="B816" t="s">
        <v>12054</v>
      </c>
      <c r="C816" s="1">
        <v>44562</v>
      </c>
      <c r="D816" t="s">
        <v>1341</v>
      </c>
      <c r="E816" t="s">
        <v>1342</v>
      </c>
      <c r="F816">
        <v>20</v>
      </c>
      <c r="G816">
        <v>20</v>
      </c>
      <c r="H816">
        <v>20</v>
      </c>
      <c r="I816">
        <v>20</v>
      </c>
      <c r="J816">
        <v>50</v>
      </c>
      <c r="K816">
        <v>233</v>
      </c>
      <c r="L816">
        <v>232</v>
      </c>
      <c r="M816">
        <v>230</v>
      </c>
      <c r="N816">
        <v>1</v>
      </c>
      <c r="O816">
        <v>0</v>
      </c>
      <c r="P816">
        <v>16.455403650000001</v>
      </c>
      <c r="Q816">
        <v>1139</v>
      </c>
      <c r="R816">
        <v>310000</v>
      </c>
      <c r="S816">
        <v>1133859</v>
      </c>
      <c r="T816">
        <v>3.6576096774193498</v>
      </c>
      <c r="U816">
        <v>2</v>
      </c>
    </row>
    <row r="817" spans="1:21" x14ac:dyDescent="0.4">
      <c r="A817">
        <v>815</v>
      </c>
      <c r="B817" t="s">
        <v>12054</v>
      </c>
      <c r="C817" s="1">
        <v>44562</v>
      </c>
      <c r="D817" t="s">
        <v>1343</v>
      </c>
      <c r="E817" t="s">
        <v>1344</v>
      </c>
      <c r="F817">
        <v>10</v>
      </c>
      <c r="G817">
        <v>10</v>
      </c>
      <c r="H817">
        <v>20</v>
      </c>
      <c r="I817">
        <v>20</v>
      </c>
      <c r="J817">
        <v>10</v>
      </c>
      <c r="K817">
        <v>12</v>
      </c>
      <c r="L817">
        <v>14</v>
      </c>
      <c r="M817">
        <v>7</v>
      </c>
      <c r="N817">
        <v>1</v>
      </c>
      <c r="O817">
        <v>1</v>
      </c>
      <c r="P817">
        <v>7.388671875</v>
      </c>
      <c r="Q817">
        <v>1073</v>
      </c>
      <c r="R817">
        <v>310000</v>
      </c>
      <c r="S817">
        <v>583001</v>
      </c>
      <c r="T817">
        <v>1.8806483870967701</v>
      </c>
      <c r="U817">
        <v>2</v>
      </c>
    </row>
    <row r="818" spans="1:21" x14ac:dyDescent="0.4">
      <c r="A818">
        <v>816</v>
      </c>
      <c r="B818" t="s">
        <v>12054</v>
      </c>
      <c r="C818" s="1">
        <v>44562</v>
      </c>
      <c r="D818" t="s">
        <v>1345</v>
      </c>
      <c r="E818" t="s">
        <v>1346</v>
      </c>
      <c r="F818">
        <v>10</v>
      </c>
      <c r="G818">
        <v>10</v>
      </c>
      <c r="H818">
        <v>40</v>
      </c>
      <c r="I818">
        <v>20</v>
      </c>
      <c r="J818">
        <v>10</v>
      </c>
      <c r="K818">
        <v>193</v>
      </c>
      <c r="L818">
        <v>193</v>
      </c>
      <c r="M818">
        <v>197</v>
      </c>
      <c r="N818">
        <v>2</v>
      </c>
      <c r="O818">
        <v>1</v>
      </c>
      <c r="P818">
        <v>3.984375</v>
      </c>
      <c r="Q818">
        <v>913</v>
      </c>
      <c r="R818">
        <v>310000</v>
      </c>
      <c r="S818">
        <v>880879</v>
      </c>
      <c r="T818">
        <v>2.8415451612903202</v>
      </c>
      <c r="U818">
        <v>2</v>
      </c>
    </row>
    <row r="819" spans="1:21" x14ac:dyDescent="0.4">
      <c r="A819">
        <v>817</v>
      </c>
      <c r="B819" t="s">
        <v>12054</v>
      </c>
      <c r="C819" s="1">
        <v>44562</v>
      </c>
      <c r="D819" t="s">
        <v>1347</v>
      </c>
      <c r="E819" t="s">
        <v>1348</v>
      </c>
      <c r="F819">
        <v>10</v>
      </c>
      <c r="G819">
        <v>10</v>
      </c>
      <c r="H819">
        <v>40</v>
      </c>
      <c r="I819">
        <v>20</v>
      </c>
      <c r="J819">
        <v>10</v>
      </c>
      <c r="K819">
        <v>23</v>
      </c>
      <c r="L819">
        <v>17</v>
      </c>
      <c r="M819">
        <v>15</v>
      </c>
      <c r="N819">
        <v>2</v>
      </c>
      <c r="O819">
        <v>1</v>
      </c>
      <c r="P819">
        <v>8.4184027780000008</v>
      </c>
      <c r="Q819">
        <v>336</v>
      </c>
      <c r="R819">
        <v>310000</v>
      </c>
      <c r="S819">
        <v>60430</v>
      </c>
      <c r="T819">
        <v>0.19493548387096701</v>
      </c>
      <c r="U819">
        <v>0</v>
      </c>
    </row>
    <row r="820" spans="1:21" x14ac:dyDescent="0.4">
      <c r="A820">
        <v>818</v>
      </c>
      <c r="B820" t="s">
        <v>12054</v>
      </c>
      <c r="C820" s="1">
        <v>44531</v>
      </c>
      <c r="D820" t="s">
        <v>1349</v>
      </c>
      <c r="F820">
        <v>10</v>
      </c>
      <c r="G820">
        <v>10</v>
      </c>
      <c r="H820">
        <v>10</v>
      </c>
      <c r="I820">
        <v>10</v>
      </c>
      <c r="J820">
        <v>10</v>
      </c>
      <c r="K820">
        <v>22</v>
      </c>
      <c r="L820">
        <v>22</v>
      </c>
      <c r="M820">
        <v>19</v>
      </c>
      <c r="N820">
        <v>0</v>
      </c>
      <c r="O820">
        <v>2</v>
      </c>
      <c r="P820">
        <v>0</v>
      </c>
      <c r="Q820">
        <v>994</v>
      </c>
      <c r="R820">
        <v>293000</v>
      </c>
      <c r="S820">
        <v>445483</v>
      </c>
      <c r="T820">
        <v>1.5204197952218399</v>
      </c>
      <c r="U820">
        <v>2</v>
      </c>
    </row>
    <row r="821" spans="1:21" x14ac:dyDescent="0.4">
      <c r="A821">
        <v>819</v>
      </c>
      <c r="B821" t="s">
        <v>12054</v>
      </c>
      <c r="C821" s="1">
        <v>44531</v>
      </c>
      <c r="D821" t="s">
        <v>1350</v>
      </c>
      <c r="F821">
        <v>10</v>
      </c>
      <c r="G821">
        <v>10</v>
      </c>
      <c r="H821">
        <v>10</v>
      </c>
      <c r="I821">
        <v>20</v>
      </c>
      <c r="J821">
        <v>20</v>
      </c>
      <c r="K821">
        <v>167</v>
      </c>
      <c r="L821">
        <v>114</v>
      </c>
      <c r="M821">
        <v>18</v>
      </c>
      <c r="N821">
        <v>0</v>
      </c>
      <c r="O821">
        <v>1</v>
      </c>
      <c r="P821">
        <v>0</v>
      </c>
      <c r="Q821">
        <v>1077</v>
      </c>
      <c r="R821">
        <v>293000</v>
      </c>
      <c r="S821">
        <v>427353</v>
      </c>
      <c r="T821">
        <v>1.45854266211604</v>
      </c>
      <c r="U821">
        <v>2</v>
      </c>
    </row>
    <row r="822" spans="1:21" x14ac:dyDescent="0.4">
      <c r="A822">
        <v>820</v>
      </c>
      <c r="B822" t="s">
        <v>12054</v>
      </c>
      <c r="C822" s="1">
        <v>44531</v>
      </c>
      <c r="D822" t="s">
        <v>1351</v>
      </c>
      <c r="E822" t="s">
        <v>1352</v>
      </c>
      <c r="F822">
        <v>10</v>
      </c>
      <c r="G822">
        <v>20</v>
      </c>
      <c r="H822">
        <v>30</v>
      </c>
      <c r="I822">
        <v>20</v>
      </c>
      <c r="J822">
        <v>10</v>
      </c>
      <c r="K822">
        <v>188</v>
      </c>
      <c r="L822">
        <v>187</v>
      </c>
      <c r="M822">
        <v>181</v>
      </c>
      <c r="N822">
        <v>2</v>
      </c>
      <c r="O822">
        <v>1</v>
      </c>
      <c r="P822">
        <v>1.4105902779999999</v>
      </c>
      <c r="Q822">
        <v>913</v>
      </c>
      <c r="R822">
        <v>293000</v>
      </c>
      <c r="S822">
        <v>1167318</v>
      </c>
      <c r="T822">
        <v>3.9840204778156898</v>
      </c>
      <c r="U822">
        <v>2</v>
      </c>
    </row>
    <row r="823" spans="1:21" x14ac:dyDescent="0.4">
      <c r="A823">
        <v>821</v>
      </c>
      <c r="B823" t="s">
        <v>12054</v>
      </c>
      <c r="C823" s="1">
        <v>44531</v>
      </c>
      <c r="D823" t="s">
        <v>1353</v>
      </c>
      <c r="F823">
        <v>10</v>
      </c>
      <c r="G823">
        <v>10</v>
      </c>
      <c r="H823">
        <v>20</v>
      </c>
      <c r="I823">
        <v>20</v>
      </c>
      <c r="J823">
        <v>10</v>
      </c>
      <c r="K823">
        <v>109</v>
      </c>
      <c r="L823">
        <v>129</v>
      </c>
      <c r="M823">
        <v>130</v>
      </c>
      <c r="N823">
        <v>1</v>
      </c>
      <c r="O823">
        <v>0</v>
      </c>
      <c r="P823">
        <v>0</v>
      </c>
      <c r="Q823">
        <v>805</v>
      </c>
      <c r="R823">
        <v>293000</v>
      </c>
      <c r="S823">
        <v>360380</v>
      </c>
      <c r="T823">
        <v>1.2299658703071601</v>
      </c>
      <c r="U823">
        <v>2</v>
      </c>
    </row>
    <row r="824" spans="1:21" x14ac:dyDescent="0.4">
      <c r="A824">
        <v>822</v>
      </c>
      <c r="B824" t="s">
        <v>12054</v>
      </c>
      <c r="C824" s="1">
        <v>44531</v>
      </c>
      <c r="D824" t="s">
        <v>1354</v>
      </c>
      <c r="F824">
        <v>10</v>
      </c>
      <c r="G824">
        <v>10</v>
      </c>
      <c r="H824">
        <v>10</v>
      </c>
      <c r="I824">
        <v>10</v>
      </c>
      <c r="J824">
        <v>10</v>
      </c>
      <c r="K824">
        <v>21</v>
      </c>
      <c r="L824">
        <v>18</v>
      </c>
      <c r="M824">
        <v>23</v>
      </c>
      <c r="N824">
        <v>1</v>
      </c>
      <c r="O824">
        <v>1</v>
      </c>
      <c r="P824">
        <v>0</v>
      </c>
      <c r="Q824">
        <v>1119</v>
      </c>
      <c r="R824">
        <v>293000</v>
      </c>
      <c r="S824">
        <v>461306</v>
      </c>
      <c r="T824">
        <v>1.57442320819112</v>
      </c>
      <c r="U824">
        <v>2</v>
      </c>
    </row>
    <row r="825" spans="1:21" x14ac:dyDescent="0.4">
      <c r="A825">
        <v>823</v>
      </c>
      <c r="B825" t="s">
        <v>12054</v>
      </c>
      <c r="C825" s="1">
        <v>44531</v>
      </c>
      <c r="D825" t="s">
        <v>1355</v>
      </c>
      <c r="E825" t="s">
        <v>1356</v>
      </c>
      <c r="F825">
        <v>10</v>
      </c>
      <c r="G825">
        <v>10</v>
      </c>
      <c r="H825">
        <v>30</v>
      </c>
      <c r="I825">
        <v>20</v>
      </c>
      <c r="J825">
        <v>10</v>
      </c>
      <c r="K825">
        <v>48</v>
      </c>
      <c r="L825">
        <v>57</v>
      </c>
      <c r="M825">
        <v>56</v>
      </c>
      <c r="N825">
        <v>1</v>
      </c>
      <c r="O825">
        <v>1</v>
      </c>
      <c r="P825">
        <v>13.103190100000001</v>
      </c>
      <c r="Q825">
        <v>952</v>
      </c>
      <c r="R825">
        <v>293000</v>
      </c>
      <c r="S825">
        <v>300051</v>
      </c>
      <c r="T825">
        <v>1.02406484641638</v>
      </c>
      <c r="U825">
        <v>1</v>
      </c>
    </row>
    <row r="826" spans="1:21" x14ac:dyDescent="0.4">
      <c r="A826">
        <v>824</v>
      </c>
      <c r="B826" t="s">
        <v>12054</v>
      </c>
      <c r="C826" s="1">
        <v>44531</v>
      </c>
      <c r="D826" t="s">
        <v>1357</v>
      </c>
      <c r="E826" t="s">
        <v>1358</v>
      </c>
      <c r="F826">
        <v>10</v>
      </c>
      <c r="G826">
        <v>20</v>
      </c>
      <c r="H826">
        <v>40</v>
      </c>
      <c r="I826">
        <v>20</v>
      </c>
      <c r="J826">
        <v>10</v>
      </c>
      <c r="K826">
        <v>20</v>
      </c>
      <c r="L826">
        <v>23</v>
      </c>
      <c r="M826">
        <v>25</v>
      </c>
      <c r="N826">
        <v>1</v>
      </c>
      <c r="O826">
        <v>1</v>
      </c>
      <c r="P826">
        <v>15.687934029999999</v>
      </c>
      <c r="Q826">
        <v>1072</v>
      </c>
      <c r="R826">
        <v>293000</v>
      </c>
      <c r="S826">
        <v>1401417</v>
      </c>
      <c r="T826">
        <v>4.7829931740614304</v>
      </c>
      <c r="U826">
        <v>3</v>
      </c>
    </row>
    <row r="827" spans="1:21" x14ac:dyDescent="0.4">
      <c r="A827">
        <v>825</v>
      </c>
      <c r="B827" t="s">
        <v>12054</v>
      </c>
      <c r="C827" s="1">
        <v>44531</v>
      </c>
      <c r="D827" t="s">
        <v>1359</v>
      </c>
      <c r="F827">
        <v>20</v>
      </c>
      <c r="G827">
        <v>10</v>
      </c>
      <c r="H827">
        <v>10</v>
      </c>
      <c r="I827">
        <v>20</v>
      </c>
      <c r="J827">
        <v>10</v>
      </c>
      <c r="K827">
        <v>184</v>
      </c>
      <c r="L827">
        <v>196</v>
      </c>
      <c r="M827">
        <v>198</v>
      </c>
      <c r="N827">
        <v>0</v>
      </c>
      <c r="O827">
        <v>1</v>
      </c>
      <c r="P827">
        <v>0</v>
      </c>
      <c r="Q827">
        <v>904</v>
      </c>
      <c r="R827">
        <v>293000</v>
      </c>
      <c r="S827">
        <v>606094</v>
      </c>
      <c r="T827">
        <v>2.0685802047781499</v>
      </c>
      <c r="U827">
        <v>2</v>
      </c>
    </row>
    <row r="828" spans="1:21" x14ac:dyDescent="0.4">
      <c r="A828">
        <v>826</v>
      </c>
      <c r="B828" t="s">
        <v>12054</v>
      </c>
      <c r="C828" s="1">
        <v>44531</v>
      </c>
      <c r="D828" t="s">
        <v>1360</v>
      </c>
      <c r="E828" t="s">
        <v>1361</v>
      </c>
      <c r="F828">
        <v>10</v>
      </c>
      <c r="G828">
        <v>10</v>
      </c>
      <c r="H828">
        <v>20</v>
      </c>
      <c r="I828">
        <v>20</v>
      </c>
      <c r="J828">
        <v>10</v>
      </c>
      <c r="K828">
        <v>17</v>
      </c>
      <c r="L828">
        <v>22</v>
      </c>
      <c r="M828">
        <v>41</v>
      </c>
      <c r="N828">
        <v>2</v>
      </c>
      <c r="O828">
        <v>1</v>
      </c>
      <c r="P828">
        <v>8.9084201390000004</v>
      </c>
      <c r="Q828">
        <v>1092</v>
      </c>
      <c r="R828">
        <v>293000</v>
      </c>
      <c r="S828">
        <v>882160</v>
      </c>
      <c r="T828">
        <v>3.0107849829351498</v>
      </c>
      <c r="U828">
        <v>2</v>
      </c>
    </row>
    <row r="829" spans="1:21" x14ac:dyDescent="0.4">
      <c r="A829">
        <v>827</v>
      </c>
      <c r="B829" t="s">
        <v>12054</v>
      </c>
      <c r="C829" s="1">
        <v>44501</v>
      </c>
      <c r="D829" t="s">
        <v>1362</v>
      </c>
      <c r="E829" t="s">
        <v>1363</v>
      </c>
      <c r="F829">
        <v>10</v>
      </c>
      <c r="G829">
        <v>10</v>
      </c>
      <c r="H829">
        <v>50</v>
      </c>
      <c r="I829">
        <v>20</v>
      </c>
      <c r="J829">
        <v>10</v>
      </c>
      <c r="K829">
        <v>113</v>
      </c>
      <c r="L829">
        <v>122</v>
      </c>
      <c r="M829">
        <v>121</v>
      </c>
      <c r="N829">
        <v>0</v>
      </c>
      <c r="O829">
        <v>1</v>
      </c>
      <c r="P829">
        <v>8.6808810760000004</v>
      </c>
      <c r="Q829">
        <v>858</v>
      </c>
      <c r="R829">
        <v>277000</v>
      </c>
      <c r="S829">
        <v>281431</v>
      </c>
      <c r="T829">
        <v>1.0159963898916899</v>
      </c>
      <c r="U829">
        <v>1</v>
      </c>
    </row>
    <row r="830" spans="1:21" x14ac:dyDescent="0.4">
      <c r="A830">
        <v>828</v>
      </c>
      <c r="B830" t="s">
        <v>12054</v>
      </c>
      <c r="C830" s="1">
        <v>44501</v>
      </c>
      <c r="D830" t="s">
        <v>1364</v>
      </c>
      <c r="F830">
        <v>10</v>
      </c>
      <c r="G830">
        <v>10</v>
      </c>
      <c r="H830">
        <v>10</v>
      </c>
      <c r="I830">
        <v>20</v>
      </c>
      <c r="J830">
        <v>10</v>
      </c>
      <c r="K830">
        <v>187</v>
      </c>
      <c r="L830">
        <v>195</v>
      </c>
      <c r="M830">
        <v>189</v>
      </c>
      <c r="N830">
        <v>0</v>
      </c>
      <c r="O830">
        <v>0</v>
      </c>
      <c r="P830">
        <v>0</v>
      </c>
      <c r="Q830">
        <v>1511</v>
      </c>
      <c r="R830">
        <v>277000</v>
      </c>
      <c r="S830">
        <v>1258850</v>
      </c>
      <c r="T830">
        <v>4.5445848375451199</v>
      </c>
      <c r="U830">
        <v>3</v>
      </c>
    </row>
    <row r="831" spans="1:21" x14ac:dyDescent="0.4">
      <c r="A831">
        <v>829</v>
      </c>
      <c r="B831" t="s">
        <v>12054</v>
      </c>
      <c r="C831" s="1">
        <v>44501</v>
      </c>
      <c r="D831" t="s">
        <v>1365</v>
      </c>
      <c r="F831">
        <v>10</v>
      </c>
      <c r="G831">
        <v>20</v>
      </c>
      <c r="H831">
        <v>10</v>
      </c>
      <c r="I831">
        <v>30</v>
      </c>
      <c r="J831">
        <v>20</v>
      </c>
      <c r="K831">
        <v>53</v>
      </c>
      <c r="L831">
        <v>48</v>
      </c>
      <c r="M831">
        <v>43</v>
      </c>
      <c r="N831">
        <v>0</v>
      </c>
      <c r="O831">
        <v>1</v>
      </c>
      <c r="P831">
        <v>0</v>
      </c>
      <c r="Q831">
        <v>806</v>
      </c>
      <c r="R831">
        <v>277000</v>
      </c>
      <c r="S831">
        <v>410545</v>
      </c>
      <c r="T831">
        <v>1.4821119133573999</v>
      </c>
      <c r="U831">
        <v>2</v>
      </c>
    </row>
    <row r="832" spans="1:21" x14ac:dyDescent="0.4">
      <c r="A832">
        <v>830</v>
      </c>
      <c r="B832" t="s">
        <v>12054</v>
      </c>
      <c r="C832" s="1">
        <v>44501</v>
      </c>
      <c r="D832" t="s">
        <v>1366</v>
      </c>
      <c r="F832">
        <v>10</v>
      </c>
      <c r="G832">
        <v>10</v>
      </c>
      <c r="H832">
        <v>20</v>
      </c>
      <c r="I832">
        <v>20</v>
      </c>
      <c r="J832">
        <v>10</v>
      </c>
      <c r="K832">
        <v>52</v>
      </c>
      <c r="L832">
        <v>49</v>
      </c>
      <c r="M832">
        <v>57</v>
      </c>
      <c r="N832">
        <v>0</v>
      </c>
      <c r="O832">
        <v>2</v>
      </c>
      <c r="P832">
        <v>0</v>
      </c>
      <c r="Q832">
        <v>1131</v>
      </c>
      <c r="R832">
        <v>277000</v>
      </c>
      <c r="S832">
        <v>1906443</v>
      </c>
      <c r="T832">
        <v>6.8824657039711097</v>
      </c>
      <c r="U832">
        <v>3</v>
      </c>
    </row>
    <row r="833" spans="1:21" x14ac:dyDescent="0.4">
      <c r="A833">
        <v>831</v>
      </c>
      <c r="B833" t="s">
        <v>12054</v>
      </c>
      <c r="C833" s="1">
        <v>44501</v>
      </c>
      <c r="D833" t="s">
        <v>1367</v>
      </c>
      <c r="F833">
        <v>10</v>
      </c>
      <c r="G833">
        <v>10</v>
      </c>
      <c r="H833">
        <v>10</v>
      </c>
      <c r="I833">
        <v>20</v>
      </c>
      <c r="J833">
        <v>20</v>
      </c>
      <c r="K833">
        <v>22</v>
      </c>
      <c r="L833">
        <v>25</v>
      </c>
      <c r="M833">
        <v>33</v>
      </c>
      <c r="N833">
        <v>0</v>
      </c>
      <c r="O833">
        <v>1</v>
      </c>
      <c r="P833">
        <v>0</v>
      </c>
      <c r="Q833">
        <v>1905</v>
      </c>
      <c r="R833">
        <v>277000</v>
      </c>
      <c r="S833">
        <v>2138285</v>
      </c>
      <c r="T833">
        <v>7.7194404332129896</v>
      </c>
      <c r="U833">
        <v>3</v>
      </c>
    </row>
    <row r="834" spans="1:21" x14ac:dyDescent="0.4">
      <c r="A834">
        <v>832</v>
      </c>
      <c r="B834" t="s">
        <v>12054</v>
      </c>
      <c r="C834" s="1">
        <v>44501</v>
      </c>
      <c r="D834" t="s">
        <v>1368</v>
      </c>
      <c r="F834">
        <v>10</v>
      </c>
      <c r="G834">
        <v>10</v>
      </c>
      <c r="H834">
        <v>10</v>
      </c>
      <c r="I834">
        <v>10</v>
      </c>
      <c r="J834">
        <v>10</v>
      </c>
      <c r="K834">
        <v>42</v>
      </c>
      <c r="L834">
        <v>54</v>
      </c>
      <c r="M834">
        <v>59</v>
      </c>
      <c r="N834">
        <v>0</v>
      </c>
      <c r="O834">
        <v>1</v>
      </c>
      <c r="P834">
        <v>0</v>
      </c>
      <c r="Q834">
        <v>806</v>
      </c>
      <c r="R834">
        <v>277000</v>
      </c>
      <c r="S834">
        <v>851116</v>
      </c>
      <c r="T834">
        <v>3.07262093862815</v>
      </c>
      <c r="U834">
        <v>2</v>
      </c>
    </row>
    <row r="835" spans="1:21" x14ac:dyDescent="0.4">
      <c r="A835">
        <v>833</v>
      </c>
      <c r="B835" t="s">
        <v>12054</v>
      </c>
      <c r="C835" s="1">
        <v>44501</v>
      </c>
      <c r="D835" t="s">
        <v>1369</v>
      </c>
      <c r="F835">
        <v>10</v>
      </c>
      <c r="G835">
        <v>10</v>
      </c>
      <c r="H835">
        <v>10</v>
      </c>
      <c r="I835">
        <v>20</v>
      </c>
      <c r="J835">
        <v>10</v>
      </c>
      <c r="K835">
        <v>32</v>
      </c>
      <c r="L835">
        <v>52</v>
      </c>
      <c r="M835">
        <v>74</v>
      </c>
      <c r="N835">
        <v>1</v>
      </c>
      <c r="O835">
        <v>1</v>
      </c>
      <c r="P835">
        <v>0</v>
      </c>
      <c r="Q835">
        <v>1043</v>
      </c>
      <c r="R835">
        <v>277000</v>
      </c>
      <c r="S835">
        <v>990151</v>
      </c>
      <c r="T835">
        <v>3.5745523465703899</v>
      </c>
      <c r="U835">
        <v>2</v>
      </c>
    </row>
    <row r="836" spans="1:21" x14ac:dyDescent="0.4">
      <c r="A836">
        <v>834</v>
      </c>
      <c r="B836" t="s">
        <v>12054</v>
      </c>
      <c r="C836" s="1">
        <v>44501</v>
      </c>
      <c r="D836" t="s">
        <v>1370</v>
      </c>
      <c r="F836">
        <v>10</v>
      </c>
      <c r="G836">
        <v>10</v>
      </c>
      <c r="H836">
        <v>10</v>
      </c>
      <c r="I836">
        <v>10</v>
      </c>
      <c r="J836">
        <v>10</v>
      </c>
      <c r="K836">
        <v>23</v>
      </c>
      <c r="L836">
        <v>18</v>
      </c>
      <c r="M836">
        <v>28</v>
      </c>
      <c r="N836">
        <v>1</v>
      </c>
      <c r="O836">
        <v>1</v>
      </c>
      <c r="P836">
        <v>0</v>
      </c>
      <c r="Q836">
        <v>842</v>
      </c>
      <c r="R836">
        <v>277000</v>
      </c>
      <c r="S836">
        <v>342324</v>
      </c>
      <c r="T836">
        <v>1.2358267148014399</v>
      </c>
      <c r="U836">
        <v>2</v>
      </c>
    </row>
    <row r="837" spans="1:21" x14ac:dyDescent="0.4">
      <c r="A837">
        <v>835</v>
      </c>
      <c r="B837" t="s">
        <v>12054</v>
      </c>
      <c r="C837" s="1">
        <v>44501</v>
      </c>
      <c r="D837" t="s">
        <v>1371</v>
      </c>
      <c r="F837">
        <v>10</v>
      </c>
      <c r="G837">
        <v>10</v>
      </c>
      <c r="H837">
        <v>20</v>
      </c>
      <c r="I837">
        <v>20</v>
      </c>
      <c r="J837">
        <v>20</v>
      </c>
      <c r="K837">
        <v>18</v>
      </c>
      <c r="L837">
        <v>25</v>
      </c>
      <c r="M837">
        <v>30</v>
      </c>
      <c r="N837">
        <v>0</v>
      </c>
      <c r="O837">
        <v>1</v>
      </c>
      <c r="P837">
        <v>0</v>
      </c>
      <c r="Q837">
        <v>1064</v>
      </c>
      <c r="R837">
        <v>277000</v>
      </c>
      <c r="S837">
        <v>1368529</v>
      </c>
      <c r="T837">
        <v>4.9405379061371804</v>
      </c>
      <c r="U837">
        <v>3</v>
      </c>
    </row>
    <row r="838" spans="1:21" x14ac:dyDescent="0.4">
      <c r="A838">
        <v>836</v>
      </c>
      <c r="B838" t="s">
        <v>12054</v>
      </c>
      <c r="C838" s="1">
        <v>44501</v>
      </c>
      <c r="D838" t="s">
        <v>1372</v>
      </c>
      <c r="F838">
        <v>10</v>
      </c>
      <c r="G838">
        <v>20</v>
      </c>
      <c r="H838">
        <v>10</v>
      </c>
      <c r="I838">
        <v>20</v>
      </c>
      <c r="J838">
        <v>20</v>
      </c>
      <c r="K838">
        <v>22</v>
      </c>
      <c r="L838">
        <v>21</v>
      </c>
      <c r="M838">
        <v>27</v>
      </c>
      <c r="N838">
        <v>2</v>
      </c>
      <c r="O838">
        <v>1</v>
      </c>
      <c r="P838">
        <v>0</v>
      </c>
      <c r="Q838">
        <v>905</v>
      </c>
      <c r="R838">
        <v>277000</v>
      </c>
      <c r="S838">
        <v>536760</v>
      </c>
      <c r="T838">
        <v>1.9377617328519801</v>
      </c>
      <c r="U838">
        <v>2</v>
      </c>
    </row>
    <row r="839" spans="1:21" x14ac:dyDescent="0.4">
      <c r="A839">
        <v>837</v>
      </c>
      <c r="B839" t="s">
        <v>12054</v>
      </c>
      <c r="C839" s="1">
        <v>44501</v>
      </c>
      <c r="D839" t="s">
        <v>1373</v>
      </c>
      <c r="E839" t="s">
        <v>1374</v>
      </c>
      <c r="F839">
        <v>10</v>
      </c>
      <c r="G839">
        <v>10</v>
      </c>
      <c r="H839">
        <v>20</v>
      </c>
      <c r="I839">
        <v>10</v>
      </c>
      <c r="J839">
        <v>10</v>
      </c>
      <c r="K839">
        <v>16</v>
      </c>
      <c r="L839">
        <v>25</v>
      </c>
      <c r="M839">
        <v>22</v>
      </c>
      <c r="N839">
        <v>2</v>
      </c>
      <c r="O839">
        <v>0</v>
      </c>
      <c r="P839">
        <v>6.3492838540000003</v>
      </c>
      <c r="Q839">
        <v>1134</v>
      </c>
      <c r="R839">
        <v>277000</v>
      </c>
      <c r="S839">
        <v>1437839</v>
      </c>
      <c r="T839">
        <v>5.1907545126353698</v>
      </c>
      <c r="U839">
        <v>3</v>
      </c>
    </row>
    <row r="840" spans="1:21" x14ac:dyDescent="0.4">
      <c r="A840">
        <v>838</v>
      </c>
      <c r="B840" t="s">
        <v>12054</v>
      </c>
      <c r="C840" s="1">
        <v>44501</v>
      </c>
      <c r="D840" t="s">
        <v>1375</v>
      </c>
      <c r="E840" t="s">
        <v>1137</v>
      </c>
      <c r="F840">
        <v>10</v>
      </c>
      <c r="G840">
        <v>10</v>
      </c>
      <c r="H840">
        <v>20</v>
      </c>
      <c r="I840">
        <v>20</v>
      </c>
      <c r="J840">
        <v>10</v>
      </c>
      <c r="K840">
        <v>8</v>
      </c>
      <c r="L840">
        <v>9</v>
      </c>
      <c r="M840">
        <v>16</v>
      </c>
      <c r="N840">
        <v>2</v>
      </c>
      <c r="O840">
        <v>1</v>
      </c>
      <c r="P840">
        <v>2.999782986</v>
      </c>
      <c r="Q840">
        <v>1021</v>
      </c>
      <c r="R840">
        <v>277000</v>
      </c>
      <c r="S840">
        <v>438503</v>
      </c>
      <c r="T840">
        <v>1.58304332129963</v>
      </c>
      <c r="U840">
        <v>2</v>
      </c>
    </row>
    <row r="841" spans="1:21" x14ac:dyDescent="0.4">
      <c r="A841">
        <v>839</v>
      </c>
      <c r="B841" t="s">
        <v>12054</v>
      </c>
      <c r="C841" s="1">
        <v>44470</v>
      </c>
      <c r="D841" t="s">
        <v>1376</v>
      </c>
      <c r="F841">
        <v>10</v>
      </c>
      <c r="G841">
        <v>10</v>
      </c>
      <c r="H841">
        <v>20</v>
      </c>
      <c r="I841">
        <v>20</v>
      </c>
      <c r="J841">
        <v>10</v>
      </c>
      <c r="K841">
        <v>47</v>
      </c>
      <c r="L841">
        <v>51</v>
      </c>
      <c r="M841">
        <v>54</v>
      </c>
      <c r="N841">
        <v>0</v>
      </c>
      <c r="O841">
        <v>2</v>
      </c>
      <c r="P841">
        <v>0</v>
      </c>
      <c r="Q841">
        <v>1194</v>
      </c>
      <c r="R841">
        <v>264000</v>
      </c>
      <c r="S841">
        <v>1336774</v>
      </c>
      <c r="T841">
        <v>5.0635378787878702</v>
      </c>
      <c r="U841">
        <v>3</v>
      </c>
    </row>
    <row r="842" spans="1:21" x14ac:dyDescent="0.4">
      <c r="A842">
        <v>840</v>
      </c>
      <c r="B842" t="s">
        <v>12054</v>
      </c>
      <c r="C842" s="1">
        <v>44470</v>
      </c>
      <c r="D842" t="s">
        <v>1377</v>
      </c>
      <c r="E842" t="s">
        <v>1378</v>
      </c>
      <c r="F842">
        <v>10</v>
      </c>
      <c r="G842">
        <v>10</v>
      </c>
      <c r="H842">
        <v>20</v>
      </c>
      <c r="I842">
        <v>20</v>
      </c>
      <c r="J842">
        <v>10</v>
      </c>
      <c r="K842">
        <v>135</v>
      </c>
      <c r="L842">
        <v>116</v>
      </c>
      <c r="M842">
        <v>91</v>
      </c>
      <c r="N842">
        <v>2</v>
      </c>
      <c r="O842">
        <v>2</v>
      </c>
      <c r="P842">
        <v>8.0666232640000004</v>
      </c>
      <c r="Q842">
        <v>988</v>
      </c>
      <c r="R842">
        <v>264000</v>
      </c>
      <c r="S842">
        <v>1165413</v>
      </c>
      <c r="T842">
        <v>4.4144431818181804</v>
      </c>
      <c r="U842">
        <v>3</v>
      </c>
    </row>
    <row r="843" spans="1:21" x14ac:dyDescent="0.4">
      <c r="A843">
        <v>841</v>
      </c>
      <c r="B843" t="s">
        <v>12054</v>
      </c>
      <c r="C843" s="1">
        <v>44470</v>
      </c>
      <c r="D843" t="s">
        <v>1379</v>
      </c>
      <c r="E843" t="s">
        <v>1380</v>
      </c>
      <c r="F843">
        <v>10</v>
      </c>
      <c r="G843">
        <v>10</v>
      </c>
      <c r="H843">
        <v>30</v>
      </c>
      <c r="I843">
        <v>20</v>
      </c>
      <c r="J843">
        <v>10</v>
      </c>
      <c r="K843">
        <v>16</v>
      </c>
      <c r="L843">
        <v>19</v>
      </c>
      <c r="M843">
        <v>27</v>
      </c>
      <c r="N843">
        <v>2</v>
      </c>
      <c r="O843">
        <v>2</v>
      </c>
      <c r="P843">
        <v>9.4544270830000006</v>
      </c>
      <c r="Q843">
        <v>811</v>
      </c>
      <c r="R843">
        <v>264000</v>
      </c>
      <c r="S843">
        <v>1040835</v>
      </c>
      <c r="T843">
        <v>3.94255681818181</v>
      </c>
      <c r="U843">
        <v>2</v>
      </c>
    </row>
    <row r="844" spans="1:21" x14ac:dyDescent="0.4">
      <c r="A844">
        <v>842</v>
      </c>
      <c r="B844" t="s">
        <v>12054</v>
      </c>
      <c r="C844" s="1">
        <v>44470</v>
      </c>
      <c r="D844" t="s">
        <v>1381</v>
      </c>
      <c r="F844">
        <v>20</v>
      </c>
      <c r="G844">
        <v>20</v>
      </c>
      <c r="H844">
        <v>10</v>
      </c>
      <c r="I844">
        <v>20</v>
      </c>
      <c r="J844">
        <v>20</v>
      </c>
      <c r="K844">
        <v>23</v>
      </c>
      <c r="L844">
        <v>15</v>
      </c>
      <c r="M844">
        <v>5</v>
      </c>
      <c r="N844">
        <v>0</v>
      </c>
      <c r="O844">
        <v>1</v>
      </c>
      <c r="P844">
        <v>0</v>
      </c>
      <c r="Q844">
        <v>807</v>
      </c>
      <c r="R844">
        <v>264000</v>
      </c>
      <c r="S844">
        <v>409375</v>
      </c>
      <c r="T844">
        <v>1.55066287878787</v>
      </c>
      <c r="U844">
        <v>2</v>
      </c>
    </row>
    <row r="845" spans="1:21" x14ac:dyDescent="0.4">
      <c r="A845">
        <v>843</v>
      </c>
      <c r="B845" t="s">
        <v>12054</v>
      </c>
      <c r="C845" s="1">
        <v>44470</v>
      </c>
      <c r="D845" t="s">
        <v>1382</v>
      </c>
      <c r="F845">
        <v>20</v>
      </c>
      <c r="G845">
        <v>10</v>
      </c>
      <c r="H845">
        <v>10</v>
      </c>
      <c r="I845">
        <v>20</v>
      </c>
      <c r="J845">
        <v>10</v>
      </c>
      <c r="K845">
        <v>23</v>
      </c>
      <c r="L845">
        <v>20</v>
      </c>
      <c r="M845">
        <v>14</v>
      </c>
      <c r="N845">
        <v>0</v>
      </c>
      <c r="O845">
        <v>1</v>
      </c>
      <c r="P845">
        <v>0</v>
      </c>
      <c r="Q845">
        <v>1009</v>
      </c>
      <c r="R845">
        <v>264000</v>
      </c>
      <c r="S845">
        <v>1604788</v>
      </c>
      <c r="T845">
        <v>6.07874242424242</v>
      </c>
      <c r="U845">
        <v>3</v>
      </c>
    </row>
    <row r="846" spans="1:21" x14ac:dyDescent="0.4">
      <c r="A846">
        <v>844</v>
      </c>
      <c r="B846" t="s">
        <v>12054</v>
      </c>
      <c r="C846" s="1">
        <v>44470</v>
      </c>
      <c r="D846" t="s">
        <v>1383</v>
      </c>
      <c r="E846" t="s">
        <v>1384</v>
      </c>
      <c r="F846">
        <v>10</v>
      </c>
      <c r="G846">
        <v>20</v>
      </c>
      <c r="H846">
        <v>10</v>
      </c>
      <c r="I846">
        <v>20</v>
      </c>
      <c r="J846">
        <v>20</v>
      </c>
      <c r="K846">
        <v>238</v>
      </c>
      <c r="L846">
        <v>234</v>
      </c>
      <c r="M846">
        <v>233</v>
      </c>
      <c r="N846">
        <v>1</v>
      </c>
      <c r="O846">
        <v>0</v>
      </c>
      <c r="P846">
        <v>7.2067057290000003</v>
      </c>
      <c r="Q846">
        <v>796</v>
      </c>
      <c r="R846">
        <v>264000</v>
      </c>
      <c r="S846">
        <v>419891</v>
      </c>
      <c r="T846">
        <v>1.5904962121212101</v>
      </c>
      <c r="U846">
        <v>2</v>
      </c>
    </row>
    <row r="847" spans="1:21" x14ac:dyDescent="0.4">
      <c r="A847">
        <v>845</v>
      </c>
      <c r="B847" t="s">
        <v>12054</v>
      </c>
      <c r="C847" s="1">
        <v>44470</v>
      </c>
      <c r="D847" t="s">
        <v>1385</v>
      </c>
      <c r="F847">
        <v>10</v>
      </c>
      <c r="G847">
        <v>10</v>
      </c>
      <c r="H847">
        <v>10</v>
      </c>
      <c r="I847">
        <v>20</v>
      </c>
      <c r="J847">
        <v>20</v>
      </c>
      <c r="K847">
        <v>32</v>
      </c>
      <c r="L847">
        <v>55</v>
      </c>
      <c r="M847">
        <v>78</v>
      </c>
      <c r="N847">
        <v>0</v>
      </c>
      <c r="O847">
        <v>1</v>
      </c>
      <c r="P847">
        <v>0</v>
      </c>
      <c r="Q847">
        <v>684</v>
      </c>
      <c r="R847">
        <v>264000</v>
      </c>
      <c r="S847">
        <v>288424</v>
      </c>
      <c r="T847">
        <v>1.0925151515151501</v>
      </c>
      <c r="U847">
        <v>1</v>
      </c>
    </row>
    <row r="848" spans="1:21" x14ac:dyDescent="0.4">
      <c r="A848">
        <v>846</v>
      </c>
      <c r="B848" t="s">
        <v>12054</v>
      </c>
      <c r="C848" s="1">
        <v>44470</v>
      </c>
      <c r="D848" t="s">
        <v>1386</v>
      </c>
      <c r="E848" t="s">
        <v>1387</v>
      </c>
      <c r="F848">
        <v>10</v>
      </c>
      <c r="G848">
        <v>20</v>
      </c>
      <c r="H848">
        <v>50</v>
      </c>
      <c r="I848">
        <v>30</v>
      </c>
      <c r="J848">
        <v>10</v>
      </c>
      <c r="K848">
        <v>14</v>
      </c>
      <c r="L848">
        <v>12</v>
      </c>
      <c r="M848">
        <v>11</v>
      </c>
      <c r="N848">
        <v>2</v>
      </c>
      <c r="O848">
        <v>1</v>
      </c>
      <c r="P848">
        <v>4.5570746529999999</v>
      </c>
      <c r="Q848">
        <v>856</v>
      </c>
      <c r="R848">
        <v>264000</v>
      </c>
      <c r="S848">
        <v>286198</v>
      </c>
      <c r="T848">
        <v>1.08408333333333</v>
      </c>
      <c r="U848">
        <v>1</v>
      </c>
    </row>
    <row r="849" spans="1:21" x14ac:dyDescent="0.4">
      <c r="A849">
        <v>847</v>
      </c>
      <c r="B849" t="s">
        <v>12054</v>
      </c>
      <c r="C849" s="1">
        <v>44470</v>
      </c>
      <c r="D849" t="s">
        <v>1388</v>
      </c>
      <c r="F849">
        <v>20</v>
      </c>
      <c r="G849">
        <v>10</v>
      </c>
      <c r="H849">
        <v>20</v>
      </c>
      <c r="I849">
        <v>20</v>
      </c>
      <c r="J849">
        <v>30</v>
      </c>
      <c r="K849">
        <v>85</v>
      </c>
      <c r="L849">
        <v>76</v>
      </c>
      <c r="M849">
        <v>71</v>
      </c>
      <c r="N849">
        <v>0</v>
      </c>
      <c r="O849">
        <v>2</v>
      </c>
      <c r="P849">
        <v>0</v>
      </c>
      <c r="Q849">
        <v>842</v>
      </c>
      <c r="R849">
        <v>264000</v>
      </c>
      <c r="S849">
        <v>573192</v>
      </c>
      <c r="T849">
        <v>2.1711818181818101</v>
      </c>
      <c r="U849">
        <v>2</v>
      </c>
    </row>
    <row r="850" spans="1:21" x14ac:dyDescent="0.4">
      <c r="A850">
        <v>848</v>
      </c>
      <c r="B850" t="s">
        <v>12054</v>
      </c>
      <c r="C850" s="1">
        <v>44470</v>
      </c>
      <c r="D850" t="s">
        <v>1389</v>
      </c>
      <c r="E850" t="s">
        <v>1390</v>
      </c>
      <c r="F850">
        <v>10</v>
      </c>
      <c r="G850">
        <v>20</v>
      </c>
      <c r="H850">
        <v>40</v>
      </c>
      <c r="I850">
        <v>40</v>
      </c>
      <c r="J850">
        <v>20</v>
      </c>
      <c r="K850">
        <v>50</v>
      </c>
      <c r="L850">
        <v>91</v>
      </c>
      <c r="M850">
        <v>101</v>
      </c>
      <c r="N850">
        <v>2</v>
      </c>
      <c r="O850">
        <v>1</v>
      </c>
      <c r="P850">
        <v>3.431423611</v>
      </c>
      <c r="Q850">
        <v>984</v>
      </c>
      <c r="R850">
        <v>264000</v>
      </c>
      <c r="S850">
        <v>917767</v>
      </c>
      <c r="T850">
        <v>3.4763901515151501</v>
      </c>
      <c r="U850">
        <v>2</v>
      </c>
    </row>
    <row r="851" spans="1:21" x14ac:dyDescent="0.4">
      <c r="A851">
        <v>849</v>
      </c>
      <c r="B851" t="s">
        <v>12054</v>
      </c>
      <c r="C851" s="1">
        <v>44470</v>
      </c>
      <c r="D851" t="s">
        <v>1391</v>
      </c>
      <c r="E851" t="s">
        <v>1392</v>
      </c>
      <c r="F851">
        <v>10</v>
      </c>
      <c r="G851">
        <v>10</v>
      </c>
      <c r="H851">
        <v>20</v>
      </c>
      <c r="I851">
        <v>10</v>
      </c>
      <c r="J851">
        <v>10</v>
      </c>
      <c r="K851">
        <v>229</v>
      </c>
      <c r="L851">
        <v>242</v>
      </c>
      <c r="M851">
        <v>237</v>
      </c>
      <c r="N851">
        <v>1</v>
      </c>
      <c r="O851">
        <v>0</v>
      </c>
      <c r="P851">
        <v>9.3358289929999998</v>
      </c>
      <c r="Q851">
        <v>604</v>
      </c>
      <c r="R851">
        <v>264000</v>
      </c>
      <c r="S851">
        <v>1009692</v>
      </c>
      <c r="T851">
        <v>3.8245909090909</v>
      </c>
      <c r="U851">
        <v>2</v>
      </c>
    </row>
    <row r="852" spans="1:21" x14ac:dyDescent="0.4">
      <c r="A852">
        <v>850</v>
      </c>
      <c r="B852" t="s">
        <v>12054</v>
      </c>
      <c r="C852" s="1">
        <v>44470</v>
      </c>
      <c r="D852" t="s">
        <v>1393</v>
      </c>
      <c r="E852" t="s">
        <v>1394</v>
      </c>
      <c r="F852">
        <v>10</v>
      </c>
      <c r="G852">
        <v>20</v>
      </c>
      <c r="H852">
        <v>50</v>
      </c>
      <c r="I852">
        <v>20</v>
      </c>
      <c r="J852">
        <v>10</v>
      </c>
      <c r="K852">
        <v>106</v>
      </c>
      <c r="L852">
        <v>71</v>
      </c>
      <c r="M852">
        <v>49</v>
      </c>
      <c r="N852">
        <v>2</v>
      </c>
      <c r="O852">
        <v>1</v>
      </c>
      <c r="P852">
        <v>4.4921875</v>
      </c>
      <c r="Q852">
        <v>871</v>
      </c>
      <c r="R852">
        <v>264000</v>
      </c>
      <c r="S852">
        <v>263392</v>
      </c>
      <c r="T852">
        <v>0.99769696969696897</v>
      </c>
      <c r="U852">
        <v>1</v>
      </c>
    </row>
    <row r="853" spans="1:21" x14ac:dyDescent="0.4">
      <c r="A853">
        <v>851</v>
      </c>
      <c r="B853" t="s">
        <v>12054</v>
      </c>
      <c r="C853" s="1">
        <v>44470</v>
      </c>
      <c r="D853" t="s">
        <v>1395</v>
      </c>
      <c r="F853">
        <v>10</v>
      </c>
      <c r="G853">
        <v>10</v>
      </c>
      <c r="H853">
        <v>10</v>
      </c>
      <c r="I853">
        <v>20</v>
      </c>
      <c r="J853">
        <v>10</v>
      </c>
      <c r="K853">
        <v>126</v>
      </c>
      <c r="L853">
        <v>116</v>
      </c>
      <c r="M853">
        <v>84</v>
      </c>
      <c r="N853">
        <v>0</v>
      </c>
      <c r="O853">
        <v>1</v>
      </c>
      <c r="P853">
        <v>0</v>
      </c>
      <c r="Q853">
        <v>953</v>
      </c>
      <c r="R853">
        <v>264000</v>
      </c>
      <c r="S853">
        <v>1765717</v>
      </c>
      <c r="T853">
        <v>6.68832196969697</v>
      </c>
      <c r="U853">
        <v>3</v>
      </c>
    </row>
    <row r="854" spans="1:21" x14ac:dyDescent="0.4">
      <c r="A854">
        <v>852</v>
      </c>
      <c r="B854" t="s">
        <v>12054</v>
      </c>
      <c r="C854" s="1">
        <v>44470</v>
      </c>
      <c r="D854" t="s">
        <v>1396</v>
      </c>
      <c r="E854" t="s">
        <v>1397</v>
      </c>
      <c r="F854">
        <v>10</v>
      </c>
      <c r="G854">
        <v>10</v>
      </c>
      <c r="H854">
        <v>10</v>
      </c>
      <c r="I854">
        <v>10</v>
      </c>
      <c r="J854">
        <v>10</v>
      </c>
      <c r="K854">
        <v>16</v>
      </c>
      <c r="L854">
        <v>14</v>
      </c>
      <c r="M854">
        <v>16</v>
      </c>
      <c r="N854">
        <v>2</v>
      </c>
      <c r="O854">
        <v>0</v>
      </c>
      <c r="P854">
        <v>6.595703125</v>
      </c>
      <c r="Q854">
        <v>945</v>
      </c>
      <c r="R854">
        <v>264000</v>
      </c>
      <c r="S854">
        <v>1002877</v>
      </c>
      <c r="T854">
        <v>3.79877651515151</v>
      </c>
      <c r="U854">
        <v>2</v>
      </c>
    </row>
    <row r="855" spans="1:21" x14ac:dyDescent="0.4">
      <c r="A855">
        <v>853</v>
      </c>
      <c r="B855" t="s">
        <v>12054</v>
      </c>
      <c r="C855" s="1">
        <v>44440</v>
      </c>
      <c r="D855" t="s">
        <v>1398</v>
      </c>
      <c r="E855" t="s">
        <v>1399</v>
      </c>
      <c r="F855">
        <v>10</v>
      </c>
      <c r="G855">
        <v>10</v>
      </c>
      <c r="H855">
        <v>20</v>
      </c>
      <c r="I855">
        <v>20</v>
      </c>
      <c r="J855">
        <v>10</v>
      </c>
      <c r="K855">
        <v>26</v>
      </c>
      <c r="L855">
        <v>27</v>
      </c>
      <c r="M855">
        <v>31</v>
      </c>
      <c r="N855">
        <v>1</v>
      </c>
      <c r="O855">
        <v>2</v>
      </c>
      <c r="P855">
        <v>6.1423611109999996</v>
      </c>
      <c r="Q855">
        <v>810</v>
      </c>
      <c r="R855">
        <v>251000</v>
      </c>
      <c r="S855">
        <v>412528</v>
      </c>
      <c r="T855">
        <v>1.6435378486055701</v>
      </c>
      <c r="U855">
        <v>2</v>
      </c>
    </row>
    <row r="856" spans="1:21" x14ac:dyDescent="0.4">
      <c r="A856">
        <v>854</v>
      </c>
      <c r="B856" t="s">
        <v>12054</v>
      </c>
      <c r="C856" s="1">
        <v>44440</v>
      </c>
      <c r="D856" t="s">
        <v>1400</v>
      </c>
      <c r="F856">
        <v>10</v>
      </c>
      <c r="G856">
        <v>10</v>
      </c>
      <c r="H856">
        <v>10</v>
      </c>
      <c r="I856">
        <v>30</v>
      </c>
      <c r="J856">
        <v>10</v>
      </c>
      <c r="K856">
        <v>51</v>
      </c>
      <c r="L856">
        <v>53</v>
      </c>
      <c r="M856">
        <v>43</v>
      </c>
      <c r="N856">
        <v>0</v>
      </c>
      <c r="O856">
        <v>2</v>
      </c>
      <c r="P856">
        <v>0</v>
      </c>
      <c r="Q856">
        <v>696</v>
      </c>
      <c r="R856">
        <v>251000</v>
      </c>
      <c r="S856">
        <v>166280</v>
      </c>
      <c r="T856">
        <v>0.66247011952191204</v>
      </c>
      <c r="U856">
        <v>1</v>
      </c>
    </row>
    <row r="857" spans="1:21" x14ac:dyDescent="0.4">
      <c r="A857">
        <v>855</v>
      </c>
      <c r="B857" t="s">
        <v>12054</v>
      </c>
      <c r="C857" s="1">
        <v>44440</v>
      </c>
      <c r="D857" t="s">
        <v>1401</v>
      </c>
      <c r="F857">
        <v>10</v>
      </c>
      <c r="G857">
        <v>10</v>
      </c>
      <c r="H857">
        <v>10</v>
      </c>
      <c r="I857">
        <v>10</v>
      </c>
      <c r="J857">
        <v>20</v>
      </c>
      <c r="K857">
        <v>155</v>
      </c>
      <c r="L857">
        <v>150</v>
      </c>
      <c r="M857">
        <v>145</v>
      </c>
      <c r="N857">
        <v>0</v>
      </c>
      <c r="O857">
        <v>1</v>
      </c>
      <c r="P857">
        <v>0</v>
      </c>
      <c r="Q857">
        <v>1188</v>
      </c>
      <c r="R857">
        <v>251000</v>
      </c>
      <c r="S857">
        <v>1773028</v>
      </c>
      <c r="T857">
        <v>7.0638565737051797</v>
      </c>
      <c r="U857">
        <v>3</v>
      </c>
    </row>
    <row r="858" spans="1:21" x14ac:dyDescent="0.4">
      <c r="A858">
        <v>856</v>
      </c>
      <c r="B858" t="s">
        <v>12054</v>
      </c>
      <c r="C858" s="1">
        <v>44440</v>
      </c>
      <c r="D858" t="s">
        <v>1402</v>
      </c>
      <c r="F858">
        <v>10</v>
      </c>
      <c r="G858">
        <v>20</v>
      </c>
      <c r="H858">
        <v>10</v>
      </c>
      <c r="I858">
        <v>20</v>
      </c>
      <c r="J858">
        <v>30</v>
      </c>
      <c r="K858">
        <v>14</v>
      </c>
      <c r="L858">
        <v>14</v>
      </c>
      <c r="M858">
        <v>16</v>
      </c>
      <c r="N858">
        <v>0</v>
      </c>
      <c r="O858">
        <v>1</v>
      </c>
      <c r="P858">
        <v>0</v>
      </c>
      <c r="Q858">
        <v>808</v>
      </c>
      <c r="R858">
        <v>251000</v>
      </c>
      <c r="S858">
        <v>715471</v>
      </c>
      <c r="T858">
        <v>2.8504820717131398</v>
      </c>
      <c r="U858">
        <v>2</v>
      </c>
    </row>
    <row r="859" spans="1:21" x14ac:dyDescent="0.4">
      <c r="A859">
        <v>857</v>
      </c>
      <c r="B859" t="s">
        <v>12054</v>
      </c>
      <c r="C859" s="1">
        <v>44440</v>
      </c>
      <c r="D859" t="s">
        <v>1403</v>
      </c>
      <c r="F859">
        <v>20</v>
      </c>
      <c r="G859">
        <v>20</v>
      </c>
      <c r="H859">
        <v>10</v>
      </c>
      <c r="I859">
        <v>20</v>
      </c>
      <c r="J859">
        <v>30</v>
      </c>
      <c r="K859">
        <v>32</v>
      </c>
      <c r="L859">
        <v>26</v>
      </c>
      <c r="M859">
        <v>20</v>
      </c>
      <c r="N859">
        <v>0</v>
      </c>
      <c r="O859">
        <v>1</v>
      </c>
      <c r="P859">
        <v>0</v>
      </c>
      <c r="Q859">
        <v>1069</v>
      </c>
      <c r="R859">
        <v>251000</v>
      </c>
      <c r="S859">
        <v>569061</v>
      </c>
      <c r="T859">
        <v>2.26717529880478</v>
      </c>
      <c r="U859">
        <v>2</v>
      </c>
    </row>
    <row r="860" spans="1:21" x14ac:dyDescent="0.4">
      <c r="A860">
        <v>858</v>
      </c>
      <c r="B860" t="s">
        <v>12054</v>
      </c>
      <c r="C860" s="1">
        <v>44440</v>
      </c>
      <c r="D860" t="s">
        <v>1404</v>
      </c>
      <c r="E860" t="s">
        <v>1405</v>
      </c>
      <c r="F860">
        <v>10</v>
      </c>
      <c r="G860">
        <v>10</v>
      </c>
      <c r="H860">
        <v>40</v>
      </c>
      <c r="I860">
        <v>10</v>
      </c>
      <c r="J860">
        <v>10</v>
      </c>
      <c r="K860">
        <v>10</v>
      </c>
      <c r="L860">
        <v>14</v>
      </c>
      <c r="M860">
        <v>21</v>
      </c>
      <c r="N860">
        <v>2</v>
      </c>
      <c r="O860">
        <v>2</v>
      </c>
      <c r="P860">
        <v>7.4877387149999999</v>
      </c>
      <c r="Q860">
        <v>809</v>
      </c>
      <c r="R860">
        <v>251000</v>
      </c>
      <c r="S860">
        <v>587261</v>
      </c>
      <c r="T860">
        <v>2.3396852589641401</v>
      </c>
      <c r="U860">
        <v>2</v>
      </c>
    </row>
    <row r="861" spans="1:21" x14ac:dyDescent="0.4">
      <c r="A861">
        <v>859</v>
      </c>
      <c r="B861" t="s">
        <v>12054</v>
      </c>
      <c r="C861" s="1">
        <v>44440</v>
      </c>
      <c r="D861" t="s">
        <v>1406</v>
      </c>
      <c r="F861">
        <v>10</v>
      </c>
      <c r="G861">
        <v>20</v>
      </c>
      <c r="H861">
        <v>20</v>
      </c>
      <c r="I861">
        <v>20</v>
      </c>
      <c r="J861">
        <v>20</v>
      </c>
      <c r="K861">
        <v>115</v>
      </c>
      <c r="L861">
        <v>124</v>
      </c>
      <c r="M861">
        <v>122</v>
      </c>
      <c r="N861">
        <v>1</v>
      </c>
      <c r="O861">
        <v>1</v>
      </c>
      <c r="P861">
        <v>0</v>
      </c>
      <c r="Q861">
        <v>876</v>
      </c>
      <c r="R861">
        <v>251000</v>
      </c>
      <c r="S861">
        <v>1591603</v>
      </c>
      <c r="T861">
        <v>6.34104780876494</v>
      </c>
      <c r="U861">
        <v>3</v>
      </c>
    </row>
    <row r="862" spans="1:21" x14ac:dyDescent="0.4">
      <c r="A862">
        <v>860</v>
      </c>
      <c r="B862" t="s">
        <v>12054</v>
      </c>
      <c r="C862" s="1">
        <v>44440</v>
      </c>
      <c r="D862" t="s">
        <v>1407</v>
      </c>
      <c r="F862">
        <v>10</v>
      </c>
      <c r="G862">
        <v>10</v>
      </c>
      <c r="H862">
        <v>30</v>
      </c>
      <c r="I862">
        <v>20</v>
      </c>
      <c r="J862">
        <v>20</v>
      </c>
      <c r="K862">
        <v>119</v>
      </c>
      <c r="L862">
        <v>121</v>
      </c>
      <c r="M862">
        <v>123</v>
      </c>
      <c r="N862">
        <v>1</v>
      </c>
      <c r="O862">
        <v>1</v>
      </c>
      <c r="P862">
        <v>0</v>
      </c>
      <c r="Q862">
        <v>852</v>
      </c>
      <c r="R862">
        <v>251000</v>
      </c>
      <c r="S862">
        <v>958474</v>
      </c>
      <c r="T862">
        <v>3.8186215139442199</v>
      </c>
      <c r="U862">
        <v>2</v>
      </c>
    </row>
    <row r="863" spans="1:21" x14ac:dyDescent="0.4">
      <c r="A863">
        <v>861</v>
      </c>
      <c r="B863" t="s">
        <v>12054</v>
      </c>
      <c r="C863" s="1">
        <v>44440</v>
      </c>
      <c r="D863" t="s">
        <v>1408</v>
      </c>
      <c r="F863">
        <v>20</v>
      </c>
      <c r="G863">
        <v>20</v>
      </c>
      <c r="H863">
        <v>20</v>
      </c>
      <c r="I863">
        <v>20</v>
      </c>
      <c r="J863">
        <v>20</v>
      </c>
      <c r="K863">
        <v>16</v>
      </c>
      <c r="L863">
        <v>14</v>
      </c>
      <c r="M863">
        <v>9</v>
      </c>
      <c r="N863">
        <v>0</v>
      </c>
      <c r="O863">
        <v>1</v>
      </c>
      <c r="P863">
        <v>0</v>
      </c>
      <c r="Q863">
        <v>1061</v>
      </c>
      <c r="R863">
        <v>251000</v>
      </c>
      <c r="S863">
        <v>1235046</v>
      </c>
      <c r="T863">
        <v>4.9205019920318698</v>
      </c>
      <c r="U863">
        <v>3</v>
      </c>
    </row>
    <row r="864" spans="1:21" x14ac:dyDescent="0.4">
      <c r="A864">
        <v>862</v>
      </c>
      <c r="B864" t="s">
        <v>12054</v>
      </c>
      <c r="C864" s="1">
        <v>44440</v>
      </c>
      <c r="D864" t="s">
        <v>1409</v>
      </c>
      <c r="E864" t="s">
        <v>1410</v>
      </c>
      <c r="F864">
        <v>10</v>
      </c>
      <c r="G864">
        <v>10</v>
      </c>
      <c r="H864">
        <v>20</v>
      </c>
      <c r="I864">
        <v>10</v>
      </c>
      <c r="J864">
        <v>10</v>
      </c>
      <c r="K864">
        <v>31</v>
      </c>
      <c r="L864">
        <v>41</v>
      </c>
      <c r="M864">
        <v>143</v>
      </c>
      <c r="N864">
        <v>2</v>
      </c>
      <c r="O864">
        <v>0</v>
      </c>
      <c r="P864">
        <v>4.4925130209999997</v>
      </c>
      <c r="Q864">
        <v>1025</v>
      </c>
      <c r="R864">
        <v>251000</v>
      </c>
      <c r="S864">
        <v>316362</v>
      </c>
      <c r="T864">
        <v>1.26040637450199</v>
      </c>
      <c r="U864">
        <v>2</v>
      </c>
    </row>
    <row r="865" spans="1:21" x14ac:dyDescent="0.4">
      <c r="A865">
        <v>863</v>
      </c>
      <c r="B865" t="s">
        <v>12054</v>
      </c>
      <c r="C865" s="1">
        <v>44440</v>
      </c>
      <c r="D865" t="s">
        <v>1411</v>
      </c>
      <c r="F865">
        <v>10</v>
      </c>
      <c r="G865">
        <v>10</v>
      </c>
      <c r="H865">
        <v>10</v>
      </c>
      <c r="I865">
        <v>20</v>
      </c>
      <c r="J865">
        <v>10</v>
      </c>
      <c r="K865">
        <v>34</v>
      </c>
      <c r="L865">
        <v>38</v>
      </c>
      <c r="M865">
        <v>131</v>
      </c>
      <c r="N865">
        <v>0</v>
      </c>
      <c r="O865">
        <v>1</v>
      </c>
      <c r="P865">
        <v>0</v>
      </c>
      <c r="Q865">
        <v>600</v>
      </c>
      <c r="R865">
        <v>251000</v>
      </c>
      <c r="S865">
        <v>18399</v>
      </c>
      <c r="T865">
        <v>7.3302788844621505E-2</v>
      </c>
      <c r="U865">
        <v>0</v>
      </c>
    </row>
    <row r="866" spans="1:21" x14ac:dyDescent="0.4">
      <c r="A866">
        <v>864</v>
      </c>
      <c r="B866" t="s">
        <v>12054</v>
      </c>
      <c r="C866" s="1">
        <v>44440</v>
      </c>
      <c r="D866" t="s">
        <v>1412</v>
      </c>
      <c r="E866" t="s">
        <v>1413</v>
      </c>
      <c r="F866">
        <v>10</v>
      </c>
      <c r="G866">
        <v>10</v>
      </c>
      <c r="H866">
        <v>10</v>
      </c>
      <c r="I866">
        <v>20</v>
      </c>
      <c r="J866">
        <v>10</v>
      </c>
      <c r="K866">
        <v>232</v>
      </c>
      <c r="L866">
        <v>235</v>
      </c>
      <c r="M866">
        <v>237</v>
      </c>
      <c r="N866">
        <v>1</v>
      </c>
      <c r="O866">
        <v>1</v>
      </c>
      <c r="P866">
        <v>17.006510420000001</v>
      </c>
      <c r="Q866">
        <v>724</v>
      </c>
      <c r="R866">
        <v>251000</v>
      </c>
      <c r="S866">
        <v>340140</v>
      </c>
      <c r="T866">
        <v>1.3551394422310701</v>
      </c>
      <c r="U866">
        <v>2</v>
      </c>
    </row>
    <row r="867" spans="1:21" x14ac:dyDescent="0.4">
      <c r="A867">
        <v>865</v>
      </c>
      <c r="B867" t="s">
        <v>12054</v>
      </c>
      <c r="C867" s="1">
        <v>44440</v>
      </c>
      <c r="D867" t="s">
        <v>1414</v>
      </c>
      <c r="F867">
        <v>20</v>
      </c>
      <c r="G867">
        <v>10</v>
      </c>
      <c r="H867">
        <v>10</v>
      </c>
      <c r="I867">
        <v>30</v>
      </c>
      <c r="J867">
        <v>20</v>
      </c>
      <c r="K867">
        <v>20</v>
      </c>
      <c r="L867">
        <v>15</v>
      </c>
      <c r="M867">
        <v>20</v>
      </c>
      <c r="N867">
        <v>0</v>
      </c>
      <c r="O867">
        <v>2</v>
      </c>
      <c r="P867">
        <v>0</v>
      </c>
      <c r="Q867">
        <v>862</v>
      </c>
      <c r="R867">
        <v>251000</v>
      </c>
      <c r="S867">
        <v>304214</v>
      </c>
      <c r="T867">
        <v>1.21200796812749</v>
      </c>
      <c r="U867">
        <v>2</v>
      </c>
    </row>
    <row r="868" spans="1:21" x14ac:dyDescent="0.4">
      <c r="A868">
        <v>866</v>
      </c>
      <c r="B868" t="s">
        <v>12054</v>
      </c>
      <c r="C868" s="1">
        <v>44409</v>
      </c>
      <c r="D868" t="s">
        <v>1415</v>
      </c>
      <c r="F868">
        <v>20</v>
      </c>
      <c r="G868">
        <v>10</v>
      </c>
      <c r="H868">
        <v>10</v>
      </c>
      <c r="I868">
        <v>10</v>
      </c>
      <c r="J868">
        <v>20</v>
      </c>
      <c r="K868">
        <v>30</v>
      </c>
      <c r="L868">
        <v>24</v>
      </c>
      <c r="M868">
        <v>24</v>
      </c>
      <c r="N868">
        <v>1</v>
      </c>
      <c r="O868">
        <v>1</v>
      </c>
      <c r="P868">
        <v>0</v>
      </c>
      <c r="Q868">
        <v>843</v>
      </c>
      <c r="R868">
        <v>236000</v>
      </c>
      <c r="S868">
        <v>2496383</v>
      </c>
      <c r="T868">
        <v>10.577894067796599</v>
      </c>
      <c r="U868">
        <v>3</v>
      </c>
    </row>
    <row r="869" spans="1:21" x14ac:dyDescent="0.4">
      <c r="A869">
        <v>867</v>
      </c>
      <c r="B869" t="s">
        <v>12054</v>
      </c>
      <c r="C869" s="1">
        <v>44409</v>
      </c>
      <c r="D869" t="s">
        <v>1416</v>
      </c>
      <c r="E869" t="s">
        <v>1417</v>
      </c>
      <c r="F869">
        <v>10</v>
      </c>
      <c r="G869">
        <v>10</v>
      </c>
      <c r="H869">
        <v>20</v>
      </c>
      <c r="I869">
        <v>20</v>
      </c>
      <c r="J869">
        <v>10</v>
      </c>
      <c r="K869">
        <v>51</v>
      </c>
      <c r="L869">
        <v>56</v>
      </c>
      <c r="M869">
        <v>54</v>
      </c>
      <c r="N869">
        <v>1</v>
      </c>
      <c r="O869">
        <v>2</v>
      </c>
      <c r="P869">
        <v>7.731445313</v>
      </c>
      <c r="Q869">
        <v>839</v>
      </c>
      <c r="R869">
        <v>236000</v>
      </c>
      <c r="S869">
        <v>1888749</v>
      </c>
      <c r="T869">
        <v>8.0031737288135592</v>
      </c>
      <c r="U869">
        <v>3</v>
      </c>
    </row>
    <row r="870" spans="1:21" x14ac:dyDescent="0.4">
      <c r="A870">
        <v>868</v>
      </c>
      <c r="B870" t="s">
        <v>12054</v>
      </c>
      <c r="C870" s="1">
        <v>44409</v>
      </c>
      <c r="D870" t="s">
        <v>1418</v>
      </c>
      <c r="E870" t="s">
        <v>1137</v>
      </c>
      <c r="F870">
        <v>10</v>
      </c>
      <c r="G870">
        <v>10</v>
      </c>
      <c r="H870">
        <v>20</v>
      </c>
      <c r="I870">
        <v>20</v>
      </c>
      <c r="J870">
        <v>10</v>
      </c>
      <c r="K870">
        <v>31</v>
      </c>
      <c r="L870">
        <v>22</v>
      </c>
      <c r="M870">
        <v>27</v>
      </c>
      <c r="N870">
        <v>2</v>
      </c>
      <c r="O870">
        <v>0</v>
      </c>
      <c r="P870">
        <v>4.1882595489999996</v>
      </c>
      <c r="Q870">
        <v>629</v>
      </c>
      <c r="R870">
        <v>236000</v>
      </c>
      <c r="S870">
        <v>411304</v>
      </c>
      <c r="T870">
        <v>1.74281355932203</v>
      </c>
      <c r="U870">
        <v>2</v>
      </c>
    </row>
    <row r="871" spans="1:21" x14ac:dyDescent="0.4">
      <c r="A871">
        <v>869</v>
      </c>
      <c r="B871" t="s">
        <v>12054</v>
      </c>
      <c r="C871" s="1">
        <v>44409</v>
      </c>
      <c r="D871" t="s">
        <v>1419</v>
      </c>
      <c r="F871">
        <v>10</v>
      </c>
      <c r="G871">
        <v>10</v>
      </c>
      <c r="H871">
        <v>10</v>
      </c>
      <c r="I871">
        <v>20</v>
      </c>
      <c r="J871">
        <v>20</v>
      </c>
      <c r="K871">
        <v>38</v>
      </c>
      <c r="L871">
        <v>50</v>
      </c>
      <c r="M871">
        <v>50</v>
      </c>
      <c r="N871">
        <v>1</v>
      </c>
      <c r="O871">
        <v>1</v>
      </c>
      <c r="P871">
        <v>0</v>
      </c>
      <c r="Q871">
        <v>843</v>
      </c>
      <c r="R871">
        <v>236000</v>
      </c>
      <c r="S871">
        <v>1720778</v>
      </c>
      <c r="T871">
        <v>7.2914322033898298</v>
      </c>
      <c r="U871">
        <v>3</v>
      </c>
    </row>
    <row r="872" spans="1:21" x14ac:dyDescent="0.4">
      <c r="A872">
        <v>870</v>
      </c>
      <c r="B872" t="s">
        <v>12054</v>
      </c>
      <c r="C872" s="1">
        <v>44409</v>
      </c>
      <c r="D872" t="s">
        <v>1420</v>
      </c>
      <c r="F872">
        <v>10</v>
      </c>
      <c r="G872">
        <v>20</v>
      </c>
      <c r="H872">
        <v>10</v>
      </c>
      <c r="I872">
        <v>20</v>
      </c>
      <c r="J872">
        <v>20</v>
      </c>
      <c r="K872">
        <v>221</v>
      </c>
      <c r="L872">
        <v>232</v>
      </c>
      <c r="M872">
        <v>237</v>
      </c>
      <c r="N872">
        <v>0</v>
      </c>
      <c r="O872">
        <v>1</v>
      </c>
      <c r="P872">
        <v>0</v>
      </c>
      <c r="Q872">
        <v>691</v>
      </c>
      <c r="R872">
        <v>236000</v>
      </c>
      <c r="S872">
        <v>923491</v>
      </c>
      <c r="T872">
        <v>3.91309745762711</v>
      </c>
      <c r="U872">
        <v>2</v>
      </c>
    </row>
    <row r="873" spans="1:21" x14ac:dyDescent="0.4">
      <c r="A873">
        <v>871</v>
      </c>
      <c r="B873" t="s">
        <v>12054</v>
      </c>
      <c r="C873" s="1">
        <v>44409</v>
      </c>
      <c r="D873" t="s">
        <v>1421</v>
      </c>
      <c r="F873">
        <v>10</v>
      </c>
      <c r="G873">
        <v>20</v>
      </c>
      <c r="H873">
        <v>10</v>
      </c>
      <c r="I873">
        <v>20</v>
      </c>
      <c r="J873">
        <v>20</v>
      </c>
      <c r="K873">
        <v>27</v>
      </c>
      <c r="L873">
        <v>27</v>
      </c>
      <c r="M873">
        <v>32</v>
      </c>
      <c r="N873">
        <v>0</v>
      </c>
      <c r="O873">
        <v>0</v>
      </c>
      <c r="P873">
        <v>0</v>
      </c>
      <c r="Q873">
        <v>863</v>
      </c>
      <c r="R873">
        <v>236000</v>
      </c>
      <c r="S873">
        <v>918515</v>
      </c>
      <c r="T873">
        <v>3.8920127118644001</v>
      </c>
      <c r="U873">
        <v>2</v>
      </c>
    </row>
    <row r="874" spans="1:21" x14ac:dyDescent="0.4">
      <c r="A874">
        <v>872</v>
      </c>
      <c r="B874" t="s">
        <v>12054</v>
      </c>
      <c r="C874" s="1">
        <v>44409</v>
      </c>
      <c r="D874" t="s">
        <v>1422</v>
      </c>
      <c r="E874" t="s">
        <v>1423</v>
      </c>
      <c r="F874">
        <v>20</v>
      </c>
      <c r="G874">
        <v>10</v>
      </c>
      <c r="H874">
        <v>30</v>
      </c>
      <c r="I874">
        <v>20</v>
      </c>
      <c r="J874">
        <v>30</v>
      </c>
      <c r="K874">
        <v>28</v>
      </c>
      <c r="L874">
        <v>23</v>
      </c>
      <c r="M874">
        <v>24</v>
      </c>
      <c r="N874">
        <v>2</v>
      </c>
      <c r="O874">
        <v>1</v>
      </c>
      <c r="P874">
        <v>7.6119791670000003</v>
      </c>
      <c r="Q874">
        <v>859</v>
      </c>
      <c r="R874">
        <v>236000</v>
      </c>
      <c r="S874">
        <v>696448</v>
      </c>
      <c r="T874">
        <v>2.95105084745762</v>
      </c>
      <c r="U874">
        <v>2</v>
      </c>
    </row>
    <row r="875" spans="1:21" x14ac:dyDescent="0.4">
      <c r="A875">
        <v>873</v>
      </c>
      <c r="B875" t="s">
        <v>12054</v>
      </c>
      <c r="C875" s="1">
        <v>44409</v>
      </c>
      <c r="D875" t="s">
        <v>1424</v>
      </c>
      <c r="E875" t="s">
        <v>1425</v>
      </c>
      <c r="F875">
        <v>30</v>
      </c>
      <c r="G875">
        <v>30</v>
      </c>
      <c r="H875">
        <v>30</v>
      </c>
      <c r="I875">
        <v>30</v>
      </c>
      <c r="J875">
        <v>50</v>
      </c>
      <c r="K875">
        <v>153</v>
      </c>
      <c r="L875">
        <v>107</v>
      </c>
      <c r="M875">
        <v>55</v>
      </c>
      <c r="N875">
        <v>2</v>
      </c>
      <c r="O875">
        <v>0</v>
      </c>
      <c r="P875">
        <v>11.565755210000001</v>
      </c>
      <c r="Q875">
        <v>1026</v>
      </c>
      <c r="R875">
        <v>236000</v>
      </c>
      <c r="S875">
        <v>1287218</v>
      </c>
      <c r="T875">
        <v>5.4543135593220304</v>
      </c>
      <c r="U875">
        <v>3</v>
      </c>
    </row>
    <row r="876" spans="1:21" x14ac:dyDescent="0.4">
      <c r="A876">
        <v>874</v>
      </c>
      <c r="B876" t="s">
        <v>12054</v>
      </c>
      <c r="C876" s="1">
        <v>44409</v>
      </c>
      <c r="D876" t="s">
        <v>1426</v>
      </c>
      <c r="E876" t="s">
        <v>1427</v>
      </c>
      <c r="F876">
        <v>10</v>
      </c>
      <c r="G876">
        <v>10</v>
      </c>
      <c r="H876">
        <v>20</v>
      </c>
      <c r="I876">
        <v>20</v>
      </c>
      <c r="J876">
        <v>10</v>
      </c>
      <c r="K876">
        <v>23</v>
      </c>
      <c r="L876">
        <v>17</v>
      </c>
      <c r="M876">
        <v>15</v>
      </c>
      <c r="N876">
        <v>2</v>
      </c>
      <c r="O876">
        <v>1</v>
      </c>
      <c r="P876">
        <v>8.6398654510000004</v>
      </c>
      <c r="Q876">
        <v>948</v>
      </c>
      <c r="R876">
        <v>236000</v>
      </c>
      <c r="S876">
        <v>1603358</v>
      </c>
      <c r="T876">
        <v>6.7938898305084701</v>
      </c>
      <c r="U876">
        <v>3</v>
      </c>
    </row>
    <row r="877" spans="1:21" x14ac:dyDescent="0.4">
      <c r="A877">
        <v>875</v>
      </c>
      <c r="B877" t="s">
        <v>12054</v>
      </c>
      <c r="C877" s="1">
        <v>44409</v>
      </c>
      <c r="D877" t="s">
        <v>1428</v>
      </c>
      <c r="E877" t="s">
        <v>1115</v>
      </c>
      <c r="F877">
        <v>10</v>
      </c>
      <c r="G877">
        <v>10</v>
      </c>
      <c r="H877">
        <v>20</v>
      </c>
      <c r="I877">
        <v>20</v>
      </c>
      <c r="J877">
        <v>20</v>
      </c>
      <c r="K877">
        <v>201</v>
      </c>
      <c r="L877">
        <v>204</v>
      </c>
      <c r="M877">
        <v>198</v>
      </c>
      <c r="N877">
        <v>2</v>
      </c>
      <c r="O877">
        <v>1</v>
      </c>
      <c r="P877">
        <v>10.632378470000001</v>
      </c>
      <c r="Q877">
        <v>890</v>
      </c>
      <c r="R877">
        <v>236000</v>
      </c>
      <c r="S877">
        <v>915796</v>
      </c>
      <c r="T877">
        <v>3.8804915254237198</v>
      </c>
      <c r="U877">
        <v>2</v>
      </c>
    </row>
    <row r="878" spans="1:21" x14ac:dyDescent="0.4">
      <c r="A878">
        <v>876</v>
      </c>
      <c r="B878" t="s">
        <v>12054</v>
      </c>
      <c r="C878" s="1">
        <v>44409</v>
      </c>
      <c r="D878" t="s">
        <v>1429</v>
      </c>
      <c r="E878" t="s">
        <v>1430</v>
      </c>
      <c r="F878">
        <v>30</v>
      </c>
      <c r="G878">
        <v>20</v>
      </c>
      <c r="H878">
        <v>20</v>
      </c>
      <c r="I878">
        <v>20</v>
      </c>
      <c r="J878">
        <v>30</v>
      </c>
      <c r="K878">
        <v>59</v>
      </c>
      <c r="L878">
        <v>55</v>
      </c>
      <c r="M878">
        <v>53</v>
      </c>
      <c r="N878">
        <v>2</v>
      </c>
      <c r="O878">
        <v>1</v>
      </c>
      <c r="P878">
        <v>7.1559244790000003</v>
      </c>
      <c r="Q878">
        <v>748</v>
      </c>
      <c r="R878">
        <v>236000</v>
      </c>
      <c r="S878">
        <v>97369</v>
      </c>
      <c r="T878">
        <v>0.412580508474576</v>
      </c>
      <c r="U878">
        <v>1</v>
      </c>
    </row>
    <row r="879" spans="1:21" x14ac:dyDescent="0.4">
      <c r="A879">
        <v>877</v>
      </c>
      <c r="B879" t="s">
        <v>12054</v>
      </c>
      <c r="C879" s="1">
        <v>44409</v>
      </c>
      <c r="D879" t="s">
        <v>1431</v>
      </c>
      <c r="E879" t="s">
        <v>1432</v>
      </c>
      <c r="F879">
        <v>20</v>
      </c>
      <c r="G879">
        <v>20</v>
      </c>
      <c r="H879">
        <v>10</v>
      </c>
      <c r="I879">
        <v>40</v>
      </c>
      <c r="J879">
        <v>30</v>
      </c>
      <c r="K879">
        <v>25</v>
      </c>
      <c r="L879">
        <v>12</v>
      </c>
      <c r="M879">
        <v>6</v>
      </c>
      <c r="N879">
        <v>1</v>
      </c>
      <c r="O879">
        <v>1</v>
      </c>
      <c r="P879">
        <v>13.71744792</v>
      </c>
      <c r="Q879">
        <v>891</v>
      </c>
      <c r="R879">
        <v>236000</v>
      </c>
      <c r="S879">
        <v>1091731</v>
      </c>
      <c r="T879">
        <v>4.6259788135593203</v>
      </c>
      <c r="U879">
        <v>3</v>
      </c>
    </row>
    <row r="880" spans="1:21" x14ac:dyDescent="0.4">
      <c r="A880">
        <v>878</v>
      </c>
      <c r="B880" t="s">
        <v>12054</v>
      </c>
      <c r="C880" s="1">
        <v>44378</v>
      </c>
      <c r="D880" t="s">
        <v>1433</v>
      </c>
      <c r="E880" t="s">
        <v>1434</v>
      </c>
      <c r="F880">
        <v>10</v>
      </c>
      <c r="G880">
        <v>10</v>
      </c>
      <c r="H880">
        <v>20</v>
      </c>
      <c r="I880">
        <v>30</v>
      </c>
      <c r="J880">
        <v>10</v>
      </c>
      <c r="K880">
        <v>16</v>
      </c>
      <c r="L880">
        <v>14</v>
      </c>
      <c r="M880">
        <v>16</v>
      </c>
      <c r="N880">
        <v>1</v>
      </c>
      <c r="O880">
        <v>1</v>
      </c>
      <c r="P880">
        <v>5.1209852429999998</v>
      </c>
      <c r="Q880">
        <v>910</v>
      </c>
      <c r="R880">
        <v>221000</v>
      </c>
      <c r="S880">
        <v>355934</v>
      </c>
      <c r="T880">
        <v>1.6105610859728501</v>
      </c>
      <c r="U880">
        <v>2</v>
      </c>
    </row>
    <row r="881" spans="1:21" x14ac:dyDescent="0.4">
      <c r="A881">
        <v>879</v>
      </c>
      <c r="B881" t="s">
        <v>12054</v>
      </c>
      <c r="C881" s="1">
        <v>44378</v>
      </c>
      <c r="D881" t="s">
        <v>1435</v>
      </c>
      <c r="E881" t="s">
        <v>1436</v>
      </c>
      <c r="F881">
        <v>20</v>
      </c>
      <c r="G881">
        <v>10</v>
      </c>
      <c r="H881">
        <v>10</v>
      </c>
      <c r="I881">
        <v>20</v>
      </c>
      <c r="J881">
        <v>10</v>
      </c>
      <c r="K881">
        <v>25</v>
      </c>
      <c r="L881">
        <v>15</v>
      </c>
      <c r="M881">
        <v>8</v>
      </c>
      <c r="N881">
        <v>1</v>
      </c>
      <c r="O881">
        <v>0</v>
      </c>
      <c r="P881">
        <v>7.8104383679999998</v>
      </c>
      <c r="Q881">
        <v>1063</v>
      </c>
      <c r="R881">
        <v>221000</v>
      </c>
      <c r="S881">
        <v>1102025</v>
      </c>
      <c r="T881">
        <v>4.9865384615384603</v>
      </c>
      <c r="U881">
        <v>3</v>
      </c>
    </row>
    <row r="882" spans="1:21" x14ac:dyDescent="0.4">
      <c r="A882">
        <v>880</v>
      </c>
      <c r="B882" t="s">
        <v>12054</v>
      </c>
      <c r="C882" s="1">
        <v>44378</v>
      </c>
      <c r="D882" t="s">
        <v>1437</v>
      </c>
      <c r="E882" t="s">
        <v>1137</v>
      </c>
      <c r="F882">
        <v>20</v>
      </c>
      <c r="G882">
        <v>10</v>
      </c>
      <c r="H882">
        <v>20</v>
      </c>
      <c r="I882">
        <v>30</v>
      </c>
      <c r="J882">
        <v>10</v>
      </c>
      <c r="K882">
        <v>121</v>
      </c>
      <c r="L882">
        <v>119</v>
      </c>
      <c r="M882">
        <v>125</v>
      </c>
      <c r="N882">
        <v>1</v>
      </c>
      <c r="O882">
        <v>0</v>
      </c>
      <c r="P882">
        <v>5.0935329859999996</v>
      </c>
      <c r="Q882">
        <v>873</v>
      </c>
      <c r="R882">
        <v>221000</v>
      </c>
      <c r="S882">
        <v>744391</v>
      </c>
      <c r="T882">
        <v>3.3682850678733001</v>
      </c>
      <c r="U882">
        <v>2</v>
      </c>
    </row>
    <row r="883" spans="1:21" x14ac:dyDescent="0.4">
      <c r="A883">
        <v>881</v>
      </c>
      <c r="B883" t="s">
        <v>12054</v>
      </c>
      <c r="C883" s="1">
        <v>44378</v>
      </c>
      <c r="D883" t="s">
        <v>1438</v>
      </c>
      <c r="E883" t="s">
        <v>1439</v>
      </c>
      <c r="F883">
        <v>20</v>
      </c>
      <c r="G883">
        <v>10</v>
      </c>
      <c r="H883">
        <v>30</v>
      </c>
      <c r="I883">
        <v>20</v>
      </c>
      <c r="J883">
        <v>30</v>
      </c>
      <c r="K883">
        <v>247</v>
      </c>
      <c r="L883">
        <v>246</v>
      </c>
      <c r="M883">
        <v>243</v>
      </c>
      <c r="N883">
        <v>2</v>
      </c>
      <c r="O883">
        <v>1</v>
      </c>
      <c r="P883">
        <v>12.376627600000001</v>
      </c>
      <c r="Q883">
        <v>1081</v>
      </c>
      <c r="R883">
        <v>221000</v>
      </c>
      <c r="S883">
        <v>1298630</v>
      </c>
      <c r="T883">
        <v>5.8761538461538398</v>
      </c>
      <c r="U883">
        <v>3</v>
      </c>
    </row>
    <row r="884" spans="1:21" x14ac:dyDescent="0.4">
      <c r="A884">
        <v>882</v>
      </c>
      <c r="B884" t="s">
        <v>12054</v>
      </c>
      <c r="C884" s="1">
        <v>44378</v>
      </c>
      <c r="D884" t="s">
        <v>1440</v>
      </c>
      <c r="E884" t="s">
        <v>1441</v>
      </c>
      <c r="F884">
        <v>10</v>
      </c>
      <c r="G884">
        <v>10</v>
      </c>
      <c r="H884">
        <v>50</v>
      </c>
      <c r="I884">
        <v>20</v>
      </c>
      <c r="J884">
        <v>10</v>
      </c>
      <c r="K884">
        <v>26</v>
      </c>
      <c r="L884">
        <v>24</v>
      </c>
      <c r="M884">
        <v>20</v>
      </c>
      <c r="N884">
        <v>1</v>
      </c>
      <c r="O884">
        <v>2</v>
      </c>
      <c r="P884">
        <v>9.1497395830000006</v>
      </c>
      <c r="Q884">
        <v>1079</v>
      </c>
      <c r="R884">
        <v>221000</v>
      </c>
      <c r="S884">
        <v>2617468</v>
      </c>
      <c r="T884">
        <v>11.8437466063348</v>
      </c>
      <c r="U884">
        <v>3</v>
      </c>
    </row>
    <row r="885" spans="1:21" x14ac:dyDescent="0.4">
      <c r="A885">
        <v>883</v>
      </c>
      <c r="B885" t="s">
        <v>12054</v>
      </c>
      <c r="C885" s="1">
        <v>44378</v>
      </c>
      <c r="D885" t="s">
        <v>1442</v>
      </c>
      <c r="E885" t="s">
        <v>1443</v>
      </c>
      <c r="F885">
        <v>10</v>
      </c>
      <c r="G885">
        <v>10</v>
      </c>
      <c r="H885">
        <v>20</v>
      </c>
      <c r="I885">
        <v>20</v>
      </c>
      <c r="J885">
        <v>20</v>
      </c>
      <c r="K885">
        <v>92</v>
      </c>
      <c r="L885">
        <v>84</v>
      </c>
      <c r="M885">
        <v>58</v>
      </c>
      <c r="N885">
        <v>0</v>
      </c>
      <c r="O885">
        <v>1</v>
      </c>
      <c r="P885">
        <v>7.5014105899999999</v>
      </c>
      <c r="Q885">
        <v>877</v>
      </c>
      <c r="R885">
        <v>221000</v>
      </c>
      <c r="S885">
        <v>579901</v>
      </c>
      <c r="T885">
        <v>2.6239864253393601</v>
      </c>
      <c r="U885">
        <v>2</v>
      </c>
    </row>
    <row r="886" spans="1:21" x14ac:dyDescent="0.4">
      <c r="A886">
        <v>884</v>
      </c>
      <c r="B886" t="s">
        <v>12054</v>
      </c>
      <c r="C886" s="1">
        <v>44378</v>
      </c>
      <c r="D886" t="s">
        <v>1444</v>
      </c>
      <c r="E886" t="s">
        <v>1445</v>
      </c>
      <c r="F886">
        <v>10</v>
      </c>
      <c r="G886">
        <v>10</v>
      </c>
      <c r="H886">
        <v>20</v>
      </c>
      <c r="I886">
        <v>20</v>
      </c>
      <c r="J886">
        <v>10</v>
      </c>
      <c r="K886">
        <v>14</v>
      </c>
      <c r="L886">
        <v>9</v>
      </c>
      <c r="M886">
        <v>6</v>
      </c>
      <c r="N886">
        <v>2</v>
      </c>
      <c r="O886">
        <v>1</v>
      </c>
      <c r="P886">
        <v>3.1666666669999999</v>
      </c>
      <c r="Q886">
        <v>918</v>
      </c>
      <c r="R886">
        <v>221000</v>
      </c>
      <c r="S886">
        <v>718984</v>
      </c>
      <c r="T886">
        <v>3.25332126696832</v>
      </c>
      <c r="U886">
        <v>2</v>
      </c>
    </row>
    <row r="887" spans="1:21" x14ac:dyDescent="0.4">
      <c r="A887">
        <v>885</v>
      </c>
      <c r="B887" t="s">
        <v>12054</v>
      </c>
      <c r="C887" s="1">
        <v>44378</v>
      </c>
      <c r="D887" t="s">
        <v>1446</v>
      </c>
      <c r="E887" t="s">
        <v>1447</v>
      </c>
      <c r="F887">
        <v>10</v>
      </c>
      <c r="G887">
        <v>10</v>
      </c>
      <c r="H887">
        <v>20</v>
      </c>
      <c r="I887">
        <v>30</v>
      </c>
      <c r="J887">
        <v>30</v>
      </c>
      <c r="K887">
        <v>21</v>
      </c>
      <c r="L887">
        <v>13</v>
      </c>
      <c r="M887">
        <v>12</v>
      </c>
      <c r="N887">
        <v>0</v>
      </c>
      <c r="O887">
        <v>1</v>
      </c>
      <c r="P887">
        <v>4.1627604170000003</v>
      </c>
      <c r="Q887">
        <v>1119</v>
      </c>
      <c r="R887">
        <v>221000</v>
      </c>
      <c r="S887">
        <v>359497</v>
      </c>
      <c r="T887">
        <v>1.62668325791855</v>
      </c>
      <c r="U887">
        <v>2</v>
      </c>
    </row>
    <row r="888" spans="1:21" x14ac:dyDescent="0.4">
      <c r="A888">
        <v>886</v>
      </c>
      <c r="B888" t="s">
        <v>12054</v>
      </c>
      <c r="C888" s="1">
        <v>44378</v>
      </c>
      <c r="D888" t="s">
        <v>1448</v>
      </c>
      <c r="E888" t="s">
        <v>1449</v>
      </c>
      <c r="F888">
        <v>10</v>
      </c>
      <c r="G888">
        <v>10</v>
      </c>
      <c r="H888">
        <v>20</v>
      </c>
      <c r="I888">
        <v>20</v>
      </c>
      <c r="J888">
        <v>10</v>
      </c>
      <c r="K888">
        <v>19</v>
      </c>
      <c r="L888">
        <v>18</v>
      </c>
      <c r="M888">
        <v>24</v>
      </c>
      <c r="N888">
        <v>1</v>
      </c>
      <c r="O888">
        <v>1</v>
      </c>
      <c r="P888">
        <v>10.94509549</v>
      </c>
      <c r="Q888">
        <v>934</v>
      </c>
      <c r="R888">
        <v>221000</v>
      </c>
      <c r="S888">
        <v>1707154</v>
      </c>
      <c r="T888">
        <v>7.72467873303167</v>
      </c>
      <c r="U888">
        <v>3</v>
      </c>
    </row>
    <row r="889" spans="1:21" x14ac:dyDescent="0.4">
      <c r="A889">
        <v>887</v>
      </c>
      <c r="B889" t="s">
        <v>12054</v>
      </c>
      <c r="C889" s="1">
        <v>44378</v>
      </c>
      <c r="D889" t="s">
        <v>1450</v>
      </c>
      <c r="E889" t="s">
        <v>1451</v>
      </c>
      <c r="F889">
        <v>10</v>
      </c>
      <c r="G889">
        <v>10</v>
      </c>
      <c r="H889">
        <v>30</v>
      </c>
      <c r="I889">
        <v>20</v>
      </c>
      <c r="J889">
        <v>20</v>
      </c>
      <c r="K889">
        <v>249</v>
      </c>
      <c r="L889">
        <v>252</v>
      </c>
      <c r="M889">
        <v>251</v>
      </c>
      <c r="N889">
        <v>2</v>
      </c>
      <c r="O889">
        <v>1</v>
      </c>
      <c r="P889">
        <v>4.6761067709999997</v>
      </c>
      <c r="Q889">
        <v>924</v>
      </c>
      <c r="R889">
        <v>221000</v>
      </c>
      <c r="S889">
        <v>506807</v>
      </c>
      <c r="T889">
        <v>2.2932443438913999</v>
      </c>
      <c r="U889">
        <v>2</v>
      </c>
    </row>
    <row r="890" spans="1:21" x14ac:dyDescent="0.4">
      <c r="A890">
        <v>888</v>
      </c>
      <c r="B890" t="s">
        <v>12054</v>
      </c>
      <c r="C890" s="1">
        <v>44378</v>
      </c>
      <c r="D890" t="s">
        <v>1452</v>
      </c>
      <c r="E890" t="s">
        <v>1453</v>
      </c>
      <c r="F890">
        <v>10</v>
      </c>
      <c r="G890">
        <v>10</v>
      </c>
      <c r="H890">
        <v>20</v>
      </c>
      <c r="I890">
        <v>20</v>
      </c>
      <c r="J890">
        <v>10</v>
      </c>
      <c r="K890">
        <v>250</v>
      </c>
      <c r="L890">
        <v>250</v>
      </c>
      <c r="M890">
        <v>251</v>
      </c>
      <c r="N890">
        <v>1</v>
      </c>
      <c r="O890">
        <v>1</v>
      </c>
      <c r="P890">
        <v>5.561523438</v>
      </c>
      <c r="Q890">
        <v>692</v>
      </c>
      <c r="R890">
        <v>221000</v>
      </c>
      <c r="S890">
        <v>802450</v>
      </c>
      <c r="T890">
        <v>3.6309954751131199</v>
      </c>
      <c r="U890">
        <v>2</v>
      </c>
    </row>
    <row r="891" spans="1:21" x14ac:dyDescent="0.4">
      <c r="A891">
        <v>889</v>
      </c>
      <c r="B891" t="s">
        <v>12054</v>
      </c>
      <c r="C891" s="1">
        <v>44378</v>
      </c>
      <c r="D891" t="s">
        <v>1454</v>
      </c>
      <c r="E891" t="s">
        <v>1455</v>
      </c>
      <c r="F891">
        <v>10</v>
      </c>
      <c r="G891">
        <v>10</v>
      </c>
      <c r="H891">
        <v>40</v>
      </c>
      <c r="I891">
        <v>20</v>
      </c>
      <c r="J891">
        <v>10</v>
      </c>
      <c r="K891">
        <v>16</v>
      </c>
      <c r="L891">
        <v>17</v>
      </c>
      <c r="M891">
        <v>22</v>
      </c>
      <c r="N891">
        <v>1</v>
      </c>
      <c r="O891">
        <v>1</v>
      </c>
      <c r="P891">
        <v>5.8289930559999998</v>
      </c>
      <c r="Q891">
        <v>898</v>
      </c>
      <c r="R891">
        <v>221000</v>
      </c>
      <c r="S891">
        <v>462894</v>
      </c>
      <c r="T891">
        <v>2.09454298642533</v>
      </c>
      <c r="U891">
        <v>2</v>
      </c>
    </row>
    <row r="892" spans="1:21" x14ac:dyDescent="0.4">
      <c r="A892">
        <v>890</v>
      </c>
      <c r="B892" t="s">
        <v>12054</v>
      </c>
      <c r="C892" s="1">
        <v>44348</v>
      </c>
      <c r="D892" t="s">
        <v>1456</v>
      </c>
      <c r="F892">
        <v>10</v>
      </c>
      <c r="G892">
        <v>10</v>
      </c>
      <c r="H892">
        <v>10</v>
      </c>
      <c r="I892">
        <v>20</v>
      </c>
      <c r="J892">
        <v>10</v>
      </c>
      <c r="K892">
        <v>14</v>
      </c>
      <c r="L892">
        <v>15</v>
      </c>
      <c r="M892">
        <v>19</v>
      </c>
      <c r="N892">
        <v>1</v>
      </c>
      <c r="O892">
        <v>2</v>
      </c>
      <c r="P892">
        <v>0</v>
      </c>
      <c r="Q892">
        <v>811</v>
      </c>
      <c r="R892">
        <v>210000</v>
      </c>
      <c r="S892">
        <v>897750</v>
      </c>
      <c r="T892">
        <v>4.2750000000000004</v>
      </c>
      <c r="U892">
        <v>3</v>
      </c>
    </row>
    <row r="893" spans="1:21" x14ac:dyDescent="0.4">
      <c r="A893">
        <v>891</v>
      </c>
      <c r="B893" t="s">
        <v>12054</v>
      </c>
      <c r="C893" s="1">
        <v>44348</v>
      </c>
      <c r="D893" t="s">
        <v>1457</v>
      </c>
      <c r="E893" t="s">
        <v>1458</v>
      </c>
      <c r="F893">
        <v>10</v>
      </c>
      <c r="G893">
        <v>10</v>
      </c>
      <c r="H893">
        <v>20</v>
      </c>
      <c r="I893">
        <v>20</v>
      </c>
      <c r="J893">
        <v>10</v>
      </c>
      <c r="K893">
        <v>10</v>
      </c>
      <c r="L893">
        <v>15</v>
      </c>
      <c r="M893">
        <v>12</v>
      </c>
      <c r="N893">
        <v>2</v>
      </c>
      <c r="O893">
        <v>1</v>
      </c>
      <c r="P893">
        <v>7.14453125</v>
      </c>
      <c r="Q893">
        <v>914</v>
      </c>
      <c r="R893">
        <v>210000</v>
      </c>
      <c r="S893">
        <v>1215439</v>
      </c>
      <c r="T893">
        <v>5.7878047619047601</v>
      </c>
      <c r="U893">
        <v>3</v>
      </c>
    </row>
    <row r="894" spans="1:21" x14ac:dyDescent="0.4">
      <c r="A894">
        <v>892</v>
      </c>
      <c r="B894" t="s">
        <v>12054</v>
      </c>
      <c r="C894" s="1">
        <v>44348</v>
      </c>
      <c r="D894" t="s">
        <v>1459</v>
      </c>
      <c r="E894" t="s">
        <v>1460</v>
      </c>
      <c r="F894">
        <v>10</v>
      </c>
      <c r="G894">
        <v>10</v>
      </c>
      <c r="H894">
        <v>20</v>
      </c>
      <c r="I894">
        <v>20</v>
      </c>
      <c r="J894">
        <v>10</v>
      </c>
      <c r="K894">
        <v>242</v>
      </c>
      <c r="L894">
        <v>243</v>
      </c>
      <c r="M894">
        <v>238</v>
      </c>
      <c r="N894">
        <v>2</v>
      </c>
      <c r="O894">
        <v>1</v>
      </c>
      <c r="P894">
        <v>9.1829427080000006</v>
      </c>
      <c r="Q894">
        <v>923</v>
      </c>
      <c r="R894">
        <v>210000</v>
      </c>
      <c r="S894">
        <v>1500601</v>
      </c>
      <c r="T894">
        <v>7.14571904761904</v>
      </c>
      <c r="U894">
        <v>3</v>
      </c>
    </row>
    <row r="895" spans="1:21" x14ac:dyDescent="0.4">
      <c r="A895">
        <v>893</v>
      </c>
      <c r="B895" t="s">
        <v>12054</v>
      </c>
      <c r="C895" s="1">
        <v>44348</v>
      </c>
      <c r="D895" t="s">
        <v>1461</v>
      </c>
      <c r="E895" t="s">
        <v>1462</v>
      </c>
      <c r="F895">
        <v>10</v>
      </c>
      <c r="G895">
        <v>10</v>
      </c>
      <c r="H895">
        <v>30</v>
      </c>
      <c r="I895">
        <v>20</v>
      </c>
      <c r="J895">
        <v>10</v>
      </c>
      <c r="K895">
        <v>197</v>
      </c>
      <c r="L895">
        <v>196</v>
      </c>
      <c r="M895">
        <v>198</v>
      </c>
      <c r="N895">
        <v>2</v>
      </c>
      <c r="O895">
        <v>1</v>
      </c>
      <c r="P895">
        <v>5.776367188</v>
      </c>
      <c r="Q895">
        <v>1179</v>
      </c>
      <c r="R895">
        <v>210000</v>
      </c>
      <c r="S895">
        <v>219503</v>
      </c>
      <c r="T895">
        <v>1.0452523809523799</v>
      </c>
      <c r="U895">
        <v>1</v>
      </c>
    </row>
    <row r="896" spans="1:21" x14ac:dyDescent="0.4">
      <c r="A896">
        <v>894</v>
      </c>
      <c r="B896" t="s">
        <v>12054</v>
      </c>
      <c r="C896" s="1">
        <v>44348</v>
      </c>
      <c r="D896" t="s">
        <v>1463</v>
      </c>
      <c r="E896" t="s">
        <v>1464</v>
      </c>
      <c r="F896">
        <v>10</v>
      </c>
      <c r="G896">
        <v>10</v>
      </c>
      <c r="H896">
        <v>20</v>
      </c>
      <c r="I896">
        <v>30</v>
      </c>
      <c r="J896">
        <v>10</v>
      </c>
      <c r="K896">
        <v>12</v>
      </c>
      <c r="L896">
        <v>16</v>
      </c>
      <c r="M896">
        <v>21</v>
      </c>
      <c r="N896">
        <v>1</v>
      </c>
      <c r="O896">
        <v>1</v>
      </c>
      <c r="P896">
        <v>4.8459201390000004</v>
      </c>
      <c r="Q896">
        <v>964</v>
      </c>
      <c r="R896">
        <v>210000</v>
      </c>
      <c r="S896">
        <v>2750606</v>
      </c>
      <c r="T896">
        <v>13.0981238095238</v>
      </c>
      <c r="U896">
        <v>3</v>
      </c>
    </row>
    <row r="897" spans="1:21" x14ac:dyDescent="0.4">
      <c r="A897">
        <v>895</v>
      </c>
      <c r="B897" t="s">
        <v>12054</v>
      </c>
      <c r="C897" s="1">
        <v>44348</v>
      </c>
      <c r="D897" t="s">
        <v>1465</v>
      </c>
      <c r="E897" t="s">
        <v>1466</v>
      </c>
      <c r="F897">
        <v>10</v>
      </c>
      <c r="G897">
        <v>10</v>
      </c>
      <c r="H897">
        <v>30</v>
      </c>
      <c r="I897">
        <v>20</v>
      </c>
      <c r="J897">
        <v>10</v>
      </c>
      <c r="K897">
        <v>115</v>
      </c>
      <c r="L897">
        <v>122</v>
      </c>
      <c r="M897">
        <v>119</v>
      </c>
      <c r="N897">
        <v>2</v>
      </c>
      <c r="O897">
        <v>1</v>
      </c>
      <c r="P897">
        <v>7.4861111109999996</v>
      </c>
      <c r="Q897">
        <v>1526</v>
      </c>
      <c r="R897">
        <v>210000</v>
      </c>
      <c r="S897">
        <v>1621922</v>
      </c>
      <c r="T897">
        <v>7.7234380952380901</v>
      </c>
      <c r="U897">
        <v>3</v>
      </c>
    </row>
    <row r="898" spans="1:21" x14ac:dyDescent="0.4">
      <c r="A898">
        <v>896</v>
      </c>
      <c r="B898" t="s">
        <v>12054</v>
      </c>
      <c r="C898" s="1">
        <v>44348</v>
      </c>
      <c r="D898" t="s">
        <v>1467</v>
      </c>
      <c r="E898" t="s">
        <v>1468</v>
      </c>
      <c r="F898">
        <v>30</v>
      </c>
      <c r="G898">
        <v>20</v>
      </c>
      <c r="H898">
        <v>30</v>
      </c>
      <c r="I898">
        <v>30</v>
      </c>
      <c r="J898">
        <v>40</v>
      </c>
      <c r="K898">
        <v>72</v>
      </c>
      <c r="L898">
        <v>39</v>
      </c>
      <c r="M898">
        <v>16</v>
      </c>
      <c r="N898">
        <v>1</v>
      </c>
      <c r="O898">
        <v>1</v>
      </c>
      <c r="P898">
        <v>10.688042530000001</v>
      </c>
      <c r="Q898">
        <v>883</v>
      </c>
      <c r="R898">
        <v>210000</v>
      </c>
      <c r="S898">
        <v>523591</v>
      </c>
      <c r="T898">
        <v>2.4932904761904702</v>
      </c>
      <c r="U898">
        <v>2</v>
      </c>
    </row>
    <row r="899" spans="1:21" x14ac:dyDescent="0.4">
      <c r="A899">
        <v>897</v>
      </c>
      <c r="B899" t="s">
        <v>12054</v>
      </c>
      <c r="C899" s="1">
        <v>44348</v>
      </c>
      <c r="D899" t="s">
        <v>1469</v>
      </c>
      <c r="E899" t="s">
        <v>1470</v>
      </c>
      <c r="F899">
        <v>10</v>
      </c>
      <c r="G899">
        <v>10</v>
      </c>
      <c r="H899">
        <v>20</v>
      </c>
      <c r="I899">
        <v>20</v>
      </c>
      <c r="J899">
        <v>10</v>
      </c>
      <c r="K899">
        <v>58</v>
      </c>
      <c r="L899">
        <v>50</v>
      </c>
      <c r="M899">
        <v>31</v>
      </c>
      <c r="N899">
        <v>0</v>
      </c>
      <c r="O899">
        <v>1</v>
      </c>
      <c r="P899">
        <v>12.52951389</v>
      </c>
      <c r="Q899">
        <v>954</v>
      </c>
      <c r="R899">
        <v>210000</v>
      </c>
      <c r="S899">
        <v>609502</v>
      </c>
      <c r="T899">
        <v>2.9023904761904702</v>
      </c>
      <c r="U899">
        <v>2</v>
      </c>
    </row>
    <row r="900" spans="1:21" x14ac:dyDescent="0.4">
      <c r="A900">
        <v>898</v>
      </c>
      <c r="B900" t="s">
        <v>12054</v>
      </c>
      <c r="C900" s="1">
        <v>44348</v>
      </c>
      <c r="D900" t="s">
        <v>1471</v>
      </c>
      <c r="E900" t="s">
        <v>1472</v>
      </c>
      <c r="F900">
        <v>10</v>
      </c>
      <c r="G900">
        <v>10</v>
      </c>
      <c r="H900">
        <v>40</v>
      </c>
      <c r="I900">
        <v>20</v>
      </c>
      <c r="J900">
        <v>10</v>
      </c>
      <c r="K900">
        <v>16</v>
      </c>
      <c r="L900">
        <v>12</v>
      </c>
      <c r="M900">
        <v>16</v>
      </c>
      <c r="N900">
        <v>0</v>
      </c>
      <c r="O900">
        <v>2</v>
      </c>
      <c r="P900">
        <v>13.48567708</v>
      </c>
      <c r="Q900">
        <v>1020</v>
      </c>
      <c r="R900">
        <v>210000</v>
      </c>
      <c r="S900">
        <v>529981</v>
      </c>
      <c r="T900">
        <v>2.5237190476190401</v>
      </c>
      <c r="U900">
        <v>2</v>
      </c>
    </row>
    <row r="901" spans="1:21" x14ac:dyDescent="0.4">
      <c r="A901">
        <v>899</v>
      </c>
      <c r="B901" t="s">
        <v>12054</v>
      </c>
      <c r="C901" s="1">
        <v>44317</v>
      </c>
      <c r="D901" t="s">
        <v>1473</v>
      </c>
      <c r="E901" t="s">
        <v>1474</v>
      </c>
      <c r="F901">
        <v>10</v>
      </c>
      <c r="G901">
        <v>20</v>
      </c>
      <c r="H901">
        <v>30</v>
      </c>
      <c r="I901">
        <v>40</v>
      </c>
      <c r="J901">
        <v>10</v>
      </c>
      <c r="K901">
        <v>6</v>
      </c>
      <c r="L901">
        <v>5</v>
      </c>
      <c r="M901">
        <v>4</v>
      </c>
      <c r="N901">
        <v>1</v>
      </c>
      <c r="O901">
        <v>1</v>
      </c>
      <c r="P901">
        <v>0</v>
      </c>
      <c r="Q901">
        <v>1086</v>
      </c>
      <c r="R901">
        <v>196000</v>
      </c>
      <c r="S901">
        <v>325404</v>
      </c>
      <c r="T901">
        <v>1.66022448979591</v>
      </c>
      <c r="U901">
        <v>2</v>
      </c>
    </row>
    <row r="902" spans="1:21" x14ac:dyDescent="0.4">
      <c r="A902">
        <v>900</v>
      </c>
      <c r="B902" t="s">
        <v>12054</v>
      </c>
      <c r="C902" s="1">
        <v>44317</v>
      </c>
      <c r="D902" t="s">
        <v>1475</v>
      </c>
      <c r="E902" t="s">
        <v>1476</v>
      </c>
      <c r="F902">
        <v>10</v>
      </c>
      <c r="G902">
        <v>10</v>
      </c>
      <c r="H902">
        <v>40</v>
      </c>
      <c r="I902">
        <v>10</v>
      </c>
      <c r="J902">
        <v>10</v>
      </c>
      <c r="K902">
        <v>188</v>
      </c>
      <c r="L902">
        <v>207</v>
      </c>
      <c r="M902">
        <v>207</v>
      </c>
      <c r="N902">
        <v>2</v>
      </c>
      <c r="O902">
        <v>0</v>
      </c>
      <c r="P902">
        <v>6.401367188</v>
      </c>
      <c r="Q902">
        <v>962</v>
      </c>
      <c r="R902">
        <v>196000</v>
      </c>
      <c r="S902">
        <v>801884</v>
      </c>
      <c r="T902">
        <v>4.0912448979591796</v>
      </c>
      <c r="U902">
        <v>2</v>
      </c>
    </row>
    <row r="903" spans="1:21" x14ac:dyDescent="0.4">
      <c r="A903">
        <v>901</v>
      </c>
      <c r="B903" t="s">
        <v>12054</v>
      </c>
      <c r="C903" s="1">
        <v>44317</v>
      </c>
      <c r="D903" t="s">
        <v>1477</v>
      </c>
      <c r="E903" t="s">
        <v>1478</v>
      </c>
      <c r="F903">
        <v>10</v>
      </c>
      <c r="G903">
        <v>10</v>
      </c>
      <c r="H903">
        <v>20</v>
      </c>
      <c r="I903">
        <v>20</v>
      </c>
      <c r="J903">
        <v>20</v>
      </c>
      <c r="K903">
        <v>15</v>
      </c>
      <c r="L903">
        <v>22</v>
      </c>
      <c r="M903">
        <v>22</v>
      </c>
      <c r="N903">
        <v>1</v>
      </c>
      <c r="O903">
        <v>1</v>
      </c>
      <c r="P903">
        <v>6.7007378470000001</v>
      </c>
      <c r="Q903">
        <v>1046</v>
      </c>
      <c r="R903">
        <v>196000</v>
      </c>
      <c r="S903">
        <v>1073061</v>
      </c>
      <c r="T903">
        <v>5.4748010204081599</v>
      </c>
      <c r="U903">
        <v>3</v>
      </c>
    </row>
    <row r="904" spans="1:21" x14ac:dyDescent="0.4">
      <c r="A904">
        <v>902</v>
      </c>
      <c r="B904" t="s">
        <v>12054</v>
      </c>
      <c r="C904" s="1">
        <v>44317</v>
      </c>
      <c r="D904" t="s">
        <v>1479</v>
      </c>
      <c r="E904" t="s">
        <v>1480</v>
      </c>
      <c r="F904">
        <v>10</v>
      </c>
      <c r="G904">
        <v>10</v>
      </c>
      <c r="H904">
        <v>20</v>
      </c>
      <c r="I904">
        <v>20</v>
      </c>
      <c r="J904">
        <v>20</v>
      </c>
      <c r="K904">
        <v>250</v>
      </c>
      <c r="L904">
        <v>247</v>
      </c>
      <c r="M904">
        <v>243</v>
      </c>
      <c r="N904">
        <v>2</v>
      </c>
      <c r="O904">
        <v>1</v>
      </c>
      <c r="P904">
        <v>7.4097222220000001</v>
      </c>
      <c r="Q904">
        <v>1035</v>
      </c>
      <c r="R904">
        <v>196000</v>
      </c>
      <c r="S904">
        <v>951044</v>
      </c>
      <c r="T904">
        <v>4.8522653061224403</v>
      </c>
      <c r="U904">
        <v>3</v>
      </c>
    </row>
    <row r="905" spans="1:21" x14ac:dyDescent="0.4">
      <c r="A905">
        <v>903</v>
      </c>
      <c r="B905" t="s">
        <v>12054</v>
      </c>
      <c r="C905" s="1">
        <v>44317</v>
      </c>
      <c r="D905" t="s">
        <v>1481</v>
      </c>
      <c r="E905" t="s">
        <v>1482</v>
      </c>
      <c r="F905">
        <v>10</v>
      </c>
      <c r="G905">
        <v>10</v>
      </c>
      <c r="H905">
        <v>10</v>
      </c>
      <c r="I905">
        <v>20</v>
      </c>
      <c r="J905">
        <v>10</v>
      </c>
      <c r="K905">
        <v>19</v>
      </c>
      <c r="L905">
        <v>16</v>
      </c>
      <c r="M905">
        <v>19</v>
      </c>
      <c r="N905">
        <v>2</v>
      </c>
      <c r="O905">
        <v>1</v>
      </c>
      <c r="P905">
        <v>14.10069444</v>
      </c>
      <c r="Q905">
        <v>946</v>
      </c>
      <c r="R905">
        <v>196000</v>
      </c>
      <c r="S905">
        <v>320021</v>
      </c>
      <c r="T905">
        <v>1.63276020408163</v>
      </c>
      <c r="U905">
        <v>2</v>
      </c>
    </row>
    <row r="906" spans="1:21" x14ac:dyDescent="0.4">
      <c r="A906">
        <v>904</v>
      </c>
      <c r="B906" t="s">
        <v>12054</v>
      </c>
      <c r="C906" s="1">
        <v>44317</v>
      </c>
      <c r="D906" t="s">
        <v>1483</v>
      </c>
      <c r="E906" t="s">
        <v>1484</v>
      </c>
      <c r="F906">
        <v>10</v>
      </c>
      <c r="G906">
        <v>10</v>
      </c>
      <c r="H906">
        <v>20</v>
      </c>
      <c r="I906">
        <v>20</v>
      </c>
      <c r="J906">
        <v>10</v>
      </c>
      <c r="K906">
        <v>249</v>
      </c>
      <c r="L906">
        <v>250</v>
      </c>
      <c r="M906">
        <v>250</v>
      </c>
      <c r="N906">
        <v>2</v>
      </c>
      <c r="O906">
        <v>1</v>
      </c>
      <c r="P906">
        <v>15.316948780000001</v>
      </c>
      <c r="Q906">
        <v>1107</v>
      </c>
      <c r="R906">
        <v>196000</v>
      </c>
      <c r="S906">
        <v>235109</v>
      </c>
      <c r="T906">
        <v>1.1995357142857099</v>
      </c>
      <c r="U906">
        <v>2</v>
      </c>
    </row>
    <row r="907" spans="1:21" x14ac:dyDescent="0.4">
      <c r="A907">
        <v>905</v>
      </c>
      <c r="B907" t="s">
        <v>12054</v>
      </c>
      <c r="C907" s="1">
        <v>44317</v>
      </c>
      <c r="D907" t="s">
        <v>1485</v>
      </c>
      <c r="E907" t="s">
        <v>1486</v>
      </c>
      <c r="F907">
        <v>10</v>
      </c>
      <c r="G907">
        <v>10</v>
      </c>
      <c r="H907">
        <v>20</v>
      </c>
      <c r="I907">
        <v>20</v>
      </c>
      <c r="J907">
        <v>10</v>
      </c>
      <c r="K907">
        <v>237</v>
      </c>
      <c r="L907">
        <v>236</v>
      </c>
      <c r="M907">
        <v>241</v>
      </c>
      <c r="N907">
        <v>1</v>
      </c>
      <c r="O907">
        <v>1</v>
      </c>
      <c r="P907">
        <v>5.0531684029999999</v>
      </c>
      <c r="Q907">
        <v>902</v>
      </c>
      <c r="R907">
        <v>196000</v>
      </c>
      <c r="S907">
        <v>602838</v>
      </c>
      <c r="T907">
        <v>3.07570408163265</v>
      </c>
      <c r="U907">
        <v>2</v>
      </c>
    </row>
    <row r="908" spans="1:21" x14ac:dyDescent="0.4">
      <c r="A908">
        <v>906</v>
      </c>
      <c r="B908" t="s">
        <v>12054</v>
      </c>
      <c r="C908" s="1">
        <v>44317</v>
      </c>
      <c r="D908" t="s">
        <v>1487</v>
      </c>
      <c r="E908" t="s">
        <v>1488</v>
      </c>
      <c r="F908">
        <v>10</v>
      </c>
      <c r="G908">
        <v>20</v>
      </c>
      <c r="H908">
        <v>20</v>
      </c>
      <c r="I908">
        <v>50</v>
      </c>
      <c r="J908">
        <v>20</v>
      </c>
      <c r="K908">
        <v>21</v>
      </c>
      <c r="L908">
        <v>29</v>
      </c>
      <c r="M908">
        <v>27</v>
      </c>
      <c r="N908">
        <v>1</v>
      </c>
      <c r="O908">
        <v>1</v>
      </c>
      <c r="P908">
        <v>5.3602430559999998</v>
      </c>
      <c r="Q908">
        <v>858</v>
      </c>
      <c r="R908">
        <v>196000</v>
      </c>
      <c r="S908">
        <v>590298</v>
      </c>
      <c r="T908">
        <v>3.0117244897959101</v>
      </c>
      <c r="U908">
        <v>2</v>
      </c>
    </row>
    <row r="909" spans="1:21" x14ac:dyDescent="0.4">
      <c r="A909">
        <v>907</v>
      </c>
      <c r="B909" t="s">
        <v>12054</v>
      </c>
      <c r="C909" s="1">
        <v>44317</v>
      </c>
      <c r="D909" t="s">
        <v>1489</v>
      </c>
      <c r="E909" t="s">
        <v>1490</v>
      </c>
      <c r="F909">
        <v>10</v>
      </c>
      <c r="G909">
        <v>10</v>
      </c>
      <c r="H909">
        <v>40</v>
      </c>
      <c r="I909">
        <v>20</v>
      </c>
      <c r="J909">
        <v>10</v>
      </c>
      <c r="K909">
        <v>47</v>
      </c>
      <c r="L909">
        <v>52</v>
      </c>
      <c r="M909">
        <v>43</v>
      </c>
      <c r="N909">
        <v>1</v>
      </c>
      <c r="O909">
        <v>1</v>
      </c>
      <c r="P909">
        <v>6.4988064239999996</v>
      </c>
      <c r="Q909">
        <v>923</v>
      </c>
      <c r="R909">
        <v>196000</v>
      </c>
      <c r="S909">
        <v>595775</v>
      </c>
      <c r="T909">
        <v>3.03966836734693</v>
      </c>
      <c r="U909">
        <v>2</v>
      </c>
    </row>
    <row r="910" spans="1:21" x14ac:dyDescent="0.4">
      <c r="A910">
        <v>908</v>
      </c>
      <c r="B910" t="s">
        <v>12054</v>
      </c>
      <c r="C910" s="1">
        <v>44317</v>
      </c>
      <c r="D910" t="s">
        <v>1491</v>
      </c>
      <c r="E910" t="s">
        <v>1492</v>
      </c>
      <c r="F910">
        <v>10</v>
      </c>
      <c r="G910">
        <v>10</v>
      </c>
      <c r="H910">
        <v>10</v>
      </c>
      <c r="I910">
        <v>20</v>
      </c>
      <c r="J910">
        <v>10</v>
      </c>
      <c r="K910">
        <v>245</v>
      </c>
      <c r="L910">
        <v>247</v>
      </c>
      <c r="M910">
        <v>249</v>
      </c>
      <c r="N910">
        <v>2</v>
      </c>
      <c r="O910">
        <v>2</v>
      </c>
      <c r="P910">
        <v>7.862304688</v>
      </c>
      <c r="Q910">
        <v>722</v>
      </c>
      <c r="R910">
        <v>196000</v>
      </c>
      <c r="S910">
        <v>586104</v>
      </c>
      <c r="T910">
        <v>2.99032653061224</v>
      </c>
      <c r="U910">
        <v>2</v>
      </c>
    </row>
    <row r="911" spans="1:21" x14ac:dyDescent="0.4">
      <c r="A911">
        <v>909</v>
      </c>
      <c r="B911" t="s">
        <v>12054</v>
      </c>
      <c r="C911" s="1">
        <v>44317</v>
      </c>
      <c r="D911" t="s">
        <v>1493</v>
      </c>
      <c r="E911" t="s">
        <v>1494</v>
      </c>
      <c r="F911">
        <v>10</v>
      </c>
      <c r="G911">
        <v>20</v>
      </c>
      <c r="H911">
        <v>30</v>
      </c>
      <c r="I911">
        <v>20</v>
      </c>
      <c r="J911">
        <v>10</v>
      </c>
      <c r="K911">
        <v>19</v>
      </c>
      <c r="L911">
        <v>30</v>
      </c>
      <c r="M911">
        <v>36</v>
      </c>
      <c r="N911">
        <v>2</v>
      </c>
      <c r="O911">
        <v>1</v>
      </c>
      <c r="P911">
        <v>7.1892361109999996</v>
      </c>
      <c r="Q911">
        <v>963</v>
      </c>
      <c r="R911">
        <v>196000</v>
      </c>
      <c r="S911">
        <v>1051510</v>
      </c>
      <c r="T911">
        <v>5.3648469387755098</v>
      </c>
      <c r="U911">
        <v>3</v>
      </c>
    </row>
    <row r="912" spans="1:21" x14ac:dyDescent="0.4">
      <c r="A912">
        <v>910</v>
      </c>
      <c r="B912" t="s">
        <v>12054</v>
      </c>
      <c r="C912" s="1">
        <v>44317</v>
      </c>
      <c r="D912" t="s">
        <v>1495</v>
      </c>
      <c r="E912" t="s">
        <v>1496</v>
      </c>
      <c r="F912">
        <v>10</v>
      </c>
      <c r="G912">
        <v>10</v>
      </c>
      <c r="H912">
        <v>50</v>
      </c>
      <c r="I912">
        <v>20</v>
      </c>
      <c r="J912">
        <v>10</v>
      </c>
      <c r="K912">
        <v>177</v>
      </c>
      <c r="L912">
        <v>197</v>
      </c>
      <c r="M912">
        <v>198</v>
      </c>
      <c r="N912">
        <v>1</v>
      </c>
      <c r="O912">
        <v>0</v>
      </c>
      <c r="P912">
        <v>6.5026041670000003</v>
      </c>
      <c r="Q912">
        <v>1030</v>
      </c>
      <c r="R912">
        <v>196000</v>
      </c>
      <c r="S912">
        <v>750208</v>
      </c>
      <c r="T912">
        <v>3.8275918367346899</v>
      </c>
      <c r="U912">
        <v>2</v>
      </c>
    </row>
    <row r="913" spans="1:21" x14ac:dyDescent="0.4">
      <c r="A913">
        <v>911</v>
      </c>
      <c r="B913" t="s">
        <v>12054</v>
      </c>
      <c r="C913" s="1">
        <v>44317</v>
      </c>
      <c r="D913" t="s">
        <v>1497</v>
      </c>
      <c r="E913" t="s">
        <v>1498</v>
      </c>
      <c r="F913">
        <v>10</v>
      </c>
      <c r="G913">
        <v>10</v>
      </c>
      <c r="H913">
        <v>40</v>
      </c>
      <c r="I913">
        <v>20</v>
      </c>
      <c r="J913">
        <v>10</v>
      </c>
      <c r="K913">
        <v>48</v>
      </c>
      <c r="L913">
        <v>54</v>
      </c>
      <c r="M913">
        <v>57</v>
      </c>
      <c r="N913">
        <v>1</v>
      </c>
      <c r="O913">
        <v>1</v>
      </c>
      <c r="P913">
        <v>8.75</v>
      </c>
      <c r="Q913">
        <v>1015</v>
      </c>
      <c r="R913">
        <v>196000</v>
      </c>
      <c r="S913">
        <v>823315</v>
      </c>
      <c r="T913">
        <v>4.2005867346938697</v>
      </c>
      <c r="U913">
        <v>2</v>
      </c>
    </row>
    <row r="914" spans="1:21" x14ac:dyDescent="0.4">
      <c r="A914">
        <v>912</v>
      </c>
      <c r="B914" t="s">
        <v>12054</v>
      </c>
      <c r="C914" s="1">
        <v>44287</v>
      </c>
      <c r="D914" t="s">
        <v>1499</v>
      </c>
      <c r="E914" t="s">
        <v>1500</v>
      </c>
      <c r="F914">
        <v>10</v>
      </c>
      <c r="G914">
        <v>10</v>
      </c>
      <c r="H914">
        <v>20</v>
      </c>
      <c r="I914">
        <v>20</v>
      </c>
      <c r="J914">
        <v>10</v>
      </c>
      <c r="K914">
        <v>17</v>
      </c>
      <c r="L914">
        <v>8</v>
      </c>
      <c r="M914">
        <v>6</v>
      </c>
      <c r="N914">
        <v>2</v>
      </c>
      <c r="O914">
        <v>1</v>
      </c>
      <c r="P914">
        <v>9.0138888890000004</v>
      </c>
      <c r="Q914">
        <v>1168</v>
      </c>
      <c r="R914">
        <v>181000</v>
      </c>
      <c r="S914">
        <v>709921</v>
      </c>
      <c r="T914">
        <v>3.9222154696132598</v>
      </c>
      <c r="U914">
        <v>2</v>
      </c>
    </row>
    <row r="915" spans="1:21" x14ac:dyDescent="0.4">
      <c r="A915">
        <v>913</v>
      </c>
      <c r="B915" t="s">
        <v>12054</v>
      </c>
      <c r="C915" s="1">
        <v>44287</v>
      </c>
      <c r="D915" t="s">
        <v>1501</v>
      </c>
      <c r="E915" t="s">
        <v>1502</v>
      </c>
      <c r="F915">
        <v>10</v>
      </c>
      <c r="G915">
        <v>10</v>
      </c>
      <c r="H915">
        <v>20</v>
      </c>
      <c r="I915">
        <v>20</v>
      </c>
      <c r="J915">
        <v>20</v>
      </c>
      <c r="K915">
        <v>22</v>
      </c>
      <c r="L915">
        <v>21</v>
      </c>
      <c r="M915">
        <v>15</v>
      </c>
      <c r="N915">
        <v>1</v>
      </c>
      <c r="O915">
        <v>0</v>
      </c>
      <c r="P915">
        <v>17.734700520000001</v>
      </c>
      <c r="Q915">
        <v>870</v>
      </c>
      <c r="R915">
        <v>181000</v>
      </c>
      <c r="S915">
        <v>403840</v>
      </c>
      <c r="T915">
        <v>2.2311602209944699</v>
      </c>
      <c r="U915">
        <v>2</v>
      </c>
    </row>
    <row r="916" spans="1:21" x14ac:dyDescent="0.4">
      <c r="A916">
        <v>914</v>
      </c>
      <c r="B916" t="s">
        <v>12054</v>
      </c>
      <c r="C916" s="1">
        <v>44287</v>
      </c>
      <c r="D916" t="s">
        <v>1503</v>
      </c>
      <c r="E916" t="s">
        <v>1504</v>
      </c>
      <c r="F916">
        <v>20</v>
      </c>
      <c r="G916">
        <v>10</v>
      </c>
      <c r="H916">
        <v>40</v>
      </c>
      <c r="I916">
        <v>20</v>
      </c>
      <c r="J916">
        <v>20</v>
      </c>
      <c r="K916">
        <v>28</v>
      </c>
      <c r="L916">
        <v>21</v>
      </c>
      <c r="M916">
        <v>18</v>
      </c>
      <c r="N916">
        <v>1</v>
      </c>
      <c r="O916">
        <v>1</v>
      </c>
      <c r="P916">
        <v>7.2673611109999996</v>
      </c>
      <c r="Q916">
        <v>856</v>
      </c>
      <c r="R916">
        <v>181000</v>
      </c>
      <c r="S916">
        <v>1217817</v>
      </c>
      <c r="T916">
        <v>6.7282707182320403</v>
      </c>
      <c r="U916">
        <v>3</v>
      </c>
    </row>
    <row r="917" spans="1:21" x14ac:dyDescent="0.4">
      <c r="A917">
        <v>915</v>
      </c>
      <c r="B917" t="s">
        <v>12054</v>
      </c>
      <c r="C917" s="1">
        <v>44287</v>
      </c>
      <c r="D917" t="s">
        <v>1505</v>
      </c>
      <c r="E917" t="s">
        <v>1506</v>
      </c>
      <c r="F917">
        <v>10</v>
      </c>
      <c r="G917">
        <v>10</v>
      </c>
      <c r="H917">
        <v>40</v>
      </c>
      <c r="I917">
        <v>20</v>
      </c>
      <c r="J917">
        <v>10</v>
      </c>
      <c r="K917">
        <v>137</v>
      </c>
      <c r="L917">
        <v>116</v>
      </c>
      <c r="M917">
        <v>97</v>
      </c>
      <c r="N917">
        <v>2</v>
      </c>
      <c r="O917">
        <v>1</v>
      </c>
      <c r="P917">
        <v>6.2088758679999998</v>
      </c>
      <c r="Q917">
        <v>944</v>
      </c>
      <c r="R917">
        <v>181000</v>
      </c>
      <c r="S917">
        <v>2322947</v>
      </c>
      <c r="T917">
        <v>12.833961325966801</v>
      </c>
      <c r="U917">
        <v>3</v>
      </c>
    </row>
    <row r="918" spans="1:21" x14ac:dyDescent="0.4">
      <c r="A918">
        <v>916</v>
      </c>
      <c r="B918" t="s">
        <v>12054</v>
      </c>
      <c r="C918" s="1">
        <v>44287</v>
      </c>
      <c r="D918" t="s">
        <v>1507</v>
      </c>
      <c r="E918" t="s">
        <v>1508</v>
      </c>
      <c r="F918">
        <v>10</v>
      </c>
      <c r="G918">
        <v>10</v>
      </c>
      <c r="H918">
        <v>40</v>
      </c>
      <c r="I918">
        <v>20</v>
      </c>
      <c r="J918">
        <v>10</v>
      </c>
      <c r="K918">
        <v>52</v>
      </c>
      <c r="L918">
        <v>52</v>
      </c>
      <c r="M918">
        <v>50</v>
      </c>
      <c r="N918">
        <v>1</v>
      </c>
      <c r="O918">
        <v>0</v>
      </c>
      <c r="P918">
        <v>6.262695313</v>
      </c>
      <c r="Q918">
        <v>861</v>
      </c>
      <c r="R918">
        <v>181000</v>
      </c>
      <c r="S918">
        <v>567732</v>
      </c>
      <c r="T918">
        <v>3.1366408839779001</v>
      </c>
      <c r="U918">
        <v>2</v>
      </c>
    </row>
    <row r="919" spans="1:21" x14ac:dyDescent="0.4">
      <c r="A919">
        <v>917</v>
      </c>
      <c r="B919" t="s">
        <v>12054</v>
      </c>
      <c r="C919" s="1">
        <v>44287</v>
      </c>
      <c r="D919" t="s">
        <v>1509</v>
      </c>
      <c r="E919" t="s">
        <v>1510</v>
      </c>
      <c r="F919">
        <v>20</v>
      </c>
      <c r="G919">
        <v>10</v>
      </c>
      <c r="H919">
        <v>40</v>
      </c>
      <c r="I919">
        <v>20</v>
      </c>
      <c r="J919">
        <v>20</v>
      </c>
      <c r="K919">
        <v>14</v>
      </c>
      <c r="L919">
        <v>7</v>
      </c>
      <c r="M919">
        <v>10</v>
      </c>
      <c r="N919">
        <v>1</v>
      </c>
      <c r="O919">
        <v>2</v>
      </c>
      <c r="P919">
        <v>9.1868489580000006</v>
      </c>
      <c r="Q919">
        <v>717</v>
      </c>
      <c r="R919">
        <v>181000</v>
      </c>
      <c r="S919">
        <v>281745</v>
      </c>
      <c r="T919">
        <v>1.5566022099447501</v>
      </c>
      <c r="U919">
        <v>2</v>
      </c>
    </row>
    <row r="920" spans="1:21" x14ac:dyDescent="0.4">
      <c r="A920">
        <v>918</v>
      </c>
      <c r="B920" t="s">
        <v>12054</v>
      </c>
      <c r="C920" s="1">
        <v>44287</v>
      </c>
      <c r="D920" t="s">
        <v>1511</v>
      </c>
      <c r="E920" t="s">
        <v>1512</v>
      </c>
      <c r="F920">
        <v>10</v>
      </c>
      <c r="G920">
        <v>10</v>
      </c>
      <c r="H920">
        <v>20</v>
      </c>
      <c r="I920">
        <v>30</v>
      </c>
      <c r="J920">
        <v>10</v>
      </c>
      <c r="K920">
        <v>22</v>
      </c>
      <c r="L920">
        <v>10</v>
      </c>
      <c r="M920">
        <v>8</v>
      </c>
      <c r="N920">
        <v>2</v>
      </c>
      <c r="O920">
        <v>2</v>
      </c>
      <c r="P920">
        <v>6.0201822920000003</v>
      </c>
      <c r="Q920">
        <v>1215</v>
      </c>
      <c r="R920">
        <v>181000</v>
      </c>
      <c r="S920">
        <v>1153284</v>
      </c>
      <c r="T920">
        <v>6.3717348066298296</v>
      </c>
      <c r="U920">
        <v>3</v>
      </c>
    </row>
    <row r="921" spans="1:21" x14ac:dyDescent="0.4">
      <c r="A921">
        <v>919</v>
      </c>
      <c r="B921" t="s">
        <v>12054</v>
      </c>
      <c r="C921" s="1">
        <v>44287</v>
      </c>
      <c r="D921" t="s">
        <v>1513</v>
      </c>
      <c r="E921" t="s">
        <v>1514</v>
      </c>
      <c r="F921">
        <v>20</v>
      </c>
      <c r="G921">
        <v>20</v>
      </c>
      <c r="H921">
        <v>30</v>
      </c>
      <c r="I921">
        <v>20</v>
      </c>
      <c r="J921">
        <v>30</v>
      </c>
      <c r="K921">
        <v>180</v>
      </c>
      <c r="L921">
        <v>151</v>
      </c>
      <c r="M921">
        <v>99</v>
      </c>
      <c r="N921">
        <v>2</v>
      </c>
      <c r="O921">
        <v>1</v>
      </c>
      <c r="P921">
        <v>7.0416666670000003</v>
      </c>
      <c r="Q921">
        <v>911</v>
      </c>
      <c r="R921">
        <v>181000</v>
      </c>
      <c r="S921">
        <v>2542882</v>
      </c>
      <c r="T921">
        <v>14.0490718232044</v>
      </c>
      <c r="U921">
        <v>3</v>
      </c>
    </row>
    <row r="922" spans="1:21" x14ac:dyDescent="0.4">
      <c r="A922">
        <v>920</v>
      </c>
      <c r="B922" t="s">
        <v>12054</v>
      </c>
      <c r="C922" s="1">
        <v>44287</v>
      </c>
      <c r="D922" t="s">
        <v>1515</v>
      </c>
      <c r="E922" t="s">
        <v>1516</v>
      </c>
      <c r="F922">
        <v>10</v>
      </c>
      <c r="G922">
        <v>10</v>
      </c>
      <c r="H922">
        <v>20</v>
      </c>
      <c r="I922">
        <v>20</v>
      </c>
      <c r="J922">
        <v>10</v>
      </c>
      <c r="K922">
        <v>11</v>
      </c>
      <c r="L922">
        <v>17</v>
      </c>
      <c r="M922">
        <v>22</v>
      </c>
      <c r="N922">
        <v>1</v>
      </c>
      <c r="O922">
        <v>1</v>
      </c>
      <c r="P922">
        <v>11.347222220000001</v>
      </c>
      <c r="Q922">
        <v>935</v>
      </c>
      <c r="R922">
        <v>181000</v>
      </c>
      <c r="S922">
        <v>565914</v>
      </c>
      <c r="T922">
        <v>3.1265966850828701</v>
      </c>
      <c r="U922">
        <v>2</v>
      </c>
    </row>
    <row r="923" spans="1:21" x14ac:dyDescent="0.4">
      <c r="A923">
        <v>921</v>
      </c>
      <c r="B923" t="s">
        <v>12054</v>
      </c>
      <c r="C923" s="1">
        <v>44287</v>
      </c>
      <c r="D923" t="s">
        <v>1517</v>
      </c>
      <c r="E923" t="s">
        <v>1518</v>
      </c>
      <c r="F923">
        <v>20</v>
      </c>
      <c r="G923">
        <v>20</v>
      </c>
      <c r="H923">
        <v>40</v>
      </c>
      <c r="I923">
        <v>20</v>
      </c>
      <c r="J923">
        <v>50</v>
      </c>
      <c r="K923">
        <v>94</v>
      </c>
      <c r="L923">
        <v>84</v>
      </c>
      <c r="M923">
        <v>58</v>
      </c>
      <c r="N923">
        <v>2</v>
      </c>
      <c r="O923">
        <v>1</v>
      </c>
      <c r="P923">
        <v>7.2921006940000002</v>
      </c>
      <c r="Q923">
        <v>767</v>
      </c>
      <c r="R923">
        <v>181000</v>
      </c>
      <c r="S923">
        <v>2088030</v>
      </c>
      <c r="T923">
        <v>11.5360773480662</v>
      </c>
      <c r="U923">
        <v>3</v>
      </c>
    </row>
    <row r="924" spans="1:21" x14ac:dyDescent="0.4">
      <c r="A924">
        <v>922</v>
      </c>
      <c r="B924" t="s">
        <v>12054</v>
      </c>
      <c r="C924" s="1">
        <v>44256</v>
      </c>
      <c r="D924" t="s">
        <v>1519</v>
      </c>
      <c r="E924" t="e">
        <f>- 죽는건가..</f>
        <v>#NAME?</v>
      </c>
      <c r="F924">
        <v>10</v>
      </c>
      <c r="G924">
        <v>10</v>
      </c>
      <c r="H924">
        <v>20</v>
      </c>
      <c r="I924">
        <v>20</v>
      </c>
      <c r="J924">
        <v>10</v>
      </c>
      <c r="K924">
        <v>9</v>
      </c>
      <c r="L924">
        <v>13</v>
      </c>
      <c r="M924">
        <v>11</v>
      </c>
      <c r="N924">
        <v>1</v>
      </c>
      <c r="O924">
        <v>1</v>
      </c>
      <c r="P924">
        <v>2.5426432289999998</v>
      </c>
      <c r="Q924">
        <v>869</v>
      </c>
      <c r="R924">
        <v>172000</v>
      </c>
      <c r="S924">
        <v>184482</v>
      </c>
      <c r="T924">
        <v>1.0725697674418599</v>
      </c>
      <c r="U924">
        <v>1</v>
      </c>
    </row>
    <row r="925" spans="1:21" x14ac:dyDescent="0.4">
      <c r="A925">
        <v>923</v>
      </c>
      <c r="B925" t="s">
        <v>12054</v>
      </c>
      <c r="C925" s="1">
        <v>44256</v>
      </c>
      <c r="D925" t="s">
        <v>1520</v>
      </c>
      <c r="E925" t="s">
        <v>1521</v>
      </c>
      <c r="F925">
        <v>10</v>
      </c>
      <c r="G925">
        <v>10</v>
      </c>
      <c r="H925">
        <v>50</v>
      </c>
      <c r="I925">
        <v>20</v>
      </c>
      <c r="J925">
        <v>10</v>
      </c>
      <c r="K925">
        <v>207</v>
      </c>
      <c r="L925">
        <v>195</v>
      </c>
      <c r="M925">
        <v>173</v>
      </c>
      <c r="N925">
        <v>2</v>
      </c>
      <c r="O925">
        <v>1</v>
      </c>
      <c r="P925">
        <v>7.7527126739999996</v>
      </c>
      <c r="Q925">
        <v>758</v>
      </c>
      <c r="R925">
        <v>172000</v>
      </c>
      <c r="S925">
        <v>1073879</v>
      </c>
      <c r="T925">
        <v>6.2434825581395303</v>
      </c>
      <c r="U925">
        <v>3</v>
      </c>
    </row>
    <row r="926" spans="1:21" x14ac:dyDescent="0.4">
      <c r="A926">
        <v>924</v>
      </c>
      <c r="B926" t="s">
        <v>12054</v>
      </c>
      <c r="C926" s="1">
        <v>44256</v>
      </c>
      <c r="D926" t="s">
        <v>1522</v>
      </c>
      <c r="E926" t="s">
        <v>1523</v>
      </c>
      <c r="F926">
        <v>10</v>
      </c>
      <c r="G926">
        <v>10</v>
      </c>
      <c r="H926">
        <v>30</v>
      </c>
      <c r="I926">
        <v>20</v>
      </c>
      <c r="J926">
        <v>10</v>
      </c>
      <c r="K926">
        <v>45</v>
      </c>
      <c r="L926">
        <v>50</v>
      </c>
      <c r="M926">
        <v>53</v>
      </c>
      <c r="N926">
        <v>1</v>
      </c>
      <c r="O926">
        <v>1</v>
      </c>
      <c r="P926">
        <v>13.56770833</v>
      </c>
      <c r="Q926">
        <v>931</v>
      </c>
      <c r="R926">
        <v>172000</v>
      </c>
      <c r="S926">
        <v>1179785</v>
      </c>
      <c r="T926">
        <v>6.8592151162790698</v>
      </c>
      <c r="U926">
        <v>3</v>
      </c>
    </row>
    <row r="927" spans="1:21" x14ac:dyDescent="0.4">
      <c r="A927">
        <v>925</v>
      </c>
      <c r="B927" t="s">
        <v>12054</v>
      </c>
      <c r="C927" s="1">
        <v>44256</v>
      </c>
      <c r="D927" t="s">
        <v>1524</v>
      </c>
      <c r="E927" t="s">
        <v>1525</v>
      </c>
      <c r="F927">
        <v>10</v>
      </c>
      <c r="G927">
        <v>10</v>
      </c>
      <c r="H927">
        <v>40</v>
      </c>
      <c r="I927">
        <v>40</v>
      </c>
      <c r="J927">
        <v>10</v>
      </c>
      <c r="K927">
        <v>17</v>
      </c>
      <c r="L927">
        <v>25</v>
      </c>
      <c r="M927">
        <v>29</v>
      </c>
      <c r="N927">
        <v>2</v>
      </c>
      <c r="O927">
        <v>1</v>
      </c>
      <c r="P927">
        <v>7.7840711809999998</v>
      </c>
      <c r="Q927">
        <v>836</v>
      </c>
      <c r="R927">
        <v>172000</v>
      </c>
      <c r="S927">
        <v>1274067</v>
      </c>
      <c r="T927">
        <v>7.4073662790697599</v>
      </c>
      <c r="U927">
        <v>3</v>
      </c>
    </row>
    <row r="928" spans="1:21" x14ac:dyDescent="0.4">
      <c r="A928">
        <v>926</v>
      </c>
      <c r="B928" t="s">
        <v>12054</v>
      </c>
      <c r="C928" s="1">
        <v>44256</v>
      </c>
      <c r="D928" t="s">
        <v>1526</v>
      </c>
      <c r="E928" t="s">
        <v>1527</v>
      </c>
      <c r="F928">
        <v>10</v>
      </c>
      <c r="G928">
        <v>20</v>
      </c>
      <c r="H928">
        <v>20</v>
      </c>
      <c r="I928">
        <v>30</v>
      </c>
      <c r="J928">
        <v>20</v>
      </c>
      <c r="K928">
        <v>27</v>
      </c>
      <c r="L928">
        <v>22</v>
      </c>
      <c r="M928">
        <v>20</v>
      </c>
      <c r="N928">
        <v>1</v>
      </c>
      <c r="O928">
        <v>1</v>
      </c>
      <c r="P928">
        <v>10.770182289999999</v>
      </c>
      <c r="Q928">
        <v>764</v>
      </c>
      <c r="R928">
        <v>172000</v>
      </c>
      <c r="S928">
        <v>909666</v>
      </c>
      <c r="T928">
        <v>5.2887558139534798</v>
      </c>
      <c r="U928">
        <v>3</v>
      </c>
    </row>
    <row r="929" spans="1:21" x14ac:dyDescent="0.4">
      <c r="A929">
        <v>927</v>
      </c>
      <c r="B929" t="s">
        <v>12054</v>
      </c>
      <c r="C929" s="1">
        <v>44256</v>
      </c>
      <c r="D929" t="s">
        <v>1528</v>
      </c>
      <c r="E929" t="s">
        <v>1529</v>
      </c>
      <c r="F929">
        <v>10</v>
      </c>
      <c r="G929">
        <v>10</v>
      </c>
      <c r="H929">
        <v>10</v>
      </c>
      <c r="I929">
        <v>20</v>
      </c>
      <c r="J929">
        <v>10</v>
      </c>
      <c r="K929">
        <v>241</v>
      </c>
      <c r="L929">
        <v>240</v>
      </c>
      <c r="M929">
        <v>239</v>
      </c>
      <c r="N929">
        <v>1</v>
      </c>
      <c r="O929">
        <v>0</v>
      </c>
      <c r="P929">
        <v>17.118055559999998</v>
      </c>
      <c r="Q929">
        <v>1395</v>
      </c>
      <c r="R929">
        <v>172000</v>
      </c>
      <c r="S929">
        <v>316078</v>
      </c>
      <c r="T929">
        <v>1.8376627906976699</v>
      </c>
      <c r="U929">
        <v>2</v>
      </c>
    </row>
    <row r="930" spans="1:21" x14ac:dyDescent="0.4">
      <c r="A930">
        <v>928</v>
      </c>
      <c r="B930" t="s">
        <v>12054</v>
      </c>
      <c r="C930" s="1">
        <v>44256</v>
      </c>
      <c r="D930" t="s">
        <v>1530</v>
      </c>
      <c r="E930" t="s">
        <v>1531</v>
      </c>
      <c r="F930">
        <v>10</v>
      </c>
      <c r="G930">
        <v>10</v>
      </c>
      <c r="H930">
        <v>20</v>
      </c>
      <c r="I930">
        <v>20</v>
      </c>
      <c r="J930">
        <v>10</v>
      </c>
      <c r="K930">
        <v>25</v>
      </c>
      <c r="L930">
        <v>17</v>
      </c>
      <c r="M930">
        <v>14</v>
      </c>
      <c r="N930">
        <v>2</v>
      </c>
      <c r="O930">
        <v>2</v>
      </c>
      <c r="P930">
        <v>9.4141710070000002</v>
      </c>
      <c r="Q930">
        <v>724</v>
      </c>
      <c r="R930">
        <v>172000</v>
      </c>
      <c r="S930">
        <v>251994</v>
      </c>
      <c r="T930">
        <v>1.46508139534883</v>
      </c>
      <c r="U930">
        <v>2</v>
      </c>
    </row>
    <row r="931" spans="1:21" x14ac:dyDescent="0.4">
      <c r="A931">
        <v>929</v>
      </c>
      <c r="B931" t="s">
        <v>12054</v>
      </c>
      <c r="C931" s="1">
        <v>44256</v>
      </c>
      <c r="D931" t="s">
        <v>1532</v>
      </c>
      <c r="E931" t="s">
        <v>1533</v>
      </c>
      <c r="F931">
        <v>10</v>
      </c>
      <c r="G931">
        <v>10</v>
      </c>
      <c r="H931">
        <v>20</v>
      </c>
      <c r="I931">
        <v>20</v>
      </c>
      <c r="J931">
        <v>10</v>
      </c>
      <c r="K931">
        <v>36</v>
      </c>
      <c r="L931">
        <v>55</v>
      </c>
      <c r="M931">
        <v>59</v>
      </c>
      <c r="N931">
        <v>2</v>
      </c>
      <c r="O931">
        <v>0</v>
      </c>
      <c r="P931">
        <v>9.7981770830000006</v>
      </c>
      <c r="Q931">
        <v>1243</v>
      </c>
      <c r="R931">
        <v>172000</v>
      </c>
      <c r="S931">
        <v>1906477</v>
      </c>
      <c r="T931">
        <v>11.084168604651101</v>
      </c>
      <c r="U931">
        <v>3</v>
      </c>
    </row>
    <row r="932" spans="1:21" x14ac:dyDescent="0.4">
      <c r="A932">
        <v>930</v>
      </c>
      <c r="B932" t="s">
        <v>12054</v>
      </c>
      <c r="C932" s="1">
        <v>44256</v>
      </c>
      <c r="D932" t="s">
        <v>1534</v>
      </c>
      <c r="E932" t="s">
        <v>1535</v>
      </c>
      <c r="F932">
        <v>20</v>
      </c>
      <c r="G932">
        <v>20</v>
      </c>
      <c r="H932">
        <v>10</v>
      </c>
      <c r="I932">
        <v>30</v>
      </c>
      <c r="J932">
        <v>40</v>
      </c>
      <c r="K932">
        <v>35</v>
      </c>
      <c r="L932">
        <v>29</v>
      </c>
      <c r="M932">
        <v>28</v>
      </c>
      <c r="N932">
        <v>2</v>
      </c>
      <c r="O932">
        <v>1</v>
      </c>
      <c r="P932">
        <v>19.983289930000002</v>
      </c>
      <c r="Q932">
        <v>987</v>
      </c>
      <c r="R932">
        <v>172000</v>
      </c>
      <c r="S932">
        <v>626255</v>
      </c>
      <c r="T932">
        <v>3.6410174418604599</v>
      </c>
      <c r="U932">
        <v>2</v>
      </c>
    </row>
    <row r="933" spans="1:21" x14ac:dyDescent="0.4">
      <c r="A933">
        <v>931</v>
      </c>
      <c r="B933" t="s">
        <v>12054</v>
      </c>
      <c r="C933" s="1">
        <v>44256</v>
      </c>
      <c r="D933" t="s">
        <v>1536</v>
      </c>
      <c r="E933" t="s">
        <v>1537</v>
      </c>
      <c r="F933">
        <v>10</v>
      </c>
      <c r="G933">
        <v>10</v>
      </c>
      <c r="H933">
        <v>20</v>
      </c>
      <c r="I933">
        <v>20</v>
      </c>
      <c r="J933">
        <v>10</v>
      </c>
      <c r="K933">
        <v>39</v>
      </c>
      <c r="L933">
        <v>89</v>
      </c>
      <c r="M933">
        <v>91</v>
      </c>
      <c r="N933">
        <v>2</v>
      </c>
      <c r="O933">
        <v>0</v>
      </c>
      <c r="P933">
        <v>6.0567491320000002</v>
      </c>
      <c r="Q933">
        <v>944</v>
      </c>
      <c r="R933">
        <v>172000</v>
      </c>
      <c r="S933">
        <v>1401548</v>
      </c>
      <c r="T933">
        <v>8.1485348837209308</v>
      </c>
      <c r="U933">
        <v>3</v>
      </c>
    </row>
    <row r="934" spans="1:21" x14ac:dyDescent="0.4">
      <c r="A934">
        <v>932</v>
      </c>
      <c r="B934" t="s">
        <v>12054</v>
      </c>
      <c r="C934" s="1">
        <v>44256</v>
      </c>
      <c r="D934" t="s">
        <v>1538</v>
      </c>
      <c r="E934" t="s">
        <v>1539</v>
      </c>
      <c r="F934">
        <v>10</v>
      </c>
      <c r="G934">
        <v>20</v>
      </c>
      <c r="H934">
        <v>30</v>
      </c>
      <c r="I934">
        <v>20</v>
      </c>
      <c r="J934">
        <v>20</v>
      </c>
      <c r="K934">
        <v>59</v>
      </c>
      <c r="L934">
        <v>49</v>
      </c>
      <c r="M934">
        <v>45</v>
      </c>
      <c r="N934">
        <v>1</v>
      </c>
      <c r="O934">
        <v>1</v>
      </c>
      <c r="P934">
        <v>14.023111979999999</v>
      </c>
      <c r="Q934">
        <v>612</v>
      </c>
      <c r="R934">
        <v>172000</v>
      </c>
      <c r="S934">
        <v>83956</v>
      </c>
      <c r="T934">
        <v>0.48811627906976701</v>
      </c>
      <c r="U934">
        <v>1</v>
      </c>
    </row>
    <row r="935" spans="1:21" x14ac:dyDescent="0.4">
      <c r="A935">
        <v>933</v>
      </c>
      <c r="B935" t="s">
        <v>12054</v>
      </c>
      <c r="C935" s="1">
        <v>44256</v>
      </c>
      <c r="D935" t="s">
        <v>1540</v>
      </c>
      <c r="E935" t="s">
        <v>1541</v>
      </c>
      <c r="F935">
        <v>10</v>
      </c>
      <c r="G935">
        <v>10</v>
      </c>
      <c r="H935">
        <v>30</v>
      </c>
      <c r="I935">
        <v>20</v>
      </c>
      <c r="J935">
        <v>10</v>
      </c>
      <c r="K935">
        <v>58</v>
      </c>
      <c r="L935">
        <v>47</v>
      </c>
      <c r="M935">
        <v>45</v>
      </c>
      <c r="N935">
        <v>2</v>
      </c>
      <c r="O935">
        <v>1</v>
      </c>
      <c r="P935">
        <v>13.50097656</v>
      </c>
      <c r="Q935">
        <v>972</v>
      </c>
      <c r="R935">
        <v>172000</v>
      </c>
      <c r="S935">
        <v>209257</v>
      </c>
      <c r="T935">
        <v>1.2166104651162699</v>
      </c>
      <c r="U935">
        <v>2</v>
      </c>
    </row>
    <row r="936" spans="1:21" x14ac:dyDescent="0.4">
      <c r="A936">
        <v>934</v>
      </c>
      <c r="B936" t="s">
        <v>12054</v>
      </c>
      <c r="C936" s="1">
        <v>44256</v>
      </c>
      <c r="D936" t="s">
        <v>1542</v>
      </c>
      <c r="E936" t="s">
        <v>1543</v>
      </c>
      <c r="F936">
        <v>20</v>
      </c>
      <c r="G936">
        <v>20</v>
      </c>
      <c r="H936">
        <v>20</v>
      </c>
      <c r="I936">
        <v>10</v>
      </c>
      <c r="J936">
        <v>50</v>
      </c>
      <c r="K936">
        <v>24</v>
      </c>
      <c r="L936">
        <v>17</v>
      </c>
      <c r="M936">
        <v>15</v>
      </c>
      <c r="N936">
        <v>1</v>
      </c>
      <c r="O936">
        <v>1</v>
      </c>
      <c r="P936">
        <v>6.477539063</v>
      </c>
      <c r="Q936">
        <v>663</v>
      </c>
      <c r="R936">
        <v>172000</v>
      </c>
      <c r="S936">
        <v>47826</v>
      </c>
      <c r="T936">
        <v>0.27805813953488301</v>
      </c>
      <c r="U936">
        <v>0</v>
      </c>
    </row>
    <row r="937" spans="1:21" x14ac:dyDescent="0.4">
      <c r="A937">
        <v>935</v>
      </c>
      <c r="B937" t="s">
        <v>12054</v>
      </c>
      <c r="C937" s="1">
        <v>44256</v>
      </c>
      <c r="D937" t="s">
        <v>1544</v>
      </c>
      <c r="E937" t="s">
        <v>1545</v>
      </c>
      <c r="F937">
        <v>10</v>
      </c>
      <c r="G937">
        <v>10</v>
      </c>
      <c r="H937">
        <v>50</v>
      </c>
      <c r="I937">
        <v>10</v>
      </c>
      <c r="J937">
        <v>10</v>
      </c>
      <c r="K937">
        <v>203</v>
      </c>
      <c r="L937">
        <v>199</v>
      </c>
      <c r="M937">
        <v>199</v>
      </c>
      <c r="N937">
        <v>2</v>
      </c>
      <c r="O937">
        <v>0</v>
      </c>
      <c r="P937">
        <v>5.2631293399999999</v>
      </c>
      <c r="Q937">
        <v>922</v>
      </c>
      <c r="R937">
        <v>172000</v>
      </c>
      <c r="S937">
        <v>142333</v>
      </c>
      <c r="T937">
        <v>0.82751744186046505</v>
      </c>
      <c r="U937">
        <v>1</v>
      </c>
    </row>
    <row r="938" spans="1:21" x14ac:dyDescent="0.4">
      <c r="A938">
        <v>936</v>
      </c>
      <c r="B938" t="s">
        <v>12054</v>
      </c>
      <c r="C938" s="1">
        <v>44228</v>
      </c>
      <c r="D938" t="s">
        <v>1546</v>
      </c>
      <c r="E938" t="s">
        <v>1547</v>
      </c>
      <c r="F938">
        <v>20</v>
      </c>
      <c r="G938">
        <v>20</v>
      </c>
      <c r="H938">
        <v>30</v>
      </c>
      <c r="I938">
        <v>20</v>
      </c>
      <c r="J938">
        <v>30</v>
      </c>
      <c r="K938">
        <v>26</v>
      </c>
      <c r="L938">
        <v>22</v>
      </c>
      <c r="M938">
        <v>19</v>
      </c>
      <c r="N938">
        <v>0</v>
      </c>
      <c r="O938">
        <v>2</v>
      </c>
      <c r="P938">
        <v>17.25792101</v>
      </c>
      <c r="Q938">
        <v>862</v>
      </c>
      <c r="R938">
        <v>162000</v>
      </c>
      <c r="S938">
        <v>79415</v>
      </c>
      <c r="T938">
        <v>0.49021604938271601</v>
      </c>
      <c r="U938">
        <v>1</v>
      </c>
    </row>
    <row r="939" spans="1:21" x14ac:dyDescent="0.4">
      <c r="A939">
        <v>937</v>
      </c>
      <c r="B939" t="s">
        <v>12054</v>
      </c>
      <c r="C939" s="1">
        <v>44228</v>
      </c>
      <c r="D939" t="s">
        <v>1548</v>
      </c>
      <c r="F939">
        <v>20</v>
      </c>
      <c r="G939">
        <v>20</v>
      </c>
      <c r="H939">
        <v>20</v>
      </c>
      <c r="I939">
        <v>20</v>
      </c>
      <c r="J939">
        <v>40</v>
      </c>
      <c r="K939">
        <v>77</v>
      </c>
      <c r="L939">
        <v>38</v>
      </c>
      <c r="M939">
        <v>24</v>
      </c>
      <c r="N939">
        <v>1</v>
      </c>
      <c r="O939">
        <v>1</v>
      </c>
      <c r="P939">
        <v>0</v>
      </c>
      <c r="Q939">
        <v>738</v>
      </c>
      <c r="R939">
        <v>162000</v>
      </c>
      <c r="S939">
        <v>284534</v>
      </c>
      <c r="T939">
        <v>1.7563827160493799</v>
      </c>
      <c r="U939">
        <v>2</v>
      </c>
    </row>
    <row r="940" spans="1:21" x14ac:dyDescent="0.4">
      <c r="A940">
        <v>938</v>
      </c>
      <c r="B940" t="s">
        <v>12054</v>
      </c>
      <c r="C940" s="1">
        <v>44228</v>
      </c>
      <c r="D940" t="s">
        <v>1549</v>
      </c>
      <c r="F940">
        <v>10</v>
      </c>
      <c r="G940">
        <v>10</v>
      </c>
      <c r="H940">
        <v>20</v>
      </c>
      <c r="I940">
        <v>20</v>
      </c>
      <c r="J940">
        <v>10</v>
      </c>
      <c r="K940">
        <v>51</v>
      </c>
      <c r="L940">
        <v>89</v>
      </c>
      <c r="M940">
        <v>86</v>
      </c>
      <c r="N940">
        <v>1</v>
      </c>
      <c r="O940">
        <v>2</v>
      </c>
      <c r="P940">
        <v>0</v>
      </c>
      <c r="Q940">
        <v>1007</v>
      </c>
      <c r="R940">
        <v>162000</v>
      </c>
      <c r="S940">
        <v>251351</v>
      </c>
      <c r="T940">
        <v>1.55154938271604</v>
      </c>
      <c r="U940">
        <v>2</v>
      </c>
    </row>
    <row r="941" spans="1:21" x14ac:dyDescent="0.4">
      <c r="A941">
        <v>939</v>
      </c>
      <c r="B941" t="s">
        <v>12054</v>
      </c>
      <c r="C941" s="1">
        <v>44228</v>
      </c>
      <c r="D941" t="s">
        <v>1550</v>
      </c>
      <c r="E941" t="s">
        <v>1551</v>
      </c>
      <c r="F941">
        <v>10</v>
      </c>
      <c r="G941">
        <v>10</v>
      </c>
      <c r="H941">
        <v>20</v>
      </c>
      <c r="I941">
        <v>20</v>
      </c>
      <c r="J941">
        <v>10</v>
      </c>
      <c r="K941">
        <v>226</v>
      </c>
      <c r="L941">
        <v>242</v>
      </c>
      <c r="M941">
        <v>247</v>
      </c>
      <c r="N941">
        <v>1</v>
      </c>
      <c r="O941">
        <v>1</v>
      </c>
      <c r="P941">
        <v>9.0939670140000004</v>
      </c>
      <c r="Q941">
        <v>684</v>
      </c>
      <c r="R941">
        <v>162000</v>
      </c>
      <c r="S941">
        <v>116671</v>
      </c>
      <c r="T941">
        <v>0.72019135802469103</v>
      </c>
      <c r="U941">
        <v>1</v>
      </c>
    </row>
    <row r="942" spans="1:21" x14ac:dyDescent="0.4">
      <c r="A942">
        <v>940</v>
      </c>
      <c r="B942" t="s">
        <v>12054</v>
      </c>
      <c r="C942" s="1">
        <v>44228</v>
      </c>
      <c r="D942" t="s">
        <v>1552</v>
      </c>
      <c r="E942" t="s">
        <v>1553</v>
      </c>
      <c r="F942">
        <v>10</v>
      </c>
      <c r="G942">
        <v>10</v>
      </c>
      <c r="H942">
        <v>20</v>
      </c>
      <c r="I942">
        <v>10</v>
      </c>
      <c r="J942">
        <v>10</v>
      </c>
      <c r="K942">
        <v>185</v>
      </c>
      <c r="L942">
        <v>194</v>
      </c>
      <c r="M942">
        <v>196</v>
      </c>
      <c r="N942">
        <v>1</v>
      </c>
      <c r="O942">
        <v>0</v>
      </c>
      <c r="P942">
        <v>8.8368055559999998</v>
      </c>
      <c r="Q942">
        <v>908</v>
      </c>
      <c r="R942">
        <v>162000</v>
      </c>
      <c r="S942">
        <v>1582601</v>
      </c>
      <c r="T942">
        <v>9.7691419753086404</v>
      </c>
      <c r="U942">
        <v>3</v>
      </c>
    </row>
    <row r="943" spans="1:21" x14ac:dyDescent="0.4">
      <c r="A943">
        <v>941</v>
      </c>
      <c r="B943" t="s">
        <v>12054</v>
      </c>
      <c r="C943" s="1">
        <v>44228</v>
      </c>
      <c r="D943" t="s">
        <v>1554</v>
      </c>
      <c r="E943" t="s">
        <v>1555</v>
      </c>
      <c r="F943">
        <v>10</v>
      </c>
      <c r="G943">
        <v>10</v>
      </c>
      <c r="H943">
        <v>30</v>
      </c>
      <c r="I943">
        <v>30</v>
      </c>
      <c r="J943">
        <v>10</v>
      </c>
      <c r="K943">
        <v>193</v>
      </c>
      <c r="L943">
        <v>198</v>
      </c>
      <c r="M943">
        <v>192</v>
      </c>
      <c r="N943">
        <v>1</v>
      </c>
      <c r="O943">
        <v>1</v>
      </c>
      <c r="P943">
        <v>4.450195313</v>
      </c>
      <c r="Q943">
        <v>755</v>
      </c>
      <c r="R943">
        <v>162000</v>
      </c>
      <c r="S943">
        <v>344750</v>
      </c>
      <c r="T943">
        <v>2.12808641975308</v>
      </c>
      <c r="U943">
        <v>2</v>
      </c>
    </row>
    <row r="944" spans="1:21" x14ac:dyDescent="0.4">
      <c r="A944">
        <v>942</v>
      </c>
      <c r="B944" t="s">
        <v>12054</v>
      </c>
      <c r="C944" s="1">
        <v>44228</v>
      </c>
      <c r="D944" t="s">
        <v>1556</v>
      </c>
      <c r="E944" t="s">
        <v>1557</v>
      </c>
      <c r="F944">
        <v>10</v>
      </c>
      <c r="G944">
        <v>10</v>
      </c>
      <c r="H944">
        <v>10</v>
      </c>
      <c r="I944">
        <v>20</v>
      </c>
      <c r="J944">
        <v>10</v>
      </c>
      <c r="K944">
        <v>25</v>
      </c>
      <c r="L944">
        <v>27</v>
      </c>
      <c r="M944">
        <v>30</v>
      </c>
      <c r="N944">
        <v>1</v>
      </c>
      <c r="O944">
        <v>1</v>
      </c>
      <c r="P944">
        <v>6.881835938</v>
      </c>
      <c r="Q944">
        <v>736</v>
      </c>
      <c r="R944">
        <v>162000</v>
      </c>
      <c r="S944">
        <v>585907</v>
      </c>
      <c r="T944">
        <v>3.6167098765432</v>
      </c>
      <c r="U944">
        <v>2</v>
      </c>
    </row>
    <row r="945" spans="1:21" x14ac:dyDescent="0.4">
      <c r="A945">
        <v>943</v>
      </c>
      <c r="B945" t="s">
        <v>12054</v>
      </c>
      <c r="C945" s="1">
        <v>44228</v>
      </c>
      <c r="D945" t="s">
        <v>1558</v>
      </c>
      <c r="E945" t="s">
        <v>1559</v>
      </c>
      <c r="F945">
        <v>10</v>
      </c>
      <c r="G945">
        <v>10</v>
      </c>
      <c r="H945">
        <v>30</v>
      </c>
      <c r="I945">
        <v>10</v>
      </c>
      <c r="J945">
        <v>10</v>
      </c>
      <c r="K945">
        <v>78</v>
      </c>
      <c r="L945">
        <v>80</v>
      </c>
      <c r="M945">
        <v>86</v>
      </c>
      <c r="N945">
        <v>1</v>
      </c>
      <c r="O945">
        <v>1</v>
      </c>
      <c r="P945">
        <v>4.8238932290000003</v>
      </c>
      <c r="Q945">
        <v>883</v>
      </c>
      <c r="R945">
        <v>162000</v>
      </c>
      <c r="S945">
        <v>262956</v>
      </c>
      <c r="T945">
        <v>1.62318518518518</v>
      </c>
      <c r="U945">
        <v>2</v>
      </c>
    </row>
    <row r="946" spans="1:21" x14ac:dyDescent="0.4">
      <c r="A946">
        <v>944</v>
      </c>
      <c r="B946" t="s">
        <v>12054</v>
      </c>
      <c r="C946" s="1">
        <v>44228</v>
      </c>
      <c r="D946" t="s">
        <v>1560</v>
      </c>
      <c r="E946" t="s">
        <v>1474</v>
      </c>
      <c r="F946">
        <v>10</v>
      </c>
      <c r="G946">
        <v>10</v>
      </c>
      <c r="H946">
        <v>20</v>
      </c>
      <c r="I946">
        <v>20</v>
      </c>
      <c r="J946">
        <v>30</v>
      </c>
      <c r="K946">
        <v>226</v>
      </c>
      <c r="L946">
        <v>221</v>
      </c>
      <c r="M946">
        <v>218</v>
      </c>
      <c r="N946">
        <v>1</v>
      </c>
      <c r="O946">
        <v>1</v>
      </c>
      <c r="P946">
        <v>0</v>
      </c>
      <c r="Q946">
        <v>722</v>
      </c>
      <c r="R946">
        <v>162000</v>
      </c>
      <c r="S946">
        <v>168546</v>
      </c>
      <c r="T946">
        <v>1.0404074074073999</v>
      </c>
      <c r="U946">
        <v>1</v>
      </c>
    </row>
    <row r="947" spans="1:21" x14ac:dyDescent="0.4">
      <c r="A947">
        <v>945</v>
      </c>
      <c r="B947" t="s">
        <v>12054</v>
      </c>
      <c r="C947" s="1">
        <v>44228</v>
      </c>
      <c r="D947" t="s">
        <v>1561</v>
      </c>
      <c r="E947" t="s">
        <v>1562</v>
      </c>
      <c r="F947">
        <v>10</v>
      </c>
      <c r="G947">
        <v>10</v>
      </c>
      <c r="H947">
        <v>30</v>
      </c>
      <c r="I947">
        <v>20</v>
      </c>
      <c r="J947">
        <v>10</v>
      </c>
      <c r="K947">
        <v>27</v>
      </c>
      <c r="L947">
        <v>23</v>
      </c>
      <c r="M947">
        <v>19</v>
      </c>
      <c r="N947">
        <v>1</v>
      </c>
      <c r="O947">
        <v>1</v>
      </c>
      <c r="P947">
        <v>5.1061197920000003</v>
      </c>
      <c r="Q947">
        <v>761</v>
      </c>
      <c r="R947">
        <v>162000</v>
      </c>
      <c r="S947">
        <v>616520</v>
      </c>
      <c r="T947">
        <v>3.8056790123456699</v>
      </c>
      <c r="U947">
        <v>2</v>
      </c>
    </row>
    <row r="948" spans="1:21" x14ac:dyDescent="0.4">
      <c r="A948">
        <v>946</v>
      </c>
      <c r="B948" t="s">
        <v>12054</v>
      </c>
      <c r="C948" s="1">
        <v>44228</v>
      </c>
      <c r="D948" t="s">
        <v>1563</v>
      </c>
      <c r="E948" t="s">
        <v>1564</v>
      </c>
      <c r="F948">
        <v>20</v>
      </c>
      <c r="G948">
        <v>20</v>
      </c>
      <c r="H948">
        <v>20</v>
      </c>
      <c r="I948">
        <v>20</v>
      </c>
      <c r="J948">
        <v>50</v>
      </c>
      <c r="K948">
        <v>30</v>
      </c>
      <c r="L948">
        <v>19</v>
      </c>
      <c r="M948">
        <v>21</v>
      </c>
      <c r="N948">
        <v>1</v>
      </c>
      <c r="O948">
        <v>1</v>
      </c>
      <c r="P948">
        <v>4.5941840279999999</v>
      </c>
      <c r="Q948">
        <v>887</v>
      </c>
      <c r="R948">
        <v>162000</v>
      </c>
      <c r="S948">
        <v>173661</v>
      </c>
      <c r="T948">
        <v>1.0719814814814801</v>
      </c>
      <c r="U948">
        <v>1</v>
      </c>
    </row>
    <row r="949" spans="1:21" x14ac:dyDescent="0.4">
      <c r="A949">
        <v>947</v>
      </c>
      <c r="B949" t="s">
        <v>12055</v>
      </c>
      <c r="C949" s="1">
        <v>45108</v>
      </c>
      <c r="D949" t="s">
        <v>1565</v>
      </c>
      <c r="E949" t="s">
        <v>1566</v>
      </c>
      <c r="F949">
        <v>10</v>
      </c>
      <c r="G949">
        <v>10</v>
      </c>
      <c r="H949">
        <v>20</v>
      </c>
      <c r="I949">
        <v>20</v>
      </c>
      <c r="J949">
        <v>20</v>
      </c>
      <c r="K949">
        <v>27</v>
      </c>
      <c r="L949">
        <v>20</v>
      </c>
      <c r="M949">
        <v>14</v>
      </c>
      <c r="N949">
        <v>2</v>
      </c>
      <c r="O949">
        <v>0</v>
      </c>
      <c r="P949">
        <v>10.66297743</v>
      </c>
      <c r="Q949">
        <v>1088</v>
      </c>
      <c r="R949">
        <v>15400</v>
      </c>
      <c r="S949">
        <v>397395</v>
      </c>
      <c r="T949">
        <v>25.8048701298701</v>
      </c>
      <c r="U949">
        <v>3</v>
      </c>
    </row>
    <row r="950" spans="1:21" x14ac:dyDescent="0.4">
      <c r="A950">
        <v>948</v>
      </c>
      <c r="B950" t="s">
        <v>12055</v>
      </c>
      <c r="C950" s="1">
        <v>45108</v>
      </c>
      <c r="D950" t="s">
        <v>1567</v>
      </c>
      <c r="E950" t="s">
        <v>1568</v>
      </c>
      <c r="F950">
        <v>20</v>
      </c>
      <c r="G950">
        <v>10</v>
      </c>
      <c r="H950">
        <v>40</v>
      </c>
      <c r="I950">
        <v>20</v>
      </c>
      <c r="J950">
        <v>20</v>
      </c>
      <c r="K950">
        <v>194</v>
      </c>
      <c r="L950">
        <v>195</v>
      </c>
      <c r="M950">
        <v>189</v>
      </c>
      <c r="N950">
        <v>2</v>
      </c>
      <c r="O950">
        <v>0</v>
      </c>
      <c r="P950">
        <v>11.047200520000001</v>
      </c>
      <c r="Q950">
        <v>1465</v>
      </c>
      <c r="R950">
        <v>15400</v>
      </c>
      <c r="S950">
        <v>81310</v>
      </c>
      <c r="T950">
        <v>5.2798701298701296</v>
      </c>
      <c r="U950">
        <v>3</v>
      </c>
    </row>
    <row r="951" spans="1:21" x14ac:dyDescent="0.4">
      <c r="A951">
        <v>949</v>
      </c>
      <c r="B951" t="s">
        <v>12055</v>
      </c>
      <c r="C951" s="1">
        <v>45078</v>
      </c>
      <c r="D951" t="s">
        <v>1569</v>
      </c>
      <c r="E951" t="s">
        <v>1570</v>
      </c>
      <c r="F951">
        <v>20</v>
      </c>
      <c r="G951">
        <v>20</v>
      </c>
      <c r="H951">
        <v>50</v>
      </c>
      <c r="I951">
        <v>20</v>
      </c>
      <c r="J951">
        <v>40</v>
      </c>
      <c r="K951">
        <v>182</v>
      </c>
      <c r="L951">
        <v>189</v>
      </c>
      <c r="M951">
        <v>178</v>
      </c>
      <c r="N951">
        <v>2</v>
      </c>
      <c r="O951">
        <v>2</v>
      </c>
      <c r="P951">
        <v>4.5670572920000003</v>
      </c>
      <c r="Q951">
        <v>931</v>
      </c>
      <c r="R951">
        <v>15100</v>
      </c>
      <c r="S951">
        <v>5229</v>
      </c>
      <c r="T951">
        <v>0.34629139072847598</v>
      </c>
      <c r="U951">
        <v>0</v>
      </c>
    </row>
    <row r="952" spans="1:21" x14ac:dyDescent="0.4">
      <c r="A952">
        <v>950</v>
      </c>
      <c r="B952" t="s">
        <v>12055</v>
      </c>
      <c r="C952" s="1">
        <v>45078</v>
      </c>
      <c r="D952" t="s">
        <v>1571</v>
      </c>
      <c r="E952" t="s">
        <v>1572</v>
      </c>
      <c r="F952">
        <v>10</v>
      </c>
      <c r="G952">
        <v>10</v>
      </c>
      <c r="H952">
        <v>20</v>
      </c>
      <c r="I952">
        <v>20</v>
      </c>
      <c r="J952">
        <v>10</v>
      </c>
      <c r="K952">
        <v>5</v>
      </c>
      <c r="L952">
        <v>19</v>
      </c>
      <c r="M952">
        <v>34</v>
      </c>
      <c r="N952">
        <v>1</v>
      </c>
      <c r="O952">
        <v>2</v>
      </c>
      <c r="P952">
        <v>7.7164713540000003</v>
      </c>
      <c r="Q952">
        <v>877</v>
      </c>
      <c r="R952">
        <v>15100</v>
      </c>
      <c r="S952">
        <v>7570</v>
      </c>
      <c r="T952">
        <v>0.501324503311258</v>
      </c>
      <c r="U952">
        <v>1</v>
      </c>
    </row>
    <row r="953" spans="1:21" x14ac:dyDescent="0.4">
      <c r="A953">
        <v>951</v>
      </c>
      <c r="B953" t="s">
        <v>12055</v>
      </c>
      <c r="C953" s="1">
        <v>45047</v>
      </c>
      <c r="D953" t="s">
        <v>1573</v>
      </c>
      <c r="E953" t="s">
        <v>1574</v>
      </c>
      <c r="F953">
        <v>10</v>
      </c>
      <c r="G953">
        <v>20</v>
      </c>
      <c r="H953">
        <v>40</v>
      </c>
      <c r="I953">
        <v>30</v>
      </c>
      <c r="J953">
        <v>10</v>
      </c>
      <c r="K953">
        <v>20</v>
      </c>
      <c r="L953">
        <v>55</v>
      </c>
      <c r="M953">
        <v>55</v>
      </c>
      <c r="N953">
        <v>2</v>
      </c>
      <c r="O953">
        <v>1</v>
      </c>
      <c r="P953">
        <v>9.2581380210000006</v>
      </c>
      <c r="Q953">
        <v>758</v>
      </c>
      <c r="R953">
        <v>14600</v>
      </c>
      <c r="S953">
        <v>7011</v>
      </c>
      <c r="T953">
        <v>0.480205479452054</v>
      </c>
      <c r="U953">
        <v>1</v>
      </c>
    </row>
    <row r="954" spans="1:21" x14ac:dyDescent="0.4">
      <c r="A954">
        <v>952</v>
      </c>
      <c r="B954" t="s">
        <v>12055</v>
      </c>
      <c r="C954" s="1">
        <v>45047</v>
      </c>
      <c r="D954" t="s">
        <v>1575</v>
      </c>
      <c r="E954" t="s">
        <v>1576</v>
      </c>
      <c r="F954">
        <v>10</v>
      </c>
      <c r="G954">
        <v>10</v>
      </c>
      <c r="H954">
        <v>20</v>
      </c>
      <c r="I954">
        <v>20</v>
      </c>
      <c r="J954">
        <v>10</v>
      </c>
      <c r="K954">
        <v>230</v>
      </c>
      <c r="L954">
        <v>244</v>
      </c>
      <c r="M954">
        <v>248</v>
      </c>
      <c r="N954">
        <v>2</v>
      </c>
      <c r="O954">
        <v>0</v>
      </c>
      <c r="P954">
        <v>10.453776039999999</v>
      </c>
      <c r="Q954">
        <v>497</v>
      </c>
      <c r="R954">
        <v>14600</v>
      </c>
      <c r="S954">
        <v>1896</v>
      </c>
      <c r="T954">
        <v>0.12986301369862999</v>
      </c>
      <c r="U954">
        <v>0</v>
      </c>
    </row>
    <row r="955" spans="1:21" x14ac:dyDescent="0.4">
      <c r="A955">
        <v>953</v>
      </c>
      <c r="B955" t="s">
        <v>12055</v>
      </c>
      <c r="C955" s="1">
        <v>45047</v>
      </c>
      <c r="D955" t="s">
        <v>1577</v>
      </c>
      <c r="E955" t="s">
        <v>1578</v>
      </c>
      <c r="F955">
        <v>10</v>
      </c>
      <c r="G955">
        <v>10</v>
      </c>
      <c r="H955">
        <v>40</v>
      </c>
      <c r="I955">
        <v>20</v>
      </c>
      <c r="J955">
        <v>20</v>
      </c>
      <c r="K955">
        <v>105</v>
      </c>
      <c r="L955">
        <v>25</v>
      </c>
      <c r="M955">
        <v>13</v>
      </c>
      <c r="N955">
        <v>2</v>
      </c>
      <c r="O955">
        <v>1</v>
      </c>
      <c r="P955">
        <v>11.46668837</v>
      </c>
      <c r="Q955">
        <v>1190</v>
      </c>
      <c r="R955">
        <v>14600</v>
      </c>
      <c r="S955">
        <v>472387</v>
      </c>
      <c r="T955">
        <v>32.355273972602703</v>
      </c>
      <c r="U955">
        <v>3</v>
      </c>
    </row>
    <row r="956" spans="1:21" x14ac:dyDescent="0.4">
      <c r="A956">
        <v>954</v>
      </c>
      <c r="B956" t="s">
        <v>12055</v>
      </c>
      <c r="C956" s="1">
        <v>45017</v>
      </c>
      <c r="D956" t="s">
        <v>1579</v>
      </c>
      <c r="E956" t="s">
        <v>1580</v>
      </c>
      <c r="F956">
        <v>20</v>
      </c>
      <c r="G956">
        <v>10</v>
      </c>
      <c r="H956">
        <v>50</v>
      </c>
      <c r="I956">
        <v>20</v>
      </c>
      <c r="J956">
        <v>20</v>
      </c>
      <c r="K956">
        <v>94</v>
      </c>
      <c r="L956">
        <v>81</v>
      </c>
      <c r="M956">
        <v>57</v>
      </c>
      <c r="N956">
        <v>2</v>
      </c>
      <c r="O956">
        <v>1</v>
      </c>
      <c r="P956">
        <v>16.481228300000001</v>
      </c>
      <c r="Q956">
        <v>944</v>
      </c>
      <c r="R956">
        <v>14300</v>
      </c>
      <c r="S956">
        <v>70932</v>
      </c>
      <c r="T956">
        <v>4.9602797202797202</v>
      </c>
      <c r="U956">
        <v>3</v>
      </c>
    </row>
    <row r="957" spans="1:21" x14ac:dyDescent="0.4">
      <c r="A957">
        <v>955</v>
      </c>
      <c r="B957" t="s">
        <v>12055</v>
      </c>
      <c r="C957" s="1">
        <v>45017</v>
      </c>
      <c r="D957" t="s">
        <v>1581</v>
      </c>
      <c r="E957" t="s">
        <v>1582</v>
      </c>
      <c r="F957">
        <v>10</v>
      </c>
      <c r="G957">
        <v>10</v>
      </c>
      <c r="H957">
        <v>20</v>
      </c>
      <c r="I957">
        <v>20</v>
      </c>
      <c r="J957">
        <v>20</v>
      </c>
      <c r="K957">
        <v>86</v>
      </c>
      <c r="L957">
        <v>85</v>
      </c>
      <c r="M957">
        <v>87</v>
      </c>
      <c r="N957">
        <v>2</v>
      </c>
      <c r="O957">
        <v>0</v>
      </c>
      <c r="P957">
        <v>14.14822049</v>
      </c>
      <c r="Q957">
        <v>868</v>
      </c>
      <c r="R957">
        <v>14300</v>
      </c>
      <c r="S957">
        <v>162762</v>
      </c>
      <c r="T957">
        <v>11.381958041958001</v>
      </c>
      <c r="U957">
        <v>3</v>
      </c>
    </row>
    <row r="958" spans="1:21" x14ac:dyDescent="0.4">
      <c r="A958">
        <v>956</v>
      </c>
      <c r="B958" t="s">
        <v>12055</v>
      </c>
      <c r="C958" s="1">
        <v>44986</v>
      </c>
      <c r="D958" t="s">
        <v>1583</v>
      </c>
      <c r="E958" t="s">
        <v>1584</v>
      </c>
      <c r="F958">
        <v>10</v>
      </c>
      <c r="G958">
        <v>20</v>
      </c>
      <c r="H958">
        <v>20</v>
      </c>
      <c r="I958">
        <v>50</v>
      </c>
      <c r="J958">
        <v>20</v>
      </c>
      <c r="K958">
        <v>18</v>
      </c>
      <c r="L958">
        <v>18</v>
      </c>
      <c r="M958">
        <v>18</v>
      </c>
      <c r="N958">
        <v>2</v>
      </c>
      <c r="O958">
        <v>1</v>
      </c>
      <c r="P958">
        <v>12.04166667</v>
      </c>
      <c r="Q958">
        <v>854</v>
      </c>
      <c r="R958">
        <v>14100</v>
      </c>
      <c r="S958">
        <v>4998</v>
      </c>
      <c r="T958">
        <v>0.354468085106383</v>
      </c>
      <c r="U958">
        <v>0</v>
      </c>
    </row>
    <row r="959" spans="1:21" x14ac:dyDescent="0.4">
      <c r="A959">
        <v>957</v>
      </c>
      <c r="B959" t="s">
        <v>12055</v>
      </c>
      <c r="C959" s="1">
        <v>44958</v>
      </c>
      <c r="D959" t="s">
        <v>1585</v>
      </c>
      <c r="E959" t="s">
        <v>1586</v>
      </c>
      <c r="F959">
        <v>20</v>
      </c>
      <c r="G959">
        <v>10</v>
      </c>
      <c r="H959">
        <v>20</v>
      </c>
      <c r="I959">
        <v>20</v>
      </c>
      <c r="J959">
        <v>10</v>
      </c>
      <c r="K959">
        <v>20</v>
      </c>
      <c r="L959">
        <v>19</v>
      </c>
      <c r="M959">
        <v>20</v>
      </c>
      <c r="N959">
        <v>2</v>
      </c>
      <c r="O959">
        <v>2</v>
      </c>
      <c r="P959">
        <v>17.41189236</v>
      </c>
      <c r="Q959">
        <v>1160</v>
      </c>
      <c r="R959">
        <v>13900</v>
      </c>
      <c r="S959">
        <v>9051</v>
      </c>
      <c r="T959">
        <v>0.65115107913669001</v>
      </c>
      <c r="U959">
        <v>1</v>
      </c>
    </row>
    <row r="960" spans="1:21" x14ac:dyDescent="0.4">
      <c r="A960">
        <v>958</v>
      </c>
      <c r="B960" t="s">
        <v>12055</v>
      </c>
      <c r="C960" s="1">
        <v>44927</v>
      </c>
      <c r="D960" t="s">
        <v>1587</v>
      </c>
      <c r="E960" t="s">
        <v>1588</v>
      </c>
      <c r="F960">
        <v>10</v>
      </c>
      <c r="G960">
        <v>10</v>
      </c>
      <c r="H960">
        <v>20</v>
      </c>
      <c r="I960">
        <v>20</v>
      </c>
      <c r="J960">
        <v>30</v>
      </c>
      <c r="K960">
        <v>57</v>
      </c>
      <c r="L960">
        <v>52</v>
      </c>
      <c r="M960">
        <v>51</v>
      </c>
      <c r="N960">
        <v>2</v>
      </c>
      <c r="O960">
        <v>2</v>
      </c>
      <c r="P960">
        <v>9.4949001739999996</v>
      </c>
      <c r="Q960">
        <v>1190</v>
      </c>
      <c r="R960">
        <v>13700</v>
      </c>
      <c r="S960">
        <v>12180</v>
      </c>
      <c r="T960">
        <v>0.88905109489051004</v>
      </c>
      <c r="U960">
        <v>1</v>
      </c>
    </row>
    <row r="961" spans="1:21" x14ac:dyDescent="0.4">
      <c r="A961">
        <v>959</v>
      </c>
      <c r="B961" t="s">
        <v>12055</v>
      </c>
      <c r="C961" s="1">
        <v>44896</v>
      </c>
      <c r="D961" t="s">
        <v>1589</v>
      </c>
      <c r="E961" t="s">
        <v>1590</v>
      </c>
      <c r="F961">
        <v>10</v>
      </c>
      <c r="G961">
        <v>10</v>
      </c>
      <c r="H961">
        <v>20</v>
      </c>
      <c r="I961">
        <v>10</v>
      </c>
      <c r="J961">
        <v>10</v>
      </c>
      <c r="K961">
        <v>27</v>
      </c>
      <c r="L961">
        <v>24</v>
      </c>
      <c r="M961">
        <v>21</v>
      </c>
      <c r="N961">
        <v>2</v>
      </c>
      <c r="O961">
        <v>0</v>
      </c>
      <c r="P961">
        <v>8.6815321179999998</v>
      </c>
      <c r="Q961">
        <v>1201</v>
      </c>
      <c r="R961">
        <v>13400</v>
      </c>
      <c r="S961">
        <v>7366</v>
      </c>
      <c r="T961">
        <v>0.54970149253731304</v>
      </c>
      <c r="U961">
        <v>1</v>
      </c>
    </row>
    <row r="962" spans="1:21" x14ac:dyDescent="0.4">
      <c r="A962">
        <v>960</v>
      </c>
      <c r="B962" t="s">
        <v>12055</v>
      </c>
      <c r="C962" s="1">
        <v>44896</v>
      </c>
      <c r="D962" t="s">
        <v>1591</v>
      </c>
      <c r="E962" t="s">
        <v>1592</v>
      </c>
      <c r="F962">
        <v>30</v>
      </c>
      <c r="G962">
        <v>20</v>
      </c>
      <c r="H962">
        <v>10</v>
      </c>
      <c r="I962">
        <v>30</v>
      </c>
      <c r="J962">
        <v>40</v>
      </c>
      <c r="K962">
        <v>215</v>
      </c>
      <c r="L962">
        <v>190</v>
      </c>
      <c r="M962">
        <v>164</v>
      </c>
      <c r="N962">
        <v>2</v>
      </c>
      <c r="O962">
        <v>1</v>
      </c>
      <c r="P962">
        <v>9.4752604169999994</v>
      </c>
      <c r="Q962">
        <v>1179</v>
      </c>
      <c r="R962">
        <v>13400</v>
      </c>
      <c r="S962">
        <v>23103</v>
      </c>
      <c r="T962">
        <v>1.7241044776119401</v>
      </c>
      <c r="U962">
        <v>2</v>
      </c>
    </row>
    <row r="963" spans="1:21" x14ac:dyDescent="0.4">
      <c r="A963">
        <v>961</v>
      </c>
      <c r="B963" t="s">
        <v>12055</v>
      </c>
      <c r="C963" s="1">
        <v>44866</v>
      </c>
      <c r="D963" t="s">
        <v>1593</v>
      </c>
      <c r="E963" t="s">
        <v>1594</v>
      </c>
      <c r="F963">
        <v>20</v>
      </c>
      <c r="G963">
        <v>10</v>
      </c>
      <c r="H963">
        <v>30</v>
      </c>
      <c r="I963">
        <v>20</v>
      </c>
      <c r="J963">
        <v>20</v>
      </c>
      <c r="K963">
        <v>196</v>
      </c>
      <c r="L963">
        <v>128</v>
      </c>
      <c r="M963">
        <v>252</v>
      </c>
      <c r="N963">
        <v>2</v>
      </c>
      <c r="O963">
        <v>0</v>
      </c>
      <c r="P963">
        <v>11.167426219999999</v>
      </c>
      <c r="Q963">
        <v>1516</v>
      </c>
      <c r="R963">
        <v>13000</v>
      </c>
      <c r="S963">
        <v>10274</v>
      </c>
      <c r="T963">
        <v>0.79030769230769204</v>
      </c>
      <c r="U963">
        <v>1</v>
      </c>
    </row>
    <row r="964" spans="1:21" x14ac:dyDescent="0.4">
      <c r="A964">
        <v>962</v>
      </c>
      <c r="B964" t="s">
        <v>12055</v>
      </c>
      <c r="C964" s="1">
        <v>44866</v>
      </c>
      <c r="D964" t="s">
        <v>1595</v>
      </c>
      <c r="E964" t="s">
        <v>1596</v>
      </c>
      <c r="F964">
        <v>20</v>
      </c>
      <c r="G964">
        <v>10</v>
      </c>
      <c r="H964">
        <v>10</v>
      </c>
      <c r="I964">
        <v>20</v>
      </c>
      <c r="J964">
        <v>20</v>
      </c>
      <c r="K964">
        <v>82</v>
      </c>
      <c r="L964">
        <v>84</v>
      </c>
      <c r="M964">
        <v>75</v>
      </c>
      <c r="N964">
        <v>2</v>
      </c>
      <c r="O964">
        <v>0</v>
      </c>
      <c r="P964">
        <v>8.6912977429999998</v>
      </c>
      <c r="Q964">
        <v>1710</v>
      </c>
      <c r="R964">
        <v>13000</v>
      </c>
      <c r="S964">
        <v>63819</v>
      </c>
      <c r="T964">
        <v>4.9091538461538402</v>
      </c>
      <c r="U964">
        <v>3</v>
      </c>
    </row>
    <row r="965" spans="1:21" x14ac:dyDescent="0.4">
      <c r="A965">
        <v>963</v>
      </c>
      <c r="B965" t="s">
        <v>12055</v>
      </c>
      <c r="C965" s="1">
        <v>44835</v>
      </c>
      <c r="D965" t="s">
        <v>1597</v>
      </c>
      <c r="E965" t="s">
        <v>1598</v>
      </c>
      <c r="F965">
        <v>20</v>
      </c>
      <c r="G965">
        <v>10</v>
      </c>
      <c r="H965">
        <v>10</v>
      </c>
      <c r="I965">
        <v>10</v>
      </c>
      <c r="J965">
        <v>10</v>
      </c>
      <c r="K965">
        <v>83</v>
      </c>
      <c r="L965">
        <v>85</v>
      </c>
      <c r="M965">
        <v>79</v>
      </c>
      <c r="N965">
        <v>2</v>
      </c>
      <c r="O965">
        <v>1</v>
      </c>
      <c r="P965">
        <v>8.893554688</v>
      </c>
      <c r="Q965">
        <v>1297</v>
      </c>
      <c r="R965">
        <v>12700</v>
      </c>
      <c r="S965">
        <v>39682</v>
      </c>
      <c r="T965">
        <v>3.12456692913385</v>
      </c>
      <c r="U965">
        <v>2</v>
      </c>
    </row>
    <row r="966" spans="1:21" x14ac:dyDescent="0.4">
      <c r="A966">
        <v>964</v>
      </c>
      <c r="B966" t="s">
        <v>12055</v>
      </c>
      <c r="C966" s="1">
        <v>44835</v>
      </c>
      <c r="D966" t="s">
        <v>1599</v>
      </c>
      <c r="E966" t="s">
        <v>1600</v>
      </c>
      <c r="F966">
        <v>20</v>
      </c>
      <c r="G966">
        <v>20</v>
      </c>
      <c r="H966">
        <v>20</v>
      </c>
      <c r="I966">
        <v>20</v>
      </c>
      <c r="J966">
        <v>20</v>
      </c>
      <c r="K966">
        <v>18</v>
      </c>
      <c r="L966">
        <v>15</v>
      </c>
      <c r="M966">
        <v>14</v>
      </c>
      <c r="N966">
        <v>1</v>
      </c>
      <c r="O966">
        <v>1</v>
      </c>
      <c r="P966">
        <v>9.42578125</v>
      </c>
      <c r="Q966">
        <v>833</v>
      </c>
      <c r="R966">
        <v>12700</v>
      </c>
      <c r="S966">
        <v>81184</v>
      </c>
      <c r="T966">
        <v>6.3924409448818897</v>
      </c>
      <c r="U966">
        <v>3</v>
      </c>
    </row>
    <row r="967" spans="1:21" x14ac:dyDescent="0.4">
      <c r="A967">
        <v>965</v>
      </c>
      <c r="B967" t="s">
        <v>12055</v>
      </c>
      <c r="C967" s="1">
        <v>44805</v>
      </c>
      <c r="D967" t="s">
        <v>1601</v>
      </c>
      <c r="E967" t="s">
        <v>1602</v>
      </c>
      <c r="F967">
        <v>20</v>
      </c>
      <c r="G967">
        <v>10</v>
      </c>
      <c r="H967">
        <v>30</v>
      </c>
      <c r="I967">
        <v>20</v>
      </c>
      <c r="J967">
        <v>20</v>
      </c>
      <c r="K967">
        <v>116</v>
      </c>
      <c r="L967">
        <v>73</v>
      </c>
      <c r="M967">
        <v>79</v>
      </c>
      <c r="N967">
        <v>1</v>
      </c>
      <c r="O967">
        <v>0</v>
      </c>
      <c r="P967">
        <v>9.0142144099999992</v>
      </c>
      <c r="Q967">
        <v>1389</v>
      </c>
      <c r="R967">
        <v>12300</v>
      </c>
      <c r="S967">
        <v>636926</v>
      </c>
      <c r="T967">
        <v>51.782601626016202</v>
      </c>
      <c r="U967">
        <v>3</v>
      </c>
    </row>
    <row r="968" spans="1:21" x14ac:dyDescent="0.4">
      <c r="A968">
        <v>966</v>
      </c>
      <c r="B968" t="s">
        <v>12055</v>
      </c>
      <c r="C968" s="1">
        <v>44805</v>
      </c>
      <c r="D968" t="s">
        <v>1603</v>
      </c>
      <c r="E968" t="s">
        <v>1604</v>
      </c>
      <c r="F968">
        <v>20</v>
      </c>
      <c r="G968">
        <v>10</v>
      </c>
      <c r="H968">
        <v>20</v>
      </c>
      <c r="I968">
        <v>20</v>
      </c>
      <c r="J968">
        <v>40</v>
      </c>
      <c r="K968">
        <v>57</v>
      </c>
      <c r="L968">
        <v>55</v>
      </c>
      <c r="M968">
        <v>57</v>
      </c>
      <c r="N968">
        <v>2</v>
      </c>
      <c r="O968">
        <v>0</v>
      </c>
      <c r="P968">
        <v>11.655056419999999</v>
      </c>
      <c r="Q968">
        <v>1541</v>
      </c>
      <c r="R968">
        <v>12300</v>
      </c>
      <c r="S968">
        <v>250585</v>
      </c>
      <c r="T968">
        <v>20.3727642276422</v>
      </c>
      <c r="U968">
        <v>3</v>
      </c>
    </row>
    <row r="969" spans="1:21" x14ac:dyDescent="0.4">
      <c r="A969">
        <v>967</v>
      </c>
      <c r="B969" t="s">
        <v>12055</v>
      </c>
      <c r="C969" s="1">
        <v>44743</v>
      </c>
      <c r="D969" t="s">
        <v>1605</v>
      </c>
      <c r="E969" t="s">
        <v>1606</v>
      </c>
      <c r="F969">
        <v>10</v>
      </c>
      <c r="G969">
        <v>10</v>
      </c>
      <c r="H969">
        <v>20</v>
      </c>
      <c r="I969">
        <v>20</v>
      </c>
      <c r="J969">
        <v>20</v>
      </c>
      <c r="K969">
        <v>64</v>
      </c>
      <c r="L969">
        <v>66</v>
      </c>
      <c r="M969">
        <v>36</v>
      </c>
      <c r="N969">
        <v>2</v>
      </c>
      <c r="O969">
        <v>0</v>
      </c>
      <c r="P969">
        <v>11.03689236</v>
      </c>
      <c r="Q969">
        <v>1220</v>
      </c>
      <c r="R969">
        <v>11500</v>
      </c>
      <c r="S969">
        <v>107592</v>
      </c>
      <c r="T969">
        <v>9.3558260869565206</v>
      </c>
      <c r="U969">
        <v>3</v>
      </c>
    </row>
    <row r="970" spans="1:21" x14ac:dyDescent="0.4">
      <c r="A970">
        <v>968</v>
      </c>
      <c r="B970" t="s">
        <v>12055</v>
      </c>
      <c r="C970" s="1">
        <v>44743</v>
      </c>
      <c r="D970" t="s">
        <v>1607</v>
      </c>
      <c r="E970" t="s">
        <v>1608</v>
      </c>
      <c r="F970">
        <v>20</v>
      </c>
      <c r="G970">
        <v>10</v>
      </c>
      <c r="H970">
        <v>10</v>
      </c>
      <c r="I970">
        <v>20</v>
      </c>
      <c r="J970">
        <v>30</v>
      </c>
      <c r="K970">
        <v>236</v>
      </c>
      <c r="L970">
        <v>246</v>
      </c>
      <c r="M970">
        <v>240</v>
      </c>
      <c r="N970">
        <v>1</v>
      </c>
      <c r="O970">
        <v>0</v>
      </c>
      <c r="P970">
        <v>8.4954427080000006</v>
      </c>
      <c r="Q970">
        <v>1636</v>
      </c>
      <c r="R970">
        <v>11500</v>
      </c>
      <c r="S970">
        <v>161155</v>
      </c>
      <c r="T970">
        <v>14.013478260869499</v>
      </c>
      <c r="U970">
        <v>3</v>
      </c>
    </row>
    <row r="971" spans="1:21" x14ac:dyDescent="0.4">
      <c r="A971">
        <v>969</v>
      </c>
      <c r="B971" t="s">
        <v>12055</v>
      </c>
      <c r="C971" s="1">
        <v>44713</v>
      </c>
      <c r="D971" t="s">
        <v>1609</v>
      </c>
      <c r="E971" t="s">
        <v>1610</v>
      </c>
      <c r="F971">
        <v>10</v>
      </c>
      <c r="G971">
        <v>10</v>
      </c>
      <c r="H971">
        <v>40</v>
      </c>
      <c r="I971">
        <v>20</v>
      </c>
      <c r="J971">
        <v>10</v>
      </c>
      <c r="K971">
        <v>49</v>
      </c>
      <c r="L971">
        <v>53</v>
      </c>
      <c r="M971">
        <v>46</v>
      </c>
      <c r="N971">
        <v>2</v>
      </c>
      <c r="O971">
        <v>1</v>
      </c>
      <c r="P971">
        <v>12.623589409999999</v>
      </c>
      <c r="Q971">
        <v>1122</v>
      </c>
      <c r="R971">
        <v>10900</v>
      </c>
      <c r="S971">
        <v>207023</v>
      </c>
      <c r="T971">
        <v>18.992935779816499</v>
      </c>
      <c r="U971">
        <v>3</v>
      </c>
    </row>
    <row r="972" spans="1:21" x14ac:dyDescent="0.4">
      <c r="A972">
        <v>970</v>
      </c>
      <c r="B972" t="s">
        <v>12055</v>
      </c>
      <c r="C972" s="1">
        <v>44682</v>
      </c>
      <c r="D972" t="s">
        <v>1611</v>
      </c>
      <c r="E972" t="s">
        <v>1612</v>
      </c>
      <c r="F972">
        <v>10</v>
      </c>
      <c r="G972">
        <v>10</v>
      </c>
      <c r="H972">
        <v>10</v>
      </c>
      <c r="I972">
        <v>20</v>
      </c>
      <c r="J972">
        <v>20</v>
      </c>
      <c r="K972">
        <v>121</v>
      </c>
      <c r="L972">
        <v>72</v>
      </c>
      <c r="M972">
        <v>32</v>
      </c>
      <c r="N972">
        <v>1</v>
      </c>
      <c r="O972">
        <v>0</v>
      </c>
      <c r="P972">
        <v>9.3071831599999992</v>
      </c>
      <c r="Q972">
        <v>1362</v>
      </c>
      <c r="R972">
        <v>10400</v>
      </c>
      <c r="S972">
        <v>950879</v>
      </c>
      <c r="T972">
        <v>91.430673076923</v>
      </c>
      <c r="U972">
        <v>3</v>
      </c>
    </row>
    <row r="973" spans="1:21" x14ac:dyDescent="0.4">
      <c r="A973">
        <v>971</v>
      </c>
      <c r="B973" t="s">
        <v>12055</v>
      </c>
      <c r="C973" s="1">
        <v>44682</v>
      </c>
      <c r="D973" t="s">
        <v>1613</v>
      </c>
      <c r="E973" t="s">
        <v>1614</v>
      </c>
      <c r="F973">
        <v>10</v>
      </c>
      <c r="G973">
        <v>10</v>
      </c>
      <c r="H973">
        <v>20</v>
      </c>
      <c r="I973">
        <v>10</v>
      </c>
      <c r="J973">
        <v>10</v>
      </c>
      <c r="K973">
        <v>41</v>
      </c>
      <c r="L973">
        <v>96</v>
      </c>
      <c r="M973">
        <v>89</v>
      </c>
      <c r="N973">
        <v>1</v>
      </c>
      <c r="O973">
        <v>1</v>
      </c>
      <c r="P973">
        <v>7.2578125</v>
      </c>
      <c r="Q973">
        <v>1133</v>
      </c>
      <c r="R973">
        <v>10400</v>
      </c>
      <c r="S973">
        <v>87649</v>
      </c>
      <c r="T973">
        <v>8.4277884615384604</v>
      </c>
      <c r="U973">
        <v>3</v>
      </c>
    </row>
    <row r="974" spans="1:21" x14ac:dyDescent="0.4">
      <c r="A974">
        <v>972</v>
      </c>
      <c r="B974" t="s">
        <v>12055</v>
      </c>
      <c r="C974" s="1">
        <v>44652</v>
      </c>
      <c r="D974" t="s">
        <v>1615</v>
      </c>
      <c r="E974" t="s">
        <v>1616</v>
      </c>
      <c r="F974">
        <v>10</v>
      </c>
      <c r="G974">
        <v>10</v>
      </c>
      <c r="H974">
        <v>20</v>
      </c>
      <c r="I974">
        <v>10</v>
      </c>
      <c r="J974">
        <v>10</v>
      </c>
      <c r="K974">
        <v>50</v>
      </c>
      <c r="L974">
        <v>134</v>
      </c>
      <c r="M974">
        <v>151</v>
      </c>
      <c r="N974">
        <v>2</v>
      </c>
      <c r="O974">
        <v>0</v>
      </c>
      <c r="P974">
        <v>7.8158637149999999</v>
      </c>
      <c r="Q974">
        <v>867</v>
      </c>
      <c r="R974">
        <v>10100</v>
      </c>
      <c r="S974">
        <v>32215</v>
      </c>
      <c r="T974">
        <v>3.1896039603960298</v>
      </c>
      <c r="U974">
        <v>2</v>
      </c>
    </row>
    <row r="975" spans="1:21" x14ac:dyDescent="0.4">
      <c r="A975">
        <v>973</v>
      </c>
      <c r="B975" t="s">
        <v>12055</v>
      </c>
      <c r="C975" s="1">
        <v>44652</v>
      </c>
      <c r="D975" t="s">
        <v>1617</v>
      </c>
      <c r="E975" t="s">
        <v>1618</v>
      </c>
      <c r="F975">
        <v>10</v>
      </c>
      <c r="G975">
        <v>20</v>
      </c>
      <c r="H975">
        <v>40</v>
      </c>
      <c r="I975">
        <v>20</v>
      </c>
      <c r="J975">
        <v>10</v>
      </c>
      <c r="K975">
        <v>185</v>
      </c>
      <c r="L975">
        <v>149</v>
      </c>
      <c r="M975">
        <v>83</v>
      </c>
      <c r="N975">
        <v>2</v>
      </c>
      <c r="O975">
        <v>0</v>
      </c>
      <c r="P975">
        <v>11.00607639</v>
      </c>
      <c r="Q975">
        <v>1583</v>
      </c>
      <c r="R975">
        <v>10100</v>
      </c>
      <c r="S975">
        <v>169078</v>
      </c>
      <c r="T975">
        <v>16.740396039603901</v>
      </c>
      <c r="U975">
        <v>3</v>
      </c>
    </row>
    <row r="976" spans="1:21" x14ac:dyDescent="0.4">
      <c r="A976">
        <v>974</v>
      </c>
      <c r="B976" t="s">
        <v>12055</v>
      </c>
      <c r="C976" s="1">
        <v>44621</v>
      </c>
      <c r="D976" t="s">
        <v>1619</v>
      </c>
      <c r="E976" t="s">
        <v>1620</v>
      </c>
      <c r="F976">
        <v>20</v>
      </c>
      <c r="G976">
        <v>10</v>
      </c>
      <c r="H976">
        <v>10</v>
      </c>
      <c r="I976">
        <v>20</v>
      </c>
      <c r="J976">
        <v>30</v>
      </c>
      <c r="K976">
        <v>79</v>
      </c>
      <c r="L976">
        <v>77</v>
      </c>
      <c r="M976">
        <v>144</v>
      </c>
      <c r="N976">
        <v>2</v>
      </c>
      <c r="O976">
        <v>0</v>
      </c>
      <c r="P976">
        <v>8.9031032989999996</v>
      </c>
      <c r="Q976">
        <v>1469</v>
      </c>
      <c r="R976">
        <v>9710</v>
      </c>
      <c r="S976">
        <v>343059</v>
      </c>
      <c r="T976">
        <v>35.330484037075102</v>
      </c>
      <c r="U976">
        <v>3</v>
      </c>
    </row>
    <row r="977" spans="1:21" x14ac:dyDescent="0.4">
      <c r="A977">
        <v>975</v>
      </c>
      <c r="B977" t="s">
        <v>12055</v>
      </c>
      <c r="C977" s="1">
        <v>44621</v>
      </c>
      <c r="D977" t="s">
        <v>1621</v>
      </c>
      <c r="E977" t="s">
        <v>1622</v>
      </c>
      <c r="F977">
        <v>10</v>
      </c>
      <c r="G977">
        <v>10</v>
      </c>
      <c r="H977">
        <v>20</v>
      </c>
      <c r="I977">
        <v>20</v>
      </c>
      <c r="J977">
        <v>10</v>
      </c>
      <c r="K977">
        <v>49</v>
      </c>
      <c r="L977">
        <v>57</v>
      </c>
      <c r="M977">
        <v>45</v>
      </c>
      <c r="N977">
        <v>2</v>
      </c>
      <c r="O977">
        <v>1</v>
      </c>
      <c r="P977">
        <v>8.2156032989999996</v>
      </c>
      <c r="Q977">
        <v>1616</v>
      </c>
      <c r="R977">
        <v>9710</v>
      </c>
      <c r="S977">
        <v>32029</v>
      </c>
      <c r="T977">
        <v>3.29855818743563</v>
      </c>
      <c r="U977">
        <v>2</v>
      </c>
    </row>
    <row r="978" spans="1:21" x14ac:dyDescent="0.4">
      <c r="A978">
        <v>976</v>
      </c>
      <c r="B978" t="s">
        <v>12055</v>
      </c>
      <c r="C978" s="1">
        <v>44593</v>
      </c>
      <c r="D978" t="s">
        <v>1623</v>
      </c>
      <c r="E978" t="s">
        <v>1624</v>
      </c>
      <c r="F978">
        <v>30</v>
      </c>
      <c r="G978">
        <v>10</v>
      </c>
      <c r="H978">
        <v>10</v>
      </c>
      <c r="I978">
        <v>20</v>
      </c>
      <c r="J978">
        <v>40</v>
      </c>
      <c r="K978">
        <v>22</v>
      </c>
      <c r="L978">
        <v>16</v>
      </c>
      <c r="M978">
        <v>15</v>
      </c>
      <c r="N978">
        <v>2</v>
      </c>
      <c r="O978">
        <v>0</v>
      </c>
      <c r="P978">
        <v>7.875</v>
      </c>
      <c r="Q978">
        <v>1490</v>
      </c>
      <c r="R978">
        <v>9430</v>
      </c>
      <c r="S978">
        <v>343424</v>
      </c>
      <c r="T978">
        <v>36.418239660657399</v>
      </c>
      <c r="U978">
        <v>3</v>
      </c>
    </row>
    <row r="979" spans="1:21" x14ac:dyDescent="0.4">
      <c r="A979">
        <v>977</v>
      </c>
      <c r="B979" t="s">
        <v>12055</v>
      </c>
      <c r="C979" s="1">
        <v>44593</v>
      </c>
      <c r="D979" t="s">
        <v>1625</v>
      </c>
      <c r="E979" t="s">
        <v>1626</v>
      </c>
      <c r="F979">
        <v>20</v>
      </c>
      <c r="G979">
        <v>20</v>
      </c>
      <c r="H979">
        <v>20</v>
      </c>
      <c r="I979">
        <v>20</v>
      </c>
      <c r="J979">
        <v>20</v>
      </c>
      <c r="K979">
        <v>18</v>
      </c>
      <c r="L979">
        <v>28</v>
      </c>
      <c r="M979">
        <v>28</v>
      </c>
      <c r="N979">
        <v>2</v>
      </c>
      <c r="O979">
        <v>1</v>
      </c>
      <c r="P979">
        <v>16.90017361</v>
      </c>
      <c r="Q979">
        <v>922</v>
      </c>
      <c r="R979">
        <v>9430</v>
      </c>
      <c r="S979">
        <v>20543</v>
      </c>
      <c r="T979">
        <v>2.1784729586426299</v>
      </c>
      <c r="U979">
        <v>2</v>
      </c>
    </row>
    <row r="980" spans="1:21" x14ac:dyDescent="0.4">
      <c r="A980">
        <v>978</v>
      </c>
      <c r="B980" t="s">
        <v>12055</v>
      </c>
      <c r="C980" s="1">
        <v>44593</v>
      </c>
      <c r="D980" t="s">
        <v>1627</v>
      </c>
      <c r="E980" t="s">
        <v>1628</v>
      </c>
      <c r="F980">
        <v>20</v>
      </c>
      <c r="G980">
        <v>10</v>
      </c>
      <c r="H980">
        <v>40</v>
      </c>
      <c r="I980">
        <v>20</v>
      </c>
      <c r="J980">
        <v>30</v>
      </c>
      <c r="K980">
        <v>18</v>
      </c>
      <c r="L980">
        <v>21</v>
      </c>
      <c r="M980">
        <v>14</v>
      </c>
      <c r="N980">
        <v>2</v>
      </c>
      <c r="O980">
        <v>2</v>
      </c>
      <c r="P980">
        <v>6.8055555559999998</v>
      </c>
      <c r="Q980">
        <v>875</v>
      </c>
      <c r="R980">
        <v>9430</v>
      </c>
      <c r="S980">
        <v>21375</v>
      </c>
      <c r="T980">
        <v>2.26670201484623</v>
      </c>
      <c r="U980">
        <v>2</v>
      </c>
    </row>
    <row r="981" spans="1:21" x14ac:dyDescent="0.4">
      <c r="A981">
        <v>979</v>
      </c>
      <c r="B981" t="s">
        <v>12055</v>
      </c>
      <c r="C981" s="1">
        <v>44562</v>
      </c>
      <c r="D981" t="s">
        <v>1629</v>
      </c>
      <c r="E981" t="s">
        <v>1630</v>
      </c>
      <c r="F981">
        <v>10</v>
      </c>
      <c r="G981">
        <v>10</v>
      </c>
      <c r="H981">
        <v>10</v>
      </c>
      <c r="I981">
        <v>10</v>
      </c>
      <c r="J981">
        <v>10</v>
      </c>
      <c r="K981">
        <v>75</v>
      </c>
      <c r="L981">
        <v>44</v>
      </c>
      <c r="M981">
        <v>54</v>
      </c>
      <c r="N981">
        <v>2</v>
      </c>
      <c r="O981">
        <v>2</v>
      </c>
      <c r="P981">
        <v>13.200737849999999</v>
      </c>
      <c r="Q981">
        <v>1339</v>
      </c>
      <c r="R981">
        <v>9100</v>
      </c>
      <c r="S981">
        <v>509993</v>
      </c>
      <c r="T981">
        <v>56.0431868131868</v>
      </c>
      <c r="U981">
        <v>3</v>
      </c>
    </row>
    <row r="982" spans="1:21" x14ac:dyDescent="0.4">
      <c r="A982">
        <v>980</v>
      </c>
      <c r="B982" t="s">
        <v>12055</v>
      </c>
      <c r="C982" s="1">
        <v>44562</v>
      </c>
      <c r="D982" t="s">
        <v>1631</v>
      </c>
      <c r="E982" t="s">
        <v>1632</v>
      </c>
      <c r="F982">
        <v>10</v>
      </c>
      <c r="G982">
        <v>10</v>
      </c>
      <c r="H982">
        <v>20</v>
      </c>
      <c r="I982">
        <v>10</v>
      </c>
      <c r="J982">
        <v>10</v>
      </c>
      <c r="K982">
        <v>44</v>
      </c>
      <c r="L982">
        <v>45</v>
      </c>
      <c r="M982">
        <v>46</v>
      </c>
      <c r="N982">
        <v>2</v>
      </c>
      <c r="O982">
        <v>1</v>
      </c>
      <c r="P982">
        <v>13.033637150000001</v>
      </c>
      <c r="Q982">
        <v>1319</v>
      </c>
      <c r="R982">
        <v>9100</v>
      </c>
      <c r="S982">
        <v>63656</v>
      </c>
      <c r="T982">
        <v>6.9951648351648297</v>
      </c>
      <c r="U982">
        <v>3</v>
      </c>
    </row>
    <row r="983" spans="1:21" x14ac:dyDescent="0.4">
      <c r="A983">
        <v>981</v>
      </c>
      <c r="B983" t="s">
        <v>12055</v>
      </c>
      <c r="C983" s="1">
        <v>44531</v>
      </c>
      <c r="D983" t="s">
        <v>1633</v>
      </c>
      <c r="E983" t="s">
        <v>1634</v>
      </c>
      <c r="F983">
        <v>10</v>
      </c>
      <c r="G983">
        <v>20</v>
      </c>
      <c r="H983">
        <v>20</v>
      </c>
      <c r="I983">
        <v>20</v>
      </c>
      <c r="J983">
        <v>10</v>
      </c>
      <c r="K983">
        <v>31</v>
      </c>
      <c r="L983">
        <v>20</v>
      </c>
      <c r="M983">
        <v>15</v>
      </c>
      <c r="N983">
        <v>2</v>
      </c>
      <c r="O983">
        <v>0</v>
      </c>
      <c r="P983">
        <v>11.89735243</v>
      </c>
      <c r="Q983">
        <v>1522</v>
      </c>
      <c r="R983">
        <v>8860</v>
      </c>
      <c r="S983">
        <v>556577</v>
      </c>
      <c r="T983">
        <v>62.819074492099297</v>
      </c>
      <c r="U983">
        <v>3</v>
      </c>
    </row>
    <row r="984" spans="1:21" x14ac:dyDescent="0.4">
      <c r="A984">
        <v>982</v>
      </c>
      <c r="B984" t="s">
        <v>12055</v>
      </c>
      <c r="C984" s="1">
        <v>44531</v>
      </c>
      <c r="D984" t="s">
        <v>1635</v>
      </c>
      <c r="E984" t="s">
        <v>1636</v>
      </c>
      <c r="F984">
        <v>10</v>
      </c>
      <c r="G984">
        <v>10</v>
      </c>
      <c r="H984">
        <v>40</v>
      </c>
      <c r="I984">
        <v>20</v>
      </c>
      <c r="J984">
        <v>10</v>
      </c>
      <c r="K984">
        <v>175</v>
      </c>
      <c r="L984">
        <v>163</v>
      </c>
      <c r="M984">
        <v>137</v>
      </c>
      <c r="N984">
        <v>2</v>
      </c>
      <c r="O984">
        <v>1</v>
      </c>
      <c r="P984">
        <v>14.893880210000001</v>
      </c>
      <c r="Q984">
        <v>1485</v>
      </c>
      <c r="R984">
        <v>8860</v>
      </c>
      <c r="S984">
        <v>29064</v>
      </c>
      <c r="T984">
        <v>3.2803611738148901</v>
      </c>
      <c r="U984">
        <v>2</v>
      </c>
    </row>
    <row r="985" spans="1:21" x14ac:dyDescent="0.4">
      <c r="A985">
        <v>983</v>
      </c>
      <c r="B985" t="s">
        <v>12055</v>
      </c>
      <c r="C985" s="1">
        <v>44531</v>
      </c>
      <c r="D985" t="s">
        <v>1637</v>
      </c>
      <c r="E985" t="s">
        <v>1638</v>
      </c>
      <c r="F985">
        <v>20</v>
      </c>
      <c r="G985">
        <v>10</v>
      </c>
      <c r="H985">
        <v>30</v>
      </c>
      <c r="I985">
        <v>20</v>
      </c>
      <c r="J985">
        <v>20</v>
      </c>
      <c r="K985">
        <v>251</v>
      </c>
      <c r="L985">
        <v>218</v>
      </c>
      <c r="M985">
        <v>169</v>
      </c>
      <c r="N985">
        <v>1</v>
      </c>
      <c r="O985">
        <v>0</v>
      </c>
      <c r="P985">
        <v>13.32790799</v>
      </c>
      <c r="Q985">
        <v>959</v>
      </c>
      <c r="R985">
        <v>8860</v>
      </c>
      <c r="S985">
        <v>28946</v>
      </c>
      <c r="T985">
        <v>3.2670428893905101</v>
      </c>
      <c r="U985">
        <v>2</v>
      </c>
    </row>
    <row r="986" spans="1:21" x14ac:dyDescent="0.4">
      <c r="A986">
        <v>984</v>
      </c>
      <c r="B986" t="s">
        <v>12055</v>
      </c>
      <c r="C986" s="1">
        <v>44501</v>
      </c>
      <c r="D986" t="s">
        <v>1639</v>
      </c>
      <c r="E986" t="s">
        <v>1640</v>
      </c>
      <c r="F986">
        <v>10</v>
      </c>
      <c r="G986">
        <v>10</v>
      </c>
      <c r="H986">
        <v>20</v>
      </c>
      <c r="I986">
        <v>20</v>
      </c>
      <c r="J986">
        <v>10</v>
      </c>
      <c r="K986">
        <v>39</v>
      </c>
      <c r="L986">
        <v>50</v>
      </c>
      <c r="M986">
        <v>47</v>
      </c>
      <c r="N986">
        <v>2</v>
      </c>
      <c r="O986">
        <v>1</v>
      </c>
      <c r="P986">
        <v>12.370768229999999</v>
      </c>
      <c r="Q986">
        <v>1306</v>
      </c>
      <c r="R986">
        <v>8280</v>
      </c>
      <c r="S986">
        <v>26495</v>
      </c>
      <c r="T986">
        <v>3.19987922705314</v>
      </c>
      <c r="U986">
        <v>2</v>
      </c>
    </row>
    <row r="987" spans="1:21" x14ac:dyDescent="0.4">
      <c r="A987">
        <v>985</v>
      </c>
      <c r="B987" t="s">
        <v>12055</v>
      </c>
      <c r="C987" s="1">
        <v>44501</v>
      </c>
      <c r="D987" t="s">
        <v>1641</v>
      </c>
      <c r="E987" t="s">
        <v>1642</v>
      </c>
      <c r="F987">
        <v>10</v>
      </c>
      <c r="G987">
        <v>10</v>
      </c>
      <c r="H987">
        <v>20</v>
      </c>
      <c r="I987">
        <v>20</v>
      </c>
      <c r="J987">
        <v>10</v>
      </c>
      <c r="K987">
        <v>85</v>
      </c>
      <c r="L987">
        <v>85</v>
      </c>
      <c r="M987">
        <v>83</v>
      </c>
      <c r="N987">
        <v>2</v>
      </c>
      <c r="O987">
        <v>0</v>
      </c>
      <c r="P987">
        <v>12.2390408</v>
      </c>
      <c r="Q987">
        <v>1364</v>
      </c>
      <c r="R987">
        <v>8280</v>
      </c>
      <c r="S987">
        <v>479870</v>
      </c>
      <c r="T987">
        <v>57.955314009661798</v>
      </c>
      <c r="U987">
        <v>3</v>
      </c>
    </row>
    <row r="988" spans="1:21" x14ac:dyDescent="0.4">
      <c r="A988">
        <v>986</v>
      </c>
      <c r="B988" t="s">
        <v>12055</v>
      </c>
      <c r="C988" s="1">
        <v>44501</v>
      </c>
      <c r="D988" t="s">
        <v>1643</v>
      </c>
      <c r="E988" t="s">
        <v>1644</v>
      </c>
      <c r="F988">
        <v>10</v>
      </c>
      <c r="G988">
        <v>20</v>
      </c>
      <c r="H988">
        <v>20</v>
      </c>
      <c r="I988">
        <v>20</v>
      </c>
      <c r="J988">
        <v>10</v>
      </c>
      <c r="K988">
        <v>198</v>
      </c>
      <c r="L988">
        <v>202</v>
      </c>
      <c r="M988">
        <v>198</v>
      </c>
      <c r="N988">
        <v>2</v>
      </c>
      <c r="O988">
        <v>1</v>
      </c>
      <c r="P988">
        <v>20.392903650000001</v>
      </c>
      <c r="Q988">
        <v>878</v>
      </c>
      <c r="R988">
        <v>8280</v>
      </c>
      <c r="S988">
        <v>267649</v>
      </c>
      <c r="T988">
        <v>32.324758454106203</v>
      </c>
      <c r="U988">
        <v>3</v>
      </c>
    </row>
    <row r="989" spans="1:21" x14ac:dyDescent="0.4">
      <c r="A989">
        <v>987</v>
      </c>
      <c r="B989" t="s">
        <v>12055</v>
      </c>
      <c r="C989" s="1">
        <v>44470</v>
      </c>
      <c r="D989" t="s">
        <v>1645</v>
      </c>
      <c r="E989" t="s">
        <v>1646</v>
      </c>
      <c r="F989">
        <v>10</v>
      </c>
      <c r="G989">
        <v>20</v>
      </c>
      <c r="H989">
        <v>20</v>
      </c>
      <c r="I989">
        <v>20</v>
      </c>
      <c r="J989">
        <v>10</v>
      </c>
      <c r="K989">
        <v>82</v>
      </c>
      <c r="L989">
        <v>39</v>
      </c>
      <c r="M989">
        <v>26</v>
      </c>
      <c r="N989">
        <v>2</v>
      </c>
      <c r="O989">
        <v>1</v>
      </c>
      <c r="P989">
        <v>13.38302951</v>
      </c>
      <c r="Q989">
        <v>1451</v>
      </c>
      <c r="R989">
        <v>7590</v>
      </c>
      <c r="S989">
        <v>18008</v>
      </c>
      <c r="T989">
        <v>2.3725955204216</v>
      </c>
      <c r="U989">
        <v>2</v>
      </c>
    </row>
    <row r="990" spans="1:21" x14ac:dyDescent="0.4">
      <c r="A990">
        <v>988</v>
      </c>
      <c r="B990" t="s">
        <v>12055</v>
      </c>
      <c r="C990" s="1">
        <v>44440</v>
      </c>
      <c r="D990" t="s">
        <v>1647</v>
      </c>
      <c r="E990" t="s">
        <v>1648</v>
      </c>
      <c r="F990">
        <v>20</v>
      </c>
      <c r="G990">
        <v>20</v>
      </c>
      <c r="H990">
        <v>30</v>
      </c>
      <c r="I990">
        <v>20</v>
      </c>
      <c r="J990">
        <v>40</v>
      </c>
      <c r="K990">
        <v>23</v>
      </c>
      <c r="L990">
        <v>24</v>
      </c>
      <c r="M990">
        <v>22</v>
      </c>
      <c r="N990">
        <v>2</v>
      </c>
      <c r="O990">
        <v>1</v>
      </c>
      <c r="P990">
        <v>5.0590277779999999</v>
      </c>
      <c r="Q990">
        <v>1077</v>
      </c>
      <c r="R990">
        <v>6610</v>
      </c>
      <c r="S990">
        <v>205251</v>
      </c>
      <c r="T990">
        <v>31.051588502269201</v>
      </c>
      <c r="U990">
        <v>3</v>
      </c>
    </row>
    <row r="991" spans="1:21" x14ac:dyDescent="0.4">
      <c r="A991">
        <v>989</v>
      </c>
      <c r="B991" t="s">
        <v>12055</v>
      </c>
      <c r="C991" s="1">
        <v>44409</v>
      </c>
      <c r="D991" t="s">
        <v>1649</v>
      </c>
      <c r="E991" t="s">
        <v>1650</v>
      </c>
      <c r="F991">
        <v>10</v>
      </c>
      <c r="G991">
        <v>10</v>
      </c>
      <c r="H991">
        <v>20</v>
      </c>
      <c r="I991">
        <v>10</v>
      </c>
      <c r="J991">
        <v>20</v>
      </c>
      <c r="K991">
        <v>237</v>
      </c>
      <c r="L991">
        <v>246</v>
      </c>
      <c r="M991">
        <v>244</v>
      </c>
      <c r="N991">
        <v>2</v>
      </c>
      <c r="O991">
        <v>0</v>
      </c>
      <c r="P991">
        <v>17.581380209999999</v>
      </c>
      <c r="Q991">
        <v>1147</v>
      </c>
      <c r="R991">
        <v>5920</v>
      </c>
      <c r="S991">
        <v>1200932</v>
      </c>
      <c r="T991">
        <v>202.86013513513501</v>
      </c>
      <c r="U991">
        <v>3</v>
      </c>
    </row>
    <row r="992" spans="1:21" x14ac:dyDescent="0.4">
      <c r="A992">
        <v>990</v>
      </c>
      <c r="B992" t="s">
        <v>12055</v>
      </c>
      <c r="C992" s="1">
        <v>44409</v>
      </c>
      <c r="D992" t="s">
        <v>1651</v>
      </c>
      <c r="E992" t="s">
        <v>1652</v>
      </c>
      <c r="F992">
        <v>20</v>
      </c>
      <c r="G992">
        <v>20</v>
      </c>
      <c r="H992">
        <v>30</v>
      </c>
      <c r="I992">
        <v>30</v>
      </c>
      <c r="J992">
        <v>20</v>
      </c>
      <c r="K992">
        <v>27</v>
      </c>
      <c r="L992">
        <v>26</v>
      </c>
      <c r="M992">
        <v>25</v>
      </c>
      <c r="N992">
        <v>1</v>
      </c>
      <c r="O992">
        <v>1</v>
      </c>
      <c r="P992">
        <v>12.34472656</v>
      </c>
      <c r="Q992">
        <v>979</v>
      </c>
      <c r="R992">
        <v>5920</v>
      </c>
      <c r="S992">
        <v>156518</v>
      </c>
      <c r="T992">
        <v>26.4388513513513</v>
      </c>
      <c r="U992">
        <v>3</v>
      </c>
    </row>
    <row r="993" spans="1:21" x14ac:dyDescent="0.4">
      <c r="A993">
        <v>991</v>
      </c>
      <c r="B993" t="s">
        <v>12055</v>
      </c>
      <c r="C993" s="1">
        <v>44378</v>
      </c>
      <c r="D993" t="s">
        <v>1653</v>
      </c>
      <c r="E993" t="s">
        <v>1654</v>
      </c>
      <c r="F993">
        <v>20</v>
      </c>
      <c r="G993">
        <v>10</v>
      </c>
      <c r="H993">
        <v>20</v>
      </c>
      <c r="I993">
        <v>20</v>
      </c>
      <c r="J993">
        <v>30</v>
      </c>
      <c r="K993">
        <v>109</v>
      </c>
      <c r="L993">
        <v>69</v>
      </c>
      <c r="M993">
        <v>52</v>
      </c>
      <c r="N993">
        <v>1</v>
      </c>
      <c r="O993">
        <v>0</v>
      </c>
      <c r="P993">
        <v>10.274956599999999</v>
      </c>
      <c r="Q993">
        <v>1441</v>
      </c>
      <c r="R993">
        <v>4960</v>
      </c>
      <c r="S993">
        <v>501178</v>
      </c>
      <c r="T993">
        <v>101.043951612903</v>
      </c>
      <c r="U993">
        <v>3</v>
      </c>
    </row>
    <row r="994" spans="1:21" x14ac:dyDescent="0.4">
      <c r="A994">
        <v>992</v>
      </c>
      <c r="B994" t="s">
        <v>12055</v>
      </c>
      <c r="C994" s="1">
        <v>44378</v>
      </c>
      <c r="D994" t="s">
        <v>1655</v>
      </c>
      <c r="E994" t="s">
        <v>1656</v>
      </c>
      <c r="F994">
        <v>20</v>
      </c>
      <c r="G994">
        <v>10</v>
      </c>
      <c r="H994">
        <v>20</v>
      </c>
      <c r="I994">
        <v>20</v>
      </c>
      <c r="J994">
        <v>30</v>
      </c>
      <c r="K994">
        <v>55</v>
      </c>
      <c r="L994">
        <v>51</v>
      </c>
      <c r="M994">
        <v>46</v>
      </c>
      <c r="N994">
        <v>0</v>
      </c>
      <c r="O994">
        <v>1</v>
      </c>
      <c r="P994">
        <v>14.470269099999999</v>
      </c>
      <c r="Q994">
        <v>1040</v>
      </c>
      <c r="R994">
        <v>4960</v>
      </c>
      <c r="S994">
        <v>27749</v>
      </c>
      <c r="T994">
        <v>5.5945564516128998</v>
      </c>
      <c r="U994">
        <v>3</v>
      </c>
    </row>
    <row r="995" spans="1:21" x14ac:dyDescent="0.4">
      <c r="A995">
        <v>993</v>
      </c>
      <c r="B995" t="s">
        <v>12055</v>
      </c>
      <c r="C995" s="1">
        <v>44378</v>
      </c>
      <c r="D995" t="s">
        <v>1657</v>
      </c>
      <c r="E995" t="s">
        <v>1658</v>
      </c>
      <c r="F995">
        <v>20</v>
      </c>
      <c r="G995">
        <v>20</v>
      </c>
      <c r="H995">
        <v>20</v>
      </c>
      <c r="I995">
        <v>20</v>
      </c>
      <c r="J995">
        <v>50</v>
      </c>
      <c r="K995">
        <v>72</v>
      </c>
      <c r="L995">
        <v>39</v>
      </c>
      <c r="M995">
        <v>26</v>
      </c>
      <c r="N995">
        <v>2</v>
      </c>
      <c r="O995">
        <v>1</v>
      </c>
      <c r="P995">
        <v>8.8133680559999998</v>
      </c>
      <c r="Q995">
        <v>1117</v>
      </c>
      <c r="R995">
        <v>4960</v>
      </c>
      <c r="S995">
        <v>13417</v>
      </c>
      <c r="T995">
        <v>2.7050403225806399</v>
      </c>
      <c r="U995">
        <v>2</v>
      </c>
    </row>
    <row r="996" spans="1:21" x14ac:dyDescent="0.4">
      <c r="A996">
        <v>994</v>
      </c>
      <c r="B996" t="s">
        <v>12055</v>
      </c>
      <c r="C996" s="1">
        <v>44348</v>
      </c>
      <c r="D996" t="s">
        <v>1659</v>
      </c>
      <c r="E996" t="s">
        <v>1660</v>
      </c>
      <c r="F996">
        <v>10</v>
      </c>
      <c r="G996">
        <v>10</v>
      </c>
      <c r="H996">
        <v>10</v>
      </c>
      <c r="I996">
        <v>20</v>
      </c>
      <c r="J996">
        <v>30</v>
      </c>
      <c r="K996">
        <v>237</v>
      </c>
      <c r="L996">
        <v>243</v>
      </c>
      <c r="M996">
        <v>249</v>
      </c>
      <c r="N996">
        <v>2</v>
      </c>
      <c r="O996">
        <v>0</v>
      </c>
      <c r="P996">
        <v>13.78255208</v>
      </c>
      <c r="Q996">
        <v>1371</v>
      </c>
      <c r="R996">
        <v>3830</v>
      </c>
      <c r="S996">
        <v>30707</v>
      </c>
      <c r="T996">
        <v>8.0174934725848495</v>
      </c>
      <c r="U996">
        <v>3</v>
      </c>
    </row>
    <row r="997" spans="1:21" x14ac:dyDescent="0.4">
      <c r="A997">
        <v>995</v>
      </c>
      <c r="B997" t="s">
        <v>12055</v>
      </c>
      <c r="C997" s="1">
        <v>44348</v>
      </c>
      <c r="D997" t="s">
        <v>1661</v>
      </c>
      <c r="E997" t="s">
        <v>1662</v>
      </c>
      <c r="F997">
        <v>20</v>
      </c>
      <c r="G997">
        <v>10</v>
      </c>
      <c r="H997">
        <v>10</v>
      </c>
      <c r="I997">
        <v>20</v>
      </c>
      <c r="J997">
        <v>30</v>
      </c>
      <c r="K997">
        <v>40</v>
      </c>
      <c r="L997">
        <v>83</v>
      </c>
      <c r="M997">
        <v>71</v>
      </c>
      <c r="N997">
        <v>2</v>
      </c>
      <c r="O997">
        <v>0</v>
      </c>
      <c r="P997">
        <v>11.22363281</v>
      </c>
      <c r="Q997">
        <v>1403</v>
      </c>
      <c r="R997">
        <v>3830</v>
      </c>
      <c r="S997">
        <v>132255</v>
      </c>
      <c r="T997">
        <v>34.531331592689298</v>
      </c>
      <c r="U997">
        <v>3</v>
      </c>
    </row>
    <row r="998" spans="1:21" x14ac:dyDescent="0.4">
      <c r="A998">
        <v>996</v>
      </c>
      <c r="B998" t="s">
        <v>12055</v>
      </c>
      <c r="C998" s="1">
        <v>44317</v>
      </c>
      <c r="D998" t="s">
        <v>1663</v>
      </c>
      <c r="E998" t="s">
        <v>1664</v>
      </c>
      <c r="F998">
        <v>20</v>
      </c>
      <c r="G998">
        <v>10</v>
      </c>
      <c r="H998">
        <v>30</v>
      </c>
      <c r="I998">
        <v>20</v>
      </c>
      <c r="J998">
        <v>20</v>
      </c>
      <c r="K998">
        <v>221</v>
      </c>
      <c r="L998">
        <v>228</v>
      </c>
      <c r="M998">
        <v>231</v>
      </c>
      <c r="N998">
        <v>2</v>
      </c>
      <c r="O998">
        <v>1</v>
      </c>
      <c r="P998">
        <v>16.873480900000001</v>
      </c>
      <c r="Q998">
        <v>1230</v>
      </c>
      <c r="R998">
        <v>2980</v>
      </c>
      <c r="S998">
        <v>43664</v>
      </c>
      <c r="T998">
        <v>14.6523489932885</v>
      </c>
      <c r="U998">
        <v>3</v>
      </c>
    </row>
    <row r="999" spans="1:21" x14ac:dyDescent="0.4">
      <c r="A999">
        <v>997</v>
      </c>
      <c r="B999" t="s">
        <v>12055</v>
      </c>
      <c r="C999" s="1">
        <v>44317</v>
      </c>
      <c r="D999" t="s">
        <v>1665</v>
      </c>
      <c r="E999" t="s">
        <v>1666</v>
      </c>
      <c r="F999">
        <v>10</v>
      </c>
      <c r="G999">
        <v>10</v>
      </c>
      <c r="H999">
        <v>40</v>
      </c>
      <c r="I999">
        <v>20</v>
      </c>
      <c r="J999">
        <v>10</v>
      </c>
      <c r="K999">
        <v>28</v>
      </c>
      <c r="L999">
        <v>21</v>
      </c>
      <c r="M999">
        <v>17</v>
      </c>
      <c r="N999">
        <v>2</v>
      </c>
      <c r="O999">
        <v>0</v>
      </c>
      <c r="P999">
        <v>17.149414060000002</v>
      </c>
      <c r="Q999">
        <v>1181</v>
      </c>
      <c r="R999">
        <v>2980</v>
      </c>
      <c r="S999">
        <v>36356</v>
      </c>
      <c r="T999">
        <v>12.2</v>
      </c>
      <c r="U999">
        <v>3</v>
      </c>
    </row>
    <row r="1000" spans="1:21" x14ac:dyDescent="0.4">
      <c r="A1000">
        <v>998</v>
      </c>
      <c r="B1000" t="s">
        <v>12055</v>
      </c>
      <c r="C1000" s="1">
        <v>44317</v>
      </c>
      <c r="D1000" t="s">
        <v>1667</v>
      </c>
      <c r="E1000" t="s">
        <v>1668</v>
      </c>
      <c r="F1000">
        <v>20</v>
      </c>
      <c r="G1000">
        <v>20</v>
      </c>
      <c r="H1000">
        <v>40</v>
      </c>
      <c r="I1000">
        <v>20</v>
      </c>
      <c r="J1000">
        <v>20</v>
      </c>
      <c r="K1000">
        <v>162</v>
      </c>
      <c r="L1000">
        <v>200</v>
      </c>
      <c r="M1000">
        <v>192</v>
      </c>
      <c r="N1000">
        <v>2</v>
      </c>
      <c r="O1000">
        <v>1</v>
      </c>
      <c r="P1000">
        <v>9.3714192710000006</v>
      </c>
      <c r="Q1000">
        <v>1303</v>
      </c>
      <c r="R1000">
        <v>2980</v>
      </c>
      <c r="S1000">
        <v>1185298</v>
      </c>
      <c r="T1000">
        <v>397.75100671140899</v>
      </c>
      <c r="U1000">
        <v>3</v>
      </c>
    </row>
    <row r="1001" spans="1:21" x14ac:dyDescent="0.4">
      <c r="A1001">
        <v>999</v>
      </c>
      <c r="B1001" t="s">
        <v>12055</v>
      </c>
      <c r="C1001" s="1">
        <v>44287</v>
      </c>
      <c r="D1001" t="s">
        <v>1669</v>
      </c>
      <c r="E1001" t="s">
        <v>1670</v>
      </c>
      <c r="F1001">
        <v>10</v>
      </c>
      <c r="G1001">
        <v>10</v>
      </c>
      <c r="H1001">
        <v>10</v>
      </c>
      <c r="I1001">
        <v>10</v>
      </c>
      <c r="J1001">
        <v>10</v>
      </c>
      <c r="K1001">
        <v>226</v>
      </c>
      <c r="L1001">
        <v>229</v>
      </c>
      <c r="M1001">
        <v>230</v>
      </c>
      <c r="N1001">
        <v>2</v>
      </c>
      <c r="O1001">
        <v>1</v>
      </c>
      <c r="P1001">
        <v>22.70681424</v>
      </c>
      <c r="Q1001">
        <v>1161</v>
      </c>
      <c r="R1001">
        <v>2690</v>
      </c>
      <c r="S1001">
        <v>30640</v>
      </c>
      <c r="T1001">
        <v>11.390334572490699</v>
      </c>
      <c r="U1001">
        <v>3</v>
      </c>
    </row>
    <row r="1002" spans="1:21" x14ac:dyDescent="0.4">
      <c r="A1002">
        <v>1000</v>
      </c>
      <c r="B1002" t="s">
        <v>12055</v>
      </c>
      <c r="C1002" s="1">
        <v>44287</v>
      </c>
      <c r="D1002" t="s">
        <v>1671</v>
      </c>
      <c r="E1002" t="s">
        <v>1672</v>
      </c>
      <c r="F1002">
        <v>10</v>
      </c>
      <c r="G1002">
        <v>10</v>
      </c>
      <c r="H1002">
        <v>10</v>
      </c>
      <c r="I1002">
        <v>20</v>
      </c>
      <c r="J1002">
        <v>10</v>
      </c>
      <c r="K1002">
        <v>26</v>
      </c>
      <c r="L1002">
        <v>25</v>
      </c>
      <c r="M1002">
        <v>27</v>
      </c>
      <c r="N1002">
        <v>2</v>
      </c>
      <c r="O1002">
        <v>0</v>
      </c>
      <c r="P1002">
        <v>16.26551649</v>
      </c>
      <c r="Q1002">
        <v>1082</v>
      </c>
      <c r="R1002">
        <v>2690</v>
      </c>
      <c r="S1002">
        <v>669440</v>
      </c>
      <c r="T1002">
        <v>248.86245353159799</v>
      </c>
      <c r="U1002">
        <v>3</v>
      </c>
    </row>
    <row r="1003" spans="1:21" x14ac:dyDescent="0.4">
      <c r="A1003">
        <v>1001</v>
      </c>
      <c r="B1003" t="s">
        <v>12055</v>
      </c>
      <c r="C1003" s="1">
        <v>44256</v>
      </c>
      <c r="D1003" t="s">
        <v>1673</v>
      </c>
      <c r="E1003" t="s">
        <v>1674</v>
      </c>
      <c r="F1003">
        <v>20</v>
      </c>
      <c r="G1003">
        <v>20</v>
      </c>
      <c r="H1003">
        <v>10</v>
      </c>
      <c r="I1003">
        <v>20</v>
      </c>
      <c r="J1003">
        <v>20</v>
      </c>
      <c r="K1003">
        <v>16</v>
      </c>
      <c r="L1003">
        <v>8</v>
      </c>
      <c r="M1003">
        <v>16</v>
      </c>
      <c r="N1003">
        <v>1</v>
      </c>
      <c r="O1003">
        <v>2</v>
      </c>
      <c r="P1003">
        <v>25.403754339999999</v>
      </c>
      <c r="Q1003">
        <v>515</v>
      </c>
      <c r="R1003">
        <v>2540</v>
      </c>
      <c r="S1003">
        <v>12473</v>
      </c>
      <c r="T1003">
        <v>4.9106299212598401</v>
      </c>
      <c r="U1003">
        <v>3</v>
      </c>
    </row>
    <row r="1004" spans="1:21" x14ac:dyDescent="0.4">
      <c r="A1004">
        <v>1002</v>
      </c>
      <c r="B1004" t="s">
        <v>12055</v>
      </c>
      <c r="C1004" s="1">
        <v>44256</v>
      </c>
      <c r="D1004" t="s">
        <v>1675</v>
      </c>
      <c r="E1004" t="s">
        <v>1676</v>
      </c>
      <c r="F1004">
        <v>10</v>
      </c>
      <c r="G1004">
        <v>20</v>
      </c>
      <c r="H1004">
        <v>30</v>
      </c>
      <c r="I1004">
        <v>20</v>
      </c>
      <c r="J1004">
        <v>10</v>
      </c>
      <c r="K1004">
        <v>25</v>
      </c>
      <c r="L1004">
        <v>27</v>
      </c>
      <c r="M1004">
        <v>24</v>
      </c>
      <c r="N1004">
        <v>1</v>
      </c>
      <c r="O1004">
        <v>1</v>
      </c>
      <c r="P1004">
        <v>21.801649309999998</v>
      </c>
      <c r="Q1004">
        <v>732</v>
      </c>
      <c r="R1004">
        <v>2540</v>
      </c>
      <c r="S1004">
        <v>30805</v>
      </c>
      <c r="T1004">
        <v>12.1279527559055</v>
      </c>
      <c r="U1004">
        <v>3</v>
      </c>
    </row>
    <row r="1005" spans="1:21" x14ac:dyDescent="0.4">
      <c r="A1005">
        <v>1003</v>
      </c>
      <c r="B1005" t="s">
        <v>12055</v>
      </c>
      <c r="C1005" s="1">
        <v>44228</v>
      </c>
      <c r="D1005" t="s">
        <v>1677</v>
      </c>
      <c r="E1005" t="s">
        <v>1678</v>
      </c>
      <c r="F1005">
        <v>10</v>
      </c>
      <c r="G1005">
        <v>10</v>
      </c>
      <c r="H1005">
        <v>40</v>
      </c>
      <c r="I1005">
        <v>20</v>
      </c>
      <c r="J1005">
        <v>10</v>
      </c>
      <c r="K1005">
        <v>9</v>
      </c>
      <c r="L1005">
        <v>17</v>
      </c>
      <c r="M1005">
        <v>15</v>
      </c>
      <c r="N1005">
        <v>1</v>
      </c>
      <c r="O1005">
        <v>1</v>
      </c>
      <c r="P1005">
        <v>21.125651040000001</v>
      </c>
      <c r="Q1005">
        <v>512</v>
      </c>
      <c r="R1005">
        <v>2420</v>
      </c>
      <c r="S1005">
        <v>100003</v>
      </c>
      <c r="T1005">
        <v>41.323553719008203</v>
      </c>
      <c r="U1005">
        <v>3</v>
      </c>
    </row>
    <row r="1006" spans="1:21" x14ac:dyDescent="0.4">
      <c r="A1006">
        <v>1004</v>
      </c>
      <c r="B1006" t="s">
        <v>12055</v>
      </c>
      <c r="C1006" s="1">
        <v>44228</v>
      </c>
      <c r="D1006" t="s">
        <v>1679</v>
      </c>
      <c r="E1006" t="s">
        <v>1680</v>
      </c>
      <c r="F1006">
        <v>10</v>
      </c>
      <c r="G1006">
        <v>10</v>
      </c>
      <c r="H1006">
        <v>40</v>
      </c>
      <c r="I1006">
        <v>20</v>
      </c>
      <c r="J1006">
        <v>20</v>
      </c>
      <c r="K1006">
        <v>209</v>
      </c>
      <c r="L1006">
        <v>198</v>
      </c>
      <c r="M1006">
        <v>163</v>
      </c>
      <c r="N1006">
        <v>2</v>
      </c>
      <c r="O1006">
        <v>0</v>
      </c>
      <c r="P1006">
        <v>9.9851345489999996</v>
      </c>
      <c r="Q1006">
        <v>785</v>
      </c>
      <c r="R1006">
        <v>2420</v>
      </c>
      <c r="S1006">
        <v>668241</v>
      </c>
      <c r="T1006">
        <v>276.132644628099</v>
      </c>
      <c r="U1006">
        <v>3</v>
      </c>
    </row>
    <row r="1007" spans="1:21" x14ac:dyDescent="0.4">
      <c r="A1007">
        <v>1005</v>
      </c>
      <c r="B1007" t="s">
        <v>12056</v>
      </c>
      <c r="C1007" s="1">
        <v>45108</v>
      </c>
      <c r="D1007" t="s">
        <v>1681</v>
      </c>
      <c r="E1007" t="s">
        <v>1682</v>
      </c>
      <c r="F1007">
        <v>10</v>
      </c>
      <c r="G1007">
        <v>10</v>
      </c>
      <c r="H1007">
        <v>30</v>
      </c>
      <c r="I1007">
        <v>20</v>
      </c>
      <c r="J1007">
        <v>20</v>
      </c>
      <c r="K1007">
        <v>20</v>
      </c>
      <c r="L1007">
        <v>17</v>
      </c>
      <c r="M1007">
        <v>20</v>
      </c>
      <c r="N1007">
        <v>1</v>
      </c>
      <c r="O1007">
        <v>2</v>
      </c>
      <c r="P1007">
        <v>16.645399309999998</v>
      </c>
      <c r="Q1007">
        <v>1690</v>
      </c>
      <c r="R1007">
        <v>242000</v>
      </c>
      <c r="S1007">
        <v>215702</v>
      </c>
      <c r="T1007">
        <v>0.89133057851239605</v>
      </c>
      <c r="U1007">
        <v>1</v>
      </c>
    </row>
    <row r="1008" spans="1:21" x14ac:dyDescent="0.4">
      <c r="A1008">
        <v>1006</v>
      </c>
      <c r="B1008" t="s">
        <v>12056</v>
      </c>
      <c r="C1008" s="1">
        <v>45108</v>
      </c>
      <c r="D1008" t="s">
        <v>1683</v>
      </c>
      <c r="E1008" t="s">
        <v>1684</v>
      </c>
      <c r="F1008">
        <v>10</v>
      </c>
      <c r="G1008">
        <v>10</v>
      </c>
      <c r="H1008">
        <v>10</v>
      </c>
      <c r="I1008">
        <v>20</v>
      </c>
      <c r="J1008">
        <v>10</v>
      </c>
      <c r="K1008">
        <v>21</v>
      </c>
      <c r="L1008">
        <v>14</v>
      </c>
      <c r="M1008">
        <v>12</v>
      </c>
      <c r="N1008">
        <v>2</v>
      </c>
      <c r="O1008">
        <v>2</v>
      </c>
      <c r="P1008">
        <v>16.079752599999999</v>
      </c>
      <c r="Q1008">
        <v>1814</v>
      </c>
      <c r="R1008">
        <v>242000</v>
      </c>
      <c r="S1008">
        <v>171621</v>
      </c>
      <c r="T1008">
        <v>0.70917768595041297</v>
      </c>
      <c r="U1008">
        <v>1</v>
      </c>
    </row>
    <row r="1009" spans="1:21" x14ac:dyDescent="0.4">
      <c r="A1009">
        <v>1007</v>
      </c>
      <c r="B1009" t="s">
        <v>12056</v>
      </c>
      <c r="C1009" s="1">
        <v>45108</v>
      </c>
      <c r="D1009" t="s">
        <v>1685</v>
      </c>
      <c r="E1009" t="s">
        <v>1686</v>
      </c>
      <c r="F1009">
        <v>10</v>
      </c>
      <c r="G1009">
        <v>10</v>
      </c>
      <c r="H1009">
        <v>30</v>
      </c>
      <c r="I1009">
        <v>20</v>
      </c>
      <c r="J1009">
        <v>10</v>
      </c>
      <c r="K1009">
        <v>40</v>
      </c>
      <c r="L1009">
        <v>52</v>
      </c>
      <c r="M1009">
        <v>76</v>
      </c>
      <c r="N1009">
        <v>2</v>
      </c>
      <c r="O1009">
        <v>2</v>
      </c>
      <c r="P1009">
        <v>10.15733507</v>
      </c>
      <c r="Q1009">
        <v>1897</v>
      </c>
      <c r="R1009">
        <v>242000</v>
      </c>
      <c r="S1009">
        <v>6795966</v>
      </c>
      <c r="T1009">
        <v>28.082504132231399</v>
      </c>
      <c r="U1009">
        <v>3</v>
      </c>
    </row>
    <row r="1010" spans="1:21" x14ac:dyDescent="0.4">
      <c r="A1010">
        <v>1008</v>
      </c>
      <c r="B1010" t="s">
        <v>12056</v>
      </c>
      <c r="C1010" s="1">
        <v>45108</v>
      </c>
      <c r="D1010" t="s">
        <v>1687</v>
      </c>
      <c r="E1010" t="s">
        <v>1688</v>
      </c>
      <c r="F1010">
        <v>10</v>
      </c>
      <c r="G1010">
        <v>10</v>
      </c>
      <c r="H1010">
        <v>40</v>
      </c>
      <c r="I1010">
        <v>20</v>
      </c>
      <c r="J1010">
        <v>10</v>
      </c>
      <c r="K1010">
        <v>19</v>
      </c>
      <c r="L1010">
        <v>24</v>
      </c>
      <c r="M1010">
        <v>22</v>
      </c>
      <c r="N1010">
        <v>2</v>
      </c>
      <c r="O1010">
        <v>1</v>
      </c>
      <c r="P1010">
        <v>9.7453342010000004</v>
      </c>
      <c r="Q1010">
        <v>2335</v>
      </c>
      <c r="R1010">
        <v>242000</v>
      </c>
      <c r="S1010">
        <v>37664</v>
      </c>
      <c r="T1010">
        <v>0.15563636363636299</v>
      </c>
      <c r="U1010">
        <v>0</v>
      </c>
    </row>
    <row r="1011" spans="1:21" x14ac:dyDescent="0.4">
      <c r="A1011">
        <v>1009</v>
      </c>
      <c r="B1011" t="s">
        <v>12056</v>
      </c>
      <c r="C1011" s="1">
        <v>45108</v>
      </c>
      <c r="D1011" t="s">
        <v>1689</v>
      </c>
      <c r="E1011" t="s">
        <v>1690</v>
      </c>
      <c r="F1011">
        <v>20</v>
      </c>
      <c r="G1011">
        <v>10</v>
      </c>
      <c r="H1011">
        <v>20</v>
      </c>
      <c r="I1011">
        <v>20</v>
      </c>
      <c r="J1011">
        <v>40</v>
      </c>
      <c r="K1011">
        <v>17</v>
      </c>
      <c r="L1011">
        <v>14</v>
      </c>
      <c r="M1011">
        <v>9</v>
      </c>
      <c r="N1011">
        <v>1</v>
      </c>
      <c r="O1011">
        <v>2</v>
      </c>
      <c r="P1011">
        <v>2.109375</v>
      </c>
      <c r="Q1011">
        <v>1111</v>
      </c>
      <c r="R1011">
        <v>242000</v>
      </c>
      <c r="S1011">
        <v>751287</v>
      </c>
      <c r="T1011">
        <v>3.1044917355371902</v>
      </c>
      <c r="U1011">
        <v>2</v>
      </c>
    </row>
    <row r="1012" spans="1:21" x14ac:dyDescent="0.4">
      <c r="A1012">
        <v>1010</v>
      </c>
      <c r="B1012" t="s">
        <v>12056</v>
      </c>
      <c r="C1012" s="1">
        <v>45108</v>
      </c>
      <c r="D1012" t="s">
        <v>1691</v>
      </c>
      <c r="E1012" t="s">
        <v>1692</v>
      </c>
      <c r="F1012">
        <v>10</v>
      </c>
      <c r="G1012">
        <v>20</v>
      </c>
      <c r="H1012">
        <v>10</v>
      </c>
      <c r="I1012">
        <v>20</v>
      </c>
      <c r="J1012">
        <v>20</v>
      </c>
      <c r="K1012">
        <v>51</v>
      </c>
      <c r="L1012">
        <v>52</v>
      </c>
      <c r="M1012">
        <v>42</v>
      </c>
      <c r="N1012">
        <v>2</v>
      </c>
      <c r="O1012">
        <v>1</v>
      </c>
      <c r="P1012">
        <v>10.81532118</v>
      </c>
      <c r="Q1012">
        <v>982</v>
      </c>
      <c r="R1012">
        <v>242000</v>
      </c>
      <c r="S1012">
        <v>30841</v>
      </c>
      <c r="T1012">
        <v>0.12744214876033</v>
      </c>
      <c r="U1012">
        <v>0</v>
      </c>
    </row>
    <row r="1013" spans="1:21" x14ac:dyDescent="0.4">
      <c r="A1013">
        <v>1011</v>
      </c>
      <c r="B1013" t="s">
        <v>12056</v>
      </c>
      <c r="C1013" s="1">
        <v>45108</v>
      </c>
      <c r="D1013" t="s">
        <v>1693</v>
      </c>
      <c r="E1013" t="s">
        <v>1694</v>
      </c>
      <c r="F1013">
        <v>10</v>
      </c>
      <c r="G1013">
        <v>10</v>
      </c>
      <c r="H1013">
        <v>10</v>
      </c>
      <c r="I1013">
        <v>20</v>
      </c>
      <c r="J1013">
        <v>10</v>
      </c>
      <c r="K1013">
        <v>14</v>
      </c>
      <c r="L1013">
        <v>7</v>
      </c>
      <c r="M1013">
        <v>4</v>
      </c>
      <c r="N1013">
        <v>2</v>
      </c>
      <c r="O1013">
        <v>2</v>
      </c>
      <c r="P1013">
        <v>12.02137587</v>
      </c>
      <c r="Q1013">
        <v>3351</v>
      </c>
      <c r="R1013">
        <v>242000</v>
      </c>
      <c r="S1013">
        <v>450156</v>
      </c>
      <c r="T1013">
        <v>1.86014876033057</v>
      </c>
      <c r="U1013">
        <v>2</v>
      </c>
    </row>
    <row r="1014" spans="1:21" x14ac:dyDescent="0.4">
      <c r="A1014">
        <v>1012</v>
      </c>
      <c r="B1014" t="s">
        <v>12056</v>
      </c>
      <c r="C1014" s="1">
        <v>45078</v>
      </c>
      <c r="D1014" t="s">
        <v>1695</v>
      </c>
      <c r="E1014" t="s">
        <v>1696</v>
      </c>
      <c r="F1014">
        <v>10</v>
      </c>
      <c r="G1014">
        <v>10</v>
      </c>
      <c r="H1014">
        <v>10</v>
      </c>
      <c r="I1014">
        <v>20</v>
      </c>
      <c r="J1014">
        <v>20</v>
      </c>
      <c r="K1014">
        <v>9</v>
      </c>
      <c r="L1014">
        <v>11</v>
      </c>
      <c r="M1014">
        <v>14</v>
      </c>
      <c r="N1014">
        <v>2</v>
      </c>
      <c r="O1014">
        <v>1</v>
      </c>
      <c r="P1014">
        <v>9.6831597219999992</v>
      </c>
      <c r="Q1014">
        <v>3787</v>
      </c>
      <c r="R1014">
        <v>239000</v>
      </c>
      <c r="S1014">
        <v>98902</v>
      </c>
      <c r="T1014">
        <v>0.41381589958158999</v>
      </c>
      <c r="U1014">
        <v>1</v>
      </c>
    </row>
    <row r="1015" spans="1:21" x14ac:dyDescent="0.4">
      <c r="A1015">
        <v>1013</v>
      </c>
      <c r="B1015" t="s">
        <v>12056</v>
      </c>
      <c r="C1015" s="1">
        <v>45078</v>
      </c>
      <c r="D1015" t="s">
        <v>1697</v>
      </c>
      <c r="E1015" t="s">
        <v>1698</v>
      </c>
      <c r="F1015">
        <v>20</v>
      </c>
      <c r="G1015">
        <v>30</v>
      </c>
      <c r="H1015">
        <v>20</v>
      </c>
      <c r="I1015">
        <v>20</v>
      </c>
      <c r="J1015">
        <v>40</v>
      </c>
      <c r="K1015">
        <v>75</v>
      </c>
      <c r="L1015">
        <v>47</v>
      </c>
      <c r="M1015">
        <v>57</v>
      </c>
      <c r="N1015">
        <v>0</v>
      </c>
      <c r="O1015">
        <v>0</v>
      </c>
      <c r="P1015">
        <v>4.0963541670000003</v>
      </c>
      <c r="Q1015">
        <v>1066</v>
      </c>
      <c r="R1015">
        <v>239000</v>
      </c>
      <c r="S1015">
        <v>20286</v>
      </c>
      <c r="T1015">
        <v>8.4878661087866097E-2</v>
      </c>
      <c r="U1015">
        <v>0</v>
      </c>
    </row>
    <row r="1016" spans="1:21" x14ac:dyDescent="0.4">
      <c r="A1016">
        <v>1014</v>
      </c>
      <c r="B1016" t="s">
        <v>12056</v>
      </c>
      <c r="C1016" s="1">
        <v>45078</v>
      </c>
      <c r="D1016" t="s">
        <v>1699</v>
      </c>
      <c r="E1016" t="s">
        <v>1700</v>
      </c>
      <c r="F1016">
        <v>20</v>
      </c>
      <c r="G1016">
        <v>20</v>
      </c>
      <c r="H1016">
        <v>30</v>
      </c>
      <c r="I1016">
        <v>20</v>
      </c>
      <c r="J1016">
        <v>40</v>
      </c>
      <c r="K1016">
        <v>22</v>
      </c>
      <c r="L1016">
        <v>19</v>
      </c>
      <c r="M1016">
        <v>23</v>
      </c>
      <c r="N1016">
        <v>1</v>
      </c>
      <c r="O1016">
        <v>0</v>
      </c>
      <c r="P1016">
        <v>6.484375</v>
      </c>
      <c r="Q1016">
        <v>1019</v>
      </c>
      <c r="R1016">
        <v>239000</v>
      </c>
      <c r="S1016">
        <v>50306</v>
      </c>
      <c r="T1016">
        <v>0.21048535564853499</v>
      </c>
      <c r="U1016">
        <v>0</v>
      </c>
    </row>
    <row r="1017" spans="1:21" x14ac:dyDescent="0.4">
      <c r="A1017">
        <v>1015</v>
      </c>
      <c r="B1017" t="s">
        <v>12056</v>
      </c>
      <c r="C1017" s="1">
        <v>45078</v>
      </c>
      <c r="D1017" t="s">
        <v>1701</v>
      </c>
      <c r="E1017" t="s">
        <v>1702</v>
      </c>
      <c r="F1017">
        <v>10</v>
      </c>
      <c r="G1017">
        <v>20</v>
      </c>
      <c r="H1017">
        <v>20</v>
      </c>
      <c r="I1017">
        <v>10</v>
      </c>
      <c r="J1017">
        <v>10</v>
      </c>
      <c r="K1017">
        <v>194</v>
      </c>
      <c r="L1017">
        <v>195</v>
      </c>
      <c r="M1017">
        <v>191</v>
      </c>
      <c r="N1017">
        <v>2</v>
      </c>
      <c r="O1017">
        <v>1</v>
      </c>
      <c r="P1017">
        <v>5.7256944440000002</v>
      </c>
      <c r="Q1017">
        <v>4633</v>
      </c>
      <c r="R1017">
        <v>239000</v>
      </c>
      <c r="S1017">
        <v>861013</v>
      </c>
      <c r="T1017">
        <v>3.6025648535564798</v>
      </c>
      <c r="U1017">
        <v>2</v>
      </c>
    </row>
    <row r="1018" spans="1:21" x14ac:dyDescent="0.4">
      <c r="A1018">
        <v>1016</v>
      </c>
      <c r="B1018" t="s">
        <v>12056</v>
      </c>
      <c r="C1018" s="1">
        <v>45078</v>
      </c>
      <c r="D1018" t="s">
        <v>1703</v>
      </c>
      <c r="F1018">
        <v>10</v>
      </c>
      <c r="G1018">
        <v>10</v>
      </c>
      <c r="H1018">
        <v>10</v>
      </c>
      <c r="I1018">
        <v>10</v>
      </c>
      <c r="J1018">
        <v>10</v>
      </c>
      <c r="K1018">
        <v>13</v>
      </c>
      <c r="L1018">
        <v>26</v>
      </c>
      <c r="M1018">
        <v>25</v>
      </c>
      <c r="N1018">
        <v>1</v>
      </c>
      <c r="O1018">
        <v>1</v>
      </c>
      <c r="P1018">
        <v>2.471679688</v>
      </c>
      <c r="Q1018">
        <v>1349</v>
      </c>
      <c r="R1018">
        <v>239000</v>
      </c>
      <c r="S1018">
        <v>36881</v>
      </c>
      <c r="T1018">
        <v>0.15431380753137999</v>
      </c>
      <c r="U1018">
        <v>0</v>
      </c>
    </row>
    <row r="1019" spans="1:21" x14ac:dyDescent="0.4">
      <c r="A1019">
        <v>1017</v>
      </c>
      <c r="B1019" t="s">
        <v>12056</v>
      </c>
      <c r="C1019" s="1">
        <v>45078</v>
      </c>
      <c r="D1019" t="s">
        <v>1704</v>
      </c>
      <c r="F1019">
        <v>10</v>
      </c>
      <c r="G1019">
        <v>20</v>
      </c>
      <c r="H1019">
        <v>20</v>
      </c>
      <c r="I1019">
        <v>40</v>
      </c>
      <c r="J1019">
        <v>10</v>
      </c>
      <c r="K1019">
        <v>55</v>
      </c>
      <c r="L1019">
        <v>52</v>
      </c>
      <c r="M1019">
        <v>47</v>
      </c>
      <c r="N1019">
        <v>0</v>
      </c>
      <c r="O1019">
        <v>1</v>
      </c>
      <c r="P1019">
        <v>0</v>
      </c>
      <c r="Q1019">
        <v>1056</v>
      </c>
      <c r="R1019">
        <v>239000</v>
      </c>
      <c r="S1019">
        <v>427737</v>
      </c>
      <c r="T1019">
        <v>1.7896945606694501</v>
      </c>
      <c r="U1019">
        <v>2</v>
      </c>
    </row>
    <row r="1020" spans="1:21" x14ac:dyDescent="0.4">
      <c r="A1020">
        <v>1018</v>
      </c>
      <c r="B1020" t="s">
        <v>12056</v>
      </c>
      <c r="C1020" s="1">
        <v>45047</v>
      </c>
      <c r="D1020" t="s">
        <v>1705</v>
      </c>
      <c r="E1020" t="s">
        <v>1706</v>
      </c>
      <c r="F1020">
        <v>20</v>
      </c>
      <c r="G1020">
        <v>20</v>
      </c>
      <c r="H1020">
        <v>20</v>
      </c>
      <c r="I1020">
        <v>20</v>
      </c>
      <c r="J1020">
        <v>30</v>
      </c>
      <c r="K1020">
        <v>52</v>
      </c>
      <c r="L1020">
        <v>50</v>
      </c>
      <c r="M1020">
        <v>50</v>
      </c>
      <c r="N1020">
        <v>2</v>
      </c>
      <c r="O1020">
        <v>1</v>
      </c>
      <c r="P1020">
        <v>8.4516059030000008</v>
      </c>
      <c r="Q1020">
        <v>3107</v>
      </c>
      <c r="R1020">
        <v>230000</v>
      </c>
      <c r="S1020">
        <v>127718</v>
      </c>
      <c r="T1020">
        <v>0.55529565217391297</v>
      </c>
      <c r="U1020">
        <v>1</v>
      </c>
    </row>
    <row r="1021" spans="1:21" x14ac:dyDescent="0.4">
      <c r="A1021">
        <v>1019</v>
      </c>
      <c r="B1021" t="s">
        <v>12056</v>
      </c>
      <c r="C1021" s="1">
        <v>45047</v>
      </c>
      <c r="D1021" t="s">
        <v>1707</v>
      </c>
      <c r="F1021">
        <v>10</v>
      </c>
      <c r="G1021">
        <v>20</v>
      </c>
      <c r="H1021">
        <v>10</v>
      </c>
      <c r="I1021">
        <v>20</v>
      </c>
      <c r="J1021">
        <v>20</v>
      </c>
      <c r="K1021">
        <v>19</v>
      </c>
      <c r="L1021">
        <v>17</v>
      </c>
      <c r="M1021">
        <v>15</v>
      </c>
      <c r="N1021">
        <v>2</v>
      </c>
      <c r="O1021">
        <v>0</v>
      </c>
      <c r="P1021">
        <v>0</v>
      </c>
      <c r="Q1021">
        <v>7839</v>
      </c>
      <c r="R1021">
        <v>230000</v>
      </c>
      <c r="S1021">
        <v>2927877</v>
      </c>
      <c r="T1021">
        <v>12.729900000000001</v>
      </c>
      <c r="U1021">
        <v>3</v>
      </c>
    </row>
    <row r="1022" spans="1:21" x14ac:dyDescent="0.4">
      <c r="A1022">
        <v>1020</v>
      </c>
      <c r="B1022" t="s">
        <v>12056</v>
      </c>
      <c r="C1022" s="1">
        <v>45017</v>
      </c>
      <c r="D1022" t="s">
        <v>1708</v>
      </c>
      <c r="E1022" t="s">
        <v>1709</v>
      </c>
      <c r="F1022">
        <v>20</v>
      </c>
      <c r="G1022">
        <v>20</v>
      </c>
      <c r="H1022">
        <v>10</v>
      </c>
      <c r="I1022">
        <v>10</v>
      </c>
      <c r="J1022">
        <v>40</v>
      </c>
      <c r="K1022">
        <v>208</v>
      </c>
      <c r="L1022">
        <v>193</v>
      </c>
      <c r="M1022">
        <v>167</v>
      </c>
      <c r="N1022">
        <v>2</v>
      </c>
      <c r="O1022">
        <v>1</v>
      </c>
      <c r="P1022">
        <v>12.02267795</v>
      </c>
      <c r="Q1022">
        <v>1073</v>
      </c>
      <c r="R1022">
        <v>227000</v>
      </c>
      <c r="S1022">
        <v>591386</v>
      </c>
      <c r="T1022">
        <v>2.6052246696035199</v>
      </c>
      <c r="U1022">
        <v>2</v>
      </c>
    </row>
    <row r="1023" spans="1:21" x14ac:dyDescent="0.4">
      <c r="A1023">
        <v>1021</v>
      </c>
      <c r="B1023" t="s">
        <v>12056</v>
      </c>
      <c r="C1023" s="1">
        <v>45017</v>
      </c>
      <c r="D1023" t="s">
        <v>1710</v>
      </c>
      <c r="E1023" t="s">
        <v>1711</v>
      </c>
      <c r="F1023">
        <v>20</v>
      </c>
      <c r="G1023">
        <v>20</v>
      </c>
      <c r="H1023">
        <v>10</v>
      </c>
      <c r="I1023">
        <v>20</v>
      </c>
      <c r="J1023">
        <v>40</v>
      </c>
      <c r="K1023">
        <v>17</v>
      </c>
      <c r="L1023">
        <v>6</v>
      </c>
      <c r="M1023">
        <v>6</v>
      </c>
      <c r="N1023">
        <v>0</v>
      </c>
      <c r="O1023">
        <v>1</v>
      </c>
      <c r="P1023">
        <v>1.9811197920000001</v>
      </c>
      <c r="Q1023">
        <v>2495</v>
      </c>
      <c r="R1023">
        <v>227000</v>
      </c>
      <c r="S1023">
        <v>261268</v>
      </c>
      <c r="T1023">
        <v>1.1509603524229</v>
      </c>
      <c r="U1023">
        <v>1</v>
      </c>
    </row>
    <row r="1024" spans="1:21" x14ac:dyDescent="0.4">
      <c r="A1024">
        <v>1022</v>
      </c>
      <c r="B1024" t="s">
        <v>12056</v>
      </c>
      <c r="C1024" s="1">
        <v>45017</v>
      </c>
      <c r="D1024" t="s">
        <v>1712</v>
      </c>
      <c r="E1024" t="s">
        <v>1713</v>
      </c>
      <c r="F1024">
        <v>20</v>
      </c>
      <c r="G1024">
        <v>20</v>
      </c>
      <c r="H1024">
        <v>10</v>
      </c>
      <c r="I1024">
        <v>20</v>
      </c>
      <c r="J1024">
        <v>50</v>
      </c>
      <c r="K1024">
        <v>14</v>
      </c>
      <c r="L1024">
        <v>21</v>
      </c>
      <c r="M1024">
        <v>25</v>
      </c>
      <c r="N1024">
        <v>1</v>
      </c>
      <c r="O1024">
        <v>1</v>
      </c>
      <c r="P1024">
        <v>2.4909939240000001</v>
      </c>
      <c r="Q1024">
        <v>3801</v>
      </c>
      <c r="R1024">
        <v>227000</v>
      </c>
      <c r="S1024">
        <v>2920287</v>
      </c>
      <c r="T1024">
        <v>12.864700440528599</v>
      </c>
      <c r="U1024">
        <v>3</v>
      </c>
    </row>
    <row r="1025" spans="1:21" x14ac:dyDescent="0.4">
      <c r="A1025">
        <v>1023</v>
      </c>
      <c r="B1025" t="s">
        <v>12056</v>
      </c>
      <c r="C1025" s="1">
        <v>44986</v>
      </c>
      <c r="D1025" t="s">
        <v>1714</v>
      </c>
      <c r="F1025">
        <v>20</v>
      </c>
      <c r="G1025">
        <v>10</v>
      </c>
      <c r="H1025">
        <v>20</v>
      </c>
      <c r="I1025">
        <v>20</v>
      </c>
      <c r="J1025">
        <v>40</v>
      </c>
      <c r="K1025">
        <v>19</v>
      </c>
      <c r="L1025">
        <v>22</v>
      </c>
      <c r="M1025">
        <v>20</v>
      </c>
      <c r="N1025">
        <v>0</v>
      </c>
      <c r="O1025">
        <v>1</v>
      </c>
      <c r="P1025">
        <v>0</v>
      </c>
      <c r="Q1025">
        <v>1734</v>
      </c>
      <c r="R1025">
        <v>225000</v>
      </c>
      <c r="S1025">
        <v>34058</v>
      </c>
      <c r="T1025">
        <v>0.151368888888888</v>
      </c>
      <c r="U1025">
        <v>0</v>
      </c>
    </row>
    <row r="1026" spans="1:21" x14ac:dyDescent="0.4">
      <c r="A1026">
        <v>1024</v>
      </c>
      <c r="B1026" t="s">
        <v>12056</v>
      </c>
      <c r="C1026" s="1">
        <v>44986</v>
      </c>
      <c r="D1026" t="s">
        <v>1715</v>
      </c>
      <c r="E1026" t="s">
        <v>1716</v>
      </c>
      <c r="F1026">
        <v>10</v>
      </c>
      <c r="G1026">
        <v>20</v>
      </c>
      <c r="H1026">
        <v>10</v>
      </c>
      <c r="I1026">
        <v>20</v>
      </c>
      <c r="J1026">
        <v>20</v>
      </c>
      <c r="K1026">
        <v>20</v>
      </c>
      <c r="L1026">
        <v>19</v>
      </c>
      <c r="M1026">
        <v>23</v>
      </c>
      <c r="N1026">
        <v>2</v>
      </c>
      <c r="O1026">
        <v>1</v>
      </c>
      <c r="P1026">
        <v>3.6092664929999998</v>
      </c>
      <c r="Q1026">
        <v>4201</v>
      </c>
      <c r="R1026">
        <v>225000</v>
      </c>
      <c r="S1026">
        <v>419761</v>
      </c>
      <c r="T1026">
        <v>1.86560444444444</v>
      </c>
      <c r="U1026">
        <v>2</v>
      </c>
    </row>
    <row r="1027" spans="1:21" x14ac:dyDescent="0.4">
      <c r="A1027">
        <v>1025</v>
      </c>
      <c r="B1027" t="s">
        <v>12056</v>
      </c>
      <c r="C1027" s="1">
        <v>44986</v>
      </c>
      <c r="D1027" t="s">
        <v>1717</v>
      </c>
      <c r="E1027" t="s">
        <v>1718</v>
      </c>
      <c r="F1027">
        <v>40</v>
      </c>
      <c r="G1027">
        <v>20</v>
      </c>
      <c r="H1027">
        <v>20</v>
      </c>
      <c r="I1027">
        <v>20</v>
      </c>
      <c r="J1027">
        <v>50</v>
      </c>
      <c r="K1027">
        <v>187</v>
      </c>
      <c r="L1027">
        <v>193</v>
      </c>
      <c r="M1027">
        <v>221</v>
      </c>
      <c r="N1027">
        <v>2</v>
      </c>
      <c r="O1027">
        <v>1</v>
      </c>
      <c r="P1027">
        <v>13.733723960000001</v>
      </c>
      <c r="Q1027">
        <v>1083</v>
      </c>
      <c r="R1027">
        <v>225000</v>
      </c>
      <c r="S1027">
        <v>117390</v>
      </c>
      <c r="T1027">
        <v>0.52173333333333305</v>
      </c>
      <c r="U1027">
        <v>1</v>
      </c>
    </row>
    <row r="1028" spans="1:21" x14ac:dyDescent="0.4">
      <c r="A1028">
        <v>1026</v>
      </c>
      <c r="B1028" t="s">
        <v>12056</v>
      </c>
      <c r="C1028" s="1">
        <v>44986</v>
      </c>
      <c r="D1028" t="s">
        <v>1719</v>
      </c>
      <c r="E1028" t="s">
        <v>1720</v>
      </c>
      <c r="F1028">
        <v>10</v>
      </c>
      <c r="G1028">
        <v>20</v>
      </c>
      <c r="H1028">
        <v>20</v>
      </c>
      <c r="I1028">
        <v>20</v>
      </c>
      <c r="J1028">
        <v>10</v>
      </c>
      <c r="K1028">
        <v>27</v>
      </c>
      <c r="L1028">
        <v>22</v>
      </c>
      <c r="M1028">
        <v>23</v>
      </c>
      <c r="N1028">
        <v>1</v>
      </c>
      <c r="O1028">
        <v>1</v>
      </c>
      <c r="P1028">
        <v>17.534071180000002</v>
      </c>
      <c r="Q1028">
        <v>2595</v>
      </c>
      <c r="R1028">
        <v>225000</v>
      </c>
      <c r="S1028">
        <v>111025</v>
      </c>
      <c r="T1028">
        <v>0.49344444444444402</v>
      </c>
      <c r="U1028">
        <v>1</v>
      </c>
    </row>
    <row r="1029" spans="1:21" x14ac:dyDescent="0.4">
      <c r="A1029">
        <v>1027</v>
      </c>
      <c r="B1029" t="s">
        <v>12056</v>
      </c>
      <c r="C1029" s="1">
        <v>44958</v>
      </c>
      <c r="D1029" t="s">
        <v>1721</v>
      </c>
      <c r="F1029">
        <v>10</v>
      </c>
      <c r="G1029">
        <v>10</v>
      </c>
      <c r="H1029">
        <v>10</v>
      </c>
      <c r="I1029">
        <v>20</v>
      </c>
      <c r="J1029">
        <v>10</v>
      </c>
      <c r="K1029">
        <v>61</v>
      </c>
      <c r="L1029">
        <v>49</v>
      </c>
      <c r="M1029">
        <v>29</v>
      </c>
      <c r="N1029">
        <v>0</v>
      </c>
      <c r="O1029">
        <v>1</v>
      </c>
      <c r="P1029">
        <v>0</v>
      </c>
      <c r="Q1029">
        <v>1374</v>
      </c>
      <c r="R1029">
        <v>223000</v>
      </c>
      <c r="S1029">
        <v>82251</v>
      </c>
      <c r="T1029">
        <v>0.36883856502242102</v>
      </c>
      <c r="U1029">
        <v>0</v>
      </c>
    </row>
    <row r="1030" spans="1:21" x14ac:dyDescent="0.4">
      <c r="A1030">
        <v>1028</v>
      </c>
      <c r="B1030" t="s">
        <v>12056</v>
      </c>
      <c r="C1030" s="1">
        <v>44958</v>
      </c>
      <c r="D1030" t="s">
        <v>1722</v>
      </c>
      <c r="E1030" t="s">
        <v>1723</v>
      </c>
      <c r="F1030">
        <v>10</v>
      </c>
      <c r="G1030">
        <v>10</v>
      </c>
      <c r="H1030">
        <v>10</v>
      </c>
      <c r="I1030">
        <v>20</v>
      </c>
      <c r="J1030">
        <v>10</v>
      </c>
      <c r="K1030">
        <v>40</v>
      </c>
      <c r="L1030">
        <v>46</v>
      </c>
      <c r="M1030">
        <v>50</v>
      </c>
      <c r="N1030">
        <v>2</v>
      </c>
      <c r="O1030">
        <v>1</v>
      </c>
      <c r="P1030">
        <v>8.98046875</v>
      </c>
      <c r="Q1030">
        <v>2251</v>
      </c>
      <c r="R1030">
        <v>223000</v>
      </c>
      <c r="S1030">
        <v>436626</v>
      </c>
      <c r="T1030">
        <v>1.95796412556053</v>
      </c>
      <c r="U1030">
        <v>2</v>
      </c>
    </row>
    <row r="1031" spans="1:21" x14ac:dyDescent="0.4">
      <c r="A1031">
        <v>1029</v>
      </c>
      <c r="B1031" t="s">
        <v>12056</v>
      </c>
      <c r="C1031" s="1">
        <v>44927</v>
      </c>
      <c r="D1031" t="s">
        <v>1724</v>
      </c>
      <c r="F1031">
        <v>10</v>
      </c>
      <c r="G1031">
        <v>10</v>
      </c>
      <c r="H1031">
        <v>20</v>
      </c>
      <c r="I1031">
        <v>20</v>
      </c>
      <c r="J1031">
        <v>20</v>
      </c>
      <c r="K1031">
        <v>23</v>
      </c>
      <c r="L1031">
        <v>14</v>
      </c>
      <c r="M1031">
        <v>16</v>
      </c>
      <c r="N1031">
        <v>0</v>
      </c>
      <c r="O1031">
        <v>1</v>
      </c>
      <c r="P1031">
        <v>0</v>
      </c>
      <c r="Q1031">
        <v>1087</v>
      </c>
      <c r="R1031">
        <v>222000</v>
      </c>
      <c r="S1031">
        <v>470112</v>
      </c>
      <c r="T1031">
        <v>2.1176216216216202</v>
      </c>
      <c r="U1031">
        <v>2</v>
      </c>
    </row>
    <row r="1032" spans="1:21" x14ac:dyDescent="0.4">
      <c r="A1032">
        <v>1030</v>
      </c>
      <c r="B1032" t="s">
        <v>12056</v>
      </c>
      <c r="C1032" s="1">
        <v>44927</v>
      </c>
      <c r="D1032" t="s">
        <v>1725</v>
      </c>
      <c r="E1032" t="s">
        <v>1726</v>
      </c>
      <c r="F1032">
        <v>20</v>
      </c>
      <c r="G1032">
        <v>20</v>
      </c>
      <c r="H1032">
        <v>20</v>
      </c>
      <c r="I1032">
        <v>20</v>
      </c>
      <c r="J1032">
        <v>50</v>
      </c>
      <c r="K1032">
        <v>80</v>
      </c>
      <c r="L1032">
        <v>84</v>
      </c>
      <c r="M1032">
        <v>76</v>
      </c>
      <c r="N1032">
        <v>0</v>
      </c>
      <c r="O1032">
        <v>1</v>
      </c>
      <c r="P1032">
        <v>9.8924696179999998</v>
      </c>
      <c r="Q1032">
        <v>1246</v>
      </c>
      <c r="R1032">
        <v>222000</v>
      </c>
      <c r="S1032">
        <v>2012266</v>
      </c>
      <c r="T1032">
        <v>9.0642612612612599</v>
      </c>
      <c r="U1032">
        <v>3</v>
      </c>
    </row>
    <row r="1033" spans="1:21" x14ac:dyDescent="0.4">
      <c r="A1033">
        <v>1031</v>
      </c>
      <c r="B1033" t="s">
        <v>12056</v>
      </c>
      <c r="C1033" s="1">
        <v>44927</v>
      </c>
      <c r="D1033" t="s">
        <v>1727</v>
      </c>
      <c r="F1033">
        <v>10</v>
      </c>
      <c r="G1033">
        <v>20</v>
      </c>
      <c r="H1033">
        <v>20</v>
      </c>
      <c r="I1033">
        <v>20</v>
      </c>
      <c r="J1033">
        <v>10</v>
      </c>
      <c r="K1033">
        <v>23</v>
      </c>
      <c r="L1033">
        <v>17</v>
      </c>
      <c r="M1033">
        <v>14</v>
      </c>
      <c r="N1033">
        <v>0</v>
      </c>
      <c r="O1033">
        <v>0</v>
      </c>
      <c r="P1033">
        <v>0</v>
      </c>
      <c r="Q1033">
        <v>1453</v>
      </c>
      <c r="R1033">
        <v>222000</v>
      </c>
      <c r="S1033">
        <v>25591</v>
      </c>
      <c r="T1033">
        <v>0.11527477477477401</v>
      </c>
      <c r="U1033">
        <v>0</v>
      </c>
    </row>
    <row r="1034" spans="1:21" x14ac:dyDescent="0.4">
      <c r="A1034">
        <v>1032</v>
      </c>
      <c r="B1034" t="s">
        <v>12056</v>
      </c>
      <c r="C1034" s="1">
        <v>44896</v>
      </c>
      <c r="D1034" t="s">
        <v>1728</v>
      </c>
      <c r="F1034">
        <v>10</v>
      </c>
      <c r="G1034">
        <v>20</v>
      </c>
      <c r="H1034">
        <v>20</v>
      </c>
      <c r="I1034">
        <v>10</v>
      </c>
      <c r="J1034">
        <v>10</v>
      </c>
      <c r="K1034">
        <v>53</v>
      </c>
      <c r="L1034">
        <v>52</v>
      </c>
      <c r="M1034">
        <v>45</v>
      </c>
      <c r="N1034">
        <v>0</v>
      </c>
      <c r="O1034">
        <v>1</v>
      </c>
      <c r="P1034">
        <v>0</v>
      </c>
      <c r="Q1034">
        <v>1758</v>
      </c>
      <c r="R1034">
        <v>220000</v>
      </c>
      <c r="S1034">
        <v>345203</v>
      </c>
      <c r="T1034">
        <v>1.56910454545454</v>
      </c>
      <c r="U1034">
        <v>2</v>
      </c>
    </row>
    <row r="1035" spans="1:21" x14ac:dyDescent="0.4">
      <c r="A1035">
        <v>1033</v>
      </c>
      <c r="B1035" t="s">
        <v>12056</v>
      </c>
      <c r="C1035" s="1">
        <v>44896</v>
      </c>
      <c r="D1035" t="s">
        <v>1729</v>
      </c>
      <c r="F1035">
        <v>10</v>
      </c>
      <c r="G1035">
        <v>10</v>
      </c>
      <c r="H1035">
        <v>10</v>
      </c>
      <c r="I1035">
        <v>20</v>
      </c>
      <c r="J1035">
        <v>10</v>
      </c>
      <c r="K1035">
        <v>74</v>
      </c>
      <c r="L1035">
        <v>88</v>
      </c>
      <c r="M1035">
        <v>113</v>
      </c>
      <c r="N1035">
        <v>0</v>
      </c>
      <c r="O1035">
        <v>0</v>
      </c>
      <c r="P1035">
        <v>0</v>
      </c>
      <c r="Q1035">
        <v>2512</v>
      </c>
      <c r="R1035">
        <v>220000</v>
      </c>
      <c r="S1035">
        <v>323523</v>
      </c>
      <c r="T1035">
        <v>1.47055909090909</v>
      </c>
      <c r="U1035">
        <v>2</v>
      </c>
    </row>
    <row r="1036" spans="1:21" x14ac:dyDescent="0.4">
      <c r="A1036">
        <v>1034</v>
      </c>
      <c r="B1036" t="s">
        <v>12056</v>
      </c>
      <c r="C1036" s="1">
        <v>44835</v>
      </c>
      <c r="D1036" t="s">
        <v>1730</v>
      </c>
      <c r="F1036">
        <v>10</v>
      </c>
      <c r="G1036">
        <v>20</v>
      </c>
      <c r="H1036">
        <v>10</v>
      </c>
      <c r="I1036">
        <v>20</v>
      </c>
      <c r="J1036">
        <v>50</v>
      </c>
      <c r="K1036">
        <v>129</v>
      </c>
      <c r="L1036">
        <v>112</v>
      </c>
      <c r="M1036">
        <v>79</v>
      </c>
      <c r="N1036">
        <v>0</v>
      </c>
      <c r="O1036">
        <v>1</v>
      </c>
      <c r="P1036">
        <v>0</v>
      </c>
      <c r="Q1036">
        <v>1247</v>
      </c>
      <c r="R1036">
        <v>214000</v>
      </c>
      <c r="S1036">
        <v>67021</v>
      </c>
      <c r="T1036">
        <v>0.313182242990654</v>
      </c>
      <c r="U1036">
        <v>0</v>
      </c>
    </row>
    <row r="1037" spans="1:21" x14ac:dyDescent="0.4">
      <c r="A1037">
        <v>1035</v>
      </c>
      <c r="B1037" t="s">
        <v>12056</v>
      </c>
      <c r="C1037" s="1">
        <v>44835</v>
      </c>
      <c r="D1037" t="s">
        <v>1731</v>
      </c>
      <c r="F1037">
        <v>20</v>
      </c>
      <c r="G1037">
        <v>20</v>
      </c>
      <c r="H1037">
        <v>10</v>
      </c>
      <c r="I1037">
        <v>20</v>
      </c>
      <c r="J1037">
        <v>20</v>
      </c>
      <c r="K1037">
        <v>106</v>
      </c>
      <c r="L1037">
        <v>70</v>
      </c>
      <c r="M1037">
        <v>58</v>
      </c>
      <c r="N1037">
        <v>0</v>
      </c>
      <c r="O1037">
        <v>0</v>
      </c>
      <c r="P1037">
        <v>0</v>
      </c>
      <c r="Q1037">
        <v>2980</v>
      </c>
      <c r="R1037">
        <v>214000</v>
      </c>
      <c r="S1037">
        <v>368072</v>
      </c>
      <c r="T1037">
        <v>1.71996261682243</v>
      </c>
      <c r="U1037">
        <v>2</v>
      </c>
    </row>
    <row r="1038" spans="1:21" x14ac:dyDescent="0.4">
      <c r="A1038">
        <v>1036</v>
      </c>
      <c r="B1038" t="s">
        <v>12056</v>
      </c>
      <c r="C1038" s="1">
        <v>44835</v>
      </c>
      <c r="D1038" t="s">
        <v>1732</v>
      </c>
      <c r="F1038">
        <v>10</v>
      </c>
      <c r="G1038">
        <v>10</v>
      </c>
      <c r="H1038">
        <v>10</v>
      </c>
      <c r="I1038">
        <v>10</v>
      </c>
      <c r="J1038">
        <v>10</v>
      </c>
      <c r="K1038">
        <v>200</v>
      </c>
      <c r="L1038">
        <v>199</v>
      </c>
      <c r="M1038">
        <v>190</v>
      </c>
      <c r="N1038">
        <v>0</v>
      </c>
      <c r="O1038">
        <v>1</v>
      </c>
      <c r="P1038">
        <v>0</v>
      </c>
      <c r="Q1038">
        <v>4371</v>
      </c>
      <c r="R1038">
        <v>214000</v>
      </c>
      <c r="S1038">
        <v>1236934</v>
      </c>
      <c r="T1038">
        <v>5.7800654205607396</v>
      </c>
      <c r="U1038">
        <v>3</v>
      </c>
    </row>
    <row r="1039" spans="1:21" x14ac:dyDescent="0.4">
      <c r="A1039">
        <v>1037</v>
      </c>
      <c r="B1039" t="s">
        <v>12056</v>
      </c>
      <c r="C1039" s="1">
        <v>44835</v>
      </c>
      <c r="D1039" t="s">
        <v>1733</v>
      </c>
      <c r="E1039" t="s">
        <v>1734</v>
      </c>
      <c r="F1039">
        <v>10</v>
      </c>
      <c r="G1039">
        <v>20</v>
      </c>
      <c r="H1039">
        <v>20</v>
      </c>
      <c r="I1039">
        <v>20</v>
      </c>
      <c r="J1039">
        <v>20</v>
      </c>
      <c r="K1039">
        <v>233</v>
      </c>
      <c r="L1039">
        <v>234</v>
      </c>
      <c r="M1039">
        <v>233</v>
      </c>
      <c r="N1039">
        <v>1</v>
      </c>
      <c r="O1039">
        <v>2</v>
      </c>
      <c r="P1039">
        <v>5.1919487850000001</v>
      </c>
      <c r="Q1039">
        <v>1225</v>
      </c>
      <c r="R1039">
        <v>214000</v>
      </c>
      <c r="S1039">
        <v>287133</v>
      </c>
      <c r="T1039">
        <v>1.3417429906542</v>
      </c>
      <c r="U1039">
        <v>2</v>
      </c>
    </row>
    <row r="1040" spans="1:21" x14ac:dyDescent="0.4">
      <c r="A1040">
        <v>1038</v>
      </c>
      <c r="B1040" t="s">
        <v>12056</v>
      </c>
      <c r="C1040" s="1">
        <v>44835</v>
      </c>
      <c r="D1040" t="s">
        <v>1735</v>
      </c>
      <c r="E1040" t="s">
        <v>1736</v>
      </c>
      <c r="F1040">
        <v>20</v>
      </c>
      <c r="G1040">
        <v>20</v>
      </c>
      <c r="H1040">
        <v>20</v>
      </c>
      <c r="I1040">
        <v>20</v>
      </c>
      <c r="J1040">
        <v>30</v>
      </c>
      <c r="K1040">
        <v>7</v>
      </c>
      <c r="L1040">
        <v>8</v>
      </c>
      <c r="M1040">
        <v>6</v>
      </c>
      <c r="N1040">
        <v>2</v>
      </c>
      <c r="O1040">
        <v>2</v>
      </c>
      <c r="P1040">
        <v>10.42881944</v>
      </c>
      <c r="Q1040">
        <v>1226</v>
      </c>
      <c r="R1040">
        <v>214000</v>
      </c>
      <c r="S1040">
        <v>305369</v>
      </c>
      <c r="T1040">
        <v>1.42695794392523</v>
      </c>
      <c r="U1040">
        <v>2</v>
      </c>
    </row>
    <row r="1041" spans="1:21" x14ac:dyDescent="0.4">
      <c r="A1041">
        <v>1039</v>
      </c>
      <c r="B1041" t="s">
        <v>12056</v>
      </c>
      <c r="C1041" s="1">
        <v>44835</v>
      </c>
      <c r="D1041" t="s">
        <v>1737</v>
      </c>
      <c r="F1041">
        <v>10</v>
      </c>
      <c r="G1041">
        <v>10</v>
      </c>
      <c r="H1041">
        <v>10</v>
      </c>
      <c r="I1041">
        <v>10</v>
      </c>
      <c r="J1041">
        <v>10</v>
      </c>
      <c r="K1041">
        <v>116</v>
      </c>
      <c r="L1041">
        <v>75</v>
      </c>
      <c r="M1041">
        <v>25</v>
      </c>
      <c r="N1041">
        <v>0</v>
      </c>
      <c r="O1041">
        <v>0</v>
      </c>
      <c r="P1041">
        <v>0</v>
      </c>
      <c r="Q1041">
        <v>2538</v>
      </c>
      <c r="R1041">
        <v>214000</v>
      </c>
      <c r="S1041">
        <v>160053</v>
      </c>
      <c r="T1041">
        <v>0.74791121495327095</v>
      </c>
      <c r="U1041">
        <v>1</v>
      </c>
    </row>
    <row r="1042" spans="1:21" x14ac:dyDescent="0.4">
      <c r="A1042">
        <v>1040</v>
      </c>
      <c r="B1042" t="s">
        <v>12056</v>
      </c>
      <c r="C1042" s="1">
        <v>44805</v>
      </c>
      <c r="D1042" t="s">
        <v>1738</v>
      </c>
      <c r="E1042" t="s">
        <v>1739</v>
      </c>
      <c r="F1042">
        <v>20</v>
      </c>
      <c r="G1042">
        <v>10</v>
      </c>
      <c r="H1042">
        <v>20</v>
      </c>
      <c r="I1042">
        <v>20</v>
      </c>
      <c r="J1042">
        <v>40</v>
      </c>
      <c r="K1042">
        <v>97</v>
      </c>
      <c r="L1042">
        <v>125</v>
      </c>
      <c r="M1042">
        <v>142</v>
      </c>
      <c r="N1042">
        <v>0</v>
      </c>
      <c r="O1042">
        <v>1</v>
      </c>
      <c r="P1042">
        <v>0</v>
      </c>
      <c r="Q1042">
        <v>1055</v>
      </c>
      <c r="R1042">
        <v>210000</v>
      </c>
      <c r="S1042">
        <v>471420</v>
      </c>
      <c r="T1042">
        <v>2.24485714285714</v>
      </c>
      <c r="U1042">
        <v>2</v>
      </c>
    </row>
    <row r="1043" spans="1:21" x14ac:dyDescent="0.4">
      <c r="A1043">
        <v>1041</v>
      </c>
      <c r="B1043" t="s">
        <v>12056</v>
      </c>
      <c r="C1043" s="1">
        <v>44805</v>
      </c>
      <c r="D1043" t="s">
        <v>1740</v>
      </c>
      <c r="F1043">
        <v>30</v>
      </c>
      <c r="G1043">
        <v>20</v>
      </c>
      <c r="H1043">
        <v>10</v>
      </c>
      <c r="I1043">
        <v>30</v>
      </c>
      <c r="J1043">
        <v>40</v>
      </c>
      <c r="K1043">
        <v>47</v>
      </c>
      <c r="L1043">
        <v>55</v>
      </c>
      <c r="M1043">
        <v>63</v>
      </c>
      <c r="N1043">
        <v>1</v>
      </c>
      <c r="O1043">
        <v>1</v>
      </c>
      <c r="P1043">
        <v>0</v>
      </c>
      <c r="Q1043">
        <v>1385</v>
      </c>
      <c r="R1043">
        <v>210000</v>
      </c>
      <c r="S1043">
        <v>137135</v>
      </c>
      <c r="T1043">
        <v>0.65302380952380901</v>
      </c>
      <c r="U1043">
        <v>1</v>
      </c>
    </row>
    <row r="1044" spans="1:21" x14ac:dyDescent="0.4">
      <c r="A1044">
        <v>1042</v>
      </c>
      <c r="B1044" t="s">
        <v>12056</v>
      </c>
      <c r="C1044" s="1">
        <v>44805</v>
      </c>
      <c r="D1044" t="s">
        <v>1741</v>
      </c>
      <c r="E1044" t="s">
        <v>1742</v>
      </c>
      <c r="F1044">
        <v>20</v>
      </c>
      <c r="G1044">
        <v>20</v>
      </c>
      <c r="H1044">
        <v>10</v>
      </c>
      <c r="I1044">
        <v>20</v>
      </c>
      <c r="J1044">
        <v>20</v>
      </c>
      <c r="K1044">
        <v>19</v>
      </c>
      <c r="L1044">
        <v>21</v>
      </c>
      <c r="M1044">
        <v>20</v>
      </c>
      <c r="N1044">
        <v>2</v>
      </c>
      <c r="O1044">
        <v>1</v>
      </c>
      <c r="P1044">
        <v>12.66232639</v>
      </c>
      <c r="Q1044">
        <v>2943</v>
      </c>
      <c r="R1044">
        <v>210000</v>
      </c>
      <c r="S1044">
        <v>27045</v>
      </c>
      <c r="T1044">
        <v>0.128785714285714</v>
      </c>
      <c r="U1044">
        <v>0</v>
      </c>
    </row>
    <row r="1045" spans="1:21" x14ac:dyDescent="0.4">
      <c r="A1045">
        <v>1043</v>
      </c>
      <c r="B1045" t="s">
        <v>12056</v>
      </c>
      <c r="C1045" s="1">
        <v>44805</v>
      </c>
      <c r="D1045" t="s">
        <v>1743</v>
      </c>
      <c r="E1045" t="s">
        <v>1744</v>
      </c>
      <c r="F1045">
        <v>20</v>
      </c>
      <c r="G1045">
        <v>10</v>
      </c>
      <c r="H1045">
        <v>20</v>
      </c>
      <c r="I1045">
        <v>10</v>
      </c>
      <c r="J1045">
        <v>20</v>
      </c>
      <c r="K1045">
        <v>84</v>
      </c>
      <c r="L1045">
        <v>85</v>
      </c>
      <c r="M1045">
        <v>60</v>
      </c>
      <c r="N1045">
        <v>1</v>
      </c>
      <c r="O1045">
        <v>1</v>
      </c>
      <c r="P1045">
        <v>7.3387586809999998</v>
      </c>
      <c r="Q1045">
        <v>1174</v>
      </c>
      <c r="R1045">
        <v>210000</v>
      </c>
      <c r="S1045">
        <v>24389</v>
      </c>
      <c r="T1045">
        <v>0.116138095238095</v>
      </c>
      <c r="U1045">
        <v>0</v>
      </c>
    </row>
    <row r="1046" spans="1:21" x14ac:dyDescent="0.4">
      <c r="A1046">
        <v>1044</v>
      </c>
      <c r="B1046" t="s">
        <v>12056</v>
      </c>
      <c r="C1046" s="1">
        <v>44774</v>
      </c>
      <c r="D1046" t="s">
        <v>1745</v>
      </c>
      <c r="F1046">
        <v>10</v>
      </c>
      <c r="G1046">
        <v>10</v>
      </c>
      <c r="H1046">
        <v>10</v>
      </c>
      <c r="I1046">
        <v>10</v>
      </c>
      <c r="J1046">
        <v>20</v>
      </c>
      <c r="K1046">
        <v>243</v>
      </c>
      <c r="L1046">
        <v>239</v>
      </c>
      <c r="M1046">
        <v>239</v>
      </c>
      <c r="N1046">
        <v>0</v>
      </c>
      <c r="O1046">
        <v>1</v>
      </c>
      <c r="P1046">
        <v>0</v>
      </c>
      <c r="Q1046">
        <v>1146</v>
      </c>
      <c r="R1046">
        <v>202000</v>
      </c>
      <c r="S1046">
        <v>21693</v>
      </c>
      <c r="T1046">
        <v>0.10739108910891</v>
      </c>
      <c r="U1046">
        <v>0</v>
      </c>
    </row>
    <row r="1047" spans="1:21" x14ac:dyDescent="0.4">
      <c r="A1047">
        <v>1045</v>
      </c>
      <c r="B1047" t="s">
        <v>12056</v>
      </c>
      <c r="C1047" s="1">
        <v>44774</v>
      </c>
      <c r="D1047" t="s">
        <v>1746</v>
      </c>
      <c r="E1047" t="s">
        <v>1747</v>
      </c>
      <c r="F1047">
        <v>10</v>
      </c>
      <c r="G1047">
        <v>10</v>
      </c>
      <c r="H1047">
        <v>10</v>
      </c>
      <c r="I1047">
        <v>10</v>
      </c>
      <c r="J1047">
        <v>20</v>
      </c>
      <c r="K1047">
        <v>74</v>
      </c>
      <c r="L1047">
        <v>90</v>
      </c>
      <c r="M1047">
        <v>94</v>
      </c>
      <c r="N1047">
        <v>2</v>
      </c>
      <c r="O1047">
        <v>0</v>
      </c>
      <c r="P1047">
        <v>8.2734375</v>
      </c>
      <c r="Q1047">
        <v>1465</v>
      </c>
      <c r="R1047">
        <v>202000</v>
      </c>
      <c r="S1047">
        <v>642687</v>
      </c>
      <c r="T1047">
        <v>3.1816188118811799</v>
      </c>
      <c r="U1047">
        <v>2</v>
      </c>
    </row>
    <row r="1048" spans="1:21" x14ac:dyDescent="0.4">
      <c r="A1048">
        <v>1046</v>
      </c>
      <c r="B1048" t="s">
        <v>12056</v>
      </c>
      <c r="C1048" s="1">
        <v>44774</v>
      </c>
      <c r="D1048" t="s">
        <v>1748</v>
      </c>
      <c r="E1048" t="s">
        <v>1749</v>
      </c>
      <c r="F1048">
        <v>20</v>
      </c>
      <c r="G1048">
        <v>10</v>
      </c>
      <c r="H1048">
        <v>20</v>
      </c>
      <c r="I1048">
        <v>20</v>
      </c>
      <c r="J1048">
        <v>20</v>
      </c>
      <c r="K1048">
        <v>22</v>
      </c>
      <c r="L1048">
        <v>13</v>
      </c>
      <c r="M1048">
        <v>11</v>
      </c>
      <c r="N1048">
        <v>0</v>
      </c>
      <c r="O1048">
        <v>2</v>
      </c>
      <c r="P1048">
        <v>6.8344184029999999</v>
      </c>
      <c r="Q1048">
        <v>1061</v>
      </c>
      <c r="R1048">
        <v>202000</v>
      </c>
      <c r="S1048">
        <v>5326729</v>
      </c>
      <c r="T1048">
        <v>26.369945544554401</v>
      </c>
      <c r="U1048">
        <v>3</v>
      </c>
    </row>
    <row r="1049" spans="1:21" x14ac:dyDescent="0.4">
      <c r="A1049">
        <v>1047</v>
      </c>
      <c r="B1049" t="s">
        <v>12056</v>
      </c>
      <c r="C1049" s="1">
        <v>44774</v>
      </c>
      <c r="D1049" t="s">
        <v>1750</v>
      </c>
      <c r="E1049" t="s">
        <v>1751</v>
      </c>
      <c r="F1049">
        <v>10</v>
      </c>
      <c r="G1049">
        <v>20</v>
      </c>
      <c r="H1049">
        <v>10</v>
      </c>
      <c r="I1049">
        <v>20</v>
      </c>
      <c r="J1049">
        <v>20</v>
      </c>
      <c r="K1049">
        <v>24</v>
      </c>
      <c r="L1049">
        <v>18</v>
      </c>
      <c r="M1049">
        <v>14</v>
      </c>
      <c r="N1049">
        <v>1</v>
      </c>
      <c r="O1049">
        <v>1</v>
      </c>
      <c r="P1049">
        <v>17.329101560000002</v>
      </c>
      <c r="Q1049">
        <v>1239</v>
      </c>
      <c r="R1049">
        <v>202000</v>
      </c>
      <c r="S1049">
        <v>166850</v>
      </c>
      <c r="T1049">
        <v>0.82599009900990095</v>
      </c>
      <c r="U1049">
        <v>1</v>
      </c>
    </row>
    <row r="1050" spans="1:21" x14ac:dyDescent="0.4">
      <c r="A1050">
        <v>1048</v>
      </c>
      <c r="B1050" t="s">
        <v>12056</v>
      </c>
      <c r="C1050" s="1">
        <v>44774</v>
      </c>
      <c r="D1050" t="s">
        <v>1752</v>
      </c>
      <c r="E1050" t="s">
        <v>1753</v>
      </c>
      <c r="F1050">
        <v>10</v>
      </c>
      <c r="G1050">
        <v>10</v>
      </c>
      <c r="H1050">
        <v>20</v>
      </c>
      <c r="I1050">
        <v>20</v>
      </c>
      <c r="J1050">
        <v>10</v>
      </c>
      <c r="K1050">
        <v>232</v>
      </c>
      <c r="L1050">
        <v>232</v>
      </c>
      <c r="M1050">
        <v>232</v>
      </c>
      <c r="N1050">
        <v>1</v>
      </c>
      <c r="O1050">
        <v>2</v>
      </c>
      <c r="P1050">
        <v>23.147243920000001</v>
      </c>
      <c r="Q1050">
        <v>1867</v>
      </c>
      <c r="R1050">
        <v>202000</v>
      </c>
      <c r="S1050">
        <v>9881</v>
      </c>
      <c r="T1050">
        <v>4.8915841584158397E-2</v>
      </c>
      <c r="U1050">
        <v>0</v>
      </c>
    </row>
    <row r="1051" spans="1:21" x14ac:dyDescent="0.4">
      <c r="A1051">
        <v>1049</v>
      </c>
      <c r="B1051" t="s">
        <v>12056</v>
      </c>
      <c r="C1051" s="1">
        <v>44774</v>
      </c>
      <c r="D1051" t="s">
        <v>1754</v>
      </c>
      <c r="E1051" t="s">
        <v>1755</v>
      </c>
      <c r="F1051">
        <v>10</v>
      </c>
      <c r="G1051">
        <v>20</v>
      </c>
      <c r="H1051">
        <v>40</v>
      </c>
      <c r="I1051">
        <v>20</v>
      </c>
      <c r="J1051">
        <v>10</v>
      </c>
      <c r="K1051">
        <v>28</v>
      </c>
      <c r="L1051">
        <v>23</v>
      </c>
      <c r="M1051">
        <v>22</v>
      </c>
      <c r="N1051">
        <v>2</v>
      </c>
      <c r="O1051">
        <v>1</v>
      </c>
      <c r="P1051">
        <v>6.0254991320000002</v>
      </c>
      <c r="Q1051">
        <v>1093</v>
      </c>
      <c r="R1051">
        <v>202000</v>
      </c>
      <c r="S1051">
        <v>66330</v>
      </c>
      <c r="T1051">
        <v>0.32836633663366299</v>
      </c>
      <c r="U1051">
        <v>0</v>
      </c>
    </row>
    <row r="1052" spans="1:21" x14ac:dyDescent="0.4">
      <c r="A1052">
        <v>1050</v>
      </c>
      <c r="B1052" t="s">
        <v>12056</v>
      </c>
      <c r="C1052" s="1">
        <v>44743</v>
      </c>
      <c r="D1052" t="s">
        <v>1756</v>
      </c>
      <c r="F1052">
        <v>20</v>
      </c>
      <c r="G1052">
        <v>20</v>
      </c>
      <c r="H1052">
        <v>10</v>
      </c>
      <c r="I1052">
        <v>20</v>
      </c>
      <c r="J1052">
        <v>30</v>
      </c>
      <c r="K1052">
        <v>110</v>
      </c>
      <c r="L1052">
        <v>72</v>
      </c>
      <c r="M1052">
        <v>49</v>
      </c>
      <c r="N1052">
        <v>0</v>
      </c>
      <c r="O1052">
        <v>1</v>
      </c>
      <c r="P1052">
        <v>0</v>
      </c>
      <c r="Q1052">
        <v>1135</v>
      </c>
      <c r="R1052">
        <v>198000</v>
      </c>
      <c r="S1052">
        <v>29637</v>
      </c>
      <c r="T1052">
        <v>0.149681818181818</v>
      </c>
      <c r="U1052">
        <v>0</v>
      </c>
    </row>
    <row r="1053" spans="1:21" x14ac:dyDescent="0.4">
      <c r="A1053">
        <v>1051</v>
      </c>
      <c r="B1053" t="s">
        <v>12056</v>
      </c>
      <c r="C1053" s="1">
        <v>44743</v>
      </c>
      <c r="D1053" t="s">
        <v>1757</v>
      </c>
      <c r="E1053" t="s">
        <v>1758</v>
      </c>
      <c r="F1053">
        <v>10</v>
      </c>
      <c r="G1053">
        <v>10</v>
      </c>
      <c r="H1053">
        <v>10</v>
      </c>
      <c r="I1053">
        <v>10</v>
      </c>
      <c r="J1053">
        <v>10</v>
      </c>
      <c r="K1053">
        <v>118</v>
      </c>
      <c r="L1053">
        <v>77</v>
      </c>
      <c r="M1053">
        <v>53</v>
      </c>
      <c r="N1053">
        <v>1</v>
      </c>
      <c r="O1053">
        <v>0</v>
      </c>
      <c r="P1053">
        <v>4.813476563</v>
      </c>
      <c r="Q1053">
        <v>1211</v>
      </c>
      <c r="R1053">
        <v>198000</v>
      </c>
      <c r="S1053">
        <v>64481</v>
      </c>
      <c r="T1053">
        <v>0.32566161616161599</v>
      </c>
      <c r="U1053">
        <v>0</v>
      </c>
    </row>
    <row r="1054" spans="1:21" x14ac:dyDescent="0.4">
      <c r="A1054">
        <v>1052</v>
      </c>
      <c r="B1054" t="s">
        <v>12056</v>
      </c>
      <c r="C1054" s="1">
        <v>44743</v>
      </c>
      <c r="D1054" t="s">
        <v>1759</v>
      </c>
      <c r="E1054" t="s">
        <v>1760</v>
      </c>
      <c r="F1054">
        <v>10</v>
      </c>
      <c r="G1054">
        <v>20</v>
      </c>
      <c r="H1054">
        <v>30</v>
      </c>
      <c r="I1054">
        <v>20</v>
      </c>
      <c r="J1054">
        <v>20</v>
      </c>
      <c r="K1054">
        <v>23</v>
      </c>
      <c r="L1054">
        <v>18</v>
      </c>
      <c r="M1054">
        <v>13</v>
      </c>
      <c r="N1054">
        <v>2</v>
      </c>
      <c r="O1054">
        <v>1</v>
      </c>
      <c r="P1054">
        <v>7.6171875</v>
      </c>
      <c r="Q1054">
        <v>2302</v>
      </c>
      <c r="R1054">
        <v>198000</v>
      </c>
      <c r="S1054">
        <v>992649</v>
      </c>
      <c r="T1054">
        <v>5.0133787878787803</v>
      </c>
      <c r="U1054">
        <v>3</v>
      </c>
    </row>
    <row r="1055" spans="1:21" x14ac:dyDescent="0.4">
      <c r="A1055">
        <v>1053</v>
      </c>
      <c r="B1055" t="s">
        <v>12056</v>
      </c>
      <c r="C1055" s="1">
        <v>44713</v>
      </c>
      <c r="D1055" t="s">
        <v>1761</v>
      </c>
      <c r="E1055" t="s">
        <v>1762</v>
      </c>
      <c r="F1055">
        <v>10</v>
      </c>
      <c r="G1055">
        <v>10</v>
      </c>
      <c r="H1055">
        <v>10</v>
      </c>
      <c r="I1055">
        <v>20</v>
      </c>
      <c r="J1055">
        <v>20</v>
      </c>
      <c r="K1055">
        <v>26</v>
      </c>
      <c r="L1055">
        <v>26</v>
      </c>
      <c r="M1055">
        <v>28</v>
      </c>
      <c r="N1055">
        <v>1</v>
      </c>
      <c r="O1055">
        <v>2</v>
      </c>
      <c r="P1055">
        <v>5.0709635420000003</v>
      </c>
      <c r="Q1055">
        <v>1004</v>
      </c>
      <c r="R1055">
        <v>193000</v>
      </c>
      <c r="S1055">
        <v>24988</v>
      </c>
      <c r="T1055">
        <v>0.129471502590673</v>
      </c>
      <c r="U1055">
        <v>0</v>
      </c>
    </row>
    <row r="1056" spans="1:21" x14ac:dyDescent="0.4">
      <c r="A1056">
        <v>1054</v>
      </c>
      <c r="B1056" t="s">
        <v>12056</v>
      </c>
      <c r="C1056" s="1">
        <v>44713</v>
      </c>
      <c r="D1056" t="s">
        <v>1763</v>
      </c>
      <c r="F1056">
        <v>10</v>
      </c>
      <c r="G1056">
        <v>10</v>
      </c>
      <c r="H1056">
        <v>20</v>
      </c>
      <c r="I1056">
        <v>20</v>
      </c>
      <c r="J1056">
        <v>10</v>
      </c>
      <c r="K1056">
        <v>15</v>
      </c>
      <c r="L1056">
        <v>20</v>
      </c>
      <c r="M1056">
        <v>21</v>
      </c>
      <c r="N1056">
        <v>0</v>
      </c>
      <c r="O1056">
        <v>1</v>
      </c>
      <c r="P1056">
        <v>0</v>
      </c>
      <c r="Q1056">
        <v>2967</v>
      </c>
      <c r="R1056">
        <v>193000</v>
      </c>
      <c r="S1056">
        <v>563063</v>
      </c>
      <c r="T1056">
        <v>2.9174248704663199</v>
      </c>
      <c r="U1056">
        <v>2</v>
      </c>
    </row>
    <row r="1057" spans="1:21" x14ac:dyDescent="0.4">
      <c r="A1057">
        <v>1055</v>
      </c>
      <c r="B1057" t="s">
        <v>12056</v>
      </c>
      <c r="C1057" s="1">
        <v>44713</v>
      </c>
      <c r="D1057" t="s">
        <v>1764</v>
      </c>
      <c r="F1057">
        <v>10</v>
      </c>
      <c r="G1057">
        <v>20</v>
      </c>
      <c r="H1057">
        <v>10</v>
      </c>
      <c r="I1057">
        <v>20</v>
      </c>
      <c r="J1057">
        <v>10</v>
      </c>
      <c r="K1057">
        <v>17</v>
      </c>
      <c r="L1057">
        <v>16</v>
      </c>
      <c r="M1057">
        <v>9</v>
      </c>
      <c r="N1057">
        <v>1</v>
      </c>
      <c r="O1057">
        <v>1</v>
      </c>
      <c r="P1057">
        <v>0</v>
      </c>
      <c r="Q1057">
        <v>2095</v>
      </c>
      <c r="R1057">
        <v>193000</v>
      </c>
      <c r="S1057">
        <v>1154225</v>
      </c>
      <c r="T1057">
        <v>5.9804404145077701</v>
      </c>
      <c r="U1057">
        <v>3</v>
      </c>
    </row>
    <row r="1058" spans="1:21" x14ac:dyDescent="0.4">
      <c r="A1058">
        <v>1056</v>
      </c>
      <c r="B1058" t="s">
        <v>12056</v>
      </c>
      <c r="C1058" s="1">
        <v>44682</v>
      </c>
      <c r="D1058" t="s">
        <v>1765</v>
      </c>
      <c r="F1058">
        <v>10</v>
      </c>
      <c r="G1058">
        <v>20</v>
      </c>
      <c r="H1058">
        <v>10</v>
      </c>
      <c r="I1058">
        <v>20</v>
      </c>
      <c r="J1058">
        <v>10</v>
      </c>
      <c r="K1058">
        <v>19</v>
      </c>
      <c r="L1058">
        <v>7</v>
      </c>
      <c r="M1058">
        <v>4</v>
      </c>
      <c r="N1058">
        <v>0</v>
      </c>
      <c r="O1058">
        <v>1</v>
      </c>
      <c r="P1058">
        <v>0</v>
      </c>
      <c r="Q1058">
        <v>906</v>
      </c>
      <c r="R1058">
        <v>187000</v>
      </c>
      <c r="S1058">
        <v>397657</v>
      </c>
      <c r="T1058">
        <v>2.1265080213903702</v>
      </c>
      <c r="U1058">
        <v>2</v>
      </c>
    </row>
    <row r="1059" spans="1:21" x14ac:dyDescent="0.4">
      <c r="A1059">
        <v>1057</v>
      </c>
      <c r="B1059" t="s">
        <v>12056</v>
      </c>
      <c r="C1059" s="1">
        <v>44682</v>
      </c>
      <c r="D1059" t="s">
        <v>1766</v>
      </c>
      <c r="F1059">
        <v>10</v>
      </c>
      <c r="G1059">
        <v>20</v>
      </c>
      <c r="H1059">
        <v>10</v>
      </c>
      <c r="I1059">
        <v>10</v>
      </c>
      <c r="J1059">
        <v>20</v>
      </c>
      <c r="K1059">
        <v>31</v>
      </c>
      <c r="L1059">
        <v>23</v>
      </c>
      <c r="M1059">
        <v>20</v>
      </c>
      <c r="N1059">
        <v>0</v>
      </c>
      <c r="O1059">
        <v>1</v>
      </c>
      <c r="P1059">
        <v>0</v>
      </c>
      <c r="Q1059">
        <v>1405</v>
      </c>
      <c r="R1059">
        <v>187000</v>
      </c>
      <c r="S1059">
        <v>2473541</v>
      </c>
      <c r="T1059">
        <v>13.227491978609599</v>
      </c>
      <c r="U1059">
        <v>3</v>
      </c>
    </row>
    <row r="1060" spans="1:21" x14ac:dyDescent="0.4">
      <c r="A1060">
        <v>1058</v>
      </c>
      <c r="B1060" t="s">
        <v>12056</v>
      </c>
      <c r="C1060" s="1">
        <v>44682</v>
      </c>
      <c r="D1060" t="s">
        <v>1767</v>
      </c>
      <c r="F1060">
        <v>20</v>
      </c>
      <c r="G1060">
        <v>20</v>
      </c>
      <c r="H1060">
        <v>10</v>
      </c>
      <c r="I1060">
        <v>20</v>
      </c>
      <c r="J1060">
        <v>30</v>
      </c>
      <c r="K1060">
        <v>18</v>
      </c>
      <c r="L1060">
        <v>17</v>
      </c>
      <c r="M1060">
        <v>21</v>
      </c>
      <c r="N1060">
        <v>0</v>
      </c>
      <c r="O1060">
        <v>1</v>
      </c>
      <c r="P1060">
        <v>0</v>
      </c>
      <c r="Q1060">
        <v>1392</v>
      </c>
      <c r="R1060">
        <v>187000</v>
      </c>
      <c r="S1060">
        <v>227469</v>
      </c>
      <c r="T1060">
        <v>1.2164117647058801</v>
      </c>
      <c r="U1060">
        <v>2</v>
      </c>
    </row>
    <row r="1061" spans="1:21" x14ac:dyDescent="0.4">
      <c r="A1061">
        <v>1059</v>
      </c>
      <c r="B1061" t="s">
        <v>12056</v>
      </c>
      <c r="C1061" s="1">
        <v>44682</v>
      </c>
      <c r="D1061" t="s">
        <v>1768</v>
      </c>
      <c r="E1061" t="s">
        <v>1769</v>
      </c>
      <c r="F1061">
        <v>10</v>
      </c>
      <c r="G1061">
        <v>10</v>
      </c>
      <c r="H1061">
        <v>10</v>
      </c>
      <c r="I1061">
        <v>20</v>
      </c>
      <c r="J1061">
        <v>10</v>
      </c>
      <c r="K1061">
        <v>5</v>
      </c>
      <c r="L1061">
        <v>7</v>
      </c>
      <c r="M1061">
        <v>11</v>
      </c>
      <c r="N1061">
        <v>0</v>
      </c>
      <c r="O1061">
        <v>1</v>
      </c>
      <c r="P1061">
        <v>6.9932725690000002</v>
      </c>
      <c r="Q1061">
        <v>3465</v>
      </c>
      <c r="R1061">
        <v>187000</v>
      </c>
      <c r="S1061">
        <v>1624225</v>
      </c>
      <c r="T1061">
        <v>8.6856951871657699</v>
      </c>
      <c r="U1061">
        <v>3</v>
      </c>
    </row>
    <row r="1062" spans="1:21" x14ac:dyDescent="0.4">
      <c r="A1062">
        <v>1060</v>
      </c>
      <c r="B1062" t="s">
        <v>12056</v>
      </c>
      <c r="C1062" s="1">
        <v>44652</v>
      </c>
      <c r="D1062" t="s">
        <v>1770</v>
      </c>
      <c r="F1062">
        <v>10</v>
      </c>
      <c r="G1062">
        <v>10</v>
      </c>
      <c r="H1062">
        <v>20</v>
      </c>
      <c r="I1062">
        <v>20</v>
      </c>
      <c r="J1062">
        <v>10</v>
      </c>
      <c r="K1062">
        <v>11</v>
      </c>
      <c r="L1062">
        <v>12</v>
      </c>
      <c r="M1062">
        <v>5</v>
      </c>
      <c r="N1062">
        <v>0</v>
      </c>
      <c r="O1062">
        <v>1</v>
      </c>
      <c r="P1062">
        <v>0</v>
      </c>
      <c r="Q1062">
        <v>1244</v>
      </c>
      <c r="R1062">
        <v>182000</v>
      </c>
      <c r="S1062">
        <v>52216</v>
      </c>
      <c r="T1062">
        <v>0.286901098901098</v>
      </c>
      <c r="U1062">
        <v>0</v>
      </c>
    </row>
    <row r="1063" spans="1:21" x14ac:dyDescent="0.4">
      <c r="A1063">
        <v>1061</v>
      </c>
      <c r="B1063" t="s">
        <v>12056</v>
      </c>
      <c r="C1063" s="1">
        <v>44652</v>
      </c>
      <c r="D1063" t="s">
        <v>1771</v>
      </c>
      <c r="E1063" t="s">
        <v>1772</v>
      </c>
      <c r="F1063">
        <v>10</v>
      </c>
      <c r="G1063">
        <v>10</v>
      </c>
      <c r="H1063">
        <v>10</v>
      </c>
      <c r="I1063">
        <v>10</v>
      </c>
      <c r="J1063">
        <v>10</v>
      </c>
      <c r="K1063">
        <v>30</v>
      </c>
      <c r="L1063">
        <v>50</v>
      </c>
      <c r="M1063">
        <v>65</v>
      </c>
      <c r="N1063">
        <v>0</v>
      </c>
      <c r="O1063">
        <v>1</v>
      </c>
      <c r="P1063">
        <v>2.4327256940000002</v>
      </c>
      <c r="Q1063">
        <v>1032</v>
      </c>
      <c r="R1063">
        <v>182000</v>
      </c>
      <c r="S1063">
        <v>888077</v>
      </c>
      <c r="T1063">
        <v>4.8795439560439497</v>
      </c>
      <c r="U1063">
        <v>3</v>
      </c>
    </row>
    <row r="1064" spans="1:21" x14ac:dyDescent="0.4">
      <c r="A1064">
        <v>1062</v>
      </c>
      <c r="B1064" t="s">
        <v>12056</v>
      </c>
      <c r="C1064" s="1">
        <v>44652</v>
      </c>
      <c r="D1064" t="s">
        <v>1773</v>
      </c>
      <c r="E1064" t="s">
        <v>1774</v>
      </c>
      <c r="F1064">
        <v>20</v>
      </c>
      <c r="G1064">
        <v>10</v>
      </c>
      <c r="H1064">
        <v>10</v>
      </c>
      <c r="I1064">
        <v>10</v>
      </c>
      <c r="J1064">
        <v>30</v>
      </c>
      <c r="K1064">
        <v>85</v>
      </c>
      <c r="L1064">
        <v>82</v>
      </c>
      <c r="M1064">
        <v>58</v>
      </c>
      <c r="N1064">
        <v>1</v>
      </c>
      <c r="O1064">
        <v>1</v>
      </c>
      <c r="P1064">
        <v>5.7362196179999998</v>
      </c>
      <c r="Q1064">
        <v>1310</v>
      </c>
      <c r="R1064">
        <v>182000</v>
      </c>
      <c r="S1064">
        <v>157864</v>
      </c>
      <c r="T1064">
        <v>0.86738461538461498</v>
      </c>
      <c r="U1064">
        <v>1</v>
      </c>
    </row>
    <row r="1065" spans="1:21" x14ac:dyDescent="0.4">
      <c r="A1065">
        <v>1063</v>
      </c>
      <c r="B1065" t="s">
        <v>12056</v>
      </c>
      <c r="C1065" s="1">
        <v>44652</v>
      </c>
      <c r="D1065" t="s">
        <v>1775</v>
      </c>
      <c r="E1065" t="s">
        <v>1776</v>
      </c>
      <c r="F1065">
        <v>10</v>
      </c>
      <c r="G1065">
        <v>10</v>
      </c>
      <c r="H1065">
        <v>10</v>
      </c>
      <c r="I1065">
        <v>10</v>
      </c>
      <c r="J1065">
        <v>10</v>
      </c>
      <c r="K1065">
        <v>40</v>
      </c>
      <c r="L1065">
        <v>59</v>
      </c>
      <c r="M1065">
        <v>38</v>
      </c>
      <c r="N1065">
        <v>2</v>
      </c>
      <c r="O1065">
        <v>0</v>
      </c>
      <c r="P1065">
        <v>7.9590928820000002</v>
      </c>
      <c r="Q1065">
        <v>3316</v>
      </c>
      <c r="R1065">
        <v>182000</v>
      </c>
      <c r="S1065">
        <v>2239265</v>
      </c>
      <c r="T1065">
        <v>12.3036538461538</v>
      </c>
      <c r="U1065">
        <v>3</v>
      </c>
    </row>
    <row r="1066" spans="1:21" x14ac:dyDescent="0.4">
      <c r="A1066">
        <v>1064</v>
      </c>
      <c r="B1066" t="s">
        <v>12056</v>
      </c>
      <c r="C1066" s="1">
        <v>44621</v>
      </c>
      <c r="D1066" t="s">
        <v>1777</v>
      </c>
      <c r="E1066" t="s">
        <v>1778</v>
      </c>
      <c r="F1066">
        <v>20</v>
      </c>
      <c r="G1066">
        <v>10</v>
      </c>
      <c r="H1066">
        <v>20</v>
      </c>
      <c r="I1066">
        <v>20</v>
      </c>
      <c r="J1066">
        <v>50</v>
      </c>
      <c r="K1066">
        <v>23</v>
      </c>
      <c r="L1066">
        <v>18</v>
      </c>
      <c r="M1066">
        <v>14</v>
      </c>
      <c r="N1066">
        <v>1</v>
      </c>
      <c r="O1066">
        <v>1</v>
      </c>
      <c r="P1066">
        <v>2.607421875</v>
      </c>
      <c r="Q1066">
        <v>985</v>
      </c>
      <c r="R1066">
        <v>176000</v>
      </c>
      <c r="S1066">
        <v>326359</v>
      </c>
      <c r="T1066">
        <v>1.8543125</v>
      </c>
      <c r="U1066">
        <v>2</v>
      </c>
    </row>
    <row r="1067" spans="1:21" x14ac:dyDescent="0.4">
      <c r="A1067">
        <v>1065</v>
      </c>
      <c r="B1067" t="s">
        <v>12056</v>
      </c>
      <c r="C1067" s="1">
        <v>44621</v>
      </c>
      <c r="D1067" t="s">
        <v>1779</v>
      </c>
      <c r="F1067">
        <v>10</v>
      </c>
      <c r="G1067">
        <v>10</v>
      </c>
      <c r="H1067">
        <v>10</v>
      </c>
      <c r="I1067">
        <v>20</v>
      </c>
      <c r="J1067">
        <v>10</v>
      </c>
      <c r="K1067">
        <v>48</v>
      </c>
      <c r="L1067">
        <v>52</v>
      </c>
      <c r="M1067">
        <v>51</v>
      </c>
      <c r="N1067">
        <v>0</v>
      </c>
      <c r="O1067">
        <v>1</v>
      </c>
      <c r="P1067">
        <v>0</v>
      </c>
      <c r="Q1067">
        <v>1644</v>
      </c>
      <c r="R1067">
        <v>176000</v>
      </c>
      <c r="S1067">
        <v>221405</v>
      </c>
      <c r="T1067">
        <v>1.2579829545454499</v>
      </c>
      <c r="U1067">
        <v>2</v>
      </c>
    </row>
    <row r="1068" spans="1:21" x14ac:dyDescent="0.4">
      <c r="A1068">
        <v>1066</v>
      </c>
      <c r="B1068" t="s">
        <v>12056</v>
      </c>
      <c r="C1068" s="1">
        <v>44621</v>
      </c>
      <c r="D1068" t="s">
        <v>1780</v>
      </c>
      <c r="E1068" t="s">
        <v>1781</v>
      </c>
      <c r="F1068">
        <v>10</v>
      </c>
      <c r="G1068">
        <v>20</v>
      </c>
      <c r="H1068">
        <v>40</v>
      </c>
      <c r="I1068">
        <v>40</v>
      </c>
      <c r="J1068">
        <v>20</v>
      </c>
      <c r="K1068">
        <v>19</v>
      </c>
      <c r="L1068">
        <v>7</v>
      </c>
      <c r="M1068">
        <v>5</v>
      </c>
      <c r="N1068">
        <v>2</v>
      </c>
      <c r="O1068">
        <v>1</v>
      </c>
      <c r="P1068">
        <v>11.63368056</v>
      </c>
      <c r="Q1068">
        <v>3143</v>
      </c>
      <c r="R1068">
        <v>176000</v>
      </c>
      <c r="S1068">
        <v>241337</v>
      </c>
      <c r="T1068">
        <v>1.37123295454545</v>
      </c>
      <c r="U1068">
        <v>2</v>
      </c>
    </row>
    <row r="1069" spans="1:21" x14ac:dyDescent="0.4">
      <c r="A1069">
        <v>1067</v>
      </c>
      <c r="B1069" t="s">
        <v>12056</v>
      </c>
      <c r="C1069" s="1">
        <v>44621</v>
      </c>
      <c r="D1069" t="s">
        <v>1782</v>
      </c>
      <c r="F1069">
        <v>20</v>
      </c>
      <c r="G1069">
        <v>10</v>
      </c>
      <c r="H1069">
        <v>10</v>
      </c>
      <c r="I1069">
        <v>10</v>
      </c>
      <c r="J1069">
        <v>20</v>
      </c>
      <c r="K1069">
        <v>36</v>
      </c>
      <c r="L1069">
        <v>19</v>
      </c>
      <c r="M1069">
        <v>46</v>
      </c>
      <c r="N1069">
        <v>0</v>
      </c>
      <c r="O1069">
        <v>1</v>
      </c>
      <c r="P1069">
        <v>0</v>
      </c>
      <c r="Q1069">
        <v>1569</v>
      </c>
      <c r="R1069">
        <v>176000</v>
      </c>
      <c r="S1069">
        <v>189974</v>
      </c>
      <c r="T1069">
        <v>1.07939772727272</v>
      </c>
      <c r="U1069">
        <v>1</v>
      </c>
    </row>
    <row r="1070" spans="1:21" x14ac:dyDescent="0.4">
      <c r="A1070">
        <v>1068</v>
      </c>
      <c r="B1070" t="s">
        <v>12056</v>
      </c>
      <c r="C1070" s="1">
        <v>44621</v>
      </c>
      <c r="D1070" t="s">
        <v>1783</v>
      </c>
      <c r="E1070" t="s">
        <v>1784</v>
      </c>
      <c r="F1070">
        <v>20</v>
      </c>
      <c r="G1070">
        <v>10</v>
      </c>
      <c r="H1070">
        <v>30</v>
      </c>
      <c r="I1070">
        <v>10</v>
      </c>
      <c r="J1070">
        <v>10</v>
      </c>
      <c r="K1070">
        <v>43</v>
      </c>
      <c r="L1070">
        <v>50</v>
      </c>
      <c r="M1070">
        <v>54</v>
      </c>
      <c r="N1070">
        <v>1</v>
      </c>
      <c r="O1070">
        <v>1</v>
      </c>
      <c r="P1070">
        <v>10.10644531</v>
      </c>
      <c r="Q1070">
        <v>1516</v>
      </c>
      <c r="R1070">
        <v>176000</v>
      </c>
      <c r="S1070">
        <v>169388</v>
      </c>
      <c r="T1070">
        <v>0.962431818181818</v>
      </c>
      <c r="U1070">
        <v>1</v>
      </c>
    </row>
    <row r="1071" spans="1:21" x14ac:dyDescent="0.4">
      <c r="A1071">
        <v>1069</v>
      </c>
      <c r="B1071" t="s">
        <v>12056</v>
      </c>
      <c r="C1071" s="1">
        <v>44621</v>
      </c>
      <c r="D1071" t="s">
        <v>1785</v>
      </c>
      <c r="E1071" t="s">
        <v>1786</v>
      </c>
      <c r="F1071">
        <v>10</v>
      </c>
      <c r="G1071">
        <v>20</v>
      </c>
      <c r="H1071">
        <v>20</v>
      </c>
      <c r="I1071">
        <v>30</v>
      </c>
      <c r="J1071">
        <v>20</v>
      </c>
      <c r="K1071">
        <v>90</v>
      </c>
      <c r="L1071">
        <v>79</v>
      </c>
      <c r="M1071">
        <v>59</v>
      </c>
      <c r="N1071">
        <v>2</v>
      </c>
      <c r="O1071">
        <v>1</v>
      </c>
      <c r="P1071">
        <v>7.8318142359999996</v>
      </c>
      <c r="Q1071">
        <v>3290</v>
      </c>
      <c r="R1071">
        <v>176000</v>
      </c>
      <c r="S1071">
        <v>713143</v>
      </c>
      <c r="T1071">
        <v>4.0519488636363601</v>
      </c>
      <c r="U1071">
        <v>2</v>
      </c>
    </row>
    <row r="1072" spans="1:21" x14ac:dyDescent="0.4">
      <c r="A1072">
        <v>1070</v>
      </c>
      <c r="B1072" t="s">
        <v>12056</v>
      </c>
      <c r="C1072" s="1">
        <v>44593</v>
      </c>
      <c r="D1072" t="s">
        <v>1787</v>
      </c>
      <c r="F1072">
        <v>40</v>
      </c>
      <c r="G1072">
        <v>40</v>
      </c>
      <c r="H1072">
        <v>10</v>
      </c>
      <c r="I1072">
        <v>20</v>
      </c>
      <c r="J1072">
        <v>50</v>
      </c>
      <c r="K1072">
        <v>253</v>
      </c>
      <c r="L1072">
        <v>239</v>
      </c>
      <c r="M1072">
        <v>219</v>
      </c>
      <c r="N1072">
        <v>0</v>
      </c>
      <c r="O1072">
        <v>1</v>
      </c>
      <c r="P1072">
        <v>0</v>
      </c>
      <c r="Q1072">
        <v>1492</v>
      </c>
      <c r="R1072">
        <v>170000</v>
      </c>
      <c r="S1072">
        <v>711882</v>
      </c>
      <c r="T1072">
        <v>4.1875411764705799</v>
      </c>
      <c r="U1072">
        <v>2</v>
      </c>
    </row>
    <row r="1073" spans="1:21" x14ac:dyDescent="0.4">
      <c r="A1073">
        <v>1071</v>
      </c>
      <c r="B1073" t="s">
        <v>12056</v>
      </c>
      <c r="C1073" s="1">
        <v>44593</v>
      </c>
      <c r="D1073" t="s">
        <v>1788</v>
      </c>
      <c r="F1073">
        <v>10</v>
      </c>
      <c r="G1073">
        <v>10</v>
      </c>
      <c r="H1073">
        <v>10</v>
      </c>
      <c r="I1073">
        <v>20</v>
      </c>
      <c r="J1073">
        <v>10</v>
      </c>
      <c r="K1073">
        <v>22</v>
      </c>
      <c r="L1073">
        <v>19</v>
      </c>
      <c r="M1073">
        <v>23</v>
      </c>
      <c r="N1073">
        <v>0</v>
      </c>
      <c r="O1073">
        <v>1</v>
      </c>
      <c r="P1073">
        <v>0</v>
      </c>
      <c r="Q1073">
        <v>1439</v>
      </c>
      <c r="R1073">
        <v>170000</v>
      </c>
      <c r="S1073">
        <v>207633</v>
      </c>
      <c r="T1073">
        <v>1.2213705882352901</v>
      </c>
      <c r="U1073">
        <v>2</v>
      </c>
    </row>
    <row r="1074" spans="1:21" x14ac:dyDescent="0.4">
      <c r="A1074">
        <v>1072</v>
      </c>
      <c r="B1074" t="s">
        <v>12056</v>
      </c>
      <c r="C1074" s="1">
        <v>44593</v>
      </c>
      <c r="D1074" t="s">
        <v>1789</v>
      </c>
      <c r="F1074">
        <v>10</v>
      </c>
      <c r="G1074">
        <v>10</v>
      </c>
      <c r="H1074">
        <v>10</v>
      </c>
      <c r="I1074">
        <v>20</v>
      </c>
      <c r="J1074">
        <v>10</v>
      </c>
      <c r="K1074">
        <v>72</v>
      </c>
      <c r="L1074">
        <v>78</v>
      </c>
      <c r="M1074">
        <v>108</v>
      </c>
      <c r="N1074">
        <v>0</v>
      </c>
      <c r="O1074">
        <v>1</v>
      </c>
      <c r="P1074">
        <v>0</v>
      </c>
      <c r="Q1074">
        <v>5700</v>
      </c>
      <c r="R1074">
        <v>170000</v>
      </c>
      <c r="S1074">
        <v>3519117</v>
      </c>
      <c r="T1074">
        <v>20.700688235294098</v>
      </c>
      <c r="U1074">
        <v>3</v>
      </c>
    </row>
    <row r="1075" spans="1:21" x14ac:dyDescent="0.4">
      <c r="A1075">
        <v>1073</v>
      </c>
      <c r="B1075" t="s">
        <v>12056</v>
      </c>
      <c r="C1075" s="1">
        <v>44562</v>
      </c>
      <c r="D1075" t="s">
        <v>1790</v>
      </c>
      <c r="E1075" t="s">
        <v>1791</v>
      </c>
      <c r="F1075">
        <v>10</v>
      </c>
      <c r="G1075">
        <v>20</v>
      </c>
      <c r="H1075">
        <v>20</v>
      </c>
      <c r="I1075">
        <v>20</v>
      </c>
      <c r="J1075">
        <v>30</v>
      </c>
      <c r="K1075">
        <v>63</v>
      </c>
      <c r="L1075">
        <v>169</v>
      </c>
      <c r="M1075">
        <v>214</v>
      </c>
      <c r="N1075">
        <v>1</v>
      </c>
      <c r="O1075">
        <v>0</v>
      </c>
      <c r="P1075">
        <v>5.8982204859999996</v>
      </c>
      <c r="Q1075">
        <v>925</v>
      </c>
      <c r="R1075">
        <v>162000</v>
      </c>
      <c r="S1075">
        <v>992088</v>
      </c>
      <c r="T1075">
        <v>6.1239999999999997</v>
      </c>
      <c r="U1075">
        <v>3</v>
      </c>
    </row>
    <row r="1076" spans="1:21" x14ac:dyDescent="0.4">
      <c r="A1076">
        <v>1074</v>
      </c>
      <c r="B1076" t="s">
        <v>12056</v>
      </c>
      <c r="C1076" s="1">
        <v>44531</v>
      </c>
      <c r="D1076" t="s">
        <v>1792</v>
      </c>
      <c r="E1076" t="s">
        <v>1793</v>
      </c>
      <c r="F1076">
        <v>10</v>
      </c>
      <c r="G1076">
        <v>10</v>
      </c>
      <c r="H1076">
        <v>30</v>
      </c>
      <c r="I1076">
        <v>20</v>
      </c>
      <c r="J1076">
        <v>10</v>
      </c>
      <c r="K1076">
        <v>195</v>
      </c>
      <c r="L1076">
        <v>194</v>
      </c>
      <c r="M1076">
        <v>195</v>
      </c>
      <c r="N1076">
        <v>2</v>
      </c>
      <c r="O1076">
        <v>1</v>
      </c>
      <c r="P1076">
        <v>8.3003472219999992</v>
      </c>
      <c r="Q1076">
        <v>945</v>
      </c>
      <c r="R1076">
        <v>154000</v>
      </c>
      <c r="S1076">
        <v>269723</v>
      </c>
      <c r="T1076">
        <v>1.75144805194805</v>
      </c>
      <c r="U1076">
        <v>2</v>
      </c>
    </row>
    <row r="1077" spans="1:21" x14ac:dyDescent="0.4">
      <c r="A1077">
        <v>1075</v>
      </c>
      <c r="B1077" t="s">
        <v>12056</v>
      </c>
      <c r="C1077" s="1">
        <v>44531</v>
      </c>
      <c r="D1077" t="s">
        <v>1794</v>
      </c>
      <c r="F1077">
        <v>30</v>
      </c>
      <c r="G1077">
        <v>20</v>
      </c>
      <c r="H1077">
        <v>10</v>
      </c>
      <c r="I1077">
        <v>20</v>
      </c>
      <c r="J1077">
        <v>30</v>
      </c>
      <c r="K1077">
        <v>52</v>
      </c>
      <c r="L1077">
        <v>46</v>
      </c>
      <c r="M1077">
        <v>46</v>
      </c>
      <c r="N1077">
        <v>0</v>
      </c>
      <c r="O1077">
        <v>2</v>
      </c>
      <c r="P1077">
        <v>0</v>
      </c>
      <c r="Q1077">
        <v>706</v>
      </c>
      <c r="R1077">
        <v>154000</v>
      </c>
      <c r="S1077">
        <v>174346</v>
      </c>
      <c r="T1077">
        <v>1.13211688311688</v>
      </c>
      <c r="U1077">
        <v>1</v>
      </c>
    </row>
    <row r="1078" spans="1:21" x14ac:dyDescent="0.4">
      <c r="A1078">
        <v>1076</v>
      </c>
      <c r="B1078" t="s">
        <v>12056</v>
      </c>
      <c r="C1078" s="1">
        <v>44501</v>
      </c>
      <c r="D1078" t="s">
        <v>1795</v>
      </c>
      <c r="E1078" t="s">
        <v>1796</v>
      </c>
      <c r="F1078">
        <v>20</v>
      </c>
      <c r="G1078">
        <v>10</v>
      </c>
      <c r="H1078">
        <v>10</v>
      </c>
      <c r="I1078">
        <v>10</v>
      </c>
      <c r="J1078">
        <v>20</v>
      </c>
      <c r="K1078">
        <v>197</v>
      </c>
      <c r="L1078">
        <v>198</v>
      </c>
      <c r="M1078">
        <v>189</v>
      </c>
      <c r="N1078">
        <v>0</v>
      </c>
      <c r="O1078">
        <v>2</v>
      </c>
      <c r="P1078">
        <v>0</v>
      </c>
      <c r="Q1078">
        <v>772</v>
      </c>
      <c r="R1078">
        <v>138000</v>
      </c>
      <c r="S1078">
        <v>883989</v>
      </c>
      <c r="T1078">
        <v>6.4057173913043401</v>
      </c>
      <c r="U1078">
        <v>3</v>
      </c>
    </row>
    <row r="1079" spans="1:21" x14ac:dyDescent="0.4">
      <c r="A1079">
        <v>1077</v>
      </c>
      <c r="B1079" t="s">
        <v>12056</v>
      </c>
      <c r="C1079" s="1">
        <v>44501</v>
      </c>
      <c r="D1079" t="s">
        <v>1797</v>
      </c>
      <c r="E1079" t="s">
        <v>1798</v>
      </c>
      <c r="F1079">
        <v>10</v>
      </c>
      <c r="G1079">
        <v>20</v>
      </c>
      <c r="H1079">
        <v>50</v>
      </c>
      <c r="I1079">
        <v>20</v>
      </c>
      <c r="J1079">
        <v>20</v>
      </c>
      <c r="K1079">
        <v>20</v>
      </c>
      <c r="L1079">
        <v>6</v>
      </c>
      <c r="M1079">
        <v>4</v>
      </c>
      <c r="N1079">
        <v>2</v>
      </c>
      <c r="O1079">
        <v>1</v>
      </c>
      <c r="P1079">
        <v>6.525390625</v>
      </c>
      <c r="Q1079">
        <v>664</v>
      </c>
      <c r="R1079">
        <v>138000</v>
      </c>
      <c r="S1079">
        <v>358415</v>
      </c>
      <c r="T1079">
        <v>2.59721014492753</v>
      </c>
      <c r="U1079">
        <v>2</v>
      </c>
    </row>
    <row r="1080" spans="1:21" x14ac:dyDescent="0.4">
      <c r="A1080">
        <v>1078</v>
      </c>
      <c r="B1080" t="s">
        <v>12056</v>
      </c>
      <c r="C1080" s="1">
        <v>44501</v>
      </c>
      <c r="D1080" t="s">
        <v>1799</v>
      </c>
      <c r="E1080" t="s">
        <v>1800</v>
      </c>
      <c r="F1080">
        <v>20</v>
      </c>
      <c r="G1080">
        <v>10</v>
      </c>
      <c r="H1080">
        <v>20</v>
      </c>
      <c r="I1080">
        <v>10</v>
      </c>
      <c r="J1080">
        <v>50</v>
      </c>
      <c r="K1080">
        <v>59</v>
      </c>
      <c r="L1080">
        <v>49</v>
      </c>
      <c r="M1080">
        <v>52</v>
      </c>
      <c r="N1080">
        <v>2</v>
      </c>
      <c r="O1080">
        <v>2</v>
      </c>
      <c r="P1080">
        <v>7.1018880209999997</v>
      </c>
      <c r="Q1080">
        <v>484</v>
      </c>
      <c r="R1080">
        <v>138000</v>
      </c>
      <c r="S1080">
        <v>1002165</v>
      </c>
      <c r="T1080">
        <v>7.2620652173913003</v>
      </c>
      <c r="U1080">
        <v>3</v>
      </c>
    </row>
    <row r="1081" spans="1:21" x14ac:dyDescent="0.4">
      <c r="A1081">
        <v>1079</v>
      </c>
      <c r="B1081" t="s">
        <v>12056</v>
      </c>
      <c r="C1081" s="1">
        <v>44501</v>
      </c>
      <c r="D1081" t="s">
        <v>1801</v>
      </c>
      <c r="F1081">
        <v>10</v>
      </c>
      <c r="G1081">
        <v>10</v>
      </c>
      <c r="H1081">
        <v>10</v>
      </c>
      <c r="I1081">
        <v>20</v>
      </c>
      <c r="J1081">
        <v>40</v>
      </c>
      <c r="K1081">
        <v>87</v>
      </c>
      <c r="L1081">
        <v>81</v>
      </c>
      <c r="M1081">
        <v>78</v>
      </c>
      <c r="N1081">
        <v>0</v>
      </c>
      <c r="O1081">
        <v>1</v>
      </c>
      <c r="P1081">
        <v>0</v>
      </c>
      <c r="Q1081">
        <v>936</v>
      </c>
      <c r="R1081">
        <v>138000</v>
      </c>
      <c r="S1081">
        <v>27248</v>
      </c>
      <c r="T1081">
        <v>0.19744927536231799</v>
      </c>
      <c r="U1081">
        <v>0</v>
      </c>
    </row>
    <row r="1082" spans="1:21" x14ac:dyDescent="0.4">
      <c r="A1082">
        <v>1080</v>
      </c>
      <c r="B1082" t="s">
        <v>12056</v>
      </c>
      <c r="C1082" s="1">
        <v>44470</v>
      </c>
      <c r="D1082" t="s">
        <v>1802</v>
      </c>
      <c r="E1082" t="s">
        <v>1803</v>
      </c>
      <c r="F1082">
        <v>10</v>
      </c>
      <c r="G1082">
        <v>10</v>
      </c>
      <c r="H1082">
        <v>10</v>
      </c>
      <c r="I1082">
        <v>10</v>
      </c>
      <c r="J1082">
        <v>10</v>
      </c>
      <c r="K1082">
        <v>198</v>
      </c>
      <c r="L1082">
        <v>194</v>
      </c>
      <c r="M1082">
        <v>194</v>
      </c>
      <c r="N1082">
        <v>2</v>
      </c>
      <c r="O1082">
        <v>2</v>
      </c>
      <c r="P1082">
        <v>4.9906684029999999</v>
      </c>
      <c r="Q1082">
        <v>1131</v>
      </c>
      <c r="R1082">
        <v>134000</v>
      </c>
      <c r="S1082">
        <v>82542</v>
      </c>
      <c r="T1082">
        <v>0.61598507462686503</v>
      </c>
      <c r="U1082">
        <v>1</v>
      </c>
    </row>
    <row r="1083" spans="1:21" x14ac:dyDescent="0.4">
      <c r="A1083">
        <v>1081</v>
      </c>
      <c r="B1083" t="s">
        <v>12056</v>
      </c>
      <c r="C1083" s="1">
        <v>44470</v>
      </c>
      <c r="D1083" t="s">
        <v>1804</v>
      </c>
      <c r="F1083">
        <v>20</v>
      </c>
      <c r="G1083">
        <v>20</v>
      </c>
      <c r="H1083">
        <v>20</v>
      </c>
      <c r="I1083">
        <v>20</v>
      </c>
      <c r="J1083">
        <v>20</v>
      </c>
      <c r="K1083">
        <v>68</v>
      </c>
      <c r="L1083">
        <v>88</v>
      </c>
      <c r="M1083">
        <v>121</v>
      </c>
      <c r="N1083">
        <v>0</v>
      </c>
      <c r="O1083">
        <v>1</v>
      </c>
      <c r="P1083">
        <v>0</v>
      </c>
      <c r="Q1083">
        <v>826</v>
      </c>
      <c r="R1083">
        <v>134000</v>
      </c>
      <c r="S1083">
        <v>64594</v>
      </c>
      <c r="T1083">
        <v>0.482044776119403</v>
      </c>
      <c r="U1083">
        <v>1</v>
      </c>
    </row>
    <row r="1084" spans="1:21" x14ac:dyDescent="0.4">
      <c r="A1084">
        <v>1082</v>
      </c>
      <c r="B1084" t="s">
        <v>12056</v>
      </c>
      <c r="C1084" s="1">
        <v>44440</v>
      </c>
      <c r="D1084" t="s">
        <v>1805</v>
      </c>
      <c r="E1084" t="s">
        <v>1806</v>
      </c>
      <c r="F1084">
        <v>10</v>
      </c>
      <c r="G1084">
        <v>10</v>
      </c>
      <c r="H1084">
        <v>40</v>
      </c>
      <c r="I1084">
        <v>20</v>
      </c>
      <c r="J1084">
        <v>10</v>
      </c>
      <c r="K1084">
        <v>25</v>
      </c>
      <c r="L1084">
        <v>25</v>
      </c>
      <c r="M1084">
        <v>25</v>
      </c>
      <c r="N1084">
        <v>2</v>
      </c>
      <c r="O1084">
        <v>1</v>
      </c>
      <c r="P1084">
        <v>5.7721354170000003</v>
      </c>
      <c r="Q1084">
        <v>1051</v>
      </c>
      <c r="R1084">
        <v>126000</v>
      </c>
      <c r="S1084">
        <v>1445477</v>
      </c>
      <c r="T1084">
        <v>11.4720396825396</v>
      </c>
      <c r="U1084">
        <v>3</v>
      </c>
    </row>
    <row r="1085" spans="1:21" x14ac:dyDescent="0.4">
      <c r="A1085">
        <v>1083</v>
      </c>
      <c r="B1085" t="s">
        <v>12056</v>
      </c>
      <c r="C1085" s="1">
        <v>44440</v>
      </c>
      <c r="D1085" t="s">
        <v>1807</v>
      </c>
      <c r="E1085" t="s">
        <v>1808</v>
      </c>
      <c r="F1085">
        <v>10</v>
      </c>
      <c r="G1085">
        <v>10</v>
      </c>
      <c r="H1085">
        <v>30</v>
      </c>
      <c r="I1085">
        <v>10</v>
      </c>
      <c r="J1085">
        <v>10</v>
      </c>
      <c r="K1085">
        <v>46</v>
      </c>
      <c r="L1085">
        <v>50</v>
      </c>
      <c r="M1085">
        <v>46</v>
      </c>
      <c r="N1085">
        <v>2</v>
      </c>
      <c r="O1085">
        <v>2</v>
      </c>
      <c r="P1085">
        <v>9.4966362849999992</v>
      </c>
      <c r="Q1085">
        <v>1237</v>
      </c>
      <c r="R1085">
        <v>126000</v>
      </c>
      <c r="S1085">
        <v>3647108</v>
      </c>
      <c r="T1085">
        <v>28.9453015873015</v>
      </c>
      <c r="U1085">
        <v>3</v>
      </c>
    </row>
    <row r="1086" spans="1:21" x14ac:dyDescent="0.4">
      <c r="A1086">
        <v>1084</v>
      </c>
      <c r="B1086" t="s">
        <v>12056</v>
      </c>
      <c r="C1086" s="1">
        <v>44409</v>
      </c>
      <c r="D1086" t="s">
        <v>1809</v>
      </c>
      <c r="E1086" t="s">
        <v>1810</v>
      </c>
      <c r="F1086">
        <v>10</v>
      </c>
      <c r="G1086">
        <v>20</v>
      </c>
      <c r="H1086">
        <v>40</v>
      </c>
      <c r="I1086">
        <v>20</v>
      </c>
      <c r="J1086">
        <v>20</v>
      </c>
      <c r="K1086">
        <v>151</v>
      </c>
      <c r="L1086">
        <v>157</v>
      </c>
      <c r="M1086">
        <v>162</v>
      </c>
      <c r="N1086">
        <v>1</v>
      </c>
      <c r="O1086">
        <v>1</v>
      </c>
      <c r="P1086">
        <v>8.0284288190000002</v>
      </c>
      <c r="Q1086">
        <v>1088</v>
      </c>
      <c r="R1086">
        <v>124000</v>
      </c>
      <c r="S1086">
        <v>1497652</v>
      </c>
      <c r="T1086">
        <v>12.077838709677399</v>
      </c>
      <c r="U1086">
        <v>3</v>
      </c>
    </row>
    <row r="1087" spans="1:21" x14ac:dyDescent="0.4">
      <c r="A1087">
        <v>1085</v>
      </c>
      <c r="B1087" t="s">
        <v>12056</v>
      </c>
      <c r="C1087" s="1">
        <v>44378</v>
      </c>
      <c r="D1087" t="s">
        <v>1811</v>
      </c>
      <c r="E1087" t="s">
        <v>1812</v>
      </c>
      <c r="F1087">
        <v>10</v>
      </c>
      <c r="G1087">
        <v>10</v>
      </c>
      <c r="H1087">
        <v>20</v>
      </c>
      <c r="I1087">
        <v>10</v>
      </c>
      <c r="J1087">
        <v>10</v>
      </c>
      <c r="K1087">
        <v>16</v>
      </c>
      <c r="L1087">
        <v>17</v>
      </c>
      <c r="M1087">
        <v>20</v>
      </c>
      <c r="N1087">
        <v>2</v>
      </c>
      <c r="O1087">
        <v>2</v>
      </c>
      <c r="P1087">
        <v>11.15842014</v>
      </c>
      <c r="Q1087">
        <v>595</v>
      </c>
      <c r="R1087">
        <v>118000</v>
      </c>
      <c r="S1087">
        <v>311376</v>
      </c>
      <c r="T1087">
        <v>2.6387796610169398</v>
      </c>
      <c r="U1087">
        <v>2</v>
      </c>
    </row>
    <row r="1088" spans="1:21" x14ac:dyDescent="0.4">
      <c r="A1088">
        <v>1086</v>
      </c>
      <c r="B1088" t="s">
        <v>12056</v>
      </c>
      <c r="C1088" s="1">
        <v>44378</v>
      </c>
      <c r="D1088" t="s">
        <v>1813</v>
      </c>
      <c r="E1088" t="s">
        <v>1814</v>
      </c>
      <c r="F1088">
        <v>20</v>
      </c>
      <c r="G1088">
        <v>10</v>
      </c>
      <c r="H1088">
        <v>20</v>
      </c>
      <c r="I1088">
        <v>20</v>
      </c>
      <c r="J1088">
        <v>30</v>
      </c>
      <c r="K1088">
        <v>23</v>
      </c>
      <c r="L1088">
        <v>13</v>
      </c>
      <c r="M1088">
        <v>9</v>
      </c>
      <c r="N1088">
        <v>2</v>
      </c>
      <c r="O1088">
        <v>1</v>
      </c>
      <c r="P1088">
        <v>4.8337673609999996</v>
      </c>
      <c r="Q1088">
        <v>901</v>
      </c>
      <c r="R1088">
        <v>118000</v>
      </c>
      <c r="S1088">
        <v>1908576</v>
      </c>
      <c r="T1088">
        <v>16.1743728813559</v>
      </c>
      <c r="U1088">
        <v>3</v>
      </c>
    </row>
    <row r="1089" spans="1:21" x14ac:dyDescent="0.4">
      <c r="A1089">
        <v>1087</v>
      </c>
      <c r="B1089" t="s">
        <v>12056</v>
      </c>
      <c r="C1089" s="1">
        <v>44348</v>
      </c>
      <c r="D1089" t="s">
        <v>1815</v>
      </c>
      <c r="E1089" t="s">
        <v>1816</v>
      </c>
      <c r="F1089">
        <v>20</v>
      </c>
      <c r="G1089">
        <v>20</v>
      </c>
      <c r="H1089">
        <v>30</v>
      </c>
      <c r="I1089">
        <v>20</v>
      </c>
      <c r="J1089">
        <v>20</v>
      </c>
      <c r="K1089">
        <v>169</v>
      </c>
      <c r="L1089">
        <v>153</v>
      </c>
      <c r="M1089">
        <v>129</v>
      </c>
      <c r="N1089">
        <v>1</v>
      </c>
      <c r="O1089">
        <v>0</v>
      </c>
      <c r="P1089">
        <v>11.34299045</v>
      </c>
      <c r="Q1089">
        <v>606</v>
      </c>
      <c r="R1089">
        <v>113000</v>
      </c>
      <c r="S1089">
        <v>562577</v>
      </c>
      <c r="T1089">
        <v>4.9785575221238902</v>
      </c>
      <c r="U1089">
        <v>3</v>
      </c>
    </row>
    <row r="1090" spans="1:21" x14ac:dyDescent="0.4">
      <c r="A1090">
        <v>1088</v>
      </c>
      <c r="B1090" t="s">
        <v>12056</v>
      </c>
      <c r="C1090" s="1">
        <v>44317</v>
      </c>
      <c r="D1090" t="s">
        <v>1817</v>
      </c>
      <c r="E1090" t="s">
        <v>1818</v>
      </c>
      <c r="F1090">
        <v>10</v>
      </c>
      <c r="G1090">
        <v>10</v>
      </c>
      <c r="H1090">
        <v>20</v>
      </c>
      <c r="I1090">
        <v>20</v>
      </c>
      <c r="J1090">
        <v>10</v>
      </c>
      <c r="K1090">
        <v>66</v>
      </c>
      <c r="L1090">
        <v>93</v>
      </c>
      <c r="M1090">
        <v>61</v>
      </c>
      <c r="N1090">
        <v>2</v>
      </c>
      <c r="O1090">
        <v>1</v>
      </c>
      <c r="P1090">
        <v>2.9493272570000002</v>
      </c>
      <c r="Q1090">
        <v>546</v>
      </c>
      <c r="R1090">
        <v>106000</v>
      </c>
      <c r="S1090">
        <v>2125839</v>
      </c>
      <c r="T1090">
        <v>20.055084905660301</v>
      </c>
      <c r="U1090">
        <v>3</v>
      </c>
    </row>
    <row r="1091" spans="1:21" x14ac:dyDescent="0.4">
      <c r="A1091">
        <v>1089</v>
      </c>
      <c r="B1091" t="s">
        <v>12056</v>
      </c>
      <c r="C1091" s="1">
        <v>44317</v>
      </c>
      <c r="D1091" t="s">
        <v>1819</v>
      </c>
      <c r="E1091" t="s">
        <v>1820</v>
      </c>
      <c r="F1091">
        <v>20</v>
      </c>
      <c r="G1091">
        <v>10</v>
      </c>
      <c r="H1091">
        <v>30</v>
      </c>
      <c r="I1091">
        <v>20</v>
      </c>
      <c r="J1091">
        <v>10</v>
      </c>
      <c r="K1091">
        <v>52</v>
      </c>
      <c r="L1091">
        <v>53</v>
      </c>
      <c r="M1091">
        <v>45</v>
      </c>
      <c r="N1091">
        <v>0</v>
      </c>
      <c r="O1091">
        <v>2</v>
      </c>
      <c r="P1091">
        <v>8.0660807289999994</v>
      </c>
      <c r="Q1091">
        <v>1118</v>
      </c>
      <c r="R1091">
        <v>106000</v>
      </c>
      <c r="S1091">
        <v>529278</v>
      </c>
      <c r="T1091">
        <v>4.9931886792452804</v>
      </c>
      <c r="U1091">
        <v>3</v>
      </c>
    </row>
    <row r="1092" spans="1:21" x14ac:dyDescent="0.4">
      <c r="A1092">
        <v>1090</v>
      </c>
      <c r="B1092" t="s">
        <v>12056</v>
      </c>
      <c r="C1092" s="1">
        <v>44317</v>
      </c>
      <c r="D1092" t="s">
        <v>1821</v>
      </c>
      <c r="E1092" t="s">
        <v>1822</v>
      </c>
      <c r="F1092">
        <v>10</v>
      </c>
      <c r="G1092">
        <v>10</v>
      </c>
      <c r="H1092">
        <v>40</v>
      </c>
      <c r="I1092">
        <v>20</v>
      </c>
      <c r="J1092">
        <v>10</v>
      </c>
      <c r="K1092">
        <v>191</v>
      </c>
      <c r="L1092">
        <v>207</v>
      </c>
      <c r="M1092">
        <v>229</v>
      </c>
      <c r="N1092">
        <v>2</v>
      </c>
      <c r="O1092">
        <v>0</v>
      </c>
      <c r="P1092">
        <v>7.841796875</v>
      </c>
      <c r="Q1092">
        <v>800</v>
      </c>
      <c r="R1092">
        <v>106000</v>
      </c>
      <c r="S1092">
        <v>121660</v>
      </c>
      <c r="T1092">
        <v>1.1477358490566001</v>
      </c>
      <c r="U1092">
        <v>1</v>
      </c>
    </row>
    <row r="1093" spans="1:21" x14ac:dyDescent="0.4">
      <c r="A1093">
        <v>1091</v>
      </c>
      <c r="B1093" t="s">
        <v>12056</v>
      </c>
      <c r="C1093" s="1">
        <v>44317</v>
      </c>
      <c r="D1093" t="s">
        <v>1823</v>
      </c>
      <c r="E1093" t="s">
        <v>1824</v>
      </c>
      <c r="F1093">
        <v>30</v>
      </c>
      <c r="G1093">
        <v>20</v>
      </c>
      <c r="H1093">
        <v>40</v>
      </c>
      <c r="I1093">
        <v>20</v>
      </c>
      <c r="J1093">
        <v>30</v>
      </c>
      <c r="K1093">
        <v>117</v>
      </c>
      <c r="L1093">
        <v>112</v>
      </c>
      <c r="M1093">
        <v>112</v>
      </c>
      <c r="N1093">
        <v>0</v>
      </c>
      <c r="O1093">
        <v>1</v>
      </c>
      <c r="P1093">
        <v>10.90798611</v>
      </c>
      <c r="Q1093">
        <v>537</v>
      </c>
      <c r="R1093">
        <v>106000</v>
      </c>
      <c r="S1093">
        <v>76055</v>
      </c>
      <c r="T1093">
        <v>0.71750000000000003</v>
      </c>
      <c r="U1093">
        <v>1</v>
      </c>
    </row>
    <row r="1094" spans="1:21" x14ac:dyDescent="0.4">
      <c r="A1094">
        <v>1092</v>
      </c>
      <c r="B1094" t="s">
        <v>12056</v>
      </c>
      <c r="C1094" s="1">
        <v>44287</v>
      </c>
      <c r="D1094" t="s">
        <v>1825</v>
      </c>
      <c r="E1094" t="s">
        <v>1826</v>
      </c>
      <c r="F1094">
        <v>10</v>
      </c>
      <c r="G1094">
        <v>10</v>
      </c>
      <c r="H1094">
        <v>20</v>
      </c>
      <c r="I1094">
        <v>10</v>
      </c>
      <c r="J1094">
        <v>20</v>
      </c>
      <c r="K1094">
        <v>102</v>
      </c>
      <c r="L1094">
        <v>128</v>
      </c>
      <c r="M1094">
        <v>65</v>
      </c>
      <c r="N1094">
        <v>2</v>
      </c>
      <c r="O1094">
        <v>0</v>
      </c>
      <c r="P1094">
        <v>8.9569227429999998</v>
      </c>
      <c r="Q1094">
        <v>608</v>
      </c>
      <c r="R1094">
        <v>93700</v>
      </c>
      <c r="S1094">
        <v>62535</v>
      </c>
      <c r="T1094">
        <v>0.66739594450373496</v>
      </c>
      <c r="U1094">
        <v>1</v>
      </c>
    </row>
    <row r="1095" spans="1:21" x14ac:dyDescent="0.4">
      <c r="A1095">
        <v>1093</v>
      </c>
      <c r="B1095" t="s">
        <v>12056</v>
      </c>
      <c r="C1095" s="1">
        <v>44287</v>
      </c>
      <c r="D1095" t="s">
        <v>1827</v>
      </c>
      <c r="E1095" t="s">
        <v>1828</v>
      </c>
      <c r="F1095">
        <v>10</v>
      </c>
      <c r="G1095">
        <v>10</v>
      </c>
      <c r="H1095">
        <v>10</v>
      </c>
      <c r="I1095">
        <v>20</v>
      </c>
      <c r="J1095">
        <v>20</v>
      </c>
      <c r="K1095">
        <v>23</v>
      </c>
      <c r="L1095">
        <v>18</v>
      </c>
      <c r="M1095">
        <v>16</v>
      </c>
      <c r="N1095">
        <v>2</v>
      </c>
      <c r="O1095">
        <v>1</v>
      </c>
      <c r="P1095">
        <v>14.5827908</v>
      </c>
      <c r="Q1095">
        <v>998</v>
      </c>
      <c r="R1095">
        <v>93700</v>
      </c>
      <c r="S1095">
        <v>1131158</v>
      </c>
      <c r="T1095">
        <v>12.0721237993596</v>
      </c>
      <c r="U1095">
        <v>3</v>
      </c>
    </row>
    <row r="1096" spans="1:21" x14ac:dyDescent="0.4">
      <c r="A1096">
        <v>1094</v>
      </c>
      <c r="B1096" t="s">
        <v>12056</v>
      </c>
      <c r="C1096" s="1">
        <v>44287</v>
      </c>
      <c r="D1096" t="s">
        <v>1829</v>
      </c>
      <c r="E1096" t="e">
        <f>- 너는 너무 가난해 헤어지자 - 보여줄게</f>
        <v>#NAME?</v>
      </c>
      <c r="F1096">
        <v>10</v>
      </c>
      <c r="G1096">
        <v>10</v>
      </c>
      <c r="H1096">
        <v>20</v>
      </c>
      <c r="I1096">
        <v>10</v>
      </c>
      <c r="J1096">
        <v>10</v>
      </c>
      <c r="K1096">
        <v>26</v>
      </c>
      <c r="L1096">
        <v>55</v>
      </c>
      <c r="M1096">
        <v>47</v>
      </c>
      <c r="N1096">
        <v>2</v>
      </c>
      <c r="O1096">
        <v>1</v>
      </c>
      <c r="P1096">
        <v>7.5391710070000002</v>
      </c>
      <c r="Q1096">
        <v>1014</v>
      </c>
      <c r="R1096">
        <v>93700</v>
      </c>
      <c r="S1096">
        <v>5536270</v>
      </c>
      <c r="T1096">
        <v>59.085058697972201</v>
      </c>
      <c r="U1096">
        <v>3</v>
      </c>
    </row>
    <row r="1097" spans="1:21" x14ac:dyDescent="0.4">
      <c r="A1097">
        <v>1095</v>
      </c>
      <c r="B1097" t="s">
        <v>12056</v>
      </c>
      <c r="C1097" s="1">
        <v>44256</v>
      </c>
      <c r="D1097" t="s">
        <v>1830</v>
      </c>
      <c r="E1097" t="s">
        <v>1831</v>
      </c>
      <c r="F1097">
        <v>20</v>
      </c>
      <c r="G1097">
        <v>20</v>
      </c>
      <c r="H1097">
        <v>40</v>
      </c>
      <c r="I1097">
        <v>20</v>
      </c>
      <c r="J1097">
        <v>30</v>
      </c>
      <c r="K1097">
        <v>76</v>
      </c>
      <c r="L1097">
        <v>45</v>
      </c>
      <c r="M1097">
        <v>30</v>
      </c>
      <c r="N1097">
        <v>1</v>
      </c>
      <c r="O1097">
        <v>1</v>
      </c>
      <c r="P1097">
        <v>5.6961805559999998</v>
      </c>
      <c r="Q1097">
        <v>895</v>
      </c>
      <c r="R1097">
        <v>88700</v>
      </c>
      <c r="S1097">
        <v>1399742</v>
      </c>
      <c r="T1097">
        <v>15.7806313416009</v>
      </c>
      <c r="U1097">
        <v>3</v>
      </c>
    </row>
    <row r="1098" spans="1:21" x14ac:dyDescent="0.4">
      <c r="A1098">
        <v>1096</v>
      </c>
      <c r="B1098" t="s">
        <v>12056</v>
      </c>
      <c r="C1098" s="1">
        <v>44256</v>
      </c>
      <c r="D1098" t="s">
        <v>1832</v>
      </c>
      <c r="E1098" t="s">
        <v>1833</v>
      </c>
      <c r="F1098">
        <v>20</v>
      </c>
      <c r="G1098">
        <v>20</v>
      </c>
      <c r="H1098">
        <v>40</v>
      </c>
      <c r="I1098">
        <v>20</v>
      </c>
      <c r="J1098">
        <v>50</v>
      </c>
      <c r="K1098">
        <v>27</v>
      </c>
      <c r="L1098">
        <v>17</v>
      </c>
      <c r="M1098">
        <v>13</v>
      </c>
      <c r="N1098">
        <v>2</v>
      </c>
      <c r="O1098">
        <v>2</v>
      </c>
      <c r="P1098">
        <v>4.6189236109999996</v>
      </c>
      <c r="Q1098">
        <v>762</v>
      </c>
      <c r="R1098">
        <v>88700</v>
      </c>
      <c r="S1098">
        <v>882578</v>
      </c>
      <c r="T1098">
        <v>9.9501465614430593</v>
      </c>
      <c r="U1098">
        <v>3</v>
      </c>
    </row>
    <row r="1099" spans="1:21" x14ac:dyDescent="0.4">
      <c r="A1099">
        <v>1097</v>
      </c>
      <c r="B1099" t="s">
        <v>12056</v>
      </c>
      <c r="C1099" s="1">
        <v>44228</v>
      </c>
      <c r="D1099" t="s">
        <v>1834</v>
      </c>
      <c r="E1099" t="s">
        <v>1835</v>
      </c>
      <c r="F1099">
        <v>20</v>
      </c>
      <c r="G1099">
        <v>20</v>
      </c>
      <c r="H1099">
        <v>40</v>
      </c>
      <c r="I1099">
        <v>20</v>
      </c>
      <c r="J1099">
        <v>40</v>
      </c>
      <c r="K1099">
        <v>15</v>
      </c>
      <c r="L1099">
        <v>15</v>
      </c>
      <c r="M1099">
        <v>15</v>
      </c>
      <c r="N1099">
        <v>0</v>
      </c>
      <c r="O1099">
        <v>1</v>
      </c>
      <c r="P1099">
        <v>2.1082899309999998</v>
      </c>
      <c r="Q1099">
        <v>727</v>
      </c>
      <c r="R1099">
        <v>84700</v>
      </c>
      <c r="S1099">
        <v>2394611</v>
      </c>
      <c r="T1099">
        <v>28.271676505312801</v>
      </c>
      <c r="U1099">
        <v>3</v>
      </c>
    </row>
    <row r="1100" spans="1:21" x14ac:dyDescent="0.4">
      <c r="A1100">
        <v>1098</v>
      </c>
      <c r="B1100" t="s">
        <v>12056</v>
      </c>
      <c r="C1100" s="1">
        <v>44228</v>
      </c>
      <c r="D1100" t="s">
        <v>1836</v>
      </c>
      <c r="E1100" t="s">
        <v>1837</v>
      </c>
      <c r="F1100">
        <v>20</v>
      </c>
      <c r="G1100">
        <v>20</v>
      </c>
      <c r="H1100">
        <v>20</v>
      </c>
      <c r="I1100">
        <v>20</v>
      </c>
      <c r="J1100">
        <v>30</v>
      </c>
      <c r="K1100">
        <v>85</v>
      </c>
      <c r="L1100">
        <v>85</v>
      </c>
      <c r="M1100">
        <v>85</v>
      </c>
      <c r="N1100">
        <v>1</v>
      </c>
      <c r="O1100">
        <v>1</v>
      </c>
      <c r="P1100">
        <v>11.11588542</v>
      </c>
      <c r="Q1100">
        <v>1053</v>
      </c>
      <c r="R1100">
        <v>84700</v>
      </c>
      <c r="S1100">
        <v>2098910</v>
      </c>
      <c r="T1100">
        <v>24.780519480519398</v>
      </c>
      <c r="U1100">
        <v>3</v>
      </c>
    </row>
    <row r="1101" spans="1:21" x14ac:dyDescent="0.4">
      <c r="A1101">
        <v>1099</v>
      </c>
      <c r="B1101" t="s">
        <v>12056</v>
      </c>
      <c r="C1101" s="1">
        <v>44228</v>
      </c>
      <c r="D1101" t="s">
        <v>1838</v>
      </c>
      <c r="F1101">
        <v>10</v>
      </c>
      <c r="G1101">
        <v>20</v>
      </c>
      <c r="H1101">
        <v>20</v>
      </c>
      <c r="I1101">
        <v>10</v>
      </c>
      <c r="J1101">
        <v>20</v>
      </c>
      <c r="K1101">
        <v>83</v>
      </c>
      <c r="L1101">
        <v>85</v>
      </c>
      <c r="M1101">
        <v>90</v>
      </c>
      <c r="N1101">
        <v>0</v>
      </c>
      <c r="O1101">
        <v>1</v>
      </c>
      <c r="P1101">
        <v>0</v>
      </c>
      <c r="Q1101">
        <v>866</v>
      </c>
      <c r="R1101">
        <v>84700</v>
      </c>
      <c r="S1101">
        <v>141002</v>
      </c>
      <c r="T1101">
        <v>1.6647225501770899</v>
      </c>
      <c r="U1101">
        <v>2</v>
      </c>
    </row>
    <row r="1102" spans="1:21" x14ac:dyDescent="0.4">
      <c r="A1102">
        <v>1100</v>
      </c>
      <c r="B1102" t="s">
        <v>12056</v>
      </c>
      <c r="C1102" s="1">
        <v>44228</v>
      </c>
      <c r="D1102" t="s">
        <v>1839</v>
      </c>
      <c r="E1102" t="e">
        <f>- 다 죽여줄게</f>
        <v>#NAME?</v>
      </c>
      <c r="F1102">
        <v>10</v>
      </c>
      <c r="G1102">
        <v>10</v>
      </c>
      <c r="H1102">
        <v>20</v>
      </c>
      <c r="I1102">
        <v>20</v>
      </c>
      <c r="J1102">
        <v>10</v>
      </c>
      <c r="K1102">
        <v>21</v>
      </c>
      <c r="L1102">
        <v>20</v>
      </c>
      <c r="M1102">
        <v>27</v>
      </c>
      <c r="N1102">
        <v>2</v>
      </c>
      <c r="O1102">
        <v>1</v>
      </c>
      <c r="P1102">
        <v>4.51171875</v>
      </c>
      <c r="Q1102">
        <v>641</v>
      </c>
      <c r="R1102">
        <v>84700</v>
      </c>
      <c r="S1102">
        <v>152303</v>
      </c>
      <c r="T1102">
        <v>1.79814639905549</v>
      </c>
      <c r="U1102">
        <v>2</v>
      </c>
    </row>
    <row r="1103" spans="1:21" x14ac:dyDescent="0.4">
      <c r="A1103">
        <v>1101</v>
      </c>
      <c r="B1103" t="s">
        <v>12057</v>
      </c>
      <c r="C1103" s="1">
        <v>45108</v>
      </c>
      <c r="D1103" t="s">
        <v>1840</v>
      </c>
      <c r="F1103">
        <v>10</v>
      </c>
      <c r="G1103">
        <v>10</v>
      </c>
      <c r="H1103">
        <v>10</v>
      </c>
      <c r="I1103">
        <v>20</v>
      </c>
      <c r="J1103">
        <v>10</v>
      </c>
      <c r="K1103">
        <v>83</v>
      </c>
      <c r="L1103">
        <v>83</v>
      </c>
      <c r="M1103">
        <v>101</v>
      </c>
      <c r="N1103">
        <v>0</v>
      </c>
      <c r="O1103">
        <v>0</v>
      </c>
      <c r="P1103">
        <v>0</v>
      </c>
      <c r="Q1103">
        <v>3190</v>
      </c>
      <c r="R1103">
        <v>852000</v>
      </c>
      <c r="S1103">
        <v>208691</v>
      </c>
      <c r="T1103">
        <v>0.24494248826291001</v>
      </c>
      <c r="U1103">
        <v>0</v>
      </c>
    </row>
    <row r="1104" spans="1:21" x14ac:dyDescent="0.4">
      <c r="A1104">
        <v>1102</v>
      </c>
      <c r="B1104" t="s">
        <v>12057</v>
      </c>
      <c r="C1104" s="1">
        <v>45108</v>
      </c>
      <c r="D1104" t="s">
        <v>1841</v>
      </c>
      <c r="E1104" t="s">
        <v>1842</v>
      </c>
      <c r="F1104">
        <v>20</v>
      </c>
      <c r="G1104">
        <v>20</v>
      </c>
      <c r="H1104">
        <v>20</v>
      </c>
      <c r="I1104">
        <v>10</v>
      </c>
      <c r="J1104">
        <v>30</v>
      </c>
      <c r="K1104">
        <v>43</v>
      </c>
      <c r="L1104">
        <v>45</v>
      </c>
      <c r="M1104">
        <v>48</v>
      </c>
      <c r="N1104">
        <v>1</v>
      </c>
      <c r="O1104">
        <v>1</v>
      </c>
      <c r="P1104">
        <v>8.559570313</v>
      </c>
      <c r="Q1104">
        <v>4474</v>
      </c>
      <c r="R1104">
        <v>852000</v>
      </c>
      <c r="S1104">
        <v>1383922</v>
      </c>
      <c r="T1104">
        <v>1.62432159624413</v>
      </c>
      <c r="U1104">
        <v>2</v>
      </c>
    </row>
    <row r="1105" spans="1:21" x14ac:dyDescent="0.4">
      <c r="A1105">
        <v>1103</v>
      </c>
      <c r="B1105" t="s">
        <v>12057</v>
      </c>
      <c r="C1105" s="1">
        <v>45108</v>
      </c>
      <c r="D1105" t="s">
        <v>1843</v>
      </c>
      <c r="F1105">
        <v>10</v>
      </c>
      <c r="G1105">
        <v>10</v>
      </c>
      <c r="H1105">
        <v>10</v>
      </c>
      <c r="I1105">
        <v>20</v>
      </c>
      <c r="J1105">
        <v>10</v>
      </c>
      <c r="K1105">
        <v>44</v>
      </c>
      <c r="L1105">
        <v>57</v>
      </c>
      <c r="M1105">
        <v>59</v>
      </c>
      <c r="N1105">
        <v>0</v>
      </c>
      <c r="O1105">
        <v>0</v>
      </c>
      <c r="P1105">
        <v>0</v>
      </c>
      <c r="Q1105">
        <v>3678</v>
      </c>
      <c r="R1105">
        <v>852000</v>
      </c>
      <c r="S1105">
        <v>3671467</v>
      </c>
      <c r="T1105">
        <v>4.3092335680751104</v>
      </c>
      <c r="U1105">
        <v>3</v>
      </c>
    </row>
    <row r="1106" spans="1:21" x14ac:dyDescent="0.4">
      <c r="A1106">
        <v>1104</v>
      </c>
      <c r="B1106" t="s">
        <v>12057</v>
      </c>
      <c r="C1106" s="1">
        <v>45108</v>
      </c>
      <c r="D1106" t="s">
        <v>1844</v>
      </c>
      <c r="F1106">
        <v>10</v>
      </c>
      <c r="G1106">
        <v>20</v>
      </c>
      <c r="H1106">
        <v>20</v>
      </c>
      <c r="I1106">
        <v>20</v>
      </c>
      <c r="J1106">
        <v>10</v>
      </c>
      <c r="K1106">
        <v>27</v>
      </c>
      <c r="L1106">
        <v>23</v>
      </c>
      <c r="M1106">
        <v>19</v>
      </c>
      <c r="N1106">
        <v>0</v>
      </c>
      <c r="O1106">
        <v>1</v>
      </c>
      <c r="P1106">
        <v>0</v>
      </c>
      <c r="Q1106">
        <v>5847</v>
      </c>
      <c r="R1106">
        <v>852000</v>
      </c>
      <c r="S1106">
        <v>441217</v>
      </c>
      <c r="T1106">
        <v>0.51786032863849696</v>
      </c>
      <c r="U1106">
        <v>1</v>
      </c>
    </row>
    <row r="1107" spans="1:21" x14ac:dyDescent="0.4">
      <c r="A1107">
        <v>1105</v>
      </c>
      <c r="B1107" t="s">
        <v>12057</v>
      </c>
      <c r="C1107" s="1">
        <v>45108</v>
      </c>
      <c r="D1107" t="s">
        <v>1845</v>
      </c>
      <c r="E1107" t="s">
        <v>1846</v>
      </c>
      <c r="F1107">
        <v>10</v>
      </c>
      <c r="G1107">
        <v>10</v>
      </c>
      <c r="H1107">
        <v>20</v>
      </c>
      <c r="I1107">
        <v>20</v>
      </c>
      <c r="J1107">
        <v>10</v>
      </c>
      <c r="K1107">
        <v>19</v>
      </c>
      <c r="L1107">
        <v>25</v>
      </c>
      <c r="M1107">
        <v>31</v>
      </c>
      <c r="N1107">
        <v>2</v>
      </c>
      <c r="O1107">
        <v>1</v>
      </c>
      <c r="P1107">
        <v>4.9709201390000004</v>
      </c>
      <c r="Q1107">
        <v>747</v>
      </c>
      <c r="R1107">
        <v>852000</v>
      </c>
      <c r="S1107">
        <v>151822</v>
      </c>
      <c r="T1107">
        <v>0.17819483568075101</v>
      </c>
      <c r="U1107">
        <v>0</v>
      </c>
    </row>
    <row r="1108" spans="1:21" x14ac:dyDescent="0.4">
      <c r="A1108">
        <v>1106</v>
      </c>
      <c r="B1108" t="s">
        <v>12057</v>
      </c>
      <c r="C1108" s="1">
        <v>45108</v>
      </c>
      <c r="D1108" t="s">
        <v>1847</v>
      </c>
      <c r="E1108" t="s">
        <v>1848</v>
      </c>
      <c r="F1108">
        <v>20</v>
      </c>
      <c r="G1108">
        <v>10</v>
      </c>
      <c r="H1108">
        <v>10</v>
      </c>
      <c r="I1108">
        <v>20</v>
      </c>
      <c r="J1108">
        <v>30</v>
      </c>
      <c r="K1108">
        <v>230</v>
      </c>
      <c r="L1108">
        <v>193</v>
      </c>
      <c r="M1108">
        <v>134</v>
      </c>
      <c r="N1108">
        <v>0</v>
      </c>
      <c r="O1108">
        <v>1</v>
      </c>
      <c r="P1108">
        <v>20.14670139</v>
      </c>
      <c r="Q1108">
        <v>1988</v>
      </c>
      <c r="R1108">
        <v>852000</v>
      </c>
      <c r="S1108">
        <v>46661</v>
      </c>
      <c r="T1108">
        <v>5.4766431924882598E-2</v>
      </c>
      <c r="U1108">
        <v>0</v>
      </c>
    </row>
    <row r="1109" spans="1:21" x14ac:dyDescent="0.4">
      <c r="A1109">
        <v>1107</v>
      </c>
      <c r="B1109" t="s">
        <v>12057</v>
      </c>
      <c r="C1109" s="1">
        <v>45108</v>
      </c>
      <c r="D1109" t="s">
        <v>1849</v>
      </c>
      <c r="E1109" t="s">
        <v>1850</v>
      </c>
      <c r="F1109">
        <v>10</v>
      </c>
      <c r="G1109">
        <v>10</v>
      </c>
      <c r="H1109">
        <v>10</v>
      </c>
      <c r="I1109">
        <v>30</v>
      </c>
      <c r="J1109">
        <v>30</v>
      </c>
      <c r="K1109">
        <v>22</v>
      </c>
      <c r="L1109">
        <v>23</v>
      </c>
      <c r="M1109">
        <v>21</v>
      </c>
      <c r="N1109">
        <v>1</v>
      </c>
      <c r="O1109">
        <v>1</v>
      </c>
      <c r="P1109">
        <v>20.903211809999998</v>
      </c>
      <c r="Q1109">
        <v>1309</v>
      </c>
      <c r="R1109">
        <v>852000</v>
      </c>
      <c r="S1109">
        <v>287907</v>
      </c>
      <c r="T1109">
        <v>0.33791901408450697</v>
      </c>
      <c r="U1109">
        <v>0</v>
      </c>
    </row>
    <row r="1110" spans="1:21" x14ac:dyDescent="0.4">
      <c r="A1110">
        <v>1108</v>
      </c>
      <c r="B1110" t="s">
        <v>12057</v>
      </c>
      <c r="C1110" s="1">
        <v>45108</v>
      </c>
      <c r="D1110" t="s">
        <v>1851</v>
      </c>
      <c r="E1110" t="s">
        <v>1852</v>
      </c>
      <c r="F1110">
        <v>10</v>
      </c>
      <c r="G1110">
        <v>20</v>
      </c>
      <c r="H1110">
        <v>30</v>
      </c>
      <c r="I1110">
        <v>30</v>
      </c>
      <c r="J1110">
        <v>10</v>
      </c>
      <c r="K1110">
        <v>48</v>
      </c>
      <c r="L1110">
        <v>48</v>
      </c>
      <c r="M1110">
        <v>53</v>
      </c>
      <c r="N1110">
        <v>1</v>
      </c>
      <c r="O1110">
        <v>1</v>
      </c>
      <c r="P1110">
        <v>15.77517361</v>
      </c>
      <c r="Q1110">
        <v>727</v>
      </c>
      <c r="R1110">
        <v>852000</v>
      </c>
      <c r="S1110">
        <v>57388</v>
      </c>
      <c r="T1110">
        <v>6.7356807511737005E-2</v>
      </c>
      <c r="U1110">
        <v>0</v>
      </c>
    </row>
    <row r="1111" spans="1:21" x14ac:dyDescent="0.4">
      <c r="A1111">
        <v>1109</v>
      </c>
      <c r="B1111" t="s">
        <v>12057</v>
      </c>
      <c r="C1111" s="1">
        <v>45108</v>
      </c>
      <c r="D1111" t="s">
        <v>1853</v>
      </c>
      <c r="E1111" t="s">
        <v>1854</v>
      </c>
      <c r="F1111">
        <v>10</v>
      </c>
      <c r="G1111">
        <v>20</v>
      </c>
      <c r="H1111">
        <v>20</v>
      </c>
      <c r="I1111">
        <v>20</v>
      </c>
      <c r="J1111">
        <v>20</v>
      </c>
      <c r="K1111">
        <v>43</v>
      </c>
      <c r="L1111">
        <v>132</v>
      </c>
      <c r="M1111">
        <v>160</v>
      </c>
      <c r="N1111">
        <v>2</v>
      </c>
      <c r="O1111">
        <v>1</v>
      </c>
      <c r="P1111">
        <v>2.9791666669999999</v>
      </c>
      <c r="Q1111">
        <v>1919</v>
      </c>
      <c r="R1111">
        <v>852000</v>
      </c>
      <c r="S1111">
        <v>31836</v>
      </c>
      <c r="T1111">
        <v>3.7366197183098498E-2</v>
      </c>
      <c r="U1111">
        <v>0</v>
      </c>
    </row>
    <row r="1112" spans="1:21" x14ac:dyDescent="0.4">
      <c r="A1112">
        <v>1110</v>
      </c>
      <c r="B1112" t="s">
        <v>12057</v>
      </c>
      <c r="C1112" s="1">
        <v>45078</v>
      </c>
      <c r="D1112" t="s">
        <v>1855</v>
      </c>
      <c r="E1112" t="s">
        <v>1856</v>
      </c>
      <c r="F1112">
        <v>10</v>
      </c>
      <c r="G1112">
        <v>10</v>
      </c>
      <c r="H1112">
        <v>10</v>
      </c>
      <c r="I1112">
        <v>20</v>
      </c>
      <c r="J1112">
        <v>10</v>
      </c>
      <c r="K1112">
        <v>125</v>
      </c>
      <c r="L1112">
        <v>167</v>
      </c>
      <c r="M1112">
        <v>171</v>
      </c>
      <c r="N1112">
        <v>2</v>
      </c>
      <c r="O1112">
        <v>1</v>
      </c>
      <c r="P1112">
        <v>17.688042530000001</v>
      </c>
      <c r="Q1112">
        <v>1254</v>
      </c>
      <c r="R1112">
        <v>841000</v>
      </c>
      <c r="S1112">
        <v>500291</v>
      </c>
      <c r="T1112">
        <v>0.59487633769322201</v>
      </c>
      <c r="U1112">
        <v>1</v>
      </c>
    </row>
    <row r="1113" spans="1:21" x14ac:dyDescent="0.4">
      <c r="A1113">
        <v>1111</v>
      </c>
      <c r="B1113" t="s">
        <v>12057</v>
      </c>
      <c r="C1113" s="1">
        <v>45078</v>
      </c>
      <c r="D1113" t="s">
        <v>1857</v>
      </c>
      <c r="F1113">
        <v>10</v>
      </c>
      <c r="G1113">
        <v>10</v>
      </c>
      <c r="H1113">
        <v>20</v>
      </c>
      <c r="I1113">
        <v>20</v>
      </c>
      <c r="J1113">
        <v>30</v>
      </c>
      <c r="K1113">
        <v>216</v>
      </c>
      <c r="L1113">
        <v>199</v>
      </c>
      <c r="M1113">
        <v>168</v>
      </c>
      <c r="N1113">
        <v>0</v>
      </c>
      <c r="O1113">
        <v>2</v>
      </c>
      <c r="P1113">
        <v>0</v>
      </c>
      <c r="Q1113">
        <v>1806</v>
      </c>
      <c r="R1113">
        <v>841000</v>
      </c>
      <c r="S1113">
        <v>131517</v>
      </c>
      <c r="T1113">
        <v>0.156381688466111</v>
      </c>
      <c r="U1113">
        <v>0</v>
      </c>
    </row>
    <row r="1114" spans="1:21" x14ac:dyDescent="0.4">
      <c r="A1114">
        <v>1112</v>
      </c>
      <c r="B1114" t="s">
        <v>12057</v>
      </c>
      <c r="C1114" s="1">
        <v>45078</v>
      </c>
      <c r="D1114" t="s">
        <v>1858</v>
      </c>
      <c r="E1114" t="s">
        <v>1859</v>
      </c>
      <c r="F1114">
        <v>20</v>
      </c>
      <c r="G1114">
        <v>10</v>
      </c>
      <c r="H1114">
        <v>10</v>
      </c>
      <c r="I1114">
        <v>20</v>
      </c>
      <c r="J1114">
        <v>30</v>
      </c>
      <c r="K1114">
        <v>124</v>
      </c>
      <c r="L1114">
        <v>120</v>
      </c>
      <c r="M1114">
        <v>95</v>
      </c>
      <c r="N1114">
        <v>1</v>
      </c>
      <c r="O1114">
        <v>2</v>
      </c>
      <c r="P1114">
        <v>16.571397569999998</v>
      </c>
      <c r="Q1114">
        <v>3609</v>
      </c>
      <c r="R1114">
        <v>841000</v>
      </c>
      <c r="S1114">
        <v>1377262</v>
      </c>
      <c r="T1114">
        <v>1.6376480380499401</v>
      </c>
      <c r="U1114">
        <v>2</v>
      </c>
    </row>
    <row r="1115" spans="1:21" x14ac:dyDescent="0.4">
      <c r="A1115">
        <v>1113</v>
      </c>
      <c r="B1115" t="s">
        <v>12057</v>
      </c>
      <c r="C1115" s="1">
        <v>45078</v>
      </c>
      <c r="D1115" t="s">
        <v>1860</v>
      </c>
      <c r="E1115" t="s">
        <v>1861</v>
      </c>
      <c r="F1115">
        <v>20</v>
      </c>
      <c r="G1115">
        <v>20</v>
      </c>
      <c r="H1115">
        <v>20</v>
      </c>
      <c r="I1115">
        <v>30</v>
      </c>
      <c r="J1115">
        <v>40</v>
      </c>
      <c r="K1115">
        <v>78</v>
      </c>
      <c r="L1115">
        <v>84</v>
      </c>
      <c r="M1115">
        <v>83</v>
      </c>
      <c r="N1115">
        <v>1</v>
      </c>
      <c r="O1115">
        <v>1</v>
      </c>
      <c r="P1115">
        <v>18.792100690000002</v>
      </c>
      <c r="Q1115">
        <v>676</v>
      </c>
      <c r="R1115">
        <v>841000</v>
      </c>
      <c r="S1115">
        <v>85727</v>
      </c>
      <c r="T1115">
        <v>0.101934601664684</v>
      </c>
      <c r="U1115">
        <v>0</v>
      </c>
    </row>
    <row r="1116" spans="1:21" x14ac:dyDescent="0.4">
      <c r="A1116">
        <v>1114</v>
      </c>
      <c r="B1116" t="s">
        <v>12057</v>
      </c>
      <c r="C1116" s="1">
        <v>45078</v>
      </c>
      <c r="D1116" t="s">
        <v>1862</v>
      </c>
      <c r="F1116">
        <v>30</v>
      </c>
      <c r="G1116">
        <v>20</v>
      </c>
      <c r="H1116">
        <v>10</v>
      </c>
      <c r="I1116">
        <v>20</v>
      </c>
      <c r="J1116">
        <v>40</v>
      </c>
      <c r="K1116">
        <v>95</v>
      </c>
      <c r="L1116">
        <v>83</v>
      </c>
      <c r="M1116">
        <v>80</v>
      </c>
      <c r="N1116">
        <v>0</v>
      </c>
      <c r="O1116">
        <v>0</v>
      </c>
      <c r="P1116">
        <v>0</v>
      </c>
      <c r="Q1116">
        <v>11186</v>
      </c>
      <c r="R1116">
        <v>841000</v>
      </c>
      <c r="S1116">
        <v>348158</v>
      </c>
      <c r="T1116">
        <v>0.41398097502972597</v>
      </c>
      <c r="U1116">
        <v>1</v>
      </c>
    </row>
    <row r="1117" spans="1:21" x14ac:dyDescent="0.4">
      <c r="A1117">
        <v>1115</v>
      </c>
      <c r="B1117" t="s">
        <v>12057</v>
      </c>
      <c r="C1117" s="1">
        <v>45078</v>
      </c>
      <c r="D1117" t="s">
        <v>1863</v>
      </c>
      <c r="F1117">
        <v>10</v>
      </c>
      <c r="G1117">
        <v>10</v>
      </c>
      <c r="H1117">
        <v>10</v>
      </c>
      <c r="I1117">
        <v>10</v>
      </c>
      <c r="J1117">
        <v>10</v>
      </c>
      <c r="K1117">
        <v>91</v>
      </c>
      <c r="L1117">
        <v>130</v>
      </c>
      <c r="M1117">
        <v>144</v>
      </c>
      <c r="N1117">
        <v>0</v>
      </c>
      <c r="O1117">
        <v>0</v>
      </c>
      <c r="P1117">
        <v>0</v>
      </c>
      <c r="Q1117">
        <v>1399</v>
      </c>
      <c r="R1117">
        <v>841000</v>
      </c>
      <c r="S1117">
        <v>2148180</v>
      </c>
      <c r="T1117">
        <v>2.5543162901307901</v>
      </c>
      <c r="U1117">
        <v>2</v>
      </c>
    </row>
    <row r="1118" spans="1:21" x14ac:dyDescent="0.4">
      <c r="A1118">
        <v>1116</v>
      </c>
      <c r="B1118" t="s">
        <v>12057</v>
      </c>
      <c r="C1118" s="1">
        <v>45078</v>
      </c>
      <c r="D1118" t="s">
        <v>1864</v>
      </c>
      <c r="F1118">
        <v>10</v>
      </c>
      <c r="G1118">
        <v>10</v>
      </c>
      <c r="H1118">
        <v>10</v>
      </c>
      <c r="I1118">
        <v>20</v>
      </c>
      <c r="J1118">
        <v>10</v>
      </c>
      <c r="K1118">
        <v>61</v>
      </c>
      <c r="L1118">
        <v>91</v>
      </c>
      <c r="M1118">
        <v>83</v>
      </c>
      <c r="N1118">
        <v>0</v>
      </c>
      <c r="O1118">
        <v>1</v>
      </c>
      <c r="P1118">
        <v>0</v>
      </c>
      <c r="Q1118">
        <v>3908</v>
      </c>
      <c r="R1118">
        <v>841000</v>
      </c>
      <c r="S1118">
        <v>625882</v>
      </c>
      <c r="T1118">
        <v>0.74421165279429202</v>
      </c>
      <c r="U1118">
        <v>1</v>
      </c>
    </row>
    <row r="1119" spans="1:21" x14ac:dyDescent="0.4">
      <c r="A1119">
        <v>1117</v>
      </c>
      <c r="B1119" t="s">
        <v>12057</v>
      </c>
      <c r="C1119" s="1">
        <v>45078</v>
      </c>
      <c r="D1119" t="s">
        <v>1865</v>
      </c>
      <c r="F1119">
        <v>10</v>
      </c>
      <c r="G1119">
        <v>20</v>
      </c>
      <c r="H1119">
        <v>20</v>
      </c>
      <c r="I1119">
        <v>20</v>
      </c>
      <c r="J1119">
        <v>10</v>
      </c>
      <c r="K1119">
        <v>44</v>
      </c>
      <c r="L1119">
        <v>49</v>
      </c>
      <c r="M1119">
        <v>51</v>
      </c>
      <c r="N1119">
        <v>0</v>
      </c>
      <c r="O1119">
        <v>1</v>
      </c>
      <c r="P1119">
        <v>0</v>
      </c>
      <c r="Q1119">
        <v>3851</v>
      </c>
      <c r="R1119">
        <v>841000</v>
      </c>
      <c r="S1119">
        <v>1124544</v>
      </c>
      <c r="T1119">
        <v>1.3371510107015401</v>
      </c>
      <c r="U1119">
        <v>2</v>
      </c>
    </row>
    <row r="1120" spans="1:21" x14ac:dyDescent="0.4">
      <c r="A1120">
        <v>1118</v>
      </c>
      <c r="B1120" t="s">
        <v>12057</v>
      </c>
      <c r="C1120" s="1">
        <v>45047</v>
      </c>
      <c r="D1120" t="s">
        <v>1866</v>
      </c>
      <c r="F1120">
        <v>50</v>
      </c>
      <c r="G1120">
        <v>30</v>
      </c>
      <c r="H1120">
        <v>20</v>
      </c>
      <c r="I1120">
        <v>20</v>
      </c>
      <c r="J1120">
        <v>50</v>
      </c>
      <c r="K1120">
        <v>114</v>
      </c>
      <c r="L1120">
        <v>74</v>
      </c>
      <c r="M1120">
        <v>59</v>
      </c>
      <c r="N1120">
        <v>0</v>
      </c>
      <c r="O1120">
        <v>1</v>
      </c>
      <c r="P1120">
        <v>0</v>
      </c>
      <c r="Q1120">
        <v>1107</v>
      </c>
      <c r="R1120">
        <v>825000</v>
      </c>
      <c r="S1120">
        <v>43183</v>
      </c>
      <c r="T1120">
        <v>5.2343030303030301E-2</v>
      </c>
      <c r="U1120">
        <v>0</v>
      </c>
    </row>
    <row r="1121" spans="1:21" x14ac:dyDescent="0.4">
      <c r="A1121">
        <v>1119</v>
      </c>
      <c r="B1121" t="s">
        <v>12057</v>
      </c>
      <c r="C1121" s="1">
        <v>45047</v>
      </c>
      <c r="D1121" t="s">
        <v>1867</v>
      </c>
      <c r="F1121">
        <v>10</v>
      </c>
      <c r="G1121">
        <v>10</v>
      </c>
      <c r="H1121">
        <v>10</v>
      </c>
      <c r="I1121">
        <v>10</v>
      </c>
      <c r="J1121">
        <v>10</v>
      </c>
      <c r="K1121">
        <v>94</v>
      </c>
      <c r="L1121">
        <v>82</v>
      </c>
      <c r="M1121">
        <v>57</v>
      </c>
      <c r="N1121">
        <v>0</v>
      </c>
      <c r="O1121">
        <v>2</v>
      </c>
      <c r="P1121">
        <v>0</v>
      </c>
      <c r="Q1121">
        <v>2068</v>
      </c>
      <c r="R1121">
        <v>825000</v>
      </c>
      <c r="S1121">
        <v>434755</v>
      </c>
      <c r="T1121">
        <v>0.52697575757575699</v>
      </c>
      <c r="U1121">
        <v>1</v>
      </c>
    </row>
    <row r="1122" spans="1:21" x14ac:dyDescent="0.4">
      <c r="A1122">
        <v>1120</v>
      </c>
      <c r="B1122" t="s">
        <v>12057</v>
      </c>
      <c r="C1122" s="1">
        <v>45047</v>
      </c>
      <c r="D1122" t="s">
        <v>1868</v>
      </c>
      <c r="E1122" t="s">
        <v>1869</v>
      </c>
      <c r="F1122">
        <v>10</v>
      </c>
      <c r="G1122">
        <v>20</v>
      </c>
      <c r="H1122">
        <v>30</v>
      </c>
      <c r="I1122">
        <v>20</v>
      </c>
      <c r="J1122">
        <v>20</v>
      </c>
      <c r="K1122">
        <v>28</v>
      </c>
      <c r="L1122">
        <v>53</v>
      </c>
      <c r="M1122">
        <v>75</v>
      </c>
      <c r="N1122">
        <v>1</v>
      </c>
      <c r="O1122">
        <v>1</v>
      </c>
      <c r="P1122">
        <v>21.757161459999999</v>
      </c>
      <c r="Q1122">
        <v>1165</v>
      </c>
      <c r="R1122">
        <v>825000</v>
      </c>
      <c r="S1122">
        <v>113400</v>
      </c>
      <c r="T1122">
        <v>0.137454545454545</v>
      </c>
      <c r="U1122">
        <v>0</v>
      </c>
    </row>
    <row r="1123" spans="1:21" x14ac:dyDescent="0.4">
      <c r="A1123">
        <v>1121</v>
      </c>
      <c r="B1123" t="s">
        <v>12057</v>
      </c>
      <c r="C1123" s="1">
        <v>45047</v>
      </c>
      <c r="D1123" t="s">
        <v>1870</v>
      </c>
      <c r="E1123" t="s">
        <v>1871</v>
      </c>
      <c r="F1123">
        <v>20</v>
      </c>
      <c r="G1123">
        <v>20</v>
      </c>
      <c r="H1123">
        <v>40</v>
      </c>
      <c r="I1123">
        <v>20</v>
      </c>
      <c r="J1123">
        <v>30</v>
      </c>
      <c r="K1123">
        <v>183</v>
      </c>
      <c r="L1123">
        <v>194</v>
      </c>
      <c r="M1123">
        <v>202</v>
      </c>
      <c r="N1123">
        <v>0</v>
      </c>
      <c r="O1123">
        <v>2</v>
      </c>
      <c r="P1123">
        <v>17.999565969999999</v>
      </c>
      <c r="Q1123">
        <v>836</v>
      </c>
      <c r="R1123">
        <v>825000</v>
      </c>
      <c r="S1123">
        <v>147162</v>
      </c>
      <c r="T1123">
        <v>0.17837818181818099</v>
      </c>
      <c r="U1123">
        <v>0</v>
      </c>
    </row>
    <row r="1124" spans="1:21" x14ac:dyDescent="0.4">
      <c r="A1124">
        <v>1122</v>
      </c>
      <c r="B1124" t="s">
        <v>12057</v>
      </c>
      <c r="C1124" s="1">
        <v>45047</v>
      </c>
      <c r="D1124" t="s">
        <v>1872</v>
      </c>
      <c r="F1124">
        <v>10</v>
      </c>
      <c r="G1124">
        <v>10</v>
      </c>
      <c r="H1124">
        <v>10</v>
      </c>
      <c r="I1124">
        <v>10</v>
      </c>
      <c r="J1124">
        <v>10</v>
      </c>
      <c r="K1124">
        <v>58</v>
      </c>
      <c r="L1124">
        <v>91</v>
      </c>
      <c r="M1124">
        <v>83</v>
      </c>
      <c r="N1124">
        <v>0</v>
      </c>
      <c r="O1124">
        <v>1</v>
      </c>
      <c r="P1124">
        <v>0</v>
      </c>
      <c r="Q1124">
        <v>4301</v>
      </c>
      <c r="R1124">
        <v>825000</v>
      </c>
      <c r="S1124">
        <v>745024</v>
      </c>
      <c r="T1124">
        <v>0.90305939393939305</v>
      </c>
      <c r="U1124">
        <v>1</v>
      </c>
    </row>
    <row r="1125" spans="1:21" x14ac:dyDescent="0.4">
      <c r="A1125">
        <v>1123</v>
      </c>
      <c r="B1125" t="s">
        <v>12057</v>
      </c>
      <c r="C1125" s="1">
        <v>45047</v>
      </c>
      <c r="D1125" t="s">
        <v>1873</v>
      </c>
      <c r="E1125" t="s">
        <v>1874</v>
      </c>
      <c r="F1125">
        <v>10</v>
      </c>
      <c r="G1125">
        <v>10</v>
      </c>
      <c r="H1125">
        <v>10</v>
      </c>
      <c r="I1125">
        <v>20</v>
      </c>
      <c r="J1125">
        <v>10</v>
      </c>
      <c r="K1125">
        <v>32</v>
      </c>
      <c r="L1125">
        <v>22</v>
      </c>
      <c r="M1125">
        <v>27</v>
      </c>
      <c r="N1125">
        <v>2</v>
      </c>
      <c r="O1125">
        <v>1</v>
      </c>
      <c r="P1125">
        <v>9.1656901039999994</v>
      </c>
      <c r="Q1125">
        <v>1246</v>
      </c>
      <c r="R1125">
        <v>825000</v>
      </c>
      <c r="S1125">
        <v>454362</v>
      </c>
      <c r="T1125">
        <v>0.550741818181818</v>
      </c>
      <c r="U1125">
        <v>1</v>
      </c>
    </row>
    <row r="1126" spans="1:21" x14ac:dyDescent="0.4">
      <c r="A1126">
        <v>1124</v>
      </c>
      <c r="B1126" t="s">
        <v>12057</v>
      </c>
      <c r="C1126" s="1">
        <v>45047</v>
      </c>
      <c r="D1126" t="s">
        <v>1875</v>
      </c>
      <c r="F1126">
        <v>10</v>
      </c>
      <c r="G1126">
        <v>20</v>
      </c>
      <c r="H1126">
        <v>10</v>
      </c>
      <c r="I1126">
        <v>20</v>
      </c>
      <c r="J1126">
        <v>20</v>
      </c>
      <c r="K1126">
        <v>62</v>
      </c>
      <c r="L1126">
        <v>87</v>
      </c>
      <c r="M1126">
        <v>117</v>
      </c>
      <c r="N1126">
        <v>0</v>
      </c>
      <c r="O1126">
        <v>0</v>
      </c>
      <c r="P1126">
        <v>0</v>
      </c>
      <c r="Q1126">
        <v>3744</v>
      </c>
      <c r="R1126">
        <v>825000</v>
      </c>
      <c r="S1126">
        <v>1645055</v>
      </c>
      <c r="T1126">
        <v>1.9940060606060599</v>
      </c>
      <c r="U1126">
        <v>2</v>
      </c>
    </row>
    <row r="1127" spans="1:21" x14ac:dyDescent="0.4">
      <c r="A1127">
        <v>1125</v>
      </c>
      <c r="B1127" t="s">
        <v>12057</v>
      </c>
      <c r="C1127" s="1">
        <v>45047</v>
      </c>
      <c r="D1127" t="s">
        <v>1876</v>
      </c>
      <c r="F1127">
        <v>10</v>
      </c>
      <c r="G1127">
        <v>10</v>
      </c>
      <c r="H1127">
        <v>10</v>
      </c>
      <c r="I1127">
        <v>20</v>
      </c>
      <c r="J1127">
        <v>10</v>
      </c>
      <c r="K1127">
        <v>4</v>
      </c>
      <c r="L1127">
        <v>6</v>
      </c>
      <c r="M1127">
        <v>11</v>
      </c>
      <c r="N1127">
        <v>1</v>
      </c>
      <c r="O1127">
        <v>1</v>
      </c>
      <c r="P1127">
        <v>0</v>
      </c>
      <c r="Q1127">
        <v>663</v>
      </c>
      <c r="R1127">
        <v>825000</v>
      </c>
      <c r="S1127">
        <v>36061</v>
      </c>
      <c r="T1127">
        <v>4.3710303030303002E-2</v>
      </c>
      <c r="U1127">
        <v>0</v>
      </c>
    </row>
    <row r="1128" spans="1:21" x14ac:dyDescent="0.4">
      <c r="A1128">
        <v>1126</v>
      </c>
      <c r="B1128" t="s">
        <v>12057</v>
      </c>
      <c r="C1128" s="1">
        <v>45047</v>
      </c>
      <c r="D1128" t="s">
        <v>1877</v>
      </c>
      <c r="F1128">
        <v>20</v>
      </c>
      <c r="G1128">
        <v>20</v>
      </c>
      <c r="H1128">
        <v>10</v>
      </c>
      <c r="I1128">
        <v>30</v>
      </c>
      <c r="J1128">
        <v>50</v>
      </c>
      <c r="K1128">
        <v>45</v>
      </c>
      <c r="L1128">
        <v>49</v>
      </c>
      <c r="M1128">
        <v>41</v>
      </c>
      <c r="N1128">
        <v>0</v>
      </c>
      <c r="O1128">
        <v>1</v>
      </c>
      <c r="P1128">
        <v>0</v>
      </c>
      <c r="Q1128">
        <v>2311</v>
      </c>
      <c r="R1128">
        <v>825000</v>
      </c>
      <c r="S1128">
        <v>236424</v>
      </c>
      <c r="T1128">
        <v>0.28657454545454503</v>
      </c>
      <c r="U1128">
        <v>0</v>
      </c>
    </row>
    <row r="1129" spans="1:21" x14ac:dyDescent="0.4">
      <c r="A1129">
        <v>1127</v>
      </c>
      <c r="B1129" t="s">
        <v>12057</v>
      </c>
      <c r="C1129" s="1">
        <v>45017</v>
      </c>
      <c r="D1129" t="s">
        <v>1878</v>
      </c>
      <c r="E1129" t="s">
        <v>1879</v>
      </c>
      <c r="F1129">
        <v>10</v>
      </c>
      <c r="G1129">
        <v>10</v>
      </c>
      <c r="H1129">
        <v>10</v>
      </c>
      <c r="I1129">
        <v>10</v>
      </c>
      <c r="J1129">
        <v>20</v>
      </c>
      <c r="K1129">
        <v>50</v>
      </c>
      <c r="L1129">
        <v>51</v>
      </c>
      <c r="M1129">
        <v>52</v>
      </c>
      <c r="N1129">
        <v>2</v>
      </c>
      <c r="O1129">
        <v>1</v>
      </c>
      <c r="P1129">
        <v>6.7797309029999999</v>
      </c>
      <c r="Q1129">
        <v>1815</v>
      </c>
      <c r="R1129">
        <v>812000</v>
      </c>
      <c r="S1129">
        <v>376377</v>
      </c>
      <c r="T1129">
        <v>0.46351847290640302</v>
      </c>
      <c r="U1129">
        <v>1</v>
      </c>
    </row>
    <row r="1130" spans="1:21" x14ac:dyDescent="0.4">
      <c r="A1130">
        <v>1128</v>
      </c>
      <c r="B1130" t="s">
        <v>12057</v>
      </c>
      <c r="C1130" s="1">
        <v>45017</v>
      </c>
      <c r="D1130" t="s">
        <v>1880</v>
      </c>
      <c r="F1130">
        <v>10</v>
      </c>
      <c r="G1130">
        <v>10</v>
      </c>
      <c r="H1130">
        <v>10</v>
      </c>
      <c r="I1130">
        <v>10</v>
      </c>
      <c r="J1130">
        <v>20</v>
      </c>
      <c r="K1130">
        <v>99</v>
      </c>
      <c r="L1130">
        <v>88</v>
      </c>
      <c r="M1130">
        <v>62</v>
      </c>
      <c r="N1130">
        <v>1</v>
      </c>
      <c r="O1130">
        <v>1</v>
      </c>
      <c r="P1130">
        <v>0</v>
      </c>
      <c r="Q1130">
        <v>1281</v>
      </c>
      <c r="R1130">
        <v>812000</v>
      </c>
      <c r="S1130">
        <v>901096</v>
      </c>
      <c r="T1130">
        <v>1.1097241379310301</v>
      </c>
      <c r="U1130">
        <v>1</v>
      </c>
    </row>
    <row r="1131" spans="1:21" x14ac:dyDescent="0.4">
      <c r="A1131">
        <v>1129</v>
      </c>
      <c r="B1131" t="s">
        <v>12057</v>
      </c>
      <c r="C1131" s="1">
        <v>45017</v>
      </c>
      <c r="D1131" t="s">
        <v>1881</v>
      </c>
      <c r="E1131" t="s">
        <v>1882</v>
      </c>
      <c r="F1131">
        <v>10</v>
      </c>
      <c r="G1131">
        <v>10</v>
      </c>
      <c r="H1131">
        <v>40</v>
      </c>
      <c r="I1131">
        <v>20</v>
      </c>
      <c r="J1131">
        <v>10</v>
      </c>
      <c r="K1131">
        <v>38</v>
      </c>
      <c r="L1131">
        <v>49</v>
      </c>
      <c r="M1131">
        <v>51</v>
      </c>
      <c r="N1131">
        <v>2</v>
      </c>
      <c r="O1131">
        <v>1</v>
      </c>
      <c r="P1131">
        <v>14.620551219999999</v>
      </c>
      <c r="Q1131">
        <v>1878</v>
      </c>
      <c r="R1131">
        <v>812000</v>
      </c>
      <c r="S1131">
        <v>644497</v>
      </c>
      <c r="T1131">
        <v>0.79371551724137901</v>
      </c>
      <c r="U1131">
        <v>1</v>
      </c>
    </row>
    <row r="1132" spans="1:21" x14ac:dyDescent="0.4">
      <c r="A1132">
        <v>1130</v>
      </c>
      <c r="B1132" t="s">
        <v>12057</v>
      </c>
      <c r="C1132" s="1">
        <v>45017</v>
      </c>
      <c r="D1132" t="s">
        <v>1883</v>
      </c>
      <c r="E1132" t="s">
        <v>1884</v>
      </c>
      <c r="F1132">
        <v>10</v>
      </c>
      <c r="G1132">
        <v>20</v>
      </c>
      <c r="H1132">
        <v>20</v>
      </c>
      <c r="I1132">
        <v>20</v>
      </c>
      <c r="J1132">
        <v>20</v>
      </c>
      <c r="K1132">
        <v>228</v>
      </c>
      <c r="L1132">
        <v>237</v>
      </c>
      <c r="M1132">
        <v>226</v>
      </c>
      <c r="N1132">
        <v>2</v>
      </c>
      <c r="O1132">
        <v>1</v>
      </c>
      <c r="P1132">
        <v>18.515625</v>
      </c>
      <c r="Q1132">
        <v>1292</v>
      </c>
      <c r="R1132">
        <v>812000</v>
      </c>
      <c r="S1132">
        <v>817520</v>
      </c>
      <c r="T1132">
        <v>1.0067980295566501</v>
      </c>
      <c r="U1132">
        <v>1</v>
      </c>
    </row>
    <row r="1133" spans="1:21" x14ac:dyDescent="0.4">
      <c r="A1133">
        <v>1131</v>
      </c>
      <c r="B1133" t="s">
        <v>12057</v>
      </c>
      <c r="C1133" s="1">
        <v>45017</v>
      </c>
      <c r="D1133" t="s">
        <v>1885</v>
      </c>
      <c r="F1133">
        <v>10</v>
      </c>
      <c r="G1133">
        <v>10</v>
      </c>
      <c r="H1133">
        <v>10</v>
      </c>
      <c r="I1133">
        <v>10</v>
      </c>
      <c r="J1133">
        <v>10</v>
      </c>
      <c r="K1133">
        <v>105</v>
      </c>
      <c r="L1133">
        <v>84</v>
      </c>
      <c r="M1133">
        <v>68</v>
      </c>
      <c r="N1133">
        <v>0</v>
      </c>
      <c r="O1133">
        <v>1</v>
      </c>
      <c r="P1133">
        <v>0</v>
      </c>
      <c r="Q1133">
        <v>2188</v>
      </c>
      <c r="R1133">
        <v>812000</v>
      </c>
      <c r="S1133">
        <v>93596</v>
      </c>
      <c r="T1133">
        <v>0.11526600985221599</v>
      </c>
      <c r="U1133">
        <v>0</v>
      </c>
    </row>
    <row r="1134" spans="1:21" x14ac:dyDescent="0.4">
      <c r="A1134">
        <v>1132</v>
      </c>
      <c r="B1134" t="s">
        <v>12057</v>
      </c>
      <c r="C1134" s="1">
        <v>45017</v>
      </c>
      <c r="D1134" t="s">
        <v>1886</v>
      </c>
      <c r="E1134" t="s">
        <v>1887</v>
      </c>
      <c r="F1134">
        <v>20</v>
      </c>
      <c r="G1134">
        <v>10</v>
      </c>
      <c r="H1134">
        <v>20</v>
      </c>
      <c r="I1134">
        <v>10</v>
      </c>
      <c r="J1134">
        <v>10</v>
      </c>
      <c r="K1134">
        <v>18</v>
      </c>
      <c r="L1134">
        <v>19</v>
      </c>
      <c r="M1134">
        <v>14</v>
      </c>
      <c r="N1134">
        <v>1</v>
      </c>
      <c r="O1134">
        <v>2</v>
      </c>
      <c r="P1134">
        <v>22.279730900000001</v>
      </c>
      <c r="Q1134">
        <v>485</v>
      </c>
      <c r="R1134">
        <v>812000</v>
      </c>
      <c r="S1134">
        <v>75179</v>
      </c>
      <c r="T1134">
        <v>9.2584975369458103E-2</v>
      </c>
      <c r="U1134">
        <v>0</v>
      </c>
    </row>
    <row r="1135" spans="1:21" x14ac:dyDescent="0.4">
      <c r="A1135">
        <v>1133</v>
      </c>
      <c r="B1135" t="s">
        <v>12057</v>
      </c>
      <c r="C1135" s="1">
        <v>45017</v>
      </c>
      <c r="D1135" t="s">
        <v>1888</v>
      </c>
      <c r="E1135" t="s">
        <v>1889</v>
      </c>
      <c r="F1135">
        <v>20</v>
      </c>
      <c r="G1135">
        <v>10</v>
      </c>
      <c r="H1135">
        <v>20</v>
      </c>
      <c r="I1135">
        <v>10</v>
      </c>
      <c r="J1135">
        <v>20</v>
      </c>
      <c r="K1135">
        <v>45</v>
      </c>
      <c r="L1135">
        <v>46</v>
      </c>
      <c r="M1135">
        <v>52</v>
      </c>
      <c r="N1135">
        <v>1</v>
      </c>
      <c r="O1135">
        <v>2</v>
      </c>
      <c r="P1135">
        <v>16.88292101</v>
      </c>
      <c r="Q1135">
        <v>1825</v>
      </c>
      <c r="R1135">
        <v>812000</v>
      </c>
      <c r="S1135">
        <v>1473836</v>
      </c>
      <c r="T1135">
        <v>1.8150689655172401</v>
      </c>
      <c r="U1135">
        <v>2</v>
      </c>
    </row>
    <row r="1136" spans="1:21" x14ac:dyDescent="0.4">
      <c r="A1136">
        <v>1134</v>
      </c>
      <c r="B1136" t="s">
        <v>12057</v>
      </c>
      <c r="C1136" s="1">
        <v>45017</v>
      </c>
      <c r="D1136" t="s">
        <v>1890</v>
      </c>
      <c r="F1136">
        <v>10</v>
      </c>
      <c r="G1136">
        <v>10</v>
      </c>
      <c r="H1136">
        <v>10</v>
      </c>
      <c r="I1136">
        <v>20</v>
      </c>
      <c r="J1136">
        <v>10</v>
      </c>
      <c r="K1136">
        <v>165</v>
      </c>
      <c r="L1136">
        <v>157</v>
      </c>
      <c r="M1136">
        <v>136</v>
      </c>
      <c r="N1136">
        <v>0</v>
      </c>
      <c r="O1136">
        <v>1</v>
      </c>
      <c r="P1136">
        <v>0</v>
      </c>
      <c r="Q1136">
        <v>6006</v>
      </c>
      <c r="R1136">
        <v>812000</v>
      </c>
      <c r="S1136">
        <v>766497</v>
      </c>
      <c r="T1136">
        <v>0.94396182266009798</v>
      </c>
      <c r="U1136">
        <v>1</v>
      </c>
    </row>
    <row r="1137" spans="1:21" x14ac:dyDescent="0.4">
      <c r="A1137">
        <v>1135</v>
      </c>
      <c r="B1137" t="s">
        <v>12057</v>
      </c>
      <c r="C1137" s="1">
        <v>45017</v>
      </c>
      <c r="D1137" t="s">
        <v>1891</v>
      </c>
      <c r="E1137" t="s">
        <v>1892</v>
      </c>
      <c r="F1137">
        <v>10</v>
      </c>
      <c r="G1137">
        <v>10</v>
      </c>
      <c r="H1137">
        <v>10</v>
      </c>
      <c r="I1137">
        <v>10</v>
      </c>
      <c r="J1137">
        <v>10</v>
      </c>
      <c r="K1137">
        <v>243</v>
      </c>
      <c r="L1137">
        <v>237</v>
      </c>
      <c r="M1137">
        <v>231</v>
      </c>
      <c r="N1137">
        <v>2</v>
      </c>
      <c r="O1137">
        <v>2</v>
      </c>
      <c r="P1137">
        <v>28.27322049</v>
      </c>
      <c r="Q1137">
        <v>1561</v>
      </c>
      <c r="R1137">
        <v>812000</v>
      </c>
      <c r="S1137">
        <v>1617632</v>
      </c>
      <c r="T1137">
        <v>1.99215763546798</v>
      </c>
      <c r="U1137">
        <v>2</v>
      </c>
    </row>
    <row r="1138" spans="1:21" x14ac:dyDescent="0.4">
      <c r="A1138">
        <v>1136</v>
      </c>
      <c r="B1138" t="s">
        <v>12057</v>
      </c>
      <c r="C1138" s="1">
        <v>45017</v>
      </c>
      <c r="D1138" t="s">
        <v>1893</v>
      </c>
      <c r="F1138">
        <v>10</v>
      </c>
      <c r="G1138">
        <v>10</v>
      </c>
      <c r="H1138">
        <v>30</v>
      </c>
      <c r="I1138">
        <v>20</v>
      </c>
      <c r="J1138">
        <v>20</v>
      </c>
      <c r="K1138">
        <v>83</v>
      </c>
      <c r="L1138">
        <v>77</v>
      </c>
      <c r="M1138">
        <v>75</v>
      </c>
      <c r="N1138">
        <v>0</v>
      </c>
      <c r="O1138">
        <v>1</v>
      </c>
      <c r="P1138">
        <v>0</v>
      </c>
      <c r="Q1138">
        <v>1945</v>
      </c>
      <c r="R1138">
        <v>812000</v>
      </c>
      <c r="S1138">
        <v>147200</v>
      </c>
      <c r="T1138">
        <v>0.181280788177339</v>
      </c>
      <c r="U1138">
        <v>0</v>
      </c>
    </row>
    <row r="1139" spans="1:21" x14ac:dyDescent="0.4">
      <c r="A1139">
        <v>1137</v>
      </c>
      <c r="B1139" t="s">
        <v>12057</v>
      </c>
      <c r="C1139" s="1">
        <v>45017</v>
      </c>
      <c r="D1139" t="s">
        <v>1894</v>
      </c>
      <c r="F1139">
        <v>30</v>
      </c>
      <c r="G1139">
        <v>20</v>
      </c>
      <c r="H1139">
        <v>10</v>
      </c>
      <c r="I1139">
        <v>30</v>
      </c>
      <c r="J1139">
        <v>30</v>
      </c>
      <c r="K1139">
        <v>41</v>
      </c>
      <c r="L1139">
        <v>53</v>
      </c>
      <c r="M1139">
        <v>54</v>
      </c>
      <c r="N1139">
        <v>0</v>
      </c>
      <c r="O1139">
        <v>1</v>
      </c>
      <c r="P1139">
        <v>0</v>
      </c>
      <c r="Q1139">
        <v>2600</v>
      </c>
      <c r="R1139">
        <v>812000</v>
      </c>
      <c r="S1139">
        <v>623647</v>
      </c>
      <c r="T1139">
        <v>0.76803817733990098</v>
      </c>
      <c r="U1139">
        <v>1</v>
      </c>
    </row>
    <row r="1140" spans="1:21" x14ac:dyDescent="0.4">
      <c r="A1140">
        <v>1138</v>
      </c>
      <c r="B1140" t="s">
        <v>12057</v>
      </c>
      <c r="C1140" s="1">
        <v>45017</v>
      </c>
      <c r="D1140" t="s">
        <v>1895</v>
      </c>
      <c r="F1140">
        <v>10</v>
      </c>
      <c r="G1140">
        <v>10</v>
      </c>
      <c r="H1140">
        <v>10</v>
      </c>
      <c r="I1140">
        <v>20</v>
      </c>
      <c r="J1140">
        <v>10</v>
      </c>
      <c r="K1140">
        <v>11</v>
      </c>
      <c r="L1140">
        <v>15</v>
      </c>
      <c r="M1140">
        <v>17</v>
      </c>
      <c r="N1140">
        <v>0</v>
      </c>
      <c r="O1140">
        <v>1</v>
      </c>
      <c r="P1140">
        <v>0</v>
      </c>
      <c r="Q1140">
        <v>5247</v>
      </c>
      <c r="R1140">
        <v>812000</v>
      </c>
      <c r="S1140">
        <v>1473817</v>
      </c>
      <c r="T1140">
        <v>1.8150455665024601</v>
      </c>
      <c r="U1140">
        <v>2</v>
      </c>
    </row>
    <row r="1141" spans="1:21" x14ac:dyDescent="0.4">
      <c r="A1141">
        <v>1139</v>
      </c>
      <c r="B1141" t="s">
        <v>12057</v>
      </c>
      <c r="C1141" s="1">
        <v>44986</v>
      </c>
      <c r="D1141" t="s">
        <v>1896</v>
      </c>
      <c r="E1141" t="s">
        <v>1897</v>
      </c>
      <c r="F1141">
        <v>10</v>
      </c>
      <c r="G1141">
        <v>10</v>
      </c>
      <c r="H1141">
        <v>20</v>
      </c>
      <c r="I1141">
        <v>20</v>
      </c>
      <c r="J1141">
        <v>10</v>
      </c>
      <c r="K1141">
        <v>21</v>
      </c>
      <c r="L1141">
        <v>19</v>
      </c>
      <c r="M1141">
        <v>16</v>
      </c>
      <c r="N1141">
        <v>1</v>
      </c>
      <c r="O1141">
        <v>2</v>
      </c>
      <c r="P1141">
        <v>25.239149309999998</v>
      </c>
      <c r="Q1141">
        <v>3714</v>
      </c>
      <c r="R1141">
        <v>799000</v>
      </c>
      <c r="S1141">
        <v>2461912</v>
      </c>
      <c r="T1141">
        <v>3.0812415519399199</v>
      </c>
      <c r="U1141">
        <v>2</v>
      </c>
    </row>
    <row r="1142" spans="1:21" x14ac:dyDescent="0.4">
      <c r="A1142">
        <v>1140</v>
      </c>
      <c r="B1142" t="s">
        <v>12057</v>
      </c>
      <c r="C1142" s="1">
        <v>44986</v>
      </c>
      <c r="D1142" t="s">
        <v>1898</v>
      </c>
      <c r="F1142">
        <v>10</v>
      </c>
      <c r="G1142">
        <v>10</v>
      </c>
      <c r="H1142">
        <v>20</v>
      </c>
      <c r="I1142">
        <v>20</v>
      </c>
      <c r="J1142">
        <v>10</v>
      </c>
      <c r="K1142">
        <v>64</v>
      </c>
      <c r="L1142">
        <v>59</v>
      </c>
      <c r="M1142">
        <v>55</v>
      </c>
      <c r="N1142">
        <v>0</v>
      </c>
      <c r="O1142">
        <v>0</v>
      </c>
      <c r="P1142">
        <v>0</v>
      </c>
      <c r="Q1142">
        <v>486</v>
      </c>
      <c r="R1142">
        <v>799000</v>
      </c>
      <c r="S1142">
        <v>43530</v>
      </c>
      <c r="T1142">
        <v>5.44806007509386E-2</v>
      </c>
      <c r="U1142">
        <v>0</v>
      </c>
    </row>
    <row r="1143" spans="1:21" x14ac:dyDescent="0.4">
      <c r="A1143">
        <v>1141</v>
      </c>
      <c r="B1143" t="s">
        <v>12057</v>
      </c>
      <c r="C1143" s="1">
        <v>44986</v>
      </c>
      <c r="D1143" t="s">
        <v>1899</v>
      </c>
      <c r="E1143" t="s">
        <v>1900</v>
      </c>
      <c r="F1143">
        <v>10</v>
      </c>
      <c r="G1143">
        <v>20</v>
      </c>
      <c r="H1143">
        <v>20</v>
      </c>
      <c r="I1143">
        <v>20</v>
      </c>
      <c r="J1143">
        <v>10</v>
      </c>
      <c r="K1143">
        <v>45</v>
      </c>
      <c r="L1143">
        <v>47</v>
      </c>
      <c r="M1143">
        <v>51</v>
      </c>
      <c r="N1143">
        <v>2</v>
      </c>
      <c r="O1143">
        <v>1</v>
      </c>
      <c r="P1143">
        <v>10.22048611</v>
      </c>
      <c r="Q1143">
        <v>4022</v>
      </c>
      <c r="R1143">
        <v>799000</v>
      </c>
      <c r="S1143">
        <v>517719</v>
      </c>
      <c r="T1143">
        <v>0.64795869837296605</v>
      </c>
      <c r="U1143">
        <v>1</v>
      </c>
    </row>
    <row r="1144" spans="1:21" x14ac:dyDescent="0.4">
      <c r="A1144">
        <v>1142</v>
      </c>
      <c r="B1144" t="s">
        <v>12057</v>
      </c>
      <c r="C1144" s="1">
        <v>44986</v>
      </c>
      <c r="D1144" t="s">
        <v>1901</v>
      </c>
      <c r="E1144" t="s">
        <v>1902</v>
      </c>
      <c r="F1144">
        <v>10</v>
      </c>
      <c r="G1144">
        <v>10</v>
      </c>
      <c r="H1144">
        <v>40</v>
      </c>
      <c r="I1144">
        <v>20</v>
      </c>
      <c r="J1144">
        <v>20</v>
      </c>
      <c r="K1144">
        <v>43</v>
      </c>
      <c r="L1144">
        <v>49</v>
      </c>
      <c r="M1144">
        <v>51</v>
      </c>
      <c r="N1144">
        <v>2</v>
      </c>
      <c r="O1144">
        <v>1</v>
      </c>
      <c r="P1144">
        <v>12.19010417</v>
      </c>
      <c r="Q1144">
        <v>4190</v>
      </c>
      <c r="R1144">
        <v>799000</v>
      </c>
      <c r="S1144">
        <v>1503365</v>
      </c>
      <c r="T1144">
        <v>1.88155819774718</v>
      </c>
      <c r="U1144">
        <v>2</v>
      </c>
    </row>
    <row r="1145" spans="1:21" x14ac:dyDescent="0.4">
      <c r="A1145">
        <v>1143</v>
      </c>
      <c r="B1145" t="s">
        <v>12057</v>
      </c>
      <c r="C1145" s="1">
        <v>44986</v>
      </c>
      <c r="D1145" t="s">
        <v>1903</v>
      </c>
      <c r="E1145" t="s">
        <v>1904</v>
      </c>
      <c r="F1145">
        <v>10</v>
      </c>
      <c r="G1145">
        <v>10</v>
      </c>
      <c r="H1145">
        <v>20</v>
      </c>
      <c r="I1145">
        <v>10</v>
      </c>
      <c r="J1145">
        <v>20</v>
      </c>
      <c r="K1145">
        <v>54</v>
      </c>
      <c r="L1145">
        <v>48</v>
      </c>
      <c r="M1145">
        <v>45</v>
      </c>
      <c r="N1145">
        <v>2</v>
      </c>
      <c r="O1145">
        <v>2</v>
      </c>
      <c r="P1145">
        <v>23.145290800000001</v>
      </c>
      <c r="Q1145">
        <v>670</v>
      </c>
      <c r="R1145">
        <v>799000</v>
      </c>
      <c r="S1145">
        <v>1649886</v>
      </c>
      <c r="T1145">
        <v>2.0649386733416701</v>
      </c>
      <c r="U1145">
        <v>2</v>
      </c>
    </row>
    <row r="1146" spans="1:21" x14ac:dyDescent="0.4">
      <c r="A1146">
        <v>1144</v>
      </c>
      <c r="B1146" t="s">
        <v>12057</v>
      </c>
      <c r="C1146" s="1">
        <v>44986</v>
      </c>
      <c r="D1146" t="s">
        <v>1905</v>
      </c>
      <c r="E1146" t="s">
        <v>1906</v>
      </c>
      <c r="F1146">
        <v>10</v>
      </c>
      <c r="G1146">
        <v>10</v>
      </c>
      <c r="H1146">
        <v>30</v>
      </c>
      <c r="I1146">
        <v>20</v>
      </c>
      <c r="J1146">
        <v>20</v>
      </c>
      <c r="K1146">
        <v>193</v>
      </c>
      <c r="L1146">
        <v>198</v>
      </c>
      <c r="M1146">
        <v>203</v>
      </c>
      <c r="N1146">
        <v>1</v>
      </c>
      <c r="O1146">
        <v>2</v>
      </c>
      <c r="P1146">
        <v>0</v>
      </c>
      <c r="Q1146">
        <v>1053</v>
      </c>
      <c r="R1146">
        <v>799000</v>
      </c>
      <c r="S1146">
        <v>622228</v>
      </c>
      <c r="T1146">
        <v>0.77875844806007499</v>
      </c>
      <c r="U1146">
        <v>1</v>
      </c>
    </row>
    <row r="1147" spans="1:21" x14ac:dyDescent="0.4">
      <c r="A1147">
        <v>1145</v>
      </c>
      <c r="B1147" t="s">
        <v>12057</v>
      </c>
      <c r="C1147" s="1">
        <v>44986</v>
      </c>
      <c r="D1147" t="s">
        <v>1907</v>
      </c>
      <c r="E1147" t="s">
        <v>1908</v>
      </c>
      <c r="F1147">
        <v>20</v>
      </c>
      <c r="G1147">
        <v>10</v>
      </c>
      <c r="H1147">
        <v>20</v>
      </c>
      <c r="I1147">
        <v>20</v>
      </c>
      <c r="J1147">
        <v>30</v>
      </c>
      <c r="K1147">
        <v>72</v>
      </c>
      <c r="L1147">
        <v>91</v>
      </c>
      <c r="M1147">
        <v>96</v>
      </c>
      <c r="N1147">
        <v>0</v>
      </c>
      <c r="O1147">
        <v>1</v>
      </c>
      <c r="P1147">
        <v>4.60546875</v>
      </c>
      <c r="Q1147">
        <v>2488</v>
      </c>
      <c r="R1147">
        <v>799000</v>
      </c>
      <c r="S1147">
        <v>544394</v>
      </c>
      <c r="T1147">
        <v>0.68134418022528098</v>
      </c>
      <c r="U1147">
        <v>1</v>
      </c>
    </row>
    <row r="1148" spans="1:21" x14ac:dyDescent="0.4">
      <c r="A1148">
        <v>1146</v>
      </c>
      <c r="B1148" t="s">
        <v>12057</v>
      </c>
      <c r="C1148" s="1">
        <v>44986</v>
      </c>
      <c r="D1148" t="s">
        <v>1909</v>
      </c>
      <c r="F1148">
        <v>10</v>
      </c>
      <c r="G1148">
        <v>20</v>
      </c>
      <c r="H1148">
        <v>10</v>
      </c>
      <c r="I1148">
        <v>20</v>
      </c>
      <c r="J1148">
        <v>30</v>
      </c>
      <c r="K1148">
        <v>200</v>
      </c>
      <c r="L1148">
        <v>182</v>
      </c>
      <c r="M1148">
        <v>97</v>
      </c>
      <c r="N1148">
        <v>0</v>
      </c>
      <c r="O1148">
        <v>1</v>
      </c>
      <c r="P1148">
        <v>0</v>
      </c>
      <c r="Q1148">
        <v>772</v>
      </c>
      <c r="R1148">
        <v>799000</v>
      </c>
      <c r="S1148">
        <v>293887</v>
      </c>
      <c r="T1148">
        <v>0.36781852315394198</v>
      </c>
      <c r="U1148">
        <v>0</v>
      </c>
    </row>
    <row r="1149" spans="1:21" x14ac:dyDescent="0.4">
      <c r="A1149">
        <v>1147</v>
      </c>
      <c r="B1149" t="s">
        <v>12057</v>
      </c>
      <c r="C1149" s="1">
        <v>44986</v>
      </c>
      <c r="D1149" t="s">
        <v>1910</v>
      </c>
      <c r="E1149" t="s">
        <v>1911</v>
      </c>
      <c r="F1149">
        <v>20</v>
      </c>
      <c r="G1149">
        <v>20</v>
      </c>
      <c r="H1149">
        <v>20</v>
      </c>
      <c r="I1149">
        <v>20</v>
      </c>
      <c r="J1149">
        <v>20</v>
      </c>
      <c r="K1149">
        <v>52</v>
      </c>
      <c r="L1149">
        <v>58</v>
      </c>
      <c r="M1149">
        <v>53</v>
      </c>
      <c r="N1149">
        <v>0</v>
      </c>
      <c r="O1149">
        <v>1</v>
      </c>
      <c r="P1149">
        <v>14.2297092</v>
      </c>
      <c r="Q1149">
        <v>1076</v>
      </c>
      <c r="R1149">
        <v>799000</v>
      </c>
      <c r="S1149">
        <v>177758</v>
      </c>
      <c r="T1149">
        <v>0.22247559449311599</v>
      </c>
      <c r="U1149">
        <v>0</v>
      </c>
    </row>
    <row r="1150" spans="1:21" x14ac:dyDescent="0.4">
      <c r="A1150">
        <v>1148</v>
      </c>
      <c r="B1150" t="s">
        <v>12057</v>
      </c>
      <c r="C1150" s="1">
        <v>44986</v>
      </c>
      <c r="D1150" t="s">
        <v>1912</v>
      </c>
      <c r="E1150" t="s">
        <v>1913</v>
      </c>
      <c r="F1150">
        <v>10</v>
      </c>
      <c r="G1150">
        <v>10</v>
      </c>
      <c r="H1150">
        <v>20</v>
      </c>
      <c r="I1150">
        <v>20</v>
      </c>
      <c r="J1150">
        <v>10</v>
      </c>
      <c r="K1150">
        <v>67</v>
      </c>
      <c r="L1150">
        <v>56</v>
      </c>
      <c r="M1150">
        <v>26</v>
      </c>
      <c r="N1150">
        <v>1</v>
      </c>
      <c r="O1150">
        <v>1</v>
      </c>
      <c r="P1150">
        <v>14.95507812</v>
      </c>
      <c r="Q1150">
        <v>658</v>
      </c>
      <c r="R1150">
        <v>799000</v>
      </c>
      <c r="S1150">
        <v>519832</v>
      </c>
      <c r="T1150">
        <v>0.65060325406758401</v>
      </c>
      <c r="U1150">
        <v>1</v>
      </c>
    </row>
    <row r="1151" spans="1:21" x14ac:dyDescent="0.4">
      <c r="A1151">
        <v>1149</v>
      </c>
      <c r="B1151" t="s">
        <v>12057</v>
      </c>
      <c r="C1151" s="1">
        <v>44986</v>
      </c>
      <c r="D1151" t="s">
        <v>1914</v>
      </c>
      <c r="E1151" t="s">
        <v>1915</v>
      </c>
      <c r="F1151">
        <v>20</v>
      </c>
      <c r="G1151">
        <v>20</v>
      </c>
      <c r="H1151">
        <v>10</v>
      </c>
      <c r="I1151">
        <v>20</v>
      </c>
      <c r="J1151">
        <v>30</v>
      </c>
      <c r="K1151">
        <v>55</v>
      </c>
      <c r="L1151">
        <v>51</v>
      </c>
      <c r="M1151">
        <v>51</v>
      </c>
      <c r="N1151">
        <v>2</v>
      </c>
      <c r="O1151">
        <v>1</v>
      </c>
      <c r="P1151">
        <v>7.0978732640000004</v>
      </c>
      <c r="Q1151">
        <v>2723</v>
      </c>
      <c r="R1151">
        <v>799000</v>
      </c>
      <c r="S1151">
        <v>249074</v>
      </c>
      <c r="T1151">
        <v>0.31173216520650798</v>
      </c>
      <c r="U1151">
        <v>0</v>
      </c>
    </row>
    <row r="1152" spans="1:21" x14ac:dyDescent="0.4">
      <c r="A1152">
        <v>1150</v>
      </c>
      <c r="B1152" t="s">
        <v>12057</v>
      </c>
      <c r="C1152" s="1">
        <v>44986</v>
      </c>
      <c r="D1152" t="s">
        <v>1916</v>
      </c>
      <c r="E1152" t="s">
        <v>1917</v>
      </c>
      <c r="F1152">
        <v>10</v>
      </c>
      <c r="G1152">
        <v>10</v>
      </c>
      <c r="H1152">
        <v>20</v>
      </c>
      <c r="I1152">
        <v>20</v>
      </c>
      <c r="J1152">
        <v>20</v>
      </c>
      <c r="K1152">
        <v>62</v>
      </c>
      <c r="L1152">
        <v>50</v>
      </c>
      <c r="M1152">
        <v>25</v>
      </c>
      <c r="N1152">
        <v>1</v>
      </c>
      <c r="O1152">
        <v>1</v>
      </c>
      <c r="P1152">
        <v>20.29882813</v>
      </c>
      <c r="Q1152">
        <v>1332</v>
      </c>
      <c r="R1152">
        <v>799000</v>
      </c>
      <c r="S1152">
        <v>605163</v>
      </c>
      <c r="T1152">
        <v>0.75740050062578201</v>
      </c>
      <c r="U1152">
        <v>1</v>
      </c>
    </row>
    <row r="1153" spans="1:21" x14ac:dyDescent="0.4">
      <c r="A1153">
        <v>1151</v>
      </c>
      <c r="B1153" t="s">
        <v>12057</v>
      </c>
      <c r="C1153" s="1">
        <v>44958</v>
      </c>
      <c r="D1153" t="s">
        <v>1918</v>
      </c>
      <c r="E1153" t="s">
        <v>1474</v>
      </c>
      <c r="F1153">
        <v>10</v>
      </c>
      <c r="G1153">
        <v>10</v>
      </c>
      <c r="H1153">
        <v>10</v>
      </c>
      <c r="I1153">
        <v>20</v>
      </c>
      <c r="J1153">
        <v>20</v>
      </c>
      <c r="K1153">
        <v>102</v>
      </c>
      <c r="L1153">
        <v>82</v>
      </c>
      <c r="M1153">
        <v>60</v>
      </c>
      <c r="N1153">
        <v>1</v>
      </c>
      <c r="O1153">
        <v>1</v>
      </c>
      <c r="P1153">
        <v>0</v>
      </c>
      <c r="Q1153">
        <v>9545</v>
      </c>
      <c r="R1153">
        <v>781000</v>
      </c>
      <c r="S1153">
        <v>3080305</v>
      </c>
      <c r="T1153">
        <v>3.9440524967989701</v>
      </c>
      <c r="U1153">
        <v>2</v>
      </c>
    </row>
    <row r="1154" spans="1:21" x14ac:dyDescent="0.4">
      <c r="A1154">
        <v>1152</v>
      </c>
      <c r="B1154" t="s">
        <v>12057</v>
      </c>
      <c r="C1154" s="1">
        <v>44958</v>
      </c>
      <c r="D1154" t="s">
        <v>1919</v>
      </c>
      <c r="E1154" t="s">
        <v>1920</v>
      </c>
      <c r="F1154">
        <v>10</v>
      </c>
      <c r="G1154">
        <v>10</v>
      </c>
      <c r="H1154">
        <v>40</v>
      </c>
      <c r="I1154">
        <v>20</v>
      </c>
      <c r="J1154">
        <v>10</v>
      </c>
      <c r="K1154">
        <v>18</v>
      </c>
      <c r="L1154">
        <v>17</v>
      </c>
      <c r="M1154">
        <v>22</v>
      </c>
      <c r="N1154">
        <v>2</v>
      </c>
      <c r="O1154">
        <v>2</v>
      </c>
      <c r="P1154">
        <v>9.9542100690000002</v>
      </c>
      <c r="Q1154">
        <v>3782</v>
      </c>
      <c r="R1154">
        <v>781000</v>
      </c>
      <c r="S1154">
        <v>2435090</v>
      </c>
      <c r="T1154">
        <v>3.1179129321382799</v>
      </c>
      <c r="U1154">
        <v>2</v>
      </c>
    </row>
    <row r="1155" spans="1:21" x14ac:dyDescent="0.4">
      <c r="A1155">
        <v>1153</v>
      </c>
      <c r="B1155" t="s">
        <v>12057</v>
      </c>
      <c r="C1155" s="1">
        <v>44958</v>
      </c>
      <c r="D1155" t="s">
        <v>1921</v>
      </c>
      <c r="E1155" t="s">
        <v>1922</v>
      </c>
      <c r="F1155">
        <v>10</v>
      </c>
      <c r="G1155">
        <v>20</v>
      </c>
      <c r="H1155">
        <v>20</v>
      </c>
      <c r="I1155">
        <v>20</v>
      </c>
      <c r="J1155">
        <v>10</v>
      </c>
      <c r="K1155">
        <v>9</v>
      </c>
      <c r="L1155">
        <v>18</v>
      </c>
      <c r="M1155">
        <v>73</v>
      </c>
      <c r="N1155">
        <v>1</v>
      </c>
      <c r="O1155">
        <v>1</v>
      </c>
      <c r="P1155">
        <v>27.184461809999998</v>
      </c>
      <c r="Q1155">
        <v>581</v>
      </c>
      <c r="R1155">
        <v>781000</v>
      </c>
      <c r="S1155">
        <v>22084</v>
      </c>
      <c r="T1155">
        <v>2.8276568501920601E-2</v>
      </c>
      <c r="U1155">
        <v>0</v>
      </c>
    </row>
    <row r="1156" spans="1:21" x14ac:dyDescent="0.4">
      <c r="A1156">
        <v>1154</v>
      </c>
      <c r="B1156" t="s">
        <v>12057</v>
      </c>
      <c r="C1156" s="1">
        <v>44958</v>
      </c>
      <c r="D1156" t="s">
        <v>1923</v>
      </c>
      <c r="E1156" t="s">
        <v>1924</v>
      </c>
      <c r="F1156">
        <v>10</v>
      </c>
      <c r="G1156">
        <v>10</v>
      </c>
      <c r="H1156">
        <v>20</v>
      </c>
      <c r="I1156">
        <v>10</v>
      </c>
      <c r="J1156">
        <v>10</v>
      </c>
      <c r="K1156">
        <v>85</v>
      </c>
      <c r="L1156">
        <v>82</v>
      </c>
      <c r="M1156">
        <v>83</v>
      </c>
      <c r="N1156">
        <v>1</v>
      </c>
      <c r="O1156">
        <v>1</v>
      </c>
      <c r="P1156">
        <v>21.782009550000001</v>
      </c>
      <c r="Q1156">
        <v>4173</v>
      </c>
      <c r="R1156">
        <v>781000</v>
      </c>
      <c r="S1156">
        <v>1037070</v>
      </c>
      <c r="T1156">
        <v>1.32787451984635</v>
      </c>
      <c r="U1156">
        <v>2</v>
      </c>
    </row>
    <row r="1157" spans="1:21" x14ac:dyDescent="0.4">
      <c r="A1157">
        <v>1155</v>
      </c>
      <c r="B1157" t="s">
        <v>12057</v>
      </c>
      <c r="C1157" s="1">
        <v>44927</v>
      </c>
      <c r="D1157" t="s">
        <v>1925</v>
      </c>
      <c r="E1157" t="s">
        <v>1926</v>
      </c>
      <c r="F1157">
        <v>10</v>
      </c>
      <c r="G1157">
        <v>20</v>
      </c>
      <c r="H1157">
        <v>20</v>
      </c>
      <c r="I1157">
        <v>10</v>
      </c>
      <c r="J1157">
        <v>10</v>
      </c>
      <c r="K1157">
        <v>190</v>
      </c>
      <c r="L1157">
        <v>188</v>
      </c>
      <c r="M1157">
        <v>186</v>
      </c>
      <c r="N1157">
        <v>2</v>
      </c>
      <c r="O1157">
        <v>1</v>
      </c>
      <c r="P1157">
        <v>2.3470052080000001</v>
      </c>
      <c r="Q1157">
        <v>2306</v>
      </c>
      <c r="R1157">
        <v>760000</v>
      </c>
      <c r="S1157">
        <v>157371</v>
      </c>
      <c r="T1157">
        <v>0.207067105263157</v>
      </c>
      <c r="U1157">
        <v>0</v>
      </c>
    </row>
    <row r="1158" spans="1:21" x14ac:dyDescent="0.4">
      <c r="A1158">
        <v>1156</v>
      </c>
      <c r="B1158" t="s">
        <v>12057</v>
      </c>
      <c r="C1158" s="1">
        <v>44927</v>
      </c>
      <c r="D1158" t="s">
        <v>1927</v>
      </c>
      <c r="E1158" t="s">
        <v>1928</v>
      </c>
      <c r="F1158">
        <v>10</v>
      </c>
      <c r="G1158">
        <v>10</v>
      </c>
      <c r="H1158">
        <v>10</v>
      </c>
      <c r="I1158">
        <v>10</v>
      </c>
      <c r="J1158">
        <v>10</v>
      </c>
      <c r="K1158">
        <v>18</v>
      </c>
      <c r="L1158">
        <v>20</v>
      </c>
      <c r="M1158">
        <v>24</v>
      </c>
      <c r="N1158">
        <v>2</v>
      </c>
      <c r="O1158">
        <v>2</v>
      </c>
      <c r="P1158">
        <v>3.529296875</v>
      </c>
      <c r="Q1158">
        <v>17432</v>
      </c>
      <c r="R1158">
        <v>760000</v>
      </c>
      <c r="S1158">
        <v>2990146</v>
      </c>
      <c r="T1158">
        <v>3.9344026315789402</v>
      </c>
      <c r="U1158">
        <v>2</v>
      </c>
    </row>
    <row r="1159" spans="1:21" x14ac:dyDescent="0.4">
      <c r="A1159">
        <v>1157</v>
      </c>
      <c r="B1159" t="s">
        <v>12057</v>
      </c>
      <c r="C1159" s="1">
        <v>44927</v>
      </c>
      <c r="D1159" t="s">
        <v>1929</v>
      </c>
      <c r="E1159" t="s">
        <v>1930</v>
      </c>
      <c r="F1159">
        <v>10</v>
      </c>
      <c r="G1159">
        <v>10</v>
      </c>
      <c r="H1159">
        <v>40</v>
      </c>
      <c r="I1159">
        <v>30</v>
      </c>
      <c r="J1159">
        <v>20</v>
      </c>
      <c r="K1159">
        <v>53</v>
      </c>
      <c r="L1159">
        <v>47</v>
      </c>
      <c r="M1159">
        <v>53</v>
      </c>
      <c r="N1159">
        <v>1</v>
      </c>
      <c r="O1159">
        <v>1</v>
      </c>
      <c r="P1159">
        <v>11.64919705</v>
      </c>
      <c r="Q1159">
        <v>968</v>
      </c>
      <c r="R1159">
        <v>760000</v>
      </c>
      <c r="S1159">
        <v>101599</v>
      </c>
      <c r="T1159">
        <v>0.133682894736842</v>
      </c>
      <c r="U1159">
        <v>0</v>
      </c>
    </row>
    <row r="1160" spans="1:21" x14ac:dyDescent="0.4">
      <c r="A1160">
        <v>1158</v>
      </c>
      <c r="B1160" t="s">
        <v>12057</v>
      </c>
      <c r="C1160" s="1">
        <v>44927</v>
      </c>
      <c r="D1160" t="s">
        <v>1931</v>
      </c>
      <c r="E1160" t="s">
        <v>1932</v>
      </c>
      <c r="F1160">
        <v>10</v>
      </c>
      <c r="G1160">
        <v>10</v>
      </c>
      <c r="H1160">
        <v>10</v>
      </c>
      <c r="I1160">
        <v>10</v>
      </c>
      <c r="J1160">
        <v>10</v>
      </c>
      <c r="K1160">
        <v>41</v>
      </c>
      <c r="L1160">
        <v>51</v>
      </c>
      <c r="M1160">
        <v>74</v>
      </c>
      <c r="N1160">
        <v>1</v>
      </c>
      <c r="O1160">
        <v>2</v>
      </c>
      <c r="P1160">
        <v>25.975694440000002</v>
      </c>
      <c r="Q1160">
        <v>2476</v>
      </c>
      <c r="R1160">
        <v>760000</v>
      </c>
      <c r="S1160">
        <v>792056</v>
      </c>
      <c r="T1160">
        <v>1.04217894736842</v>
      </c>
      <c r="U1160">
        <v>1</v>
      </c>
    </row>
    <row r="1161" spans="1:21" x14ac:dyDescent="0.4">
      <c r="A1161">
        <v>1159</v>
      </c>
      <c r="B1161" t="s">
        <v>12057</v>
      </c>
      <c r="C1161" s="1">
        <v>44927</v>
      </c>
      <c r="D1161" t="s">
        <v>1933</v>
      </c>
      <c r="E1161" t="s">
        <v>1934</v>
      </c>
      <c r="F1161">
        <v>20</v>
      </c>
      <c r="G1161">
        <v>10</v>
      </c>
      <c r="H1161">
        <v>30</v>
      </c>
      <c r="I1161">
        <v>20</v>
      </c>
      <c r="J1161">
        <v>30</v>
      </c>
      <c r="K1161">
        <v>167</v>
      </c>
      <c r="L1161">
        <v>149</v>
      </c>
      <c r="M1161">
        <v>117</v>
      </c>
      <c r="N1161">
        <v>2</v>
      </c>
      <c r="O1161">
        <v>1</v>
      </c>
      <c r="P1161">
        <v>17.867838540000001</v>
      </c>
      <c r="Q1161">
        <v>3002</v>
      </c>
      <c r="R1161">
        <v>760000</v>
      </c>
      <c r="S1161">
        <v>729287</v>
      </c>
      <c r="T1161">
        <v>0.95958815789473595</v>
      </c>
      <c r="U1161">
        <v>1</v>
      </c>
    </row>
    <row r="1162" spans="1:21" x14ac:dyDescent="0.4">
      <c r="A1162">
        <v>1160</v>
      </c>
      <c r="B1162" t="s">
        <v>12057</v>
      </c>
      <c r="C1162" s="1">
        <v>44927</v>
      </c>
      <c r="D1162" t="s">
        <v>1935</v>
      </c>
      <c r="E1162" t="s">
        <v>1936</v>
      </c>
      <c r="F1162">
        <v>10</v>
      </c>
      <c r="G1162">
        <v>20</v>
      </c>
      <c r="H1162">
        <v>40</v>
      </c>
      <c r="I1162">
        <v>20</v>
      </c>
      <c r="J1162">
        <v>20</v>
      </c>
      <c r="K1162">
        <v>83</v>
      </c>
      <c r="L1162">
        <v>75</v>
      </c>
      <c r="M1162">
        <v>87</v>
      </c>
      <c r="N1162">
        <v>1</v>
      </c>
      <c r="O1162">
        <v>1</v>
      </c>
      <c r="P1162">
        <v>22.453776040000001</v>
      </c>
      <c r="Q1162">
        <v>2652</v>
      </c>
      <c r="R1162">
        <v>760000</v>
      </c>
      <c r="S1162">
        <v>359319</v>
      </c>
      <c r="T1162">
        <v>0.47278815789473599</v>
      </c>
      <c r="U1162">
        <v>1</v>
      </c>
    </row>
    <row r="1163" spans="1:21" x14ac:dyDescent="0.4">
      <c r="A1163">
        <v>1161</v>
      </c>
      <c r="B1163" t="s">
        <v>12057</v>
      </c>
      <c r="C1163" s="1">
        <v>44927</v>
      </c>
      <c r="D1163" t="s">
        <v>1937</v>
      </c>
      <c r="E1163" t="s">
        <v>1938</v>
      </c>
      <c r="F1163">
        <v>10</v>
      </c>
      <c r="G1163">
        <v>10</v>
      </c>
      <c r="H1163">
        <v>20</v>
      </c>
      <c r="I1163">
        <v>20</v>
      </c>
      <c r="J1163">
        <v>10</v>
      </c>
      <c r="K1163">
        <v>16</v>
      </c>
      <c r="L1163">
        <v>15</v>
      </c>
      <c r="M1163">
        <v>11</v>
      </c>
      <c r="N1163">
        <v>2</v>
      </c>
      <c r="O1163">
        <v>1</v>
      </c>
      <c r="P1163">
        <v>23.989691839999999</v>
      </c>
      <c r="Q1163">
        <v>290</v>
      </c>
      <c r="R1163">
        <v>760000</v>
      </c>
      <c r="S1163">
        <v>118237</v>
      </c>
      <c r="T1163">
        <v>0.15557499999999999</v>
      </c>
      <c r="U1163">
        <v>0</v>
      </c>
    </row>
    <row r="1164" spans="1:21" x14ac:dyDescent="0.4">
      <c r="A1164">
        <v>1162</v>
      </c>
      <c r="B1164" t="s">
        <v>12057</v>
      </c>
      <c r="C1164" s="1">
        <v>44896</v>
      </c>
      <c r="D1164" t="s">
        <v>1939</v>
      </c>
      <c r="E1164" t="s">
        <v>1940</v>
      </c>
      <c r="F1164">
        <v>20</v>
      </c>
      <c r="G1164">
        <v>20</v>
      </c>
      <c r="H1164">
        <v>20</v>
      </c>
      <c r="I1164">
        <v>20</v>
      </c>
      <c r="J1164">
        <v>40</v>
      </c>
      <c r="K1164">
        <v>205</v>
      </c>
      <c r="L1164">
        <v>198</v>
      </c>
      <c r="M1164">
        <v>181</v>
      </c>
      <c r="N1164">
        <v>0</v>
      </c>
      <c r="O1164">
        <v>1</v>
      </c>
      <c r="P1164">
        <v>7.7101779510000004</v>
      </c>
      <c r="Q1164">
        <v>2678</v>
      </c>
      <c r="R1164">
        <v>726000</v>
      </c>
      <c r="S1164">
        <v>759410</v>
      </c>
      <c r="T1164">
        <v>1.0460192837465501</v>
      </c>
      <c r="U1164">
        <v>1</v>
      </c>
    </row>
    <row r="1165" spans="1:21" x14ac:dyDescent="0.4">
      <c r="A1165">
        <v>1163</v>
      </c>
      <c r="B1165" t="s">
        <v>12057</v>
      </c>
      <c r="C1165" s="1">
        <v>44896</v>
      </c>
      <c r="D1165" t="s">
        <v>1941</v>
      </c>
      <c r="F1165">
        <v>10</v>
      </c>
      <c r="G1165">
        <v>10</v>
      </c>
      <c r="H1165">
        <v>10</v>
      </c>
      <c r="I1165">
        <v>20</v>
      </c>
      <c r="J1165">
        <v>10</v>
      </c>
      <c r="K1165">
        <v>48</v>
      </c>
      <c r="L1165">
        <v>43</v>
      </c>
      <c r="M1165">
        <v>44</v>
      </c>
      <c r="N1165">
        <v>0</v>
      </c>
      <c r="O1165">
        <v>1</v>
      </c>
      <c r="P1165">
        <v>0</v>
      </c>
      <c r="Q1165">
        <v>1348</v>
      </c>
      <c r="R1165">
        <v>726000</v>
      </c>
      <c r="S1165">
        <v>181357</v>
      </c>
      <c r="T1165">
        <v>0.24980303030303</v>
      </c>
      <c r="U1165">
        <v>0</v>
      </c>
    </row>
    <row r="1166" spans="1:21" x14ac:dyDescent="0.4">
      <c r="A1166">
        <v>1164</v>
      </c>
      <c r="B1166" t="s">
        <v>12057</v>
      </c>
      <c r="C1166" s="1">
        <v>44896</v>
      </c>
      <c r="D1166" t="s">
        <v>1942</v>
      </c>
      <c r="F1166">
        <v>20</v>
      </c>
      <c r="G1166">
        <v>10</v>
      </c>
      <c r="H1166">
        <v>10</v>
      </c>
      <c r="I1166">
        <v>20</v>
      </c>
      <c r="J1166">
        <v>20</v>
      </c>
      <c r="K1166">
        <v>191</v>
      </c>
      <c r="L1166">
        <v>198</v>
      </c>
      <c r="M1166">
        <v>198</v>
      </c>
      <c r="N1166">
        <v>0</v>
      </c>
      <c r="O1166">
        <v>1</v>
      </c>
      <c r="P1166">
        <v>0</v>
      </c>
      <c r="Q1166">
        <v>1375</v>
      </c>
      <c r="R1166">
        <v>726000</v>
      </c>
      <c r="S1166">
        <v>708229</v>
      </c>
      <c r="T1166">
        <v>0.97552203856749298</v>
      </c>
      <c r="U1166">
        <v>1</v>
      </c>
    </row>
    <row r="1167" spans="1:21" x14ac:dyDescent="0.4">
      <c r="A1167">
        <v>1165</v>
      </c>
      <c r="B1167" t="s">
        <v>12057</v>
      </c>
      <c r="C1167" s="1">
        <v>44896</v>
      </c>
      <c r="D1167" t="s">
        <v>1943</v>
      </c>
      <c r="F1167">
        <v>10</v>
      </c>
      <c r="G1167">
        <v>20</v>
      </c>
      <c r="H1167">
        <v>10</v>
      </c>
      <c r="I1167">
        <v>10</v>
      </c>
      <c r="J1167">
        <v>10</v>
      </c>
      <c r="K1167">
        <v>54</v>
      </c>
      <c r="L1167">
        <v>49</v>
      </c>
      <c r="M1167">
        <v>53</v>
      </c>
      <c r="N1167">
        <v>0</v>
      </c>
      <c r="O1167">
        <v>1</v>
      </c>
      <c r="P1167">
        <v>0</v>
      </c>
      <c r="Q1167">
        <v>172</v>
      </c>
      <c r="R1167">
        <v>726000</v>
      </c>
      <c r="S1167">
        <v>36639</v>
      </c>
      <c r="T1167">
        <v>5.0466942148760303E-2</v>
      </c>
      <c r="U1167">
        <v>0</v>
      </c>
    </row>
    <row r="1168" spans="1:21" x14ac:dyDescent="0.4">
      <c r="A1168">
        <v>1166</v>
      </c>
      <c r="B1168" t="s">
        <v>12057</v>
      </c>
      <c r="C1168" s="1">
        <v>44896</v>
      </c>
      <c r="D1168" t="s">
        <v>1944</v>
      </c>
      <c r="F1168">
        <v>20</v>
      </c>
      <c r="G1168">
        <v>10</v>
      </c>
      <c r="H1168">
        <v>10</v>
      </c>
      <c r="I1168">
        <v>20</v>
      </c>
      <c r="J1168">
        <v>40</v>
      </c>
      <c r="K1168">
        <v>137</v>
      </c>
      <c r="L1168">
        <v>117</v>
      </c>
      <c r="M1168">
        <v>93</v>
      </c>
      <c r="N1168">
        <v>0</v>
      </c>
      <c r="O1168">
        <v>1</v>
      </c>
      <c r="P1168">
        <v>0</v>
      </c>
      <c r="Q1168">
        <v>3755</v>
      </c>
      <c r="R1168">
        <v>726000</v>
      </c>
      <c r="S1168">
        <v>962950</v>
      </c>
      <c r="T1168">
        <v>1.3263774104683099</v>
      </c>
      <c r="U1168">
        <v>2</v>
      </c>
    </row>
    <row r="1169" spans="1:21" x14ac:dyDescent="0.4">
      <c r="A1169">
        <v>1167</v>
      </c>
      <c r="B1169" t="s">
        <v>12057</v>
      </c>
      <c r="C1169" s="1">
        <v>44896</v>
      </c>
      <c r="D1169" t="s">
        <v>1945</v>
      </c>
      <c r="F1169">
        <v>10</v>
      </c>
      <c r="G1169">
        <v>10</v>
      </c>
      <c r="H1169">
        <v>10</v>
      </c>
      <c r="I1169">
        <v>20</v>
      </c>
      <c r="J1169">
        <v>10</v>
      </c>
      <c r="K1169">
        <v>125</v>
      </c>
      <c r="L1169">
        <v>128</v>
      </c>
      <c r="M1169">
        <v>130</v>
      </c>
      <c r="N1169">
        <v>0</v>
      </c>
      <c r="O1169">
        <v>0</v>
      </c>
      <c r="P1169">
        <v>0</v>
      </c>
      <c r="Q1169">
        <v>4863</v>
      </c>
      <c r="R1169">
        <v>726000</v>
      </c>
      <c r="S1169">
        <v>1178107</v>
      </c>
      <c r="T1169">
        <v>1.6227369146005499</v>
      </c>
      <c r="U1169">
        <v>2</v>
      </c>
    </row>
    <row r="1170" spans="1:21" x14ac:dyDescent="0.4">
      <c r="A1170">
        <v>1168</v>
      </c>
      <c r="B1170" t="s">
        <v>12057</v>
      </c>
      <c r="C1170" s="1">
        <v>44896</v>
      </c>
      <c r="D1170" t="s">
        <v>1946</v>
      </c>
      <c r="E1170" t="s">
        <v>1947</v>
      </c>
      <c r="F1170">
        <v>10</v>
      </c>
      <c r="G1170">
        <v>10</v>
      </c>
      <c r="H1170">
        <v>40</v>
      </c>
      <c r="I1170">
        <v>10</v>
      </c>
      <c r="J1170">
        <v>10</v>
      </c>
      <c r="K1170">
        <v>13</v>
      </c>
      <c r="L1170">
        <v>44</v>
      </c>
      <c r="M1170">
        <v>55</v>
      </c>
      <c r="N1170">
        <v>1</v>
      </c>
      <c r="O1170">
        <v>1</v>
      </c>
      <c r="P1170">
        <v>13.69455295</v>
      </c>
      <c r="Q1170">
        <v>1601</v>
      </c>
      <c r="R1170">
        <v>726000</v>
      </c>
      <c r="S1170">
        <v>162858</v>
      </c>
      <c r="T1170">
        <v>0.224322314049586</v>
      </c>
      <c r="U1170">
        <v>0</v>
      </c>
    </row>
    <row r="1171" spans="1:21" x14ac:dyDescent="0.4">
      <c r="A1171">
        <v>1169</v>
      </c>
      <c r="B1171" t="s">
        <v>12057</v>
      </c>
      <c r="C1171" s="1">
        <v>44866</v>
      </c>
      <c r="D1171" t="s">
        <v>1948</v>
      </c>
      <c r="E1171" t="s">
        <v>1949</v>
      </c>
      <c r="F1171">
        <v>10</v>
      </c>
      <c r="G1171">
        <v>10</v>
      </c>
      <c r="H1171">
        <v>10</v>
      </c>
      <c r="I1171">
        <v>10</v>
      </c>
      <c r="J1171">
        <v>10</v>
      </c>
      <c r="K1171">
        <v>44</v>
      </c>
      <c r="L1171">
        <v>51</v>
      </c>
      <c r="M1171">
        <v>51</v>
      </c>
      <c r="N1171">
        <v>1</v>
      </c>
      <c r="O1171">
        <v>2</v>
      </c>
      <c r="P1171">
        <v>16.225585939999998</v>
      </c>
      <c r="Q1171">
        <v>1571</v>
      </c>
      <c r="R1171">
        <v>699000</v>
      </c>
      <c r="S1171">
        <v>44335</v>
      </c>
      <c r="T1171">
        <v>6.3426323319027103E-2</v>
      </c>
      <c r="U1171">
        <v>0</v>
      </c>
    </row>
    <row r="1172" spans="1:21" x14ac:dyDescent="0.4">
      <c r="A1172">
        <v>1170</v>
      </c>
      <c r="B1172" t="s">
        <v>12057</v>
      </c>
      <c r="C1172" s="1">
        <v>44866</v>
      </c>
      <c r="D1172" t="s">
        <v>1950</v>
      </c>
      <c r="F1172">
        <v>10</v>
      </c>
      <c r="G1172">
        <v>20</v>
      </c>
      <c r="H1172">
        <v>20</v>
      </c>
      <c r="I1172">
        <v>20</v>
      </c>
      <c r="J1172">
        <v>20</v>
      </c>
      <c r="K1172">
        <v>142</v>
      </c>
      <c r="L1172">
        <v>154</v>
      </c>
      <c r="M1172">
        <v>158</v>
      </c>
      <c r="N1172">
        <v>1</v>
      </c>
      <c r="O1172">
        <v>1</v>
      </c>
      <c r="P1172">
        <v>0</v>
      </c>
      <c r="Q1172">
        <v>1856</v>
      </c>
      <c r="R1172">
        <v>699000</v>
      </c>
      <c r="S1172">
        <v>81581</v>
      </c>
      <c r="T1172">
        <v>0.116711015736766</v>
      </c>
      <c r="U1172">
        <v>0</v>
      </c>
    </row>
    <row r="1173" spans="1:21" x14ac:dyDescent="0.4">
      <c r="A1173">
        <v>1171</v>
      </c>
      <c r="B1173" t="s">
        <v>12057</v>
      </c>
      <c r="C1173" s="1">
        <v>44866</v>
      </c>
      <c r="D1173" t="s">
        <v>1951</v>
      </c>
      <c r="F1173">
        <v>20</v>
      </c>
      <c r="G1173">
        <v>10</v>
      </c>
      <c r="H1173">
        <v>20</v>
      </c>
      <c r="I1173">
        <v>10</v>
      </c>
      <c r="J1173">
        <v>20</v>
      </c>
      <c r="K1173">
        <v>203</v>
      </c>
      <c r="L1173">
        <v>196</v>
      </c>
      <c r="M1173">
        <v>168</v>
      </c>
      <c r="N1173">
        <v>0</v>
      </c>
      <c r="O1173">
        <v>1</v>
      </c>
      <c r="P1173">
        <v>0</v>
      </c>
      <c r="Q1173">
        <v>989</v>
      </c>
      <c r="R1173">
        <v>699000</v>
      </c>
      <c r="S1173">
        <v>632347</v>
      </c>
      <c r="T1173">
        <v>0.90464520743919796</v>
      </c>
      <c r="U1173">
        <v>1</v>
      </c>
    </row>
    <row r="1174" spans="1:21" x14ac:dyDescent="0.4">
      <c r="A1174">
        <v>1172</v>
      </c>
      <c r="B1174" t="s">
        <v>12057</v>
      </c>
      <c r="C1174" s="1">
        <v>44866</v>
      </c>
      <c r="D1174" t="s">
        <v>1952</v>
      </c>
      <c r="E1174" t="s">
        <v>1953</v>
      </c>
      <c r="F1174">
        <v>10</v>
      </c>
      <c r="G1174">
        <v>10</v>
      </c>
      <c r="H1174">
        <v>10</v>
      </c>
      <c r="I1174">
        <v>20</v>
      </c>
      <c r="J1174">
        <v>10</v>
      </c>
      <c r="K1174">
        <v>24</v>
      </c>
      <c r="L1174">
        <v>28</v>
      </c>
      <c r="M1174">
        <v>27</v>
      </c>
      <c r="N1174">
        <v>2</v>
      </c>
      <c r="O1174">
        <v>1</v>
      </c>
      <c r="P1174">
        <v>9.3167317710000006</v>
      </c>
      <c r="Q1174">
        <v>6615</v>
      </c>
      <c r="R1174">
        <v>699000</v>
      </c>
      <c r="S1174">
        <v>4235224</v>
      </c>
      <c r="T1174">
        <v>6.0589756795421996</v>
      </c>
      <c r="U1174">
        <v>3</v>
      </c>
    </row>
    <row r="1175" spans="1:21" x14ac:dyDescent="0.4">
      <c r="A1175">
        <v>1173</v>
      </c>
      <c r="B1175" t="s">
        <v>12057</v>
      </c>
      <c r="C1175" s="1">
        <v>44866</v>
      </c>
      <c r="D1175" t="s">
        <v>1954</v>
      </c>
      <c r="E1175" t="s">
        <v>1955</v>
      </c>
      <c r="F1175">
        <v>10</v>
      </c>
      <c r="G1175">
        <v>10</v>
      </c>
      <c r="H1175">
        <v>40</v>
      </c>
      <c r="I1175">
        <v>20</v>
      </c>
      <c r="J1175">
        <v>10</v>
      </c>
      <c r="K1175">
        <v>130</v>
      </c>
      <c r="L1175">
        <v>118</v>
      </c>
      <c r="M1175">
        <v>91</v>
      </c>
      <c r="N1175">
        <v>1</v>
      </c>
      <c r="O1175">
        <v>2</v>
      </c>
      <c r="P1175">
        <v>12.334743919999999</v>
      </c>
      <c r="Q1175">
        <v>3647</v>
      </c>
      <c r="R1175">
        <v>699000</v>
      </c>
      <c r="S1175">
        <v>4395152</v>
      </c>
      <c r="T1175">
        <v>6.2877711015736697</v>
      </c>
      <c r="U1175">
        <v>3</v>
      </c>
    </row>
    <row r="1176" spans="1:21" x14ac:dyDescent="0.4">
      <c r="A1176">
        <v>1174</v>
      </c>
      <c r="B1176" t="s">
        <v>12057</v>
      </c>
      <c r="C1176" s="1">
        <v>44866</v>
      </c>
      <c r="D1176" t="s">
        <v>1956</v>
      </c>
      <c r="F1176">
        <v>30</v>
      </c>
      <c r="G1176">
        <v>30</v>
      </c>
      <c r="H1176">
        <v>10</v>
      </c>
      <c r="I1176">
        <v>40</v>
      </c>
      <c r="J1176">
        <v>40</v>
      </c>
      <c r="K1176">
        <v>87</v>
      </c>
      <c r="L1176">
        <v>124</v>
      </c>
      <c r="M1176">
        <v>122</v>
      </c>
      <c r="N1176">
        <v>0</v>
      </c>
      <c r="O1176">
        <v>1</v>
      </c>
      <c r="P1176">
        <v>0</v>
      </c>
      <c r="Q1176">
        <v>878</v>
      </c>
      <c r="R1176">
        <v>699000</v>
      </c>
      <c r="S1176">
        <v>330593</v>
      </c>
      <c r="T1176">
        <v>0.472951359084406</v>
      </c>
      <c r="U1176">
        <v>1</v>
      </c>
    </row>
    <row r="1177" spans="1:21" x14ac:dyDescent="0.4">
      <c r="A1177">
        <v>1175</v>
      </c>
      <c r="B1177" t="s">
        <v>12057</v>
      </c>
      <c r="C1177" s="1">
        <v>44866</v>
      </c>
      <c r="D1177" t="s">
        <v>1957</v>
      </c>
      <c r="E1177" t="s">
        <v>1958</v>
      </c>
      <c r="F1177">
        <v>30</v>
      </c>
      <c r="G1177">
        <v>10</v>
      </c>
      <c r="H1177">
        <v>10</v>
      </c>
      <c r="I1177">
        <v>30</v>
      </c>
      <c r="J1177">
        <v>40</v>
      </c>
      <c r="K1177">
        <v>129</v>
      </c>
      <c r="L1177">
        <v>115</v>
      </c>
      <c r="M1177">
        <v>87</v>
      </c>
      <c r="N1177">
        <v>0</v>
      </c>
      <c r="O1177">
        <v>1</v>
      </c>
      <c r="P1177">
        <v>18.756618920000001</v>
      </c>
      <c r="Q1177">
        <v>878</v>
      </c>
      <c r="R1177">
        <v>699000</v>
      </c>
      <c r="S1177">
        <v>1399951</v>
      </c>
      <c r="T1177">
        <v>2.00279113018598</v>
      </c>
      <c r="U1177">
        <v>2</v>
      </c>
    </row>
    <row r="1178" spans="1:21" x14ac:dyDescent="0.4">
      <c r="A1178">
        <v>1176</v>
      </c>
      <c r="B1178" t="s">
        <v>12057</v>
      </c>
      <c r="C1178" s="1">
        <v>44866</v>
      </c>
      <c r="D1178" t="s">
        <v>1959</v>
      </c>
      <c r="F1178">
        <v>10</v>
      </c>
      <c r="G1178">
        <v>10</v>
      </c>
      <c r="H1178">
        <v>10</v>
      </c>
      <c r="I1178">
        <v>10</v>
      </c>
      <c r="J1178">
        <v>10</v>
      </c>
      <c r="K1178">
        <v>233</v>
      </c>
      <c r="L1178">
        <v>230</v>
      </c>
      <c r="M1178">
        <v>237</v>
      </c>
      <c r="N1178">
        <v>0</v>
      </c>
      <c r="O1178">
        <v>2</v>
      </c>
      <c r="P1178">
        <v>0</v>
      </c>
      <c r="Q1178">
        <v>616</v>
      </c>
      <c r="R1178">
        <v>699000</v>
      </c>
      <c r="S1178">
        <v>222770</v>
      </c>
      <c r="T1178">
        <v>0.31869814020028597</v>
      </c>
      <c r="U1178">
        <v>0</v>
      </c>
    </row>
    <row r="1179" spans="1:21" x14ac:dyDescent="0.4">
      <c r="A1179">
        <v>1177</v>
      </c>
      <c r="B1179" t="s">
        <v>12057</v>
      </c>
      <c r="C1179" s="1">
        <v>44835</v>
      </c>
      <c r="D1179" t="s">
        <v>1960</v>
      </c>
      <c r="E1179" t="s">
        <v>1961</v>
      </c>
      <c r="F1179">
        <v>10</v>
      </c>
      <c r="G1179">
        <v>20</v>
      </c>
      <c r="H1179">
        <v>20</v>
      </c>
      <c r="I1179">
        <v>20</v>
      </c>
      <c r="J1179">
        <v>20</v>
      </c>
      <c r="K1179">
        <v>24</v>
      </c>
      <c r="L1179">
        <v>19</v>
      </c>
      <c r="M1179">
        <v>23</v>
      </c>
      <c r="N1179">
        <v>2</v>
      </c>
      <c r="O1179">
        <v>1</v>
      </c>
      <c r="P1179">
        <v>9.5053168400000008</v>
      </c>
      <c r="Q1179">
        <v>11224</v>
      </c>
      <c r="R1179">
        <v>679000</v>
      </c>
      <c r="S1179">
        <v>6149119</v>
      </c>
      <c r="T1179">
        <v>9.0561399116347499</v>
      </c>
      <c r="U1179">
        <v>3</v>
      </c>
    </row>
    <row r="1180" spans="1:21" x14ac:dyDescent="0.4">
      <c r="A1180">
        <v>1178</v>
      </c>
      <c r="B1180" t="s">
        <v>12057</v>
      </c>
      <c r="C1180" s="1">
        <v>44835</v>
      </c>
      <c r="D1180" t="s">
        <v>1962</v>
      </c>
      <c r="E1180" t="s">
        <v>1963</v>
      </c>
      <c r="F1180">
        <v>30</v>
      </c>
      <c r="G1180">
        <v>20</v>
      </c>
      <c r="H1180">
        <v>10</v>
      </c>
      <c r="I1180">
        <v>20</v>
      </c>
      <c r="J1180">
        <v>30</v>
      </c>
      <c r="K1180">
        <v>120</v>
      </c>
      <c r="L1180">
        <v>80</v>
      </c>
      <c r="M1180">
        <v>88</v>
      </c>
      <c r="N1180">
        <v>2</v>
      </c>
      <c r="O1180">
        <v>1</v>
      </c>
      <c r="P1180">
        <v>4.1116536459999997</v>
      </c>
      <c r="Q1180">
        <v>949</v>
      </c>
      <c r="R1180">
        <v>679000</v>
      </c>
      <c r="S1180">
        <v>70435</v>
      </c>
      <c r="T1180">
        <v>0.10373343151693599</v>
      </c>
      <c r="U1180">
        <v>0</v>
      </c>
    </row>
    <row r="1181" spans="1:21" x14ac:dyDescent="0.4">
      <c r="A1181">
        <v>1179</v>
      </c>
      <c r="B1181" t="s">
        <v>12057</v>
      </c>
      <c r="C1181" s="1">
        <v>44835</v>
      </c>
      <c r="D1181" t="s">
        <v>1964</v>
      </c>
      <c r="E1181" t="s">
        <v>1965</v>
      </c>
      <c r="F1181">
        <v>20</v>
      </c>
      <c r="G1181">
        <v>10</v>
      </c>
      <c r="H1181">
        <v>20</v>
      </c>
      <c r="I1181">
        <v>20</v>
      </c>
      <c r="J1181">
        <v>30</v>
      </c>
      <c r="K1181">
        <v>182</v>
      </c>
      <c r="L1181">
        <v>191</v>
      </c>
      <c r="M1181">
        <v>193</v>
      </c>
      <c r="N1181">
        <v>1</v>
      </c>
      <c r="O1181">
        <v>1</v>
      </c>
      <c r="P1181">
        <v>17.950737849999999</v>
      </c>
      <c r="Q1181">
        <v>909</v>
      </c>
      <c r="R1181">
        <v>679000</v>
      </c>
      <c r="S1181">
        <v>140402</v>
      </c>
      <c r="T1181">
        <v>0.20677761413843801</v>
      </c>
      <c r="U1181">
        <v>0</v>
      </c>
    </row>
    <row r="1182" spans="1:21" x14ac:dyDescent="0.4">
      <c r="A1182">
        <v>1180</v>
      </c>
      <c r="B1182" t="s">
        <v>12057</v>
      </c>
      <c r="C1182" s="1">
        <v>44805</v>
      </c>
      <c r="D1182" t="s">
        <v>1966</v>
      </c>
      <c r="E1182" t="s">
        <v>1967</v>
      </c>
      <c r="F1182">
        <v>20</v>
      </c>
      <c r="G1182">
        <v>20</v>
      </c>
      <c r="H1182">
        <v>20</v>
      </c>
      <c r="I1182">
        <v>20</v>
      </c>
      <c r="J1182">
        <v>30</v>
      </c>
      <c r="K1182">
        <v>80</v>
      </c>
      <c r="L1182">
        <v>78</v>
      </c>
      <c r="M1182">
        <v>73</v>
      </c>
      <c r="N1182">
        <v>1</v>
      </c>
      <c r="O1182">
        <v>1</v>
      </c>
      <c r="P1182">
        <v>5.6589626739999996</v>
      </c>
      <c r="Q1182">
        <v>1957</v>
      </c>
      <c r="R1182">
        <v>609000</v>
      </c>
      <c r="S1182">
        <v>860582</v>
      </c>
      <c r="T1182">
        <v>1.4131067323481099</v>
      </c>
      <c r="U1182">
        <v>2</v>
      </c>
    </row>
    <row r="1183" spans="1:21" x14ac:dyDescent="0.4">
      <c r="A1183">
        <v>1181</v>
      </c>
      <c r="B1183" t="s">
        <v>12057</v>
      </c>
      <c r="C1183" s="1">
        <v>44805</v>
      </c>
      <c r="D1183" t="s">
        <v>1968</v>
      </c>
      <c r="E1183" t="s">
        <v>1969</v>
      </c>
      <c r="F1183">
        <v>30</v>
      </c>
      <c r="G1183">
        <v>20</v>
      </c>
      <c r="H1183">
        <v>10</v>
      </c>
      <c r="I1183">
        <v>20</v>
      </c>
      <c r="J1183">
        <v>50</v>
      </c>
      <c r="K1183">
        <v>31</v>
      </c>
      <c r="L1183">
        <v>25</v>
      </c>
      <c r="M1183">
        <v>25</v>
      </c>
      <c r="N1183">
        <v>2</v>
      </c>
      <c r="O1183">
        <v>1</v>
      </c>
      <c r="P1183">
        <v>2.5347222220000001</v>
      </c>
      <c r="Q1183">
        <v>680</v>
      </c>
      <c r="R1183">
        <v>609000</v>
      </c>
      <c r="S1183">
        <v>576901</v>
      </c>
      <c r="T1183">
        <v>0.94729228243021302</v>
      </c>
      <c r="U1183">
        <v>1</v>
      </c>
    </row>
    <row r="1184" spans="1:21" x14ac:dyDescent="0.4">
      <c r="A1184">
        <v>1182</v>
      </c>
      <c r="B1184" t="s">
        <v>12057</v>
      </c>
      <c r="C1184" s="1">
        <v>44774</v>
      </c>
      <c r="D1184" t="s">
        <v>1970</v>
      </c>
      <c r="F1184">
        <v>10</v>
      </c>
      <c r="G1184">
        <v>10</v>
      </c>
      <c r="H1184">
        <v>10</v>
      </c>
      <c r="I1184">
        <v>10</v>
      </c>
      <c r="J1184">
        <v>10</v>
      </c>
      <c r="K1184">
        <v>193</v>
      </c>
      <c r="L1184">
        <v>197</v>
      </c>
      <c r="M1184">
        <v>201</v>
      </c>
      <c r="N1184">
        <v>0</v>
      </c>
      <c r="O1184">
        <v>1</v>
      </c>
      <c r="P1184">
        <v>0</v>
      </c>
      <c r="Q1184">
        <v>1905</v>
      </c>
      <c r="R1184">
        <v>584000</v>
      </c>
      <c r="S1184">
        <v>456150</v>
      </c>
      <c r="T1184">
        <v>0.78107876712328705</v>
      </c>
      <c r="U1184">
        <v>1</v>
      </c>
    </row>
    <row r="1185" spans="1:21" x14ac:dyDescent="0.4">
      <c r="A1185">
        <v>1183</v>
      </c>
      <c r="B1185" t="s">
        <v>12057</v>
      </c>
      <c r="C1185" s="1">
        <v>44774</v>
      </c>
      <c r="D1185" t="s">
        <v>1971</v>
      </c>
      <c r="E1185" t="s">
        <v>1972</v>
      </c>
      <c r="F1185">
        <v>10</v>
      </c>
      <c r="G1185">
        <v>10</v>
      </c>
      <c r="H1185">
        <v>20</v>
      </c>
      <c r="I1185">
        <v>20</v>
      </c>
      <c r="J1185">
        <v>10</v>
      </c>
      <c r="K1185">
        <v>156</v>
      </c>
      <c r="L1185">
        <v>162</v>
      </c>
      <c r="M1185">
        <v>161</v>
      </c>
      <c r="N1185">
        <v>0</v>
      </c>
      <c r="O1185">
        <v>1</v>
      </c>
      <c r="P1185">
        <v>2.6458333330000001</v>
      </c>
      <c r="Q1185">
        <v>879</v>
      </c>
      <c r="R1185">
        <v>584000</v>
      </c>
      <c r="S1185">
        <v>1224334</v>
      </c>
      <c r="T1185">
        <v>2.09646232876712</v>
      </c>
      <c r="U1185">
        <v>2</v>
      </c>
    </row>
    <row r="1186" spans="1:21" x14ac:dyDescent="0.4">
      <c r="A1186">
        <v>1184</v>
      </c>
      <c r="B1186" t="s">
        <v>12057</v>
      </c>
      <c r="C1186" s="1">
        <v>44743</v>
      </c>
      <c r="D1186" t="s">
        <v>1973</v>
      </c>
      <c r="F1186">
        <v>30</v>
      </c>
      <c r="G1186">
        <v>20</v>
      </c>
      <c r="H1186">
        <v>10</v>
      </c>
      <c r="I1186">
        <v>20</v>
      </c>
      <c r="J1186">
        <v>40</v>
      </c>
      <c r="K1186">
        <v>53</v>
      </c>
      <c r="L1186">
        <v>53</v>
      </c>
      <c r="M1186">
        <v>52</v>
      </c>
      <c r="N1186">
        <v>0</v>
      </c>
      <c r="O1186">
        <v>0</v>
      </c>
      <c r="P1186">
        <v>0</v>
      </c>
      <c r="Q1186">
        <v>1543</v>
      </c>
      <c r="R1186">
        <v>572000</v>
      </c>
      <c r="S1186">
        <v>486380</v>
      </c>
      <c r="T1186">
        <v>0.85031468531468501</v>
      </c>
      <c r="U1186">
        <v>1</v>
      </c>
    </row>
    <row r="1187" spans="1:21" x14ac:dyDescent="0.4">
      <c r="A1187">
        <v>1185</v>
      </c>
      <c r="B1187" t="s">
        <v>12057</v>
      </c>
      <c r="C1187" s="1">
        <v>44743</v>
      </c>
      <c r="D1187" t="s">
        <v>1974</v>
      </c>
      <c r="E1187" t="s">
        <v>1975</v>
      </c>
      <c r="F1187">
        <v>20</v>
      </c>
      <c r="G1187">
        <v>10</v>
      </c>
      <c r="H1187">
        <v>50</v>
      </c>
      <c r="I1187">
        <v>20</v>
      </c>
      <c r="J1187">
        <v>20</v>
      </c>
      <c r="K1187">
        <v>49</v>
      </c>
      <c r="L1187">
        <v>50</v>
      </c>
      <c r="M1187">
        <v>46</v>
      </c>
      <c r="N1187">
        <v>2</v>
      </c>
      <c r="O1187">
        <v>1</v>
      </c>
      <c r="P1187">
        <v>16.987847219999999</v>
      </c>
      <c r="Q1187">
        <v>1277</v>
      </c>
      <c r="R1187">
        <v>572000</v>
      </c>
      <c r="S1187">
        <v>236015</v>
      </c>
      <c r="T1187">
        <v>0.41261363636363602</v>
      </c>
      <c r="U1187">
        <v>1</v>
      </c>
    </row>
    <row r="1188" spans="1:21" x14ac:dyDescent="0.4">
      <c r="A1188">
        <v>1186</v>
      </c>
      <c r="B1188" t="s">
        <v>12057</v>
      </c>
      <c r="C1188" s="1">
        <v>44743</v>
      </c>
      <c r="D1188" t="s">
        <v>1976</v>
      </c>
      <c r="F1188">
        <v>10</v>
      </c>
      <c r="G1188">
        <v>10</v>
      </c>
      <c r="H1188">
        <v>10</v>
      </c>
      <c r="I1188">
        <v>10</v>
      </c>
      <c r="J1188">
        <v>10</v>
      </c>
      <c r="K1188">
        <v>195</v>
      </c>
      <c r="L1188">
        <v>194</v>
      </c>
      <c r="M1188">
        <v>199</v>
      </c>
      <c r="N1188">
        <v>0</v>
      </c>
      <c r="O1188">
        <v>1</v>
      </c>
      <c r="P1188">
        <v>0</v>
      </c>
      <c r="Q1188">
        <v>3604</v>
      </c>
      <c r="R1188">
        <v>572000</v>
      </c>
      <c r="S1188">
        <v>881515</v>
      </c>
      <c r="T1188">
        <v>1.5411101398601399</v>
      </c>
      <c r="U1188">
        <v>2</v>
      </c>
    </row>
    <row r="1189" spans="1:21" x14ac:dyDescent="0.4">
      <c r="A1189">
        <v>1187</v>
      </c>
      <c r="B1189" t="s">
        <v>12057</v>
      </c>
      <c r="C1189" s="1">
        <v>44743</v>
      </c>
      <c r="D1189" t="s">
        <v>1977</v>
      </c>
      <c r="F1189">
        <v>20</v>
      </c>
      <c r="G1189">
        <v>10</v>
      </c>
      <c r="H1189">
        <v>20</v>
      </c>
      <c r="I1189">
        <v>20</v>
      </c>
      <c r="J1189">
        <v>30</v>
      </c>
      <c r="K1189">
        <v>88</v>
      </c>
      <c r="L1189">
        <v>84</v>
      </c>
      <c r="M1189">
        <v>78</v>
      </c>
      <c r="N1189">
        <v>0</v>
      </c>
      <c r="O1189">
        <v>1</v>
      </c>
      <c r="P1189">
        <v>0</v>
      </c>
      <c r="Q1189">
        <v>817</v>
      </c>
      <c r="R1189">
        <v>572000</v>
      </c>
      <c r="S1189">
        <v>46277</v>
      </c>
      <c r="T1189">
        <v>8.0903846153846104E-2</v>
      </c>
      <c r="U1189">
        <v>0</v>
      </c>
    </row>
    <row r="1190" spans="1:21" x14ac:dyDescent="0.4">
      <c r="A1190">
        <v>1188</v>
      </c>
      <c r="B1190" t="s">
        <v>12057</v>
      </c>
      <c r="C1190" s="1">
        <v>44713</v>
      </c>
      <c r="D1190" t="s">
        <v>1978</v>
      </c>
      <c r="E1190" t="s">
        <v>1979</v>
      </c>
      <c r="F1190">
        <v>20</v>
      </c>
      <c r="G1190">
        <v>20</v>
      </c>
      <c r="H1190">
        <v>30</v>
      </c>
      <c r="I1190">
        <v>20</v>
      </c>
      <c r="J1190">
        <v>20</v>
      </c>
      <c r="K1190">
        <v>31</v>
      </c>
      <c r="L1190">
        <v>29</v>
      </c>
      <c r="M1190">
        <v>29</v>
      </c>
      <c r="N1190">
        <v>1</v>
      </c>
      <c r="O1190">
        <v>1</v>
      </c>
      <c r="P1190">
        <v>6.9232855899999999</v>
      </c>
      <c r="Q1190">
        <v>756</v>
      </c>
      <c r="R1190">
        <v>560000</v>
      </c>
      <c r="S1190">
        <v>261582</v>
      </c>
      <c r="T1190">
        <v>0.46711071428571399</v>
      </c>
      <c r="U1190">
        <v>1</v>
      </c>
    </row>
    <row r="1191" spans="1:21" x14ac:dyDescent="0.4">
      <c r="A1191">
        <v>1189</v>
      </c>
      <c r="B1191" t="s">
        <v>12057</v>
      </c>
      <c r="C1191" s="1">
        <v>44713</v>
      </c>
      <c r="D1191" t="s">
        <v>1980</v>
      </c>
      <c r="F1191">
        <v>20</v>
      </c>
      <c r="G1191">
        <v>20</v>
      </c>
      <c r="H1191">
        <v>10</v>
      </c>
      <c r="I1191">
        <v>10</v>
      </c>
      <c r="J1191">
        <v>20</v>
      </c>
      <c r="K1191">
        <v>48</v>
      </c>
      <c r="L1191">
        <v>121</v>
      </c>
      <c r="M1191">
        <v>180</v>
      </c>
      <c r="N1191">
        <v>1</v>
      </c>
      <c r="O1191">
        <v>1</v>
      </c>
      <c r="P1191">
        <v>0</v>
      </c>
      <c r="Q1191">
        <v>5172</v>
      </c>
      <c r="R1191">
        <v>560000</v>
      </c>
      <c r="S1191">
        <v>96949</v>
      </c>
      <c r="T1191">
        <v>0.17312321428571401</v>
      </c>
      <c r="U1191">
        <v>0</v>
      </c>
    </row>
    <row r="1192" spans="1:21" x14ac:dyDescent="0.4">
      <c r="A1192">
        <v>1190</v>
      </c>
      <c r="B1192" t="s">
        <v>12057</v>
      </c>
      <c r="C1192" s="1">
        <v>44713</v>
      </c>
      <c r="D1192" t="s">
        <v>1981</v>
      </c>
      <c r="E1192" t="s">
        <v>1982</v>
      </c>
      <c r="F1192">
        <v>20</v>
      </c>
      <c r="G1192">
        <v>20</v>
      </c>
      <c r="H1192">
        <v>40</v>
      </c>
      <c r="I1192">
        <v>20</v>
      </c>
      <c r="J1192">
        <v>20</v>
      </c>
      <c r="K1192">
        <v>215</v>
      </c>
      <c r="L1192">
        <v>191</v>
      </c>
      <c r="M1192">
        <v>173</v>
      </c>
      <c r="N1192">
        <v>2</v>
      </c>
      <c r="O1192">
        <v>1</v>
      </c>
      <c r="P1192">
        <v>7.6280381940000002</v>
      </c>
      <c r="Q1192">
        <v>3562</v>
      </c>
      <c r="R1192">
        <v>560000</v>
      </c>
      <c r="S1192">
        <v>1561797</v>
      </c>
      <c r="T1192">
        <v>2.7889232142857101</v>
      </c>
      <c r="U1192">
        <v>2</v>
      </c>
    </row>
    <row r="1193" spans="1:21" x14ac:dyDescent="0.4">
      <c r="A1193">
        <v>1191</v>
      </c>
      <c r="B1193" t="s">
        <v>12057</v>
      </c>
      <c r="C1193" s="1">
        <v>44713</v>
      </c>
      <c r="D1193" t="s">
        <v>1983</v>
      </c>
      <c r="F1193">
        <v>30</v>
      </c>
      <c r="G1193">
        <v>20</v>
      </c>
      <c r="H1193">
        <v>30</v>
      </c>
      <c r="I1193">
        <v>30</v>
      </c>
      <c r="J1193">
        <v>30</v>
      </c>
      <c r="K1193">
        <v>205</v>
      </c>
      <c r="L1193">
        <v>196</v>
      </c>
      <c r="M1193">
        <v>176</v>
      </c>
      <c r="N1193">
        <v>0</v>
      </c>
      <c r="O1193">
        <v>1</v>
      </c>
      <c r="P1193">
        <v>0</v>
      </c>
      <c r="Q1193">
        <v>4146</v>
      </c>
      <c r="R1193">
        <v>560000</v>
      </c>
      <c r="S1193">
        <v>1530120</v>
      </c>
      <c r="T1193">
        <v>2.7323571428571398</v>
      </c>
      <c r="U1193">
        <v>2</v>
      </c>
    </row>
    <row r="1194" spans="1:21" x14ac:dyDescent="0.4">
      <c r="A1194">
        <v>1192</v>
      </c>
      <c r="B1194" t="s">
        <v>12057</v>
      </c>
      <c r="C1194" s="1">
        <v>44713</v>
      </c>
      <c r="D1194" t="s">
        <v>1984</v>
      </c>
      <c r="F1194">
        <v>20</v>
      </c>
      <c r="G1194">
        <v>20</v>
      </c>
      <c r="H1194">
        <v>10</v>
      </c>
      <c r="I1194">
        <v>50</v>
      </c>
      <c r="J1194">
        <v>30</v>
      </c>
      <c r="K1194">
        <v>23</v>
      </c>
      <c r="L1194">
        <v>22</v>
      </c>
      <c r="M1194">
        <v>17</v>
      </c>
      <c r="N1194">
        <v>0</v>
      </c>
      <c r="O1194">
        <v>1</v>
      </c>
      <c r="P1194">
        <v>0</v>
      </c>
      <c r="Q1194">
        <v>1777</v>
      </c>
      <c r="R1194">
        <v>560000</v>
      </c>
      <c r="S1194">
        <v>54179</v>
      </c>
      <c r="T1194">
        <v>9.6748214285714201E-2</v>
      </c>
      <c r="U1194">
        <v>0</v>
      </c>
    </row>
    <row r="1195" spans="1:21" x14ac:dyDescent="0.4">
      <c r="A1195">
        <v>1193</v>
      </c>
      <c r="B1195" t="s">
        <v>12057</v>
      </c>
      <c r="C1195" s="1">
        <v>44713</v>
      </c>
      <c r="D1195" t="s">
        <v>1985</v>
      </c>
      <c r="F1195">
        <v>20</v>
      </c>
      <c r="G1195">
        <v>20</v>
      </c>
      <c r="H1195">
        <v>10</v>
      </c>
      <c r="I1195">
        <v>20</v>
      </c>
      <c r="J1195">
        <v>30</v>
      </c>
      <c r="K1195">
        <v>37</v>
      </c>
      <c r="L1195">
        <v>45</v>
      </c>
      <c r="M1195">
        <v>45</v>
      </c>
      <c r="N1195">
        <v>0</v>
      </c>
      <c r="O1195">
        <v>1</v>
      </c>
      <c r="P1195">
        <v>0</v>
      </c>
      <c r="Q1195">
        <v>5813</v>
      </c>
      <c r="R1195">
        <v>560000</v>
      </c>
      <c r="S1195">
        <v>2140104</v>
      </c>
      <c r="T1195">
        <v>3.8216142857142801</v>
      </c>
      <c r="U1195">
        <v>2</v>
      </c>
    </row>
    <row r="1196" spans="1:21" x14ac:dyDescent="0.4">
      <c r="A1196">
        <v>1194</v>
      </c>
      <c r="B1196" t="s">
        <v>12057</v>
      </c>
      <c r="C1196" s="1">
        <v>44682</v>
      </c>
      <c r="D1196" t="s">
        <v>1986</v>
      </c>
      <c r="E1196" t="s">
        <v>1987</v>
      </c>
      <c r="F1196">
        <v>10</v>
      </c>
      <c r="G1196">
        <v>10</v>
      </c>
      <c r="H1196">
        <v>10</v>
      </c>
      <c r="I1196">
        <v>20</v>
      </c>
      <c r="J1196">
        <v>20</v>
      </c>
      <c r="K1196">
        <v>31</v>
      </c>
      <c r="L1196">
        <v>24</v>
      </c>
      <c r="M1196">
        <v>25</v>
      </c>
      <c r="N1196">
        <v>1</v>
      </c>
      <c r="O1196">
        <v>2</v>
      </c>
      <c r="P1196">
        <v>11.305121529999999</v>
      </c>
      <c r="Q1196">
        <v>1801</v>
      </c>
      <c r="R1196">
        <v>540000</v>
      </c>
      <c r="S1196">
        <v>3298141</v>
      </c>
      <c r="T1196">
        <v>6.1076685185185102</v>
      </c>
      <c r="U1196">
        <v>3</v>
      </c>
    </row>
    <row r="1197" spans="1:21" x14ac:dyDescent="0.4">
      <c r="A1197">
        <v>1195</v>
      </c>
      <c r="B1197" t="s">
        <v>12057</v>
      </c>
      <c r="C1197" s="1">
        <v>44682</v>
      </c>
      <c r="D1197" t="s">
        <v>1988</v>
      </c>
      <c r="F1197">
        <v>10</v>
      </c>
      <c r="G1197">
        <v>10</v>
      </c>
      <c r="H1197">
        <v>10</v>
      </c>
      <c r="I1197">
        <v>20</v>
      </c>
      <c r="J1197">
        <v>10</v>
      </c>
      <c r="K1197">
        <v>16</v>
      </c>
      <c r="L1197">
        <v>20</v>
      </c>
      <c r="M1197">
        <v>22</v>
      </c>
      <c r="N1197">
        <v>2</v>
      </c>
      <c r="O1197">
        <v>1</v>
      </c>
      <c r="P1197">
        <v>0</v>
      </c>
      <c r="Q1197">
        <v>2970</v>
      </c>
      <c r="R1197">
        <v>540000</v>
      </c>
      <c r="S1197">
        <v>1644627</v>
      </c>
      <c r="T1197">
        <v>3.0456055555555501</v>
      </c>
      <c r="U1197">
        <v>2</v>
      </c>
    </row>
    <row r="1198" spans="1:21" x14ac:dyDescent="0.4">
      <c r="A1198">
        <v>1196</v>
      </c>
      <c r="B1198" t="s">
        <v>12057</v>
      </c>
      <c r="C1198" s="1">
        <v>44652</v>
      </c>
      <c r="D1198" t="s">
        <v>1989</v>
      </c>
      <c r="E1198" t="s">
        <v>1990</v>
      </c>
      <c r="F1198">
        <v>40</v>
      </c>
      <c r="G1198">
        <v>20</v>
      </c>
      <c r="H1198">
        <v>30</v>
      </c>
      <c r="I1198">
        <v>20</v>
      </c>
      <c r="J1198">
        <v>50</v>
      </c>
      <c r="K1198">
        <v>143</v>
      </c>
      <c r="L1198">
        <v>165</v>
      </c>
      <c r="M1198">
        <v>203</v>
      </c>
      <c r="N1198">
        <v>2</v>
      </c>
      <c r="O1198">
        <v>2</v>
      </c>
      <c r="P1198">
        <v>4.6692708329999997</v>
      </c>
      <c r="Q1198">
        <v>5948</v>
      </c>
      <c r="R1198">
        <v>522000</v>
      </c>
      <c r="S1198">
        <v>2605316</v>
      </c>
      <c r="T1198">
        <v>4.9910268199233698</v>
      </c>
      <c r="U1198">
        <v>3</v>
      </c>
    </row>
    <row r="1199" spans="1:21" x14ac:dyDescent="0.4">
      <c r="A1199">
        <v>1197</v>
      </c>
      <c r="B1199" t="s">
        <v>12057</v>
      </c>
      <c r="C1199" s="1">
        <v>44652</v>
      </c>
      <c r="D1199" t="s">
        <v>1991</v>
      </c>
      <c r="F1199">
        <v>30</v>
      </c>
      <c r="G1199">
        <v>20</v>
      </c>
      <c r="H1199">
        <v>10</v>
      </c>
      <c r="I1199">
        <v>20</v>
      </c>
      <c r="J1199">
        <v>50</v>
      </c>
      <c r="K1199">
        <v>76</v>
      </c>
      <c r="L1199">
        <v>80</v>
      </c>
      <c r="M1199">
        <v>80</v>
      </c>
      <c r="N1199">
        <v>0</v>
      </c>
      <c r="O1199">
        <v>1</v>
      </c>
      <c r="P1199">
        <v>0</v>
      </c>
      <c r="Q1199">
        <v>2807</v>
      </c>
      <c r="R1199">
        <v>522000</v>
      </c>
      <c r="S1199">
        <v>2516425</v>
      </c>
      <c r="T1199">
        <v>4.8207375478927199</v>
      </c>
      <c r="U1199">
        <v>3</v>
      </c>
    </row>
    <row r="1200" spans="1:21" x14ac:dyDescent="0.4">
      <c r="A1200">
        <v>1198</v>
      </c>
      <c r="B1200" t="s">
        <v>12057</v>
      </c>
      <c r="C1200" s="1">
        <v>44652</v>
      </c>
      <c r="D1200" t="s">
        <v>1992</v>
      </c>
      <c r="F1200">
        <v>10</v>
      </c>
      <c r="G1200">
        <v>20</v>
      </c>
      <c r="H1200">
        <v>30</v>
      </c>
      <c r="I1200">
        <v>10</v>
      </c>
      <c r="J1200">
        <v>10</v>
      </c>
      <c r="K1200">
        <v>194</v>
      </c>
      <c r="L1200">
        <v>191</v>
      </c>
      <c r="M1200">
        <v>187</v>
      </c>
      <c r="N1200">
        <v>0</v>
      </c>
      <c r="O1200">
        <v>0</v>
      </c>
      <c r="P1200">
        <v>0</v>
      </c>
      <c r="Q1200">
        <v>827</v>
      </c>
      <c r="R1200">
        <v>522000</v>
      </c>
      <c r="S1200">
        <v>20420</v>
      </c>
      <c r="T1200">
        <v>3.9118773946360097E-2</v>
      </c>
      <c r="U1200">
        <v>0</v>
      </c>
    </row>
    <row r="1201" spans="1:21" x14ac:dyDescent="0.4">
      <c r="A1201">
        <v>1199</v>
      </c>
      <c r="B1201" t="s">
        <v>12057</v>
      </c>
      <c r="C1201" s="1">
        <v>44621</v>
      </c>
      <c r="D1201" t="s">
        <v>1993</v>
      </c>
      <c r="E1201" t="s">
        <v>1994</v>
      </c>
      <c r="F1201">
        <v>10</v>
      </c>
      <c r="G1201">
        <v>10</v>
      </c>
      <c r="H1201">
        <v>10</v>
      </c>
      <c r="I1201">
        <v>10</v>
      </c>
      <c r="J1201">
        <v>20</v>
      </c>
      <c r="K1201">
        <v>13</v>
      </c>
      <c r="L1201">
        <v>18</v>
      </c>
      <c r="M1201">
        <v>69</v>
      </c>
      <c r="N1201">
        <v>1</v>
      </c>
      <c r="O1201">
        <v>2</v>
      </c>
      <c r="P1201">
        <v>14.38151042</v>
      </c>
      <c r="Q1201">
        <v>1790</v>
      </c>
      <c r="R1201">
        <v>466000</v>
      </c>
      <c r="S1201">
        <v>199961</v>
      </c>
      <c r="T1201">
        <v>0.429100858369098</v>
      </c>
      <c r="U1201">
        <v>1</v>
      </c>
    </row>
    <row r="1202" spans="1:21" x14ac:dyDescent="0.4">
      <c r="A1202">
        <v>1200</v>
      </c>
      <c r="B1202" t="s">
        <v>12057</v>
      </c>
      <c r="C1202" s="1">
        <v>44621</v>
      </c>
      <c r="D1202" t="s">
        <v>1995</v>
      </c>
      <c r="F1202">
        <v>10</v>
      </c>
      <c r="G1202">
        <v>10</v>
      </c>
      <c r="H1202">
        <v>10</v>
      </c>
      <c r="I1202">
        <v>20</v>
      </c>
      <c r="J1202">
        <v>20</v>
      </c>
      <c r="K1202">
        <v>11</v>
      </c>
      <c r="L1202">
        <v>29</v>
      </c>
      <c r="M1202">
        <v>57</v>
      </c>
      <c r="N1202">
        <v>0</v>
      </c>
      <c r="O1202">
        <v>1</v>
      </c>
      <c r="P1202">
        <v>0</v>
      </c>
      <c r="Q1202">
        <v>1062</v>
      </c>
      <c r="R1202">
        <v>466000</v>
      </c>
      <c r="S1202">
        <v>477266</v>
      </c>
      <c r="T1202">
        <v>1.0241759656652301</v>
      </c>
      <c r="U1202">
        <v>1</v>
      </c>
    </row>
    <row r="1203" spans="1:21" x14ac:dyDescent="0.4">
      <c r="A1203">
        <v>1201</v>
      </c>
      <c r="B1203" t="s">
        <v>12057</v>
      </c>
      <c r="C1203" s="1">
        <v>44621</v>
      </c>
      <c r="D1203" t="s">
        <v>1996</v>
      </c>
      <c r="E1203" t="s">
        <v>1997</v>
      </c>
      <c r="F1203">
        <v>10</v>
      </c>
      <c r="G1203">
        <v>10</v>
      </c>
      <c r="H1203">
        <v>20</v>
      </c>
      <c r="I1203">
        <v>20</v>
      </c>
      <c r="J1203">
        <v>20</v>
      </c>
      <c r="K1203">
        <v>155</v>
      </c>
      <c r="L1203">
        <v>203</v>
      </c>
      <c r="M1203">
        <v>220</v>
      </c>
      <c r="N1203">
        <v>1</v>
      </c>
      <c r="O1203">
        <v>1</v>
      </c>
      <c r="P1203">
        <v>14.467122399999999</v>
      </c>
      <c r="Q1203">
        <v>2298</v>
      </c>
      <c r="R1203">
        <v>466000</v>
      </c>
      <c r="S1203">
        <v>1677636</v>
      </c>
      <c r="T1203">
        <v>3.6000772532188798</v>
      </c>
      <c r="U1203">
        <v>2</v>
      </c>
    </row>
    <row r="1204" spans="1:21" x14ac:dyDescent="0.4">
      <c r="A1204">
        <v>1202</v>
      </c>
      <c r="B1204" t="s">
        <v>12057</v>
      </c>
      <c r="C1204" s="1">
        <v>44593</v>
      </c>
      <c r="D1204" t="s">
        <v>1998</v>
      </c>
      <c r="F1204">
        <v>20</v>
      </c>
      <c r="G1204">
        <v>20</v>
      </c>
      <c r="H1204">
        <v>10</v>
      </c>
      <c r="I1204">
        <v>20</v>
      </c>
      <c r="J1204">
        <v>50</v>
      </c>
      <c r="K1204">
        <v>209</v>
      </c>
      <c r="L1204">
        <v>193</v>
      </c>
      <c r="M1204">
        <v>163</v>
      </c>
      <c r="N1204">
        <v>0</v>
      </c>
      <c r="O1204">
        <v>1</v>
      </c>
      <c r="P1204">
        <v>0</v>
      </c>
      <c r="Q1204">
        <v>2413</v>
      </c>
      <c r="R1204">
        <v>424000</v>
      </c>
      <c r="S1204">
        <v>811987</v>
      </c>
      <c r="T1204">
        <v>1.91506367924528</v>
      </c>
      <c r="U1204">
        <v>2</v>
      </c>
    </row>
    <row r="1205" spans="1:21" x14ac:dyDescent="0.4">
      <c r="A1205">
        <v>1203</v>
      </c>
      <c r="B1205" t="s">
        <v>12057</v>
      </c>
      <c r="C1205" s="1">
        <v>44562</v>
      </c>
      <c r="D1205" t="s">
        <v>1999</v>
      </c>
      <c r="E1205" t="s">
        <v>2000</v>
      </c>
      <c r="F1205">
        <v>10</v>
      </c>
      <c r="G1205">
        <v>20</v>
      </c>
      <c r="H1205">
        <v>40</v>
      </c>
      <c r="I1205">
        <v>20</v>
      </c>
      <c r="J1205">
        <v>20</v>
      </c>
      <c r="K1205">
        <v>231</v>
      </c>
      <c r="L1205">
        <v>237</v>
      </c>
      <c r="M1205">
        <v>233</v>
      </c>
      <c r="N1205">
        <v>2</v>
      </c>
      <c r="O1205">
        <v>2</v>
      </c>
      <c r="P1205">
        <v>18.460177949999999</v>
      </c>
      <c r="Q1205">
        <v>1188</v>
      </c>
      <c r="R1205">
        <v>355000</v>
      </c>
      <c r="S1205">
        <v>86403</v>
      </c>
      <c r="T1205">
        <v>0.24338873239436601</v>
      </c>
      <c r="U1205">
        <v>0</v>
      </c>
    </row>
    <row r="1206" spans="1:21" x14ac:dyDescent="0.4">
      <c r="A1206">
        <v>1204</v>
      </c>
      <c r="B1206" t="s">
        <v>12057</v>
      </c>
      <c r="C1206" s="1">
        <v>44562</v>
      </c>
      <c r="D1206" t="s">
        <v>2001</v>
      </c>
      <c r="F1206">
        <v>10</v>
      </c>
      <c r="G1206">
        <v>10</v>
      </c>
      <c r="H1206">
        <v>10</v>
      </c>
      <c r="I1206">
        <v>10</v>
      </c>
      <c r="J1206">
        <v>10</v>
      </c>
      <c r="K1206">
        <v>246</v>
      </c>
      <c r="L1206">
        <v>245</v>
      </c>
      <c r="M1206">
        <v>243</v>
      </c>
      <c r="N1206">
        <v>1</v>
      </c>
      <c r="O1206">
        <v>1</v>
      </c>
      <c r="P1206">
        <v>0</v>
      </c>
      <c r="Q1206">
        <v>1343</v>
      </c>
      <c r="R1206">
        <v>355000</v>
      </c>
      <c r="S1206">
        <v>680153</v>
      </c>
      <c r="T1206">
        <v>1.9159239436619699</v>
      </c>
      <c r="U1206">
        <v>2</v>
      </c>
    </row>
    <row r="1207" spans="1:21" x14ac:dyDescent="0.4">
      <c r="A1207">
        <v>1205</v>
      </c>
      <c r="B1207" t="s">
        <v>12057</v>
      </c>
      <c r="C1207" s="1">
        <v>44562</v>
      </c>
      <c r="D1207" t="s">
        <v>2002</v>
      </c>
      <c r="E1207" t="s">
        <v>2003</v>
      </c>
      <c r="F1207">
        <v>10</v>
      </c>
      <c r="G1207">
        <v>10</v>
      </c>
      <c r="H1207">
        <v>50</v>
      </c>
      <c r="I1207">
        <v>20</v>
      </c>
      <c r="J1207">
        <v>30</v>
      </c>
      <c r="K1207">
        <v>188</v>
      </c>
      <c r="L1207">
        <v>193</v>
      </c>
      <c r="M1207">
        <v>189</v>
      </c>
      <c r="N1207">
        <v>2</v>
      </c>
      <c r="O1207">
        <v>1</v>
      </c>
      <c r="P1207">
        <v>12.75596788</v>
      </c>
      <c r="Q1207">
        <v>2331</v>
      </c>
      <c r="R1207">
        <v>355000</v>
      </c>
      <c r="S1207">
        <v>1083367</v>
      </c>
      <c r="T1207">
        <v>3.0517380281690101</v>
      </c>
      <c r="U1207">
        <v>2</v>
      </c>
    </row>
    <row r="1208" spans="1:21" x14ac:dyDescent="0.4">
      <c r="A1208">
        <v>1206</v>
      </c>
      <c r="B1208" t="s">
        <v>12057</v>
      </c>
      <c r="C1208" s="1">
        <v>44562</v>
      </c>
      <c r="D1208" t="s">
        <v>2004</v>
      </c>
      <c r="E1208" t="s">
        <v>2005</v>
      </c>
      <c r="F1208">
        <v>10</v>
      </c>
      <c r="G1208">
        <v>10</v>
      </c>
      <c r="H1208">
        <v>20</v>
      </c>
      <c r="I1208">
        <v>10</v>
      </c>
      <c r="J1208">
        <v>10</v>
      </c>
      <c r="K1208">
        <v>231</v>
      </c>
      <c r="L1208">
        <v>236</v>
      </c>
      <c r="M1208">
        <v>229</v>
      </c>
      <c r="N1208">
        <v>2</v>
      </c>
      <c r="O1208">
        <v>1</v>
      </c>
      <c r="P1208">
        <v>13.812065970000001</v>
      </c>
      <c r="Q1208">
        <v>1248</v>
      </c>
      <c r="R1208">
        <v>355000</v>
      </c>
      <c r="S1208">
        <v>252629</v>
      </c>
      <c r="T1208">
        <v>0.71163098591549301</v>
      </c>
      <c r="U1208">
        <v>1</v>
      </c>
    </row>
    <row r="1209" spans="1:21" x14ac:dyDescent="0.4">
      <c r="A1209">
        <v>1207</v>
      </c>
      <c r="B1209" t="s">
        <v>12057</v>
      </c>
      <c r="C1209" s="1">
        <v>44562</v>
      </c>
      <c r="D1209" t="s">
        <v>2006</v>
      </c>
      <c r="F1209">
        <v>20</v>
      </c>
      <c r="G1209">
        <v>20</v>
      </c>
      <c r="H1209">
        <v>10</v>
      </c>
      <c r="I1209">
        <v>20</v>
      </c>
      <c r="J1209">
        <v>30</v>
      </c>
      <c r="K1209">
        <v>24</v>
      </c>
      <c r="L1209">
        <v>18</v>
      </c>
      <c r="M1209">
        <v>26</v>
      </c>
      <c r="N1209">
        <v>0</v>
      </c>
      <c r="O1209">
        <v>1</v>
      </c>
      <c r="P1209">
        <v>0</v>
      </c>
      <c r="Q1209">
        <v>591</v>
      </c>
      <c r="R1209">
        <v>355000</v>
      </c>
      <c r="S1209">
        <v>81891</v>
      </c>
      <c r="T1209">
        <v>0.23067887323943601</v>
      </c>
      <c r="U1209">
        <v>0</v>
      </c>
    </row>
    <row r="1210" spans="1:21" x14ac:dyDescent="0.4">
      <c r="A1210">
        <v>1208</v>
      </c>
      <c r="B1210" t="s">
        <v>12057</v>
      </c>
      <c r="C1210" s="1">
        <v>44562</v>
      </c>
      <c r="D1210" t="s">
        <v>2007</v>
      </c>
      <c r="E1210" t="s">
        <v>2008</v>
      </c>
      <c r="F1210">
        <v>20</v>
      </c>
      <c r="G1210">
        <v>20</v>
      </c>
      <c r="H1210">
        <v>40</v>
      </c>
      <c r="I1210">
        <v>20</v>
      </c>
      <c r="J1210">
        <v>40</v>
      </c>
      <c r="K1210">
        <v>99</v>
      </c>
      <c r="L1210">
        <v>88</v>
      </c>
      <c r="M1210">
        <v>68</v>
      </c>
      <c r="N1210">
        <v>0</v>
      </c>
      <c r="O1210">
        <v>1</v>
      </c>
      <c r="P1210">
        <v>13.83854167</v>
      </c>
      <c r="Q1210">
        <v>1296</v>
      </c>
      <c r="R1210">
        <v>355000</v>
      </c>
      <c r="S1210">
        <v>80786</v>
      </c>
      <c r="T1210">
        <v>0.22756619718309801</v>
      </c>
      <c r="U1210">
        <v>0</v>
      </c>
    </row>
    <row r="1211" spans="1:21" x14ac:dyDescent="0.4">
      <c r="A1211">
        <v>1209</v>
      </c>
      <c r="B1211" t="s">
        <v>12057</v>
      </c>
      <c r="C1211" s="1">
        <v>44562</v>
      </c>
      <c r="D1211" t="s">
        <v>2009</v>
      </c>
      <c r="F1211">
        <v>10</v>
      </c>
      <c r="G1211">
        <v>10</v>
      </c>
      <c r="H1211">
        <v>10</v>
      </c>
      <c r="I1211">
        <v>10</v>
      </c>
      <c r="J1211">
        <v>10</v>
      </c>
      <c r="K1211">
        <v>38</v>
      </c>
      <c r="L1211">
        <v>57</v>
      </c>
      <c r="M1211">
        <v>91</v>
      </c>
      <c r="N1211">
        <v>0</v>
      </c>
      <c r="O1211">
        <v>0</v>
      </c>
      <c r="P1211">
        <v>0</v>
      </c>
      <c r="Q1211">
        <v>13080</v>
      </c>
      <c r="R1211">
        <v>355000</v>
      </c>
      <c r="S1211">
        <v>12025085</v>
      </c>
      <c r="T1211">
        <v>33.873478873239399</v>
      </c>
      <c r="U1211">
        <v>3</v>
      </c>
    </row>
    <row r="1212" spans="1:21" x14ac:dyDescent="0.4">
      <c r="A1212">
        <v>1210</v>
      </c>
      <c r="B1212" t="s">
        <v>12057</v>
      </c>
      <c r="C1212" s="1">
        <v>44562</v>
      </c>
      <c r="D1212" t="s">
        <v>2010</v>
      </c>
      <c r="E1212" t="s">
        <v>2011</v>
      </c>
      <c r="F1212">
        <v>10</v>
      </c>
      <c r="G1212">
        <v>10</v>
      </c>
      <c r="H1212">
        <v>20</v>
      </c>
      <c r="I1212">
        <v>20</v>
      </c>
      <c r="J1212">
        <v>20</v>
      </c>
      <c r="K1212">
        <v>213</v>
      </c>
      <c r="L1212">
        <v>189</v>
      </c>
      <c r="M1212">
        <v>156</v>
      </c>
      <c r="N1212">
        <v>2</v>
      </c>
      <c r="O1212">
        <v>0</v>
      </c>
      <c r="P1212">
        <v>5.8570963540000003</v>
      </c>
      <c r="Q1212">
        <v>1737</v>
      </c>
      <c r="R1212">
        <v>355000</v>
      </c>
      <c r="S1212">
        <v>450314</v>
      </c>
      <c r="T1212">
        <v>1.2684901408450699</v>
      </c>
      <c r="U1212">
        <v>2</v>
      </c>
    </row>
    <row r="1213" spans="1:21" x14ac:dyDescent="0.4">
      <c r="A1213">
        <v>1211</v>
      </c>
      <c r="B1213" t="s">
        <v>12057</v>
      </c>
      <c r="C1213" s="1">
        <v>44531</v>
      </c>
      <c r="D1213" t="s">
        <v>2012</v>
      </c>
      <c r="F1213">
        <v>10</v>
      </c>
      <c r="G1213">
        <v>10</v>
      </c>
      <c r="H1213">
        <v>20</v>
      </c>
      <c r="I1213">
        <v>20</v>
      </c>
      <c r="J1213">
        <v>10</v>
      </c>
      <c r="K1213">
        <v>140</v>
      </c>
      <c r="L1213">
        <v>162</v>
      </c>
      <c r="M1213">
        <v>178</v>
      </c>
      <c r="N1213">
        <v>0</v>
      </c>
      <c r="O1213">
        <v>2</v>
      </c>
      <c r="P1213">
        <v>0</v>
      </c>
      <c r="Q1213">
        <v>1808</v>
      </c>
      <c r="R1213">
        <v>338000</v>
      </c>
      <c r="S1213">
        <v>4027872</v>
      </c>
      <c r="T1213">
        <v>11.916781065088699</v>
      </c>
      <c r="U1213">
        <v>3</v>
      </c>
    </row>
    <row r="1214" spans="1:21" x14ac:dyDescent="0.4">
      <c r="A1214">
        <v>1212</v>
      </c>
      <c r="B1214" t="s">
        <v>12057</v>
      </c>
      <c r="C1214" s="1">
        <v>44531</v>
      </c>
      <c r="D1214" t="s">
        <v>2013</v>
      </c>
      <c r="E1214" t="s">
        <v>2014</v>
      </c>
      <c r="F1214">
        <v>10</v>
      </c>
      <c r="G1214">
        <v>10</v>
      </c>
      <c r="H1214">
        <v>20</v>
      </c>
      <c r="I1214">
        <v>20</v>
      </c>
      <c r="J1214">
        <v>10</v>
      </c>
      <c r="K1214">
        <v>15</v>
      </c>
      <c r="L1214">
        <v>30</v>
      </c>
      <c r="M1214">
        <v>32</v>
      </c>
      <c r="N1214">
        <v>2</v>
      </c>
      <c r="O1214">
        <v>0</v>
      </c>
      <c r="P1214">
        <v>5.046875</v>
      </c>
      <c r="Q1214">
        <v>1666</v>
      </c>
      <c r="R1214">
        <v>338000</v>
      </c>
      <c r="S1214">
        <v>750578</v>
      </c>
      <c r="T1214">
        <v>2.2206449704142002</v>
      </c>
      <c r="U1214">
        <v>2</v>
      </c>
    </row>
    <row r="1215" spans="1:21" x14ac:dyDescent="0.4">
      <c r="A1215">
        <v>1213</v>
      </c>
      <c r="B1215" t="s">
        <v>12057</v>
      </c>
      <c r="C1215" s="1">
        <v>44531</v>
      </c>
      <c r="D1215" t="s">
        <v>2015</v>
      </c>
      <c r="E1215" t="s">
        <v>2016</v>
      </c>
      <c r="F1215">
        <v>20</v>
      </c>
      <c r="G1215">
        <v>20</v>
      </c>
      <c r="H1215">
        <v>40</v>
      </c>
      <c r="I1215">
        <v>20</v>
      </c>
      <c r="J1215">
        <v>50</v>
      </c>
      <c r="K1215">
        <v>18</v>
      </c>
      <c r="L1215">
        <v>58</v>
      </c>
      <c r="M1215">
        <v>52</v>
      </c>
      <c r="N1215">
        <v>2</v>
      </c>
      <c r="O1215">
        <v>2</v>
      </c>
      <c r="P1215">
        <v>14.48958333</v>
      </c>
      <c r="Q1215">
        <v>1264</v>
      </c>
      <c r="R1215">
        <v>338000</v>
      </c>
      <c r="S1215">
        <v>113944</v>
      </c>
      <c r="T1215">
        <v>0.33711242603550201</v>
      </c>
      <c r="U1215">
        <v>0</v>
      </c>
    </row>
    <row r="1216" spans="1:21" x14ac:dyDescent="0.4">
      <c r="A1216">
        <v>1214</v>
      </c>
      <c r="B1216" t="s">
        <v>12057</v>
      </c>
      <c r="C1216" s="1">
        <v>44531</v>
      </c>
      <c r="D1216" t="s">
        <v>2017</v>
      </c>
      <c r="E1216" t="s">
        <v>2018</v>
      </c>
      <c r="F1216">
        <v>10</v>
      </c>
      <c r="G1216">
        <v>10</v>
      </c>
      <c r="H1216">
        <v>20</v>
      </c>
      <c r="I1216">
        <v>20</v>
      </c>
      <c r="J1216">
        <v>10</v>
      </c>
      <c r="K1216">
        <v>47</v>
      </c>
      <c r="L1216">
        <v>54</v>
      </c>
      <c r="M1216">
        <v>80</v>
      </c>
      <c r="N1216">
        <v>2</v>
      </c>
      <c r="O1216">
        <v>0</v>
      </c>
      <c r="P1216">
        <v>3.984592014</v>
      </c>
      <c r="Q1216">
        <v>2047</v>
      </c>
      <c r="R1216">
        <v>338000</v>
      </c>
      <c r="S1216">
        <v>383859</v>
      </c>
      <c r="T1216">
        <v>1.1356775147928899</v>
      </c>
      <c r="U1216">
        <v>1</v>
      </c>
    </row>
    <row r="1217" spans="1:21" x14ac:dyDescent="0.4">
      <c r="A1217">
        <v>1215</v>
      </c>
      <c r="B1217" t="s">
        <v>12057</v>
      </c>
      <c r="C1217" s="1">
        <v>44531</v>
      </c>
      <c r="D1217" t="s">
        <v>2019</v>
      </c>
      <c r="E1217" t="s">
        <v>2020</v>
      </c>
      <c r="F1217">
        <v>10</v>
      </c>
      <c r="G1217">
        <v>10</v>
      </c>
      <c r="H1217">
        <v>40</v>
      </c>
      <c r="I1217">
        <v>20</v>
      </c>
      <c r="J1217">
        <v>20</v>
      </c>
      <c r="K1217">
        <v>51</v>
      </c>
      <c r="L1217">
        <v>54</v>
      </c>
      <c r="M1217">
        <v>61</v>
      </c>
      <c r="N1217">
        <v>1</v>
      </c>
      <c r="O1217">
        <v>1</v>
      </c>
      <c r="P1217">
        <v>12.91514757</v>
      </c>
      <c r="Q1217">
        <v>1335</v>
      </c>
      <c r="R1217">
        <v>338000</v>
      </c>
      <c r="S1217">
        <v>249824</v>
      </c>
      <c r="T1217">
        <v>0.73912426035502898</v>
      </c>
      <c r="U1217">
        <v>1</v>
      </c>
    </row>
    <row r="1218" spans="1:21" x14ac:dyDescent="0.4">
      <c r="A1218">
        <v>1216</v>
      </c>
      <c r="B1218" t="s">
        <v>12057</v>
      </c>
      <c r="C1218" s="1">
        <v>44531</v>
      </c>
      <c r="D1218" t="s">
        <v>2021</v>
      </c>
      <c r="E1218" t="s">
        <v>2022</v>
      </c>
      <c r="F1218">
        <v>10</v>
      </c>
      <c r="G1218">
        <v>10</v>
      </c>
      <c r="H1218">
        <v>20</v>
      </c>
      <c r="I1218">
        <v>20</v>
      </c>
      <c r="J1218">
        <v>20</v>
      </c>
      <c r="K1218">
        <v>49</v>
      </c>
      <c r="L1218">
        <v>54</v>
      </c>
      <c r="M1218">
        <v>49</v>
      </c>
      <c r="N1218">
        <v>2</v>
      </c>
      <c r="O1218">
        <v>1</v>
      </c>
      <c r="P1218">
        <v>4.1060112850000001</v>
      </c>
      <c r="Q1218">
        <v>1527</v>
      </c>
      <c r="R1218">
        <v>338000</v>
      </c>
      <c r="S1218">
        <v>240850</v>
      </c>
      <c r="T1218">
        <v>0.71257396449704102</v>
      </c>
      <c r="U1218">
        <v>1</v>
      </c>
    </row>
    <row r="1219" spans="1:21" x14ac:dyDescent="0.4">
      <c r="A1219">
        <v>1217</v>
      </c>
      <c r="B1219" t="s">
        <v>12057</v>
      </c>
      <c r="C1219" s="1">
        <v>44531</v>
      </c>
      <c r="D1219" t="s">
        <v>2023</v>
      </c>
      <c r="E1219" t="s">
        <v>2024</v>
      </c>
      <c r="F1219">
        <v>10</v>
      </c>
      <c r="G1219">
        <v>10</v>
      </c>
      <c r="H1219">
        <v>10</v>
      </c>
      <c r="I1219">
        <v>10</v>
      </c>
      <c r="J1219">
        <v>10</v>
      </c>
      <c r="K1219">
        <v>149</v>
      </c>
      <c r="L1219">
        <v>207</v>
      </c>
      <c r="M1219">
        <v>232</v>
      </c>
      <c r="N1219">
        <v>2</v>
      </c>
      <c r="O1219">
        <v>0</v>
      </c>
      <c r="P1219">
        <v>7.1444227429999998</v>
      </c>
      <c r="Q1219">
        <v>1551</v>
      </c>
      <c r="R1219">
        <v>338000</v>
      </c>
      <c r="S1219">
        <v>330788</v>
      </c>
      <c r="T1219">
        <v>0.97866272189349102</v>
      </c>
      <c r="U1219">
        <v>1</v>
      </c>
    </row>
    <row r="1220" spans="1:21" x14ac:dyDescent="0.4">
      <c r="A1220">
        <v>1218</v>
      </c>
      <c r="B1220" t="s">
        <v>12057</v>
      </c>
      <c r="C1220" s="1">
        <v>44531</v>
      </c>
      <c r="D1220" t="s">
        <v>2025</v>
      </c>
      <c r="F1220">
        <v>10</v>
      </c>
      <c r="G1220">
        <v>10</v>
      </c>
      <c r="H1220">
        <v>10</v>
      </c>
      <c r="I1220">
        <v>20</v>
      </c>
      <c r="J1220">
        <v>20</v>
      </c>
      <c r="K1220">
        <v>22</v>
      </c>
      <c r="L1220">
        <v>52</v>
      </c>
      <c r="M1220">
        <v>43</v>
      </c>
      <c r="N1220">
        <v>0</v>
      </c>
      <c r="O1220">
        <v>1</v>
      </c>
      <c r="P1220">
        <v>0</v>
      </c>
      <c r="Q1220">
        <v>1402</v>
      </c>
      <c r="R1220">
        <v>338000</v>
      </c>
      <c r="S1220">
        <v>429982</v>
      </c>
      <c r="T1220">
        <v>1.2721360946745499</v>
      </c>
      <c r="U1220">
        <v>2</v>
      </c>
    </row>
    <row r="1221" spans="1:21" x14ac:dyDescent="0.4">
      <c r="A1221">
        <v>1219</v>
      </c>
      <c r="B1221" t="s">
        <v>12057</v>
      </c>
      <c r="C1221" s="1">
        <v>44531</v>
      </c>
      <c r="D1221" t="s">
        <v>2026</v>
      </c>
      <c r="F1221">
        <v>10</v>
      </c>
      <c r="G1221">
        <v>10</v>
      </c>
      <c r="H1221">
        <v>10</v>
      </c>
      <c r="I1221">
        <v>10</v>
      </c>
      <c r="J1221">
        <v>20</v>
      </c>
      <c r="K1221">
        <v>75</v>
      </c>
      <c r="L1221">
        <v>39</v>
      </c>
      <c r="M1221">
        <v>23</v>
      </c>
      <c r="N1221">
        <v>0</v>
      </c>
      <c r="O1221">
        <v>2</v>
      </c>
      <c r="P1221">
        <v>0</v>
      </c>
      <c r="Q1221">
        <v>1012</v>
      </c>
      <c r="R1221">
        <v>338000</v>
      </c>
      <c r="S1221">
        <v>1445520</v>
      </c>
      <c r="T1221">
        <v>4.2766863905325403</v>
      </c>
      <c r="U1221">
        <v>3</v>
      </c>
    </row>
    <row r="1222" spans="1:21" x14ac:dyDescent="0.4">
      <c r="A1222">
        <v>1220</v>
      </c>
      <c r="B1222" t="s">
        <v>12057</v>
      </c>
      <c r="C1222" s="1">
        <v>44531</v>
      </c>
      <c r="D1222" t="s">
        <v>2027</v>
      </c>
      <c r="E1222" t="s">
        <v>2028</v>
      </c>
      <c r="F1222">
        <v>20</v>
      </c>
      <c r="G1222">
        <v>20</v>
      </c>
      <c r="H1222">
        <v>20</v>
      </c>
      <c r="I1222">
        <v>10</v>
      </c>
      <c r="J1222">
        <v>40</v>
      </c>
      <c r="K1222">
        <v>196</v>
      </c>
      <c r="L1222">
        <v>241</v>
      </c>
      <c r="M1222">
        <v>236</v>
      </c>
      <c r="N1222">
        <v>0</v>
      </c>
      <c r="O1222">
        <v>1</v>
      </c>
      <c r="P1222">
        <v>14.811848960000001</v>
      </c>
      <c r="Q1222">
        <v>1380</v>
      </c>
      <c r="R1222">
        <v>338000</v>
      </c>
      <c r="S1222">
        <v>819680</v>
      </c>
      <c r="T1222">
        <v>2.4250887573964399</v>
      </c>
      <c r="U1222">
        <v>2</v>
      </c>
    </row>
    <row r="1223" spans="1:21" x14ac:dyDescent="0.4">
      <c r="A1223">
        <v>1221</v>
      </c>
      <c r="B1223" t="s">
        <v>12057</v>
      </c>
      <c r="C1223" s="1">
        <v>44531</v>
      </c>
      <c r="D1223" t="s">
        <v>2029</v>
      </c>
      <c r="E1223" t="s">
        <v>2030</v>
      </c>
      <c r="F1223">
        <v>20</v>
      </c>
      <c r="G1223">
        <v>20</v>
      </c>
      <c r="H1223">
        <v>10</v>
      </c>
      <c r="I1223">
        <v>20</v>
      </c>
      <c r="J1223">
        <v>30</v>
      </c>
      <c r="K1223">
        <v>238</v>
      </c>
      <c r="L1223">
        <v>223</v>
      </c>
      <c r="M1223">
        <v>231</v>
      </c>
      <c r="N1223">
        <v>2</v>
      </c>
      <c r="O1223">
        <v>1</v>
      </c>
      <c r="P1223">
        <v>0.54589843800000004</v>
      </c>
      <c r="Q1223">
        <v>1520</v>
      </c>
      <c r="R1223">
        <v>338000</v>
      </c>
      <c r="S1223">
        <v>1610870</v>
      </c>
      <c r="T1223">
        <v>4.7658875739644904</v>
      </c>
      <c r="U1223">
        <v>3</v>
      </c>
    </row>
    <row r="1224" spans="1:21" x14ac:dyDescent="0.4">
      <c r="A1224">
        <v>1222</v>
      </c>
      <c r="B1224" t="s">
        <v>12057</v>
      </c>
      <c r="C1224" s="1">
        <v>44531</v>
      </c>
      <c r="D1224" t="s">
        <v>2031</v>
      </c>
      <c r="E1224" t="s">
        <v>2032</v>
      </c>
      <c r="F1224">
        <v>10</v>
      </c>
      <c r="G1224">
        <v>10</v>
      </c>
      <c r="H1224">
        <v>10</v>
      </c>
      <c r="I1224">
        <v>10</v>
      </c>
      <c r="J1224">
        <v>10</v>
      </c>
      <c r="K1224">
        <v>68</v>
      </c>
      <c r="L1224">
        <v>55</v>
      </c>
      <c r="M1224">
        <v>33</v>
      </c>
      <c r="N1224">
        <v>2</v>
      </c>
      <c r="O1224">
        <v>2</v>
      </c>
      <c r="P1224">
        <v>6.0924479170000003</v>
      </c>
      <c r="Q1224">
        <v>1733</v>
      </c>
      <c r="R1224">
        <v>338000</v>
      </c>
      <c r="S1224">
        <v>532260</v>
      </c>
      <c r="T1224">
        <v>1.5747337278106499</v>
      </c>
      <c r="U1224">
        <v>2</v>
      </c>
    </row>
    <row r="1225" spans="1:21" x14ac:dyDescent="0.4">
      <c r="A1225">
        <v>1223</v>
      </c>
      <c r="B1225" t="s">
        <v>12057</v>
      </c>
      <c r="C1225" s="1">
        <v>44501</v>
      </c>
      <c r="D1225" t="s">
        <v>2033</v>
      </c>
      <c r="E1225" t="s">
        <v>2034</v>
      </c>
      <c r="F1225">
        <v>10</v>
      </c>
      <c r="G1225">
        <v>30</v>
      </c>
      <c r="H1225">
        <v>10</v>
      </c>
      <c r="I1225">
        <v>20</v>
      </c>
      <c r="J1225">
        <v>30</v>
      </c>
      <c r="K1225">
        <v>8</v>
      </c>
      <c r="L1225">
        <v>4</v>
      </c>
      <c r="M1225">
        <v>14</v>
      </c>
      <c r="N1225">
        <v>2</v>
      </c>
      <c r="O1225">
        <v>0</v>
      </c>
      <c r="P1225">
        <v>2.4596354169999999</v>
      </c>
      <c r="Q1225">
        <v>1486</v>
      </c>
      <c r="R1225">
        <v>327000</v>
      </c>
      <c r="S1225">
        <v>399708</v>
      </c>
      <c r="T1225">
        <v>1.22234862385321</v>
      </c>
      <c r="U1225">
        <v>2</v>
      </c>
    </row>
    <row r="1226" spans="1:21" x14ac:dyDescent="0.4">
      <c r="A1226">
        <v>1224</v>
      </c>
      <c r="B1226" t="s">
        <v>12057</v>
      </c>
      <c r="C1226" s="1">
        <v>44501</v>
      </c>
      <c r="D1226" t="s">
        <v>2035</v>
      </c>
      <c r="E1226" t="s">
        <v>2036</v>
      </c>
      <c r="F1226">
        <v>10</v>
      </c>
      <c r="G1226">
        <v>10</v>
      </c>
      <c r="H1226">
        <v>20</v>
      </c>
      <c r="I1226">
        <v>10</v>
      </c>
      <c r="J1226">
        <v>10</v>
      </c>
      <c r="K1226">
        <v>85</v>
      </c>
      <c r="L1226">
        <v>129</v>
      </c>
      <c r="M1226">
        <v>161</v>
      </c>
      <c r="N1226">
        <v>2</v>
      </c>
      <c r="O1226">
        <v>0</v>
      </c>
      <c r="P1226">
        <v>2.5866970490000001</v>
      </c>
      <c r="Q1226">
        <v>1667</v>
      </c>
      <c r="R1226">
        <v>327000</v>
      </c>
      <c r="S1226">
        <v>2115252</v>
      </c>
      <c r="T1226">
        <v>6.4686605504587096</v>
      </c>
      <c r="U1226">
        <v>3</v>
      </c>
    </row>
    <row r="1227" spans="1:21" x14ac:dyDescent="0.4">
      <c r="A1227">
        <v>1225</v>
      </c>
      <c r="B1227" t="s">
        <v>12057</v>
      </c>
      <c r="C1227" s="1">
        <v>44501</v>
      </c>
      <c r="D1227" t="s">
        <v>2037</v>
      </c>
      <c r="F1227">
        <v>20</v>
      </c>
      <c r="G1227">
        <v>10</v>
      </c>
      <c r="H1227">
        <v>10</v>
      </c>
      <c r="I1227">
        <v>20</v>
      </c>
      <c r="J1227">
        <v>50</v>
      </c>
      <c r="K1227">
        <v>49</v>
      </c>
      <c r="L1227">
        <v>42</v>
      </c>
      <c r="M1227">
        <v>35</v>
      </c>
      <c r="N1227">
        <v>0</v>
      </c>
      <c r="O1227">
        <v>1</v>
      </c>
      <c r="P1227">
        <v>0</v>
      </c>
      <c r="Q1227">
        <v>1958</v>
      </c>
      <c r="R1227">
        <v>327000</v>
      </c>
      <c r="S1227">
        <v>75919</v>
      </c>
      <c r="T1227">
        <v>0.23216819571865399</v>
      </c>
      <c r="U1227">
        <v>0</v>
      </c>
    </row>
    <row r="1228" spans="1:21" x14ac:dyDescent="0.4">
      <c r="A1228">
        <v>1226</v>
      </c>
      <c r="B1228" t="s">
        <v>12057</v>
      </c>
      <c r="C1228" s="1">
        <v>44501</v>
      </c>
      <c r="D1228" t="s">
        <v>2038</v>
      </c>
      <c r="F1228">
        <v>20</v>
      </c>
      <c r="G1228">
        <v>20</v>
      </c>
      <c r="H1228">
        <v>10</v>
      </c>
      <c r="I1228">
        <v>20</v>
      </c>
      <c r="J1228">
        <v>50</v>
      </c>
      <c r="K1228">
        <v>164</v>
      </c>
      <c r="L1228">
        <v>145</v>
      </c>
      <c r="M1228">
        <v>126</v>
      </c>
      <c r="N1228">
        <v>0</v>
      </c>
      <c r="O1228">
        <v>0</v>
      </c>
      <c r="P1228">
        <v>0</v>
      </c>
      <c r="Q1228">
        <v>2417</v>
      </c>
      <c r="R1228">
        <v>327000</v>
      </c>
      <c r="S1228">
        <v>320504</v>
      </c>
      <c r="T1228">
        <v>0.98013455657492299</v>
      </c>
      <c r="U1228">
        <v>1</v>
      </c>
    </row>
    <row r="1229" spans="1:21" x14ac:dyDescent="0.4">
      <c r="A1229">
        <v>1227</v>
      </c>
      <c r="B1229" t="s">
        <v>12057</v>
      </c>
      <c r="C1229" s="1">
        <v>44501</v>
      </c>
      <c r="D1229" t="s">
        <v>2039</v>
      </c>
      <c r="E1229" t="s">
        <v>2040</v>
      </c>
      <c r="F1229">
        <v>20</v>
      </c>
      <c r="G1229">
        <v>20</v>
      </c>
      <c r="H1229">
        <v>40</v>
      </c>
      <c r="I1229">
        <v>20</v>
      </c>
      <c r="J1229">
        <v>20</v>
      </c>
      <c r="K1229">
        <v>105</v>
      </c>
      <c r="L1229">
        <v>119</v>
      </c>
      <c r="M1229">
        <v>148</v>
      </c>
      <c r="N1229">
        <v>2</v>
      </c>
      <c r="O1229">
        <v>1</v>
      </c>
      <c r="P1229">
        <v>13.215386280000001</v>
      </c>
      <c r="Q1229">
        <v>2661</v>
      </c>
      <c r="R1229">
        <v>327000</v>
      </c>
      <c r="S1229">
        <v>138808</v>
      </c>
      <c r="T1229">
        <v>0.42448929663608498</v>
      </c>
      <c r="U1229">
        <v>1</v>
      </c>
    </row>
    <row r="1230" spans="1:21" x14ac:dyDescent="0.4">
      <c r="A1230">
        <v>1228</v>
      </c>
      <c r="B1230" t="s">
        <v>12057</v>
      </c>
      <c r="C1230" s="1">
        <v>44501</v>
      </c>
      <c r="D1230" t="s">
        <v>2041</v>
      </c>
      <c r="E1230" t="s">
        <v>2042</v>
      </c>
      <c r="F1230">
        <v>10</v>
      </c>
      <c r="G1230">
        <v>10</v>
      </c>
      <c r="H1230">
        <v>20</v>
      </c>
      <c r="I1230">
        <v>20</v>
      </c>
      <c r="J1230">
        <v>10</v>
      </c>
      <c r="K1230">
        <v>85</v>
      </c>
      <c r="L1230">
        <v>80</v>
      </c>
      <c r="M1230">
        <v>73</v>
      </c>
      <c r="N1230">
        <v>2</v>
      </c>
      <c r="O1230">
        <v>1</v>
      </c>
      <c r="P1230">
        <v>9.1773003469999992</v>
      </c>
      <c r="Q1230">
        <v>1707</v>
      </c>
      <c r="R1230">
        <v>327000</v>
      </c>
      <c r="S1230">
        <v>568723</v>
      </c>
      <c r="T1230">
        <v>1.7392140672782801</v>
      </c>
      <c r="U1230">
        <v>2</v>
      </c>
    </row>
    <row r="1231" spans="1:21" x14ac:dyDescent="0.4">
      <c r="A1231">
        <v>1229</v>
      </c>
      <c r="B1231" t="s">
        <v>12057</v>
      </c>
      <c r="C1231" s="1">
        <v>44470</v>
      </c>
      <c r="D1231" t="s">
        <v>2043</v>
      </c>
      <c r="E1231" t="s">
        <v>2044</v>
      </c>
      <c r="F1231">
        <v>20</v>
      </c>
      <c r="G1231">
        <v>20</v>
      </c>
      <c r="H1231">
        <v>10</v>
      </c>
      <c r="I1231">
        <v>50</v>
      </c>
      <c r="J1231">
        <v>40</v>
      </c>
      <c r="K1231">
        <v>15</v>
      </c>
      <c r="L1231">
        <v>22</v>
      </c>
      <c r="M1231">
        <v>23</v>
      </c>
      <c r="N1231">
        <v>2</v>
      </c>
      <c r="O1231">
        <v>1</v>
      </c>
      <c r="P1231">
        <v>8.159179688</v>
      </c>
      <c r="Q1231">
        <v>1570</v>
      </c>
      <c r="R1231">
        <v>312000</v>
      </c>
      <c r="S1231">
        <v>354398</v>
      </c>
      <c r="T1231">
        <v>1.13589102564102</v>
      </c>
      <c r="U1231">
        <v>1</v>
      </c>
    </row>
    <row r="1232" spans="1:21" x14ac:dyDescent="0.4">
      <c r="A1232">
        <v>1230</v>
      </c>
      <c r="B1232" t="s">
        <v>12057</v>
      </c>
      <c r="C1232" s="1">
        <v>44470</v>
      </c>
      <c r="D1232" t="s">
        <v>2045</v>
      </c>
      <c r="E1232" t="s">
        <v>2046</v>
      </c>
      <c r="F1232">
        <v>10</v>
      </c>
      <c r="G1232">
        <v>10</v>
      </c>
      <c r="H1232">
        <v>10</v>
      </c>
      <c r="I1232">
        <v>10</v>
      </c>
      <c r="J1232">
        <v>10</v>
      </c>
      <c r="K1232">
        <v>38</v>
      </c>
      <c r="L1232">
        <v>50</v>
      </c>
      <c r="M1232">
        <v>67</v>
      </c>
      <c r="N1232">
        <v>0</v>
      </c>
      <c r="O1232">
        <v>2</v>
      </c>
      <c r="P1232">
        <v>14.31835938</v>
      </c>
      <c r="Q1232">
        <v>1317</v>
      </c>
      <c r="R1232">
        <v>312000</v>
      </c>
      <c r="S1232">
        <v>866905</v>
      </c>
      <c r="T1232">
        <v>2.7785416666666598</v>
      </c>
      <c r="U1232">
        <v>2</v>
      </c>
    </row>
    <row r="1233" spans="1:21" x14ac:dyDescent="0.4">
      <c r="A1233">
        <v>1231</v>
      </c>
      <c r="B1233" t="s">
        <v>12057</v>
      </c>
      <c r="C1233" s="1">
        <v>44470</v>
      </c>
      <c r="D1233" t="s">
        <v>2047</v>
      </c>
      <c r="F1233">
        <v>20</v>
      </c>
      <c r="G1233">
        <v>20</v>
      </c>
      <c r="H1233">
        <v>20</v>
      </c>
      <c r="I1233">
        <v>10</v>
      </c>
      <c r="J1233">
        <v>20</v>
      </c>
      <c r="K1233">
        <v>165</v>
      </c>
      <c r="L1233">
        <v>154</v>
      </c>
      <c r="M1233">
        <v>155</v>
      </c>
      <c r="N1233">
        <v>0</v>
      </c>
      <c r="O1233">
        <v>1</v>
      </c>
      <c r="P1233">
        <v>0</v>
      </c>
      <c r="Q1233">
        <v>688</v>
      </c>
      <c r="R1233">
        <v>312000</v>
      </c>
      <c r="S1233">
        <v>17200</v>
      </c>
      <c r="T1233">
        <v>5.5128205128205099E-2</v>
      </c>
      <c r="U1233">
        <v>0</v>
      </c>
    </row>
    <row r="1234" spans="1:21" x14ac:dyDescent="0.4">
      <c r="A1234">
        <v>1232</v>
      </c>
      <c r="B1234" t="s">
        <v>12057</v>
      </c>
      <c r="C1234" s="1">
        <v>44409</v>
      </c>
      <c r="D1234" t="s">
        <v>2048</v>
      </c>
      <c r="F1234">
        <v>10</v>
      </c>
      <c r="G1234">
        <v>10</v>
      </c>
      <c r="H1234">
        <v>10</v>
      </c>
      <c r="I1234">
        <v>10</v>
      </c>
      <c r="J1234">
        <v>10</v>
      </c>
      <c r="K1234">
        <v>13</v>
      </c>
      <c r="L1234">
        <v>15</v>
      </c>
      <c r="M1234">
        <v>15</v>
      </c>
      <c r="N1234">
        <v>0</v>
      </c>
      <c r="O1234">
        <v>1</v>
      </c>
      <c r="P1234">
        <v>0</v>
      </c>
      <c r="Q1234">
        <v>447</v>
      </c>
      <c r="R1234">
        <v>249000</v>
      </c>
      <c r="S1234">
        <v>35106</v>
      </c>
      <c r="T1234">
        <v>0.14098795180722801</v>
      </c>
      <c r="U1234">
        <v>0</v>
      </c>
    </row>
    <row r="1235" spans="1:21" x14ac:dyDescent="0.4">
      <c r="A1235">
        <v>1233</v>
      </c>
      <c r="B1235" t="s">
        <v>12057</v>
      </c>
      <c r="C1235" s="1">
        <v>44409</v>
      </c>
      <c r="D1235" t="s">
        <v>2049</v>
      </c>
      <c r="E1235" t="s">
        <v>2050</v>
      </c>
      <c r="F1235">
        <v>10</v>
      </c>
      <c r="G1235">
        <v>10</v>
      </c>
      <c r="H1235">
        <v>10</v>
      </c>
      <c r="I1235">
        <v>10</v>
      </c>
      <c r="J1235">
        <v>10</v>
      </c>
      <c r="K1235">
        <v>155</v>
      </c>
      <c r="L1235">
        <v>164</v>
      </c>
      <c r="M1235">
        <v>184</v>
      </c>
      <c r="N1235">
        <v>2</v>
      </c>
      <c r="O1235">
        <v>1</v>
      </c>
      <c r="P1235">
        <v>8.3643663190000002</v>
      </c>
      <c r="Q1235">
        <v>724</v>
      </c>
      <c r="R1235">
        <v>249000</v>
      </c>
      <c r="S1235">
        <v>1327857</v>
      </c>
      <c r="T1235">
        <v>5.3327590361445703</v>
      </c>
      <c r="U1235">
        <v>3</v>
      </c>
    </row>
    <row r="1236" spans="1:21" x14ac:dyDescent="0.4">
      <c r="A1236">
        <v>1234</v>
      </c>
      <c r="B1236" t="s">
        <v>12057</v>
      </c>
      <c r="C1236" s="1">
        <v>44409</v>
      </c>
      <c r="D1236" t="s">
        <v>2051</v>
      </c>
      <c r="F1236">
        <v>10</v>
      </c>
      <c r="G1236">
        <v>10</v>
      </c>
      <c r="H1236">
        <v>10</v>
      </c>
      <c r="I1236">
        <v>40</v>
      </c>
      <c r="J1236">
        <v>20</v>
      </c>
      <c r="K1236">
        <v>55</v>
      </c>
      <c r="L1236">
        <v>51</v>
      </c>
      <c r="M1236">
        <v>34</v>
      </c>
      <c r="N1236">
        <v>1</v>
      </c>
      <c r="O1236">
        <v>0</v>
      </c>
      <c r="P1236">
        <v>0</v>
      </c>
      <c r="Q1236">
        <v>631</v>
      </c>
      <c r="R1236">
        <v>249000</v>
      </c>
      <c r="S1236">
        <v>6742746</v>
      </c>
      <c r="T1236">
        <v>27.079301204819199</v>
      </c>
      <c r="U1236">
        <v>3</v>
      </c>
    </row>
    <row r="1237" spans="1:21" x14ac:dyDescent="0.4">
      <c r="A1237">
        <v>1235</v>
      </c>
      <c r="B1237" t="s">
        <v>12057</v>
      </c>
      <c r="C1237" s="1">
        <v>44409</v>
      </c>
      <c r="D1237" t="s">
        <v>2052</v>
      </c>
      <c r="E1237" t="s">
        <v>2053</v>
      </c>
      <c r="F1237">
        <v>10</v>
      </c>
      <c r="G1237">
        <v>20</v>
      </c>
      <c r="H1237">
        <v>40</v>
      </c>
      <c r="I1237">
        <v>20</v>
      </c>
      <c r="J1237">
        <v>20</v>
      </c>
      <c r="K1237">
        <v>63</v>
      </c>
      <c r="L1237">
        <v>54</v>
      </c>
      <c r="M1237">
        <v>47</v>
      </c>
      <c r="N1237">
        <v>2</v>
      </c>
      <c r="O1237">
        <v>1</v>
      </c>
      <c r="P1237">
        <v>9.7601996530000008</v>
      </c>
      <c r="Q1237">
        <v>4497</v>
      </c>
      <c r="R1237">
        <v>249000</v>
      </c>
      <c r="S1237">
        <v>3056826</v>
      </c>
      <c r="T1237">
        <v>12.276409638554201</v>
      </c>
      <c r="U1237">
        <v>3</v>
      </c>
    </row>
    <row r="1238" spans="1:21" x14ac:dyDescent="0.4">
      <c r="A1238">
        <v>1236</v>
      </c>
      <c r="B1238" t="s">
        <v>12057</v>
      </c>
      <c r="C1238" s="1">
        <v>44409</v>
      </c>
      <c r="D1238" t="s">
        <v>2054</v>
      </c>
      <c r="E1238" t="s">
        <v>2055</v>
      </c>
      <c r="F1238">
        <v>10</v>
      </c>
      <c r="G1238">
        <v>20</v>
      </c>
      <c r="H1238">
        <v>40</v>
      </c>
      <c r="I1238">
        <v>20</v>
      </c>
      <c r="J1238">
        <v>10</v>
      </c>
      <c r="K1238">
        <v>38</v>
      </c>
      <c r="L1238">
        <v>94</v>
      </c>
      <c r="M1238">
        <v>113</v>
      </c>
      <c r="N1238">
        <v>2</v>
      </c>
      <c r="O1238">
        <v>1</v>
      </c>
      <c r="P1238">
        <v>9.0290798609999996</v>
      </c>
      <c r="Q1238">
        <v>6694</v>
      </c>
      <c r="R1238">
        <v>249000</v>
      </c>
      <c r="S1238">
        <v>3596542</v>
      </c>
      <c r="T1238">
        <v>14.443943775100401</v>
      </c>
      <c r="U1238">
        <v>3</v>
      </c>
    </row>
    <row r="1239" spans="1:21" x14ac:dyDescent="0.4">
      <c r="A1239">
        <v>1237</v>
      </c>
      <c r="B1239" t="s">
        <v>12057</v>
      </c>
      <c r="C1239" s="1">
        <v>44378</v>
      </c>
      <c r="D1239" t="s">
        <v>2056</v>
      </c>
      <c r="F1239">
        <v>10</v>
      </c>
      <c r="G1239">
        <v>20</v>
      </c>
      <c r="H1239">
        <v>10</v>
      </c>
      <c r="I1239">
        <v>30</v>
      </c>
      <c r="J1239">
        <v>10</v>
      </c>
      <c r="K1239">
        <v>15</v>
      </c>
      <c r="L1239">
        <v>29</v>
      </c>
      <c r="M1239">
        <v>34</v>
      </c>
      <c r="N1239">
        <v>0</v>
      </c>
      <c r="O1239">
        <v>1</v>
      </c>
      <c r="P1239">
        <v>0</v>
      </c>
      <c r="Q1239">
        <v>518</v>
      </c>
      <c r="R1239">
        <v>229000</v>
      </c>
      <c r="S1239">
        <v>375053</v>
      </c>
      <c r="T1239">
        <v>1.6377860262008701</v>
      </c>
      <c r="U1239">
        <v>2</v>
      </c>
    </row>
    <row r="1240" spans="1:21" x14ac:dyDescent="0.4">
      <c r="A1240">
        <v>1238</v>
      </c>
      <c r="B1240" t="s">
        <v>12057</v>
      </c>
      <c r="C1240" s="1">
        <v>44378</v>
      </c>
      <c r="D1240" t="s">
        <v>2057</v>
      </c>
      <c r="E1240" t="s">
        <v>2058</v>
      </c>
      <c r="F1240">
        <v>20</v>
      </c>
      <c r="G1240">
        <v>20</v>
      </c>
      <c r="H1240">
        <v>20</v>
      </c>
      <c r="I1240">
        <v>20</v>
      </c>
      <c r="J1240">
        <v>20</v>
      </c>
      <c r="K1240">
        <v>89</v>
      </c>
      <c r="L1240">
        <v>79</v>
      </c>
      <c r="M1240">
        <v>80</v>
      </c>
      <c r="N1240">
        <v>1</v>
      </c>
      <c r="O1240">
        <v>1</v>
      </c>
      <c r="P1240">
        <v>9.2875434030000008</v>
      </c>
      <c r="Q1240">
        <v>571</v>
      </c>
      <c r="R1240">
        <v>229000</v>
      </c>
      <c r="S1240">
        <v>234004</v>
      </c>
      <c r="T1240">
        <v>1.02185152838427</v>
      </c>
      <c r="U1240">
        <v>1</v>
      </c>
    </row>
    <row r="1241" spans="1:21" x14ac:dyDescent="0.4">
      <c r="A1241">
        <v>1239</v>
      </c>
      <c r="B1241" t="s">
        <v>12057</v>
      </c>
      <c r="C1241" s="1">
        <v>44378</v>
      </c>
      <c r="D1241" t="s">
        <v>2059</v>
      </c>
      <c r="E1241" t="s">
        <v>2060</v>
      </c>
      <c r="F1241">
        <v>10</v>
      </c>
      <c r="G1241">
        <v>20</v>
      </c>
      <c r="H1241">
        <v>20</v>
      </c>
      <c r="I1241">
        <v>20</v>
      </c>
      <c r="J1241">
        <v>20</v>
      </c>
      <c r="K1241">
        <v>45</v>
      </c>
      <c r="L1241">
        <v>49</v>
      </c>
      <c r="M1241">
        <v>50</v>
      </c>
      <c r="N1241">
        <v>2</v>
      </c>
      <c r="O1241">
        <v>1</v>
      </c>
      <c r="P1241">
        <v>9.5112847219999992</v>
      </c>
      <c r="Q1241">
        <v>723</v>
      </c>
      <c r="R1241">
        <v>229000</v>
      </c>
      <c r="S1241">
        <v>287425</v>
      </c>
      <c r="T1241">
        <v>1.25513100436681</v>
      </c>
      <c r="U1241">
        <v>2</v>
      </c>
    </row>
    <row r="1242" spans="1:21" x14ac:dyDescent="0.4">
      <c r="A1242">
        <v>1240</v>
      </c>
      <c r="B1242" t="s">
        <v>12057</v>
      </c>
      <c r="C1242" s="1">
        <v>44378</v>
      </c>
      <c r="D1242" t="s">
        <v>2061</v>
      </c>
      <c r="E1242" t="s">
        <v>2062</v>
      </c>
      <c r="F1242">
        <v>10</v>
      </c>
      <c r="G1242">
        <v>10</v>
      </c>
      <c r="H1242">
        <v>20</v>
      </c>
      <c r="I1242">
        <v>20</v>
      </c>
      <c r="J1242">
        <v>30</v>
      </c>
      <c r="K1242">
        <v>123</v>
      </c>
      <c r="L1242">
        <v>125</v>
      </c>
      <c r="M1242">
        <v>130</v>
      </c>
      <c r="N1242">
        <v>2</v>
      </c>
      <c r="O1242">
        <v>1</v>
      </c>
      <c r="P1242">
        <v>14.968424479999999</v>
      </c>
      <c r="Q1242">
        <v>659</v>
      </c>
      <c r="R1242">
        <v>229000</v>
      </c>
      <c r="S1242">
        <v>523523</v>
      </c>
      <c r="T1242">
        <v>2.2861266375545801</v>
      </c>
      <c r="U1242">
        <v>2</v>
      </c>
    </row>
    <row r="1243" spans="1:21" x14ac:dyDescent="0.4">
      <c r="A1243">
        <v>1241</v>
      </c>
      <c r="B1243" t="s">
        <v>12057</v>
      </c>
      <c r="C1243" s="1">
        <v>44378</v>
      </c>
      <c r="D1243" t="s">
        <v>2063</v>
      </c>
      <c r="E1243" t="s">
        <v>2064</v>
      </c>
      <c r="F1243">
        <v>20</v>
      </c>
      <c r="G1243">
        <v>20</v>
      </c>
      <c r="H1243">
        <v>30</v>
      </c>
      <c r="I1243">
        <v>20</v>
      </c>
      <c r="J1243">
        <v>30</v>
      </c>
      <c r="K1243">
        <v>56</v>
      </c>
      <c r="L1243">
        <v>49</v>
      </c>
      <c r="M1243">
        <v>52</v>
      </c>
      <c r="N1243">
        <v>2</v>
      </c>
      <c r="O1243">
        <v>1</v>
      </c>
      <c r="P1243">
        <v>10.653754340000001</v>
      </c>
      <c r="Q1243">
        <v>624</v>
      </c>
      <c r="R1243">
        <v>229000</v>
      </c>
      <c r="S1243">
        <v>405225</v>
      </c>
      <c r="T1243">
        <v>1.7695414847161499</v>
      </c>
      <c r="U1243">
        <v>2</v>
      </c>
    </row>
    <row r="1244" spans="1:21" x14ac:dyDescent="0.4">
      <c r="A1244">
        <v>1242</v>
      </c>
      <c r="B1244" t="s">
        <v>12057</v>
      </c>
      <c r="C1244" s="1">
        <v>44378</v>
      </c>
      <c r="D1244" t="s">
        <v>2065</v>
      </c>
      <c r="E1244" t="s">
        <v>2066</v>
      </c>
      <c r="F1244">
        <v>20</v>
      </c>
      <c r="G1244">
        <v>10</v>
      </c>
      <c r="H1244">
        <v>20</v>
      </c>
      <c r="I1244">
        <v>20</v>
      </c>
      <c r="J1244">
        <v>30</v>
      </c>
      <c r="K1244">
        <v>166</v>
      </c>
      <c r="L1244">
        <v>109</v>
      </c>
      <c r="M1244">
        <v>89</v>
      </c>
      <c r="N1244">
        <v>2</v>
      </c>
      <c r="O1244">
        <v>1</v>
      </c>
      <c r="P1244">
        <v>10.73025174</v>
      </c>
      <c r="Q1244">
        <v>668</v>
      </c>
      <c r="R1244">
        <v>229000</v>
      </c>
      <c r="S1244">
        <v>528079</v>
      </c>
      <c r="T1244">
        <v>2.3060218340611298</v>
      </c>
      <c r="U1244">
        <v>2</v>
      </c>
    </row>
    <row r="1245" spans="1:21" x14ac:dyDescent="0.4">
      <c r="A1245">
        <v>1243</v>
      </c>
      <c r="B1245" t="s">
        <v>12057</v>
      </c>
      <c r="C1245" s="1">
        <v>44378</v>
      </c>
      <c r="D1245" t="s">
        <v>2067</v>
      </c>
      <c r="E1245" t="s">
        <v>2068</v>
      </c>
      <c r="F1245">
        <v>10</v>
      </c>
      <c r="G1245">
        <v>20</v>
      </c>
      <c r="H1245">
        <v>20</v>
      </c>
      <c r="I1245">
        <v>10</v>
      </c>
      <c r="J1245">
        <v>20</v>
      </c>
      <c r="K1245">
        <v>43</v>
      </c>
      <c r="L1245">
        <v>47</v>
      </c>
      <c r="M1245">
        <v>47</v>
      </c>
      <c r="N1245">
        <v>1</v>
      </c>
      <c r="O1245">
        <v>1</v>
      </c>
      <c r="P1245">
        <v>11.56542969</v>
      </c>
      <c r="Q1245">
        <v>718</v>
      </c>
      <c r="R1245">
        <v>229000</v>
      </c>
      <c r="S1245">
        <v>335749</v>
      </c>
      <c r="T1245">
        <v>1.4661528384279401</v>
      </c>
      <c r="U1245">
        <v>2</v>
      </c>
    </row>
    <row r="1246" spans="1:21" x14ac:dyDescent="0.4">
      <c r="A1246">
        <v>1244</v>
      </c>
      <c r="B1246" t="s">
        <v>12057</v>
      </c>
      <c r="C1246" s="1">
        <v>44378</v>
      </c>
      <c r="D1246" t="s">
        <v>2069</v>
      </c>
      <c r="E1246" t="s">
        <v>2070</v>
      </c>
      <c r="F1246">
        <v>20</v>
      </c>
      <c r="G1246">
        <v>20</v>
      </c>
      <c r="H1246">
        <v>40</v>
      </c>
      <c r="I1246">
        <v>10</v>
      </c>
      <c r="J1246">
        <v>20</v>
      </c>
      <c r="K1246">
        <v>28</v>
      </c>
      <c r="L1246">
        <v>24</v>
      </c>
      <c r="M1246">
        <v>18</v>
      </c>
      <c r="N1246">
        <v>2</v>
      </c>
      <c r="O1246">
        <v>1</v>
      </c>
      <c r="P1246">
        <v>9.6344401039999994</v>
      </c>
      <c r="Q1246">
        <v>629</v>
      </c>
      <c r="R1246">
        <v>229000</v>
      </c>
      <c r="S1246">
        <v>387062</v>
      </c>
      <c r="T1246">
        <v>1.6902270742358001</v>
      </c>
      <c r="U1246">
        <v>2</v>
      </c>
    </row>
    <row r="1247" spans="1:21" x14ac:dyDescent="0.4">
      <c r="A1247">
        <v>1245</v>
      </c>
      <c r="B1247" t="s">
        <v>12057</v>
      </c>
      <c r="C1247" s="1">
        <v>44378</v>
      </c>
      <c r="D1247" t="s">
        <v>2071</v>
      </c>
      <c r="E1247" t="s">
        <v>2072</v>
      </c>
      <c r="F1247">
        <v>20</v>
      </c>
      <c r="G1247">
        <v>20</v>
      </c>
      <c r="H1247">
        <v>40</v>
      </c>
      <c r="I1247">
        <v>30</v>
      </c>
      <c r="J1247">
        <v>10</v>
      </c>
      <c r="K1247">
        <v>76</v>
      </c>
      <c r="L1247">
        <v>42</v>
      </c>
      <c r="M1247">
        <v>29</v>
      </c>
      <c r="N1247">
        <v>1</v>
      </c>
      <c r="O1247">
        <v>1</v>
      </c>
      <c r="P1247">
        <v>11.82009549</v>
      </c>
      <c r="Q1247">
        <v>611</v>
      </c>
      <c r="R1247">
        <v>229000</v>
      </c>
      <c r="S1247">
        <v>829389</v>
      </c>
      <c r="T1247">
        <v>3.6217860262008701</v>
      </c>
      <c r="U1247">
        <v>2</v>
      </c>
    </row>
    <row r="1248" spans="1:21" x14ac:dyDescent="0.4">
      <c r="A1248">
        <v>1246</v>
      </c>
      <c r="B1248" t="s">
        <v>12057</v>
      </c>
      <c r="C1248" s="1">
        <v>44378</v>
      </c>
      <c r="D1248" t="s">
        <v>2073</v>
      </c>
      <c r="E1248" t="s">
        <v>2074</v>
      </c>
      <c r="F1248">
        <v>20</v>
      </c>
      <c r="G1248">
        <v>20</v>
      </c>
      <c r="H1248">
        <v>30</v>
      </c>
      <c r="I1248">
        <v>20</v>
      </c>
      <c r="J1248">
        <v>30</v>
      </c>
      <c r="K1248">
        <v>222</v>
      </c>
      <c r="L1248">
        <v>195</v>
      </c>
      <c r="M1248">
        <v>136</v>
      </c>
      <c r="N1248">
        <v>1</v>
      </c>
      <c r="O1248">
        <v>1</v>
      </c>
      <c r="P1248">
        <v>10.6047092</v>
      </c>
      <c r="Q1248">
        <v>576</v>
      </c>
      <c r="R1248">
        <v>229000</v>
      </c>
      <c r="S1248">
        <v>440057</v>
      </c>
      <c r="T1248">
        <v>1.9216462882095999</v>
      </c>
      <c r="U1248">
        <v>2</v>
      </c>
    </row>
    <row r="1249" spans="1:21" x14ac:dyDescent="0.4">
      <c r="A1249">
        <v>1247</v>
      </c>
      <c r="B1249" t="s">
        <v>12057</v>
      </c>
      <c r="C1249" s="1">
        <v>44378</v>
      </c>
      <c r="D1249" t="s">
        <v>2075</v>
      </c>
      <c r="E1249" t="s">
        <v>2076</v>
      </c>
      <c r="F1249">
        <v>10</v>
      </c>
      <c r="G1249">
        <v>10</v>
      </c>
      <c r="H1249">
        <v>10</v>
      </c>
      <c r="I1249">
        <v>10</v>
      </c>
      <c r="J1249">
        <v>10</v>
      </c>
      <c r="K1249">
        <v>185</v>
      </c>
      <c r="L1249">
        <v>150</v>
      </c>
      <c r="M1249">
        <v>153</v>
      </c>
      <c r="N1249">
        <v>2</v>
      </c>
      <c r="O1249">
        <v>1</v>
      </c>
      <c r="P1249">
        <v>10.20963542</v>
      </c>
      <c r="Q1249">
        <v>606</v>
      </c>
      <c r="R1249">
        <v>229000</v>
      </c>
      <c r="S1249">
        <v>3328793</v>
      </c>
      <c r="T1249">
        <v>14.5362139737991</v>
      </c>
      <c r="U1249">
        <v>3</v>
      </c>
    </row>
    <row r="1250" spans="1:21" x14ac:dyDescent="0.4">
      <c r="A1250">
        <v>1248</v>
      </c>
      <c r="B1250" t="s">
        <v>12057</v>
      </c>
      <c r="C1250" s="1">
        <v>44378</v>
      </c>
      <c r="D1250" t="s">
        <v>2077</v>
      </c>
      <c r="E1250" t="s">
        <v>2078</v>
      </c>
      <c r="F1250">
        <v>10</v>
      </c>
      <c r="G1250">
        <v>10</v>
      </c>
      <c r="H1250">
        <v>30</v>
      </c>
      <c r="I1250">
        <v>20</v>
      </c>
      <c r="J1250">
        <v>20</v>
      </c>
      <c r="K1250">
        <v>89</v>
      </c>
      <c r="L1250">
        <v>86</v>
      </c>
      <c r="M1250">
        <v>89</v>
      </c>
      <c r="N1250">
        <v>2</v>
      </c>
      <c r="O1250">
        <v>1</v>
      </c>
      <c r="P1250">
        <v>12.14160156</v>
      </c>
      <c r="Q1250">
        <v>661</v>
      </c>
      <c r="R1250">
        <v>229000</v>
      </c>
      <c r="S1250">
        <v>1386588</v>
      </c>
      <c r="T1250">
        <v>6.0549694323144099</v>
      </c>
      <c r="U1250">
        <v>3</v>
      </c>
    </row>
    <row r="1251" spans="1:21" x14ac:dyDescent="0.4">
      <c r="A1251">
        <v>1249</v>
      </c>
      <c r="B1251" t="s">
        <v>12057</v>
      </c>
      <c r="C1251" s="1">
        <v>44378</v>
      </c>
      <c r="D1251" t="s">
        <v>2079</v>
      </c>
      <c r="E1251" t="s">
        <v>2080</v>
      </c>
      <c r="F1251">
        <v>10</v>
      </c>
      <c r="G1251">
        <v>20</v>
      </c>
      <c r="H1251">
        <v>40</v>
      </c>
      <c r="I1251">
        <v>20</v>
      </c>
      <c r="J1251">
        <v>20</v>
      </c>
      <c r="K1251">
        <v>14</v>
      </c>
      <c r="L1251">
        <v>99</v>
      </c>
      <c r="M1251">
        <v>122</v>
      </c>
      <c r="N1251">
        <v>2</v>
      </c>
      <c r="O1251">
        <v>1</v>
      </c>
      <c r="P1251">
        <v>12.95399306</v>
      </c>
      <c r="Q1251">
        <v>720</v>
      </c>
      <c r="R1251">
        <v>229000</v>
      </c>
      <c r="S1251">
        <v>485776</v>
      </c>
      <c r="T1251">
        <v>2.1212925764192101</v>
      </c>
      <c r="U1251">
        <v>2</v>
      </c>
    </row>
    <row r="1252" spans="1:21" x14ac:dyDescent="0.4">
      <c r="A1252">
        <v>1250</v>
      </c>
      <c r="B1252" t="s">
        <v>12057</v>
      </c>
      <c r="C1252" s="1">
        <v>44378</v>
      </c>
      <c r="D1252" t="s">
        <v>2081</v>
      </c>
      <c r="E1252" t="s">
        <v>2082</v>
      </c>
      <c r="F1252">
        <v>10</v>
      </c>
      <c r="G1252">
        <v>10</v>
      </c>
      <c r="H1252">
        <v>10</v>
      </c>
      <c r="I1252">
        <v>20</v>
      </c>
      <c r="J1252">
        <v>20</v>
      </c>
      <c r="K1252">
        <v>79</v>
      </c>
      <c r="L1252">
        <v>88</v>
      </c>
      <c r="M1252">
        <v>90</v>
      </c>
      <c r="N1252">
        <v>1</v>
      </c>
      <c r="O1252">
        <v>2</v>
      </c>
      <c r="P1252">
        <v>11.502495659999999</v>
      </c>
      <c r="Q1252">
        <v>585</v>
      </c>
      <c r="R1252">
        <v>229000</v>
      </c>
      <c r="S1252">
        <v>823534</v>
      </c>
      <c r="T1252">
        <v>3.5962183406113502</v>
      </c>
      <c r="U1252">
        <v>2</v>
      </c>
    </row>
    <row r="1253" spans="1:21" x14ac:dyDescent="0.4">
      <c r="A1253">
        <v>1251</v>
      </c>
      <c r="B1253" t="s">
        <v>12057</v>
      </c>
      <c r="C1253" s="1">
        <v>44348</v>
      </c>
      <c r="D1253" t="s">
        <v>2083</v>
      </c>
      <c r="E1253" t="s">
        <v>2084</v>
      </c>
      <c r="F1253">
        <v>10</v>
      </c>
      <c r="G1253">
        <v>10</v>
      </c>
      <c r="H1253">
        <v>20</v>
      </c>
      <c r="I1253">
        <v>20</v>
      </c>
      <c r="J1253">
        <v>20</v>
      </c>
      <c r="K1253">
        <v>50</v>
      </c>
      <c r="L1253">
        <v>51</v>
      </c>
      <c r="M1253">
        <v>54</v>
      </c>
      <c r="N1253">
        <v>1</v>
      </c>
      <c r="O1253">
        <v>1</v>
      </c>
      <c r="P1253">
        <v>9.8248697919999994</v>
      </c>
      <c r="Q1253">
        <v>593</v>
      </c>
      <c r="R1253">
        <v>208000</v>
      </c>
      <c r="S1253">
        <v>662087</v>
      </c>
      <c r="T1253">
        <v>3.1831105769230699</v>
      </c>
      <c r="U1253">
        <v>2</v>
      </c>
    </row>
    <row r="1254" spans="1:21" x14ac:dyDescent="0.4">
      <c r="A1254">
        <v>1252</v>
      </c>
      <c r="B1254" t="s">
        <v>12057</v>
      </c>
      <c r="C1254" s="1">
        <v>44348</v>
      </c>
      <c r="D1254" t="s">
        <v>2085</v>
      </c>
      <c r="E1254" t="s">
        <v>2086</v>
      </c>
      <c r="F1254">
        <v>20</v>
      </c>
      <c r="G1254">
        <v>10</v>
      </c>
      <c r="H1254">
        <v>30</v>
      </c>
      <c r="I1254">
        <v>20</v>
      </c>
      <c r="J1254">
        <v>30</v>
      </c>
      <c r="K1254">
        <v>62</v>
      </c>
      <c r="L1254">
        <v>45</v>
      </c>
      <c r="M1254">
        <v>23</v>
      </c>
      <c r="N1254">
        <v>2</v>
      </c>
      <c r="O1254">
        <v>1</v>
      </c>
      <c r="P1254">
        <v>11.15429688</v>
      </c>
      <c r="Q1254">
        <v>558</v>
      </c>
      <c r="R1254">
        <v>208000</v>
      </c>
      <c r="S1254">
        <v>761890</v>
      </c>
      <c r="T1254">
        <v>3.6629326923076899</v>
      </c>
      <c r="U1254">
        <v>2</v>
      </c>
    </row>
    <row r="1255" spans="1:21" x14ac:dyDescent="0.4">
      <c r="A1255">
        <v>1253</v>
      </c>
      <c r="B1255" t="s">
        <v>12057</v>
      </c>
      <c r="C1255" s="1">
        <v>44348</v>
      </c>
      <c r="D1255" t="s">
        <v>2087</v>
      </c>
      <c r="E1255" t="s">
        <v>2088</v>
      </c>
      <c r="F1255">
        <v>10</v>
      </c>
      <c r="G1255">
        <v>20</v>
      </c>
      <c r="H1255">
        <v>20</v>
      </c>
      <c r="I1255">
        <v>20</v>
      </c>
      <c r="J1255">
        <v>30</v>
      </c>
      <c r="K1255">
        <v>44</v>
      </c>
      <c r="L1255">
        <v>14</v>
      </c>
      <c r="M1255">
        <v>19</v>
      </c>
      <c r="N1255">
        <v>2</v>
      </c>
      <c r="O1255">
        <v>1</v>
      </c>
      <c r="P1255">
        <v>9.3100043400000008</v>
      </c>
      <c r="Q1255">
        <v>816</v>
      </c>
      <c r="R1255">
        <v>208000</v>
      </c>
      <c r="S1255">
        <v>2487872</v>
      </c>
      <c r="T1255">
        <v>11.960923076923001</v>
      </c>
      <c r="U1255">
        <v>3</v>
      </c>
    </row>
    <row r="1256" spans="1:21" x14ac:dyDescent="0.4">
      <c r="A1256">
        <v>1254</v>
      </c>
      <c r="B1256" t="s">
        <v>12057</v>
      </c>
      <c r="C1256" s="1">
        <v>44348</v>
      </c>
      <c r="D1256" t="s">
        <v>2089</v>
      </c>
      <c r="F1256">
        <v>10</v>
      </c>
      <c r="G1256">
        <v>10</v>
      </c>
      <c r="H1256">
        <v>10</v>
      </c>
      <c r="I1256">
        <v>10</v>
      </c>
      <c r="J1256">
        <v>10</v>
      </c>
      <c r="K1256">
        <v>19</v>
      </c>
      <c r="L1256">
        <v>16</v>
      </c>
      <c r="M1256">
        <v>17</v>
      </c>
      <c r="N1256">
        <v>0</v>
      </c>
      <c r="O1256">
        <v>2</v>
      </c>
      <c r="P1256">
        <v>0</v>
      </c>
      <c r="Q1256">
        <v>1542</v>
      </c>
      <c r="R1256">
        <v>208000</v>
      </c>
      <c r="S1256">
        <v>870080</v>
      </c>
      <c r="T1256">
        <v>4.1830769230769196</v>
      </c>
      <c r="U1256">
        <v>2</v>
      </c>
    </row>
    <row r="1257" spans="1:21" x14ac:dyDescent="0.4">
      <c r="A1257">
        <v>1255</v>
      </c>
      <c r="B1257" t="s">
        <v>12057</v>
      </c>
      <c r="C1257" s="1">
        <v>44348</v>
      </c>
      <c r="D1257" t="s">
        <v>2090</v>
      </c>
      <c r="E1257" t="s">
        <v>2091</v>
      </c>
      <c r="F1257">
        <v>20</v>
      </c>
      <c r="G1257">
        <v>10</v>
      </c>
      <c r="H1257">
        <v>10</v>
      </c>
      <c r="I1257">
        <v>10</v>
      </c>
      <c r="J1257">
        <v>20</v>
      </c>
      <c r="K1257">
        <v>199</v>
      </c>
      <c r="L1257">
        <v>195</v>
      </c>
      <c r="M1257">
        <v>197</v>
      </c>
      <c r="N1257">
        <v>1</v>
      </c>
      <c r="O1257">
        <v>1</v>
      </c>
      <c r="P1257">
        <v>5.9149305559999998</v>
      </c>
      <c r="Q1257">
        <v>570</v>
      </c>
      <c r="R1257">
        <v>208000</v>
      </c>
      <c r="S1257">
        <v>1653020</v>
      </c>
      <c r="T1257">
        <v>7.9472115384615298</v>
      </c>
      <c r="U1257">
        <v>3</v>
      </c>
    </row>
    <row r="1258" spans="1:21" x14ac:dyDescent="0.4">
      <c r="A1258">
        <v>1256</v>
      </c>
      <c r="B1258" t="s">
        <v>12057</v>
      </c>
      <c r="C1258" s="1">
        <v>44348</v>
      </c>
      <c r="D1258" t="s">
        <v>2092</v>
      </c>
      <c r="E1258" t="s">
        <v>2093</v>
      </c>
      <c r="F1258">
        <v>10</v>
      </c>
      <c r="G1258">
        <v>20</v>
      </c>
      <c r="H1258">
        <v>40</v>
      </c>
      <c r="I1258">
        <v>20</v>
      </c>
      <c r="J1258">
        <v>20</v>
      </c>
      <c r="K1258">
        <v>20</v>
      </c>
      <c r="L1258">
        <v>23</v>
      </c>
      <c r="M1258">
        <v>29</v>
      </c>
      <c r="N1258">
        <v>2</v>
      </c>
      <c r="O1258">
        <v>1</v>
      </c>
      <c r="P1258">
        <v>9.4166666669999994</v>
      </c>
      <c r="Q1258">
        <v>607</v>
      </c>
      <c r="R1258">
        <v>208000</v>
      </c>
      <c r="S1258">
        <v>713882</v>
      </c>
      <c r="T1258">
        <v>3.4321250000000001</v>
      </c>
      <c r="U1258">
        <v>2</v>
      </c>
    </row>
    <row r="1259" spans="1:21" x14ac:dyDescent="0.4">
      <c r="A1259">
        <v>1257</v>
      </c>
      <c r="B1259" t="s">
        <v>12057</v>
      </c>
      <c r="C1259" s="1">
        <v>44348</v>
      </c>
      <c r="D1259" t="s">
        <v>2094</v>
      </c>
      <c r="E1259" t="s">
        <v>2095</v>
      </c>
      <c r="F1259">
        <v>20</v>
      </c>
      <c r="G1259">
        <v>20</v>
      </c>
      <c r="H1259">
        <v>20</v>
      </c>
      <c r="I1259">
        <v>20</v>
      </c>
      <c r="J1259">
        <v>20</v>
      </c>
      <c r="K1259">
        <v>30</v>
      </c>
      <c r="L1259">
        <v>27</v>
      </c>
      <c r="M1259">
        <v>25</v>
      </c>
      <c r="N1259">
        <v>2</v>
      </c>
      <c r="O1259">
        <v>1</v>
      </c>
      <c r="P1259">
        <v>7.0036892359999996</v>
      </c>
      <c r="Q1259">
        <v>630</v>
      </c>
      <c r="R1259">
        <v>208000</v>
      </c>
      <c r="S1259">
        <v>123364</v>
      </c>
      <c r="T1259">
        <v>0.593096153846153</v>
      </c>
      <c r="U1259">
        <v>1</v>
      </c>
    </row>
    <row r="1260" spans="1:21" x14ac:dyDescent="0.4">
      <c r="A1260">
        <v>1258</v>
      </c>
      <c r="B1260" t="s">
        <v>12057</v>
      </c>
      <c r="C1260" s="1">
        <v>44348</v>
      </c>
      <c r="D1260" t="s">
        <v>2096</v>
      </c>
      <c r="E1260" t="s">
        <v>2097</v>
      </c>
      <c r="F1260">
        <v>20</v>
      </c>
      <c r="G1260">
        <v>20</v>
      </c>
      <c r="H1260">
        <v>20</v>
      </c>
      <c r="I1260">
        <v>20</v>
      </c>
      <c r="J1260">
        <v>40</v>
      </c>
      <c r="K1260">
        <v>74</v>
      </c>
      <c r="L1260">
        <v>128</v>
      </c>
      <c r="M1260">
        <v>140</v>
      </c>
      <c r="N1260">
        <v>1</v>
      </c>
      <c r="O1260">
        <v>0</v>
      </c>
      <c r="P1260">
        <v>11.53049045</v>
      </c>
      <c r="Q1260">
        <v>590</v>
      </c>
      <c r="R1260">
        <v>208000</v>
      </c>
      <c r="S1260">
        <v>4680138</v>
      </c>
      <c r="T1260">
        <v>22.500663461538402</v>
      </c>
      <c r="U1260">
        <v>3</v>
      </c>
    </row>
    <row r="1261" spans="1:21" x14ac:dyDescent="0.4">
      <c r="A1261">
        <v>1259</v>
      </c>
      <c r="B1261" t="s">
        <v>12057</v>
      </c>
      <c r="C1261" s="1">
        <v>44317</v>
      </c>
      <c r="D1261" t="s">
        <v>2098</v>
      </c>
      <c r="E1261" t="s">
        <v>2099</v>
      </c>
      <c r="F1261">
        <v>20</v>
      </c>
      <c r="G1261">
        <v>20</v>
      </c>
      <c r="H1261">
        <v>30</v>
      </c>
      <c r="I1261">
        <v>30</v>
      </c>
      <c r="J1261">
        <v>20</v>
      </c>
      <c r="K1261">
        <v>28</v>
      </c>
      <c r="L1261">
        <v>26</v>
      </c>
      <c r="M1261">
        <v>29</v>
      </c>
      <c r="N1261">
        <v>2</v>
      </c>
      <c r="O1261">
        <v>0</v>
      </c>
      <c r="P1261">
        <v>5.125</v>
      </c>
      <c r="Q1261">
        <v>944</v>
      </c>
      <c r="R1261">
        <v>194000</v>
      </c>
      <c r="S1261">
        <v>771905</v>
      </c>
      <c r="T1261">
        <v>3.9788917525773102</v>
      </c>
      <c r="U1261">
        <v>2</v>
      </c>
    </row>
    <row r="1262" spans="1:21" x14ac:dyDescent="0.4">
      <c r="A1262">
        <v>1260</v>
      </c>
      <c r="B1262" t="s">
        <v>12057</v>
      </c>
      <c r="C1262" s="1">
        <v>44317</v>
      </c>
      <c r="D1262" t="s">
        <v>2100</v>
      </c>
      <c r="E1262" t="s">
        <v>2101</v>
      </c>
      <c r="F1262">
        <v>10</v>
      </c>
      <c r="G1262">
        <v>10</v>
      </c>
      <c r="H1262">
        <v>20</v>
      </c>
      <c r="I1262">
        <v>20</v>
      </c>
      <c r="J1262">
        <v>20</v>
      </c>
      <c r="K1262">
        <v>53</v>
      </c>
      <c r="L1262">
        <v>51</v>
      </c>
      <c r="M1262">
        <v>41</v>
      </c>
      <c r="N1262">
        <v>1</v>
      </c>
      <c r="O1262">
        <v>1</v>
      </c>
      <c r="P1262">
        <v>2.9792751740000001</v>
      </c>
      <c r="Q1262">
        <v>1011</v>
      </c>
      <c r="R1262">
        <v>194000</v>
      </c>
      <c r="S1262">
        <v>474163</v>
      </c>
      <c r="T1262">
        <v>2.4441391752577299</v>
      </c>
      <c r="U1262">
        <v>2</v>
      </c>
    </row>
    <row r="1263" spans="1:21" x14ac:dyDescent="0.4">
      <c r="A1263">
        <v>1261</v>
      </c>
      <c r="B1263" t="s">
        <v>12057</v>
      </c>
      <c r="C1263" s="1">
        <v>44317</v>
      </c>
      <c r="D1263" t="s">
        <v>2102</v>
      </c>
      <c r="E1263" t="s">
        <v>971</v>
      </c>
      <c r="F1263">
        <v>30</v>
      </c>
      <c r="G1263">
        <v>20</v>
      </c>
      <c r="H1263">
        <v>20</v>
      </c>
      <c r="I1263">
        <v>30</v>
      </c>
      <c r="J1263">
        <v>30</v>
      </c>
      <c r="K1263">
        <v>202</v>
      </c>
      <c r="L1263">
        <v>197</v>
      </c>
      <c r="M1263">
        <v>199</v>
      </c>
      <c r="N1263">
        <v>1</v>
      </c>
      <c r="O1263">
        <v>1</v>
      </c>
      <c r="P1263">
        <v>2.217773438</v>
      </c>
      <c r="Q1263">
        <v>1260</v>
      </c>
      <c r="R1263">
        <v>194000</v>
      </c>
      <c r="S1263">
        <v>950106</v>
      </c>
      <c r="T1263">
        <v>4.89745360824742</v>
      </c>
      <c r="U1263">
        <v>3</v>
      </c>
    </row>
    <row r="1264" spans="1:21" x14ac:dyDescent="0.4">
      <c r="A1264">
        <v>1262</v>
      </c>
      <c r="B1264" t="s">
        <v>12057</v>
      </c>
      <c r="C1264" s="1">
        <v>44317</v>
      </c>
      <c r="D1264" t="s">
        <v>2103</v>
      </c>
      <c r="E1264" t="s">
        <v>2104</v>
      </c>
      <c r="F1264">
        <v>10</v>
      </c>
      <c r="G1264">
        <v>10</v>
      </c>
      <c r="H1264">
        <v>20</v>
      </c>
      <c r="I1264">
        <v>20</v>
      </c>
      <c r="J1264">
        <v>20</v>
      </c>
      <c r="K1264">
        <v>13</v>
      </c>
      <c r="L1264">
        <v>9</v>
      </c>
      <c r="M1264">
        <v>6</v>
      </c>
      <c r="N1264">
        <v>1</v>
      </c>
      <c r="O1264">
        <v>1</v>
      </c>
      <c r="P1264">
        <v>9.2835286460000006</v>
      </c>
      <c r="Q1264">
        <v>1900</v>
      </c>
      <c r="R1264">
        <v>194000</v>
      </c>
      <c r="S1264">
        <v>1721303</v>
      </c>
      <c r="T1264">
        <v>8.8726958762886596</v>
      </c>
      <c r="U1264">
        <v>3</v>
      </c>
    </row>
    <row r="1265" spans="1:21" x14ac:dyDescent="0.4">
      <c r="A1265">
        <v>1263</v>
      </c>
      <c r="B1265" t="s">
        <v>12057</v>
      </c>
      <c r="C1265" s="1">
        <v>44317</v>
      </c>
      <c r="D1265" t="s">
        <v>2105</v>
      </c>
      <c r="E1265" t="s">
        <v>2106</v>
      </c>
      <c r="F1265">
        <v>10</v>
      </c>
      <c r="G1265">
        <v>10</v>
      </c>
      <c r="H1265">
        <v>30</v>
      </c>
      <c r="I1265">
        <v>20</v>
      </c>
      <c r="J1265">
        <v>20</v>
      </c>
      <c r="K1265">
        <v>98</v>
      </c>
      <c r="L1265">
        <v>82</v>
      </c>
      <c r="M1265">
        <v>62</v>
      </c>
      <c r="N1265">
        <v>2</v>
      </c>
      <c r="O1265">
        <v>1</v>
      </c>
      <c r="P1265">
        <v>6.2801649309999998</v>
      </c>
      <c r="Q1265">
        <v>745</v>
      </c>
      <c r="R1265">
        <v>194000</v>
      </c>
      <c r="S1265">
        <v>612554</v>
      </c>
      <c r="T1265">
        <v>3.1574948453608198</v>
      </c>
      <c r="U1265">
        <v>2</v>
      </c>
    </row>
    <row r="1266" spans="1:21" x14ac:dyDescent="0.4">
      <c r="A1266">
        <v>1264</v>
      </c>
      <c r="B1266" t="s">
        <v>12057</v>
      </c>
      <c r="C1266" s="1">
        <v>44317</v>
      </c>
      <c r="D1266" t="s">
        <v>2107</v>
      </c>
      <c r="E1266" t="s">
        <v>2108</v>
      </c>
      <c r="F1266">
        <v>40</v>
      </c>
      <c r="G1266">
        <v>20</v>
      </c>
      <c r="H1266">
        <v>40</v>
      </c>
      <c r="I1266">
        <v>30</v>
      </c>
      <c r="J1266">
        <v>50</v>
      </c>
      <c r="K1266">
        <v>21</v>
      </c>
      <c r="L1266">
        <v>23</v>
      </c>
      <c r="M1266">
        <v>15</v>
      </c>
      <c r="N1266">
        <v>2</v>
      </c>
      <c r="O1266">
        <v>0</v>
      </c>
      <c r="P1266">
        <v>8.4925130210000006</v>
      </c>
      <c r="Q1266">
        <v>889</v>
      </c>
      <c r="R1266">
        <v>194000</v>
      </c>
      <c r="S1266">
        <v>2340851</v>
      </c>
      <c r="T1266">
        <v>12.066242268041201</v>
      </c>
      <c r="U1266">
        <v>3</v>
      </c>
    </row>
    <row r="1267" spans="1:21" x14ac:dyDescent="0.4">
      <c r="A1267">
        <v>1265</v>
      </c>
      <c r="B1267" t="s">
        <v>12057</v>
      </c>
      <c r="C1267" s="1">
        <v>44287</v>
      </c>
      <c r="D1267" t="s">
        <v>2109</v>
      </c>
      <c r="F1267">
        <v>10</v>
      </c>
      <c r="G1267">
        <v>20</v>
      </c>
      <c r="H1267">
        <v>20</v>
      </c>
      <c r="I1267">
        <v>20</v>
      </c>
      <c r="J1267">
        <v>20</v>
      </c>
      <c r="K1267">
        <v>29</v>
      </c>
      <c r="L1267">
        <v>18</v>
      </c>
      <c r="M1267">
        <v>17</v>
      </c>
      <c r="N1267">
        <v>0</v>
      </c>
      <c r="O1267">
        <v>1</v>
      </c>
      <c r="P1267">
        <v>0</v>
      </c>
      <c r="Q1267">
        <v>1947</v>
      </c>
      <c r="R1267">
        <v>171000</v>
      </c>
      <c r="S1267">
        <v>1900759</v>
      </c>
      <c r="T1267">
        <v>11.1155497076023</v>
      </c>
      <c r="U1267">
        <v>3</v>
      </c>
    </row>
    <row r="1268" spans="1:21" x14ac:dyDescent="0.4">
      <c r="A1268">
        <v>1266</v>
      </c>
      <c r="B1268" t="s">
        <v>12057</v>
      </c>
      <c r="C1268" s="1">
        <v>44256</v>
      </c>
      <c r="D1268" t="s">
        <v>2110</v>
      </c>
      <c r="F1268">
        <v>10</v>
      </c>
      <c r="G1268">
        <v>20</v>
      </c>
      <c r="H1268">
        <v>20</v>
      </c>
      <c r="I1268">
        <v>10</v>
      </c>
      <c r="J1268">
        <v>10</v>
      </c>
      <c r="K1268">
        <v>26</v>
      </c>
      <c r="L1268">
        <v>19</v>
      </c>
      <c r="M1268">
        <v>15</v>
      </c>
      <c r="N1268">
        <v>0</v>
      </c>
      <c r="O1268">
        <v>1</v>
      </c>
      <c r="P1268">
        <v>0</v>
      </c>
      <c r="Q1268">
        <v>909</v>
      </c>
      <c r="R1268">
        <v>152000</v>
      </c>
      <c r="S1268">
        <v>157484</v>
      </c>
      <c r="T1268">
        <v>1.03607894736842</v>
      </c>
      <c r="U1268">
        <v>1</v>
      </c>
    </row>
    <row r="1269" spans="1:21" x14ac:dyDescent="0.4">
      <c r="A1269">
        <v>1267</v>
      </c>
      <c r="B1269" t="s">
        <v>12057</v>
      </c>
      <c r="C1269" s="1">
        <v>44256</v>
      </c>
      <c r="D1269" t="s">
        <v>2111</v>
      </c>
      <c r="E1269" t="s">
        <v>2112</v>
      </c>
      <c r="F1269">
        <v>10</v>
      </c>
      <c r="G1269">
        <v>10</v>
      </c>
      <c r="H1269">
        <v>30</v>
      </c>
      <c r="I1269">
        <v>20</v>
      </c>
      <c r="J1269">
        <v>10</v>
      </c>
      <c r="K1269">
        <v>106</v>
      </c>
      <c r="L1269">
        <v>120</v>
      </c>
      <c r="M1269">
        <v>143</v>
      </c>
      <c r="N1269">
        <v>2</v>
      </c>
      <c r="O1269">
        <v>1</v>
      </c>
      <c r="P1269">
        <v>2.937282986</v>
      </c>
      <c r="Q1269">
        <v>454</v>
      </c>
      <c r="R1269">
        <v>152000</v>
      </c>
      <c r="S1269">
        <v>18618</v>
      </c>
      <c r="T1269">
        <v>0.12248684210526301</v>
      </c>
      <c r="U1269">
        <v>0</v>
      </c>
    </row>
    <row r="1270" spans="1:21" x14ac:dyDescent="0.4">
      <c r="A1270">
        <v>1268</v>
      </c>
      <c r="B1270" t="s">
        <v>12057</v>
      </c>
      <c r="C1270" s="1">
        <v>44228</v>
      </c>
      <c r="D1270" t="s">
        <v>2113</v>
      </c>
      <c r="E1270" t="s">
        <v>2114</v>
      </c>
      <c r="F1270">
        <v>10</v>
      </c>
      <c r="G1270">
        <v>10</v>
      </c>
      <c r="H1270">
        <v>20</v>
      </c>
      <c r="I1270">
        <v>20</v>
      </c>
      <c r="J1270">
        <v>20</v>
      </c>
      <c r="K1270">
        <v>122</v>
      </c>
      <c r="L1270">
        <v>75</v>
      </c>
      <c r="M1270">
        <v>31</v>
      </c>
      <c r="N1270">
        <v>1</v>
      </c>
      <c r="O1270">
        <v>1</v>
      </c>
      <c r="P1270">
        <v>11.34179688</v>
      </c>
      <c r="Q1270">
        <v>855</v>
      </c>
      <c r="R1270">
        <v>134000</v>
      </c>
      <c r="S1270">
        <v>2449657</v>
      </c>
      <c r="T1270">
        <v>18.2810223880597</v>
      </c>
      <c r="U1270">
        <v>3</v>
      </c>
    </row>
    <row r="1271" spans="1:21" x14ac:dyDescent="0.4">
      <c r="A1271">
        <v>1269</v>
      </c>
      <c r="B1271" t="s">
        <v>12057</v>
      </c>
      <c r="C1271" s="1">
        <v>44228</v>
      </c>
      <c r="D1271" t="s">
        <v>2115</v>
      </c>
      <c r="E1271" t="s">
        <v>2116</v>
      </c>
      <c r="F1271">
        <v>10</v>
      </c>
      <c r="G1271">
        <v>10</v>
      </c>
      <c r="H1271">
        <v>30</v>
      </c>
      <c r="I1271">
        <v>20</v>
      </c>
      <c r="J1271">
        <v>10</v>
      </c>
      <c r="K1271">
        <v>7</v>
      </c>
      <c r="L1271">
        <v>10</v>
      </c>
      <c r="M1271">
        <v>14</v>
      </c>
      <c r="N1271">
        <v>2</v>
      </c>
      <c r="O1271">
        <v>1</v>
      </c>
      <c r="P1271">
        <v>6.4012586809999998</v>
      </c>
      <c r="Q1271">
        <v>1429</v>
      </c>
      <c r="R1271">
        <v>134000</v>
      </c>
      <c r="S1271">
        <v>728204</v>
      </c>
      <c r="T1271">
        <v>5.4343582089552198</v>
      </c>
      <c r="U1271">
        <v>3</v>
      </c>
    </row>
    <row r="1272" spans="1:21" x14ac:dyDescent="0.4">
      <c r="A1272">
        <v>1270</v>
      </c>
      <c r="B1272" t="s">
        <v>12058</v>
      </c>
      <c r="C1272" s="1">
        <v>45108</v>
      </c>
      <c r="D1272" t="s">
        <v>2117</v>
      </c>
      <c r="E1272" t="s">
        <v>2118</v>
      </c>
      <c r="F1272">
        <v>20</v>
      </c>
      <c r="G1272">
        <v>10</v>
      </c>
      <c r="H1272">
        <v>10</v>
      </c>
      <c r="I1272">
        <v>10</v>
      </c>
      <c r="J1272">
        <v>20</v>
      </c>
      <c r="K1272">
        <v>187</v>
      </c>
      <c r="L1272">
        <v>201</v>
      </c>
      <c r="M1272">
        <v>199</v>
      </c>
      <c r="N1272">
        <v>1</v>
      </c>
      <c r="O1272">
        <v>1</v>
      </c>
      <c r="P1272">
        <v>22.97677951</v>
      </c>
      <c r="Q1272">
        <v>3123</v>
      </c>
      <c r="R1272">
        <v>658000</v>
      </c>
      <c r="S1272">
        <v>98473</v>
      </c>
      <c r="T1272">
        <v>0.14965501519756799</v>
      </c>
      <c r="U1272">
        <v>0</v>
      </c>
    </row>
    <row r="1273" spans="1:21" x14ac:dyDescent="0.4">
      <c r="A1273">
        <v>1271</v>
      </c>
      <c r="B1273" t="s">
        <v>12058</v>
      </c>
      <c r="C1273" s="1">
        <v>45108</v>
      </c>
      <c r="D1273" t="s">
        <v>2119</v>
      </c>
      <c r="E1273" t="s">
        <v>2120</v>
      </c>
      <c r="F1273">
        <v>10</v>
      </c>
      <c r="G1273">
        <v>10</v>
      </c>
      <c r="H1273">
        <v>40</v>
      </c>
      <c r="I1273">
        <v>20</v>
      </c>
      <c r="J1273">
        <v>10</v>
      </c>
      <c r="K1273">
        <v>13</v>
      </c>
      <c r="L1273">
        <v>14</v>
      </c>
      <c r="M1273">
        <v>14</v>
      </c>
      <c r="N1273">
        <v>2</v>
      </c>
      <c r="O1273">
        <v>1</v>
      </c>
      <c r="P1273">
        <v>3.6284722220000001</v>
      </c>
      <c r="Q1273">
        <v>3928</v>
      </c>
      <c r="R1273">
        <v>658000</v>
      </c>
      <c r="S1273">
        <v>3508089</v>
      </c>
      <c r="T1273">
        <v>5.3314422492401201</v>
      </c>
      <c r="U1273">
        <v>3</v>
      </c>
    </row>
    <row r="1274" spans="1:21" x14ac:dyDescent="0.4">
      <c r="A1274">
        <v>1272</v>
      </c>
      <c r="B1274" t="s">
        <v>12058</v>
      </c>
      <c r="C1274" s="1">
        <v>45078</v>
      </c>
      <c r="D1274" t="s">
        <v>2121</v>
      </c>
      <c r="E1274" t="s">
        <v>2122</v>
      </c>
      <c r="F1274">
        <v>10</v>
      </c>
      <c r="G1274">
        <v>20</v>
      </c>
      <c r="H1274">
        <v>20</v>
      </c>
      <c r="I1274">
        <v>30</v>
      </c>
      <c r="J1274">
        <v>20</v>
      </c>
      <c r="K1274">
        <v>4</v>
      </c>
      <c r="L1274">
        <v>25</v>
      </c>
      <c r="M1274">
        <v>36</v>
      </c>
      <c r="N1274">
        <v>0</v>
      </c>
      <c r="O1274">
        <v>1</v>
      </c>
      <c r="P1274">
        <v>22.841471349999999</v>
      </c>
      <c r="Q1274">
        <v>500</v>
      </c>
      <c r="R1274">
        <v>641000</v>
      </c>
      <c r="S1274">
        <v>98197</v>
      </c>
      <c r="T1274">
        <v>0.15319344773790899</v>
      </c>
      <c r="U1274">
        <v>0</v>
      </c>
    </row>
    <row r="1275" spans="1:21" x14ac:dyDescent="0.4">
      <c r="A1275">
        <v>1273</v>
      </c>
      <c r="B1275" t="s">
        <v>12058</v>
      </c>
      <c r="C1275" s="1">
        <v>45078</v>
      </c>
      <c r="D1275" t="s">
        <v>2123</v>
      </c>
      <c r="E1275" t="s">
        <v>2124</v>
      </c>
      <c r="F1275">
        <v>20</v>
      </c>
      <c r="G1275">
        <v>10</v>
      </c>
      <c r="H1275">
        <v>20</v>
      </c>
      <c r="I1275">
        <v>20</v>
      </c>
      <c r="J1275">
        <v>20</v>
      </c>
      <c r="K1275">
        <v>16</v>
      </c>
      <c r="L1275">
        <v>24</v>
      </c>
      <c r="M1275">
        <v>46</v>
      </c>
      <c r="N1275">
        <v>0</v>
      </c>
      <c r="O1275">
        <v>2</v>
      </c>
      <c r="P1275">
        <v>16.15993924</v>
      </c>
      <c r="Q1275">
        <v>2924</v>
      </c>
      <c r="R1275">
        <v>641000</v>
      </c>
      <c r="S1275">
        <v>1569514</v>
      </c>
      <c r="T1275">
        <v>2.44853978159126</v>
      </c>
      <c r="U1275">
        <v>2</v>
      </c>
    </row>
    <row r="1276" spans="1:21" x14ac:dyDescent="0.4">
      <c r="A1276">
        <v>1274</v>
      </c>
      <c r="B1276" t="s">
        <v>12058</v>
      </c>
      <c r="C1276" s="1">
        <v>45078</v>
      </c>
      <c r="D1276" t="s">
        <v>2125</v>
      </c>
      <c r="E1276" t="s">
        <v>2126</v>
      </c>
      <c r="F1276">
        <v>10</v>
      </c>
      <c r="G1276">
        <v>20</v>
      </c>
      <c r="H1276">
        <v>40</v>
      </c>
      <c r="I1276">
        <v>20</v>
      </c>
      <c r="J1276">
        <v>10</v>
      </c>
      <c r="K1276">
        <v>13</v>
      </c>
      <c r="L1276">
        <v>22</v>
      </c>
      <c r="M1276">
        <v>26</v>
      </c>
      <c r="N1276">
        <v>2</v>
      </c>
      <c r="O1276">
        <v>1</v>
      </c>
      <c r="P1276">
        <v>10.226236979999999</v>
      </c>
      <c r="Q1276">
        <v>2085</v>
      </c>
      <c r="R1276">
        <v>641000</v>
      </c>
      <c r="S1276">
        <v>242015</v>
      </c>
      <c r="T1276">
        <v>0.37755850234009303</v>
      </c>
      <c r="U1276">
        <v>0</v>
      </c>
    </row>
    <row r="1277" spans="1:21" x14ac:dyDescent="0.4">
      <c r="A1277">
        <v>1275</v>
      </c>
      <c r="B1277" t="s">
        <v>12058</v>
      </c>
      <c r="C1277" s="1">
        <v>45108</v>
      </c>
      <c r="D1277" t="s">
        <v>2127</v>
      </c>
      <c r="E1277" t="s">
        <v>2128</v>
      </c>
      <c r="F1277">
        <v>10</v>
      </c>
      <c r="G1277">
        <v>20</v>
      </c>
      <c r="H1277">
        <v>20</v>
      </c>
      <c r="I1277">
        <v>20</v>
      </c>
      <c r="J1277">
        <v>20</v>
      </c>
      <c r="K1277">
        <v>9</v>
      </c>
      <c r="L1277">
        <v>26</v>
      </c>
      <c r="M1277">
        <v>31</v>
      </c>
      <c r="N1277">
        <v>1</v>
      </c>
      <c r="O1277">
        <v>1</v>
      </c>
      <c r="P1277">
        <v>2.34375</v>
      </c>
      <c r="Q1277">
        <v>3298</v>
      </c>
      <c r="R1277">
        <v>658000</v>
      </c>
      <c r="S1277">
        <v>2781918</v>
      </c>
      <c r="T1277">
        <v>4.2278389057750703</v>
      </c>
      <c r="U1277">
        <v>3</v>
      </c>
    </row>
    <row r="1278" spans="1:21" x14ac:dyDescent="0.4">
      <c r="A1278">
        <v>1276</v>
      </c>
      <c r="B1278" t="s">
        <v>12058</v>
      </c>
      <c r="C1278" s="1">
        <v>45108</v>
      </c>
      <c r="D1278" t="s">
        <v>2129</v>
      </c>
      <c r="E1278" t="s">
        <v>2130</v>
      </c>
      <c r="F1278">
        <v>20</v>
      </c>
      <c r="G1278">
        <v>20</v>
      </c>
      <c r="H1278">
        <v>20</v>
      </c>
      <c r="I1278">
        <v>20</v>
      </c>
      <c r="J1278">
        <v>30</v>
      </c>
      <c r="K1278">
        <v>22</v>
      </c>
      <c r="L1278">
        <v>19</v>
      </c>
      <c r="M1278">
        <v>24</v>
      </c>
      <c r="N1278">
        <v>1</v>
      </c>
      <c r="O1278">
        <v>1</v>
      </c>
      <c r="P1278">
        <v>17.761284719999999</v>
      </c>
      <c r="Q1278">
        <v>2336</v>
      </c>
      <c r="R1278">
        <v>658000</v>
      </c>
      <c r="S1278">
        <v>1180062</v>
      </c>
      <c r="T1278">
        <v>1.7934072948328199</v>
      </c>
      <c r="U1278">
        <v>2</v>
      </c>
    </row>
    <row r="1279" spans="1:21" x14ac:dyDescent="0.4">
      <c r="A1279">
        <v>1277</v>
      </c>
      <c r="B1279" t="s">
        <v>12058</v>
      </c>
      <c r="C1279" s="1">
        <v>45108</v>
      </c>
      <c r="D1279" t="s">
        <v>2131</v>
      </c>
      <c r="E1279" t="s">
        <v>2132</v>
      </c>
      <c r="F1279">
        <v>10</v>
      </c>
      <c r="G1279">
        <v>10</v>
      </c>
      <c r="H1279">
        <v>20</v>
      </c>
      <c r="I1279">
        <v>10</v>
      </c>
      <c r="J1279">
        <v>20</v>
      </c>
      <c r="K1279">
        <v>90</v>
      </c>
      <c r="L1279">
        <v>82</v>
      </c>
      <c r="M1279">
        <v>80</v>
      </c>
      <c r="N1279">
        <v>2</v>
      </c>
      <c r="O1279">
        <v>1</v>
      </c>
      <c r="P1279">
        <v>21.7890625</v>
      </c>
      <c r="Q1279">
        <v>1665</v>
      </c>
      <c r="R1279">
        <v>658000</v>
      </c>
      <c r="S1279">
        <v>201281</v>
      </c>
      <c r="T1279">
        <v>0.305898176291793</v>
      </c>
      <c r="U1279">
        <v>0</v>
      </c>
    </row>
    <row r="1280" spans="1:21" x14ac:dyDescent="0.4">
      <c r="A1280">
        <v>1278</v>
      </c>
      <c r="B1280" t="s">
        <v>12058</v>
      </c>
      <c r="C1280" s="1">
        <v>45108</v>
      </c>
      <c r="D1280" t="s">
        <v>2133</v>
      </c>
      <c r="E1280" t="s">
        <v>2134</v>
      </c>
      <c r="F1280">
        <v>10</v>
      </c>
      <c r="G1280">
        <v>20</v>
      </c>
      <c r="H1280">
        <v>40</v>
      </c>
      <c r="I1280">
        <v>20</v>
      </c>
      <c r="J1280">
        <v>10</v>
      </c>
      <c r="K1280">
        <v>62</v>
      </c>
      <c r="L1280">
        <v>48</v>
      </c>
      <c r="M1280">
        <v>29</v>
      </c>
      <c r="N1280">
        <v>0</v>
      </c>
      <c r="O1280">
        <v>1</v>
      </c>
      <c r="P1280">
        <v>13.814019099999999</v>
      </c>
      <c r="Q1280">
        <v>1747</v>
      </c>
      <c r="R1280">
        <v>658000</v>
      </c>
      <c r="S1280">
        <v>105977</v>
      </c>
      <c r="T1280">
        <v>0.16105927051671701</v>
      </c>
      <c r="U1280">
        <v>0</v>
      </c>
    </row>
    <row r="1281" spans="1:21" x14ac:dyDescent="0.4">
      <c r="A1281">
        <v>1279</v>
      </c>
      <c r="B1281" t="s">
        <v>12058</v>
      </c>
      <c r="C1281" s="1">
        <v>45078</v>
      </c>
      <c r="D1281" t="s">
        <v>2135</v>
      </c>
      <c r="E1281" t="s">
        <v>2136</v>
      </c>
      <c r="F1281">
        <v>20</v>
      </c>
      <c r="G1281">
        <v>20</v>
      </c>
      <c r="H1281">
        <v>30</v>
      </c>
      <c r="I1281">
        <v>20</v>
      </c>
      <c r="J1281">
        <v>20</v>
      </c>
      <c r="K1281">
        <v>21</v>
      </c>
      <c r="L1281">
        <v>20</v>
      </c>
      <c r="M1281">
        <v>19</v>
      </c>
      <c r="N1281">
        <v>0</v>
      </c>
      <c r="O1281">
        <v>1</v>
      </c>
      <c r="P1281">
        <v>0.92361111100000004</v>
      </c>
      <c r="Q1281">
        <v>1952</v>
      </c>
      <c r="R1281">
        <v>641000</v>
      </c>
      <c r="S1281">
        <v>1529908</v>
      </c>
      <c r="T1281">
        <v>2.3867519500780001</v>
      </c>
      <c r="U1281">
        <v>2</v>
      </c>
    </row>
    <row r="1282" spans="1:21" x14ac:dyDescent="0.4">
      <c r="A1282">
        <v>1280</v>
      </c>
      <c r="B1282" t="s">
        <v>12058</v>
      </c>
      <c r="C1282" s="1">
        <v>45078</v>
      </c>
      <c r="D1282" t="s">
        <v>2137</v>
      </c>
      <c r="E1282" t="s">
        <v>2138</v>
      </c>
      <c r="F1282">
        <v>10</v>
      </c>
      <c r="G1282">
        <v>20</v>
      </c>
      <c r="H1282">
        <v>10</v>
      </c>
      <c r="I1282">
        <v>10</v>
      </c>
      <c r="J1282">
        <v>20</v>
      </c>
      <c r="K1282">
        <v>229</v>
      </c>
      <c r="L1282">
        <v>225</v>
      </c>
      <c r="M1282">
        <v>231</v>
      </c>
      <c r="N1282">
        <v>2</v>
      </c>
      <c r="O1282">
        <v>1</v>
      </c>
      <c r="P1282">
        <v>12.440755210000001</v>
      </c>
      <c r="Q1282">
        <v>3653</v>
      </c>
      <c r="R1282">
        <v>641000</v>
      </c>
      <c r="S1282">
        <v>4976677</v>
      </c>
      <c r="T1282">
        <v>7.7639266770670803</v>
      </c>
      <c r="U1282">
        <v>3</v>
      </c>
    </row>
    <row r="1283" spans="1:21" x14ac:dyDescent="0.4">
      <c r="A1283">
        <v>1281</v>
      </c>
      <c r="B1283" t="s">
        <v>12058</v>
      </c>
      <c r="C1283" s="1">
        <v>45047</v>
      </c>
      <c r="D1283" t="s">
        <v>2139</v>
      </c>
      <c r="E1283" t="s">
        <v>2140</v>
      </c>
      <c r="F1283">
        <v>10</v>
      </c>
      <c r="G1283">
        <v>20</v>
      </c>
      <c r="H1283">
        <v>10</v>
      </c>
      <c r="I1283">
        <v>20</v>
      </c>
      <c r="J1283">
        <v>20</v>
      </c>
      <c r="K1283">
        <v>115</v>
      </c>
      <c r="L1283">
        <v>72</v>
      </c>
      <c r="M1283">
        <v>29</v>
      </c>
      <c r="N1283">
        <v>2</v>
      </c>
      <c r="O1283">
        <v>1</v>
      </c>
      <c r="P1283">
        <v>12.998372399999999</v>
      </c>
      <c r="Q1283">
        <v>2195</v>
      </c>
      <c r="R1283">
        <v>615000</v>
      </c>
      <c r="S1283">
        <v>205551</v>
      </c>
      <c r="T1283">
        <v>0.33422926829268201</v>
      </c>
      <c r="U1283">
        <v>0</v>
      </c>
    </row>
    <row r="1284" spans="1:21" x14ac:dyDescent="0.4">
      <c r="A1284">
        <v>1282</v>
      </c>
      <c r="B1284" t="s">
        <v>12058</v>
      </c>
      <c r="C1284" s="1">
        <v>45047</v>
      </c>
      <c r="D1284" t="s">
        <v>2141</v>
      </c>
      <c r="E1284" t="s">
        <v>2142</v>
      </c>
      <c r="F1284">
        <v>50</v>
      </c>
      <c r="G1284">
        <v>20</v>
      </c>
      <c r="H1284">
        <v>20</v>
      </c>
      <c r="I1284">
        <v>20</v>
      </c>
      <c r="J1284">
        <v>50</v>
      </c>
      <c r="K1284">
        <v>18</v>
      </c>
      <c r="L1284">
        <v>13</v>
      </c>
      <c r="M1284">
        <v>15</v>
      </c>
      <c r="N1284">
        <v>1</v>
      </c>
      <c r="O1284">
        <v>1</v>
      </c>
      <c r="P1284">
        <v>13.7312283</v>
      </c>
      <c r="Q1284">
        <v>997</v>
      </c>
      <c r="R1284">
        <v>615000</v>
      </c>
      <c r="S1284">
        <v>1792150</v>
      </c>
      <c r="T1284">
        <v>2.9140650406503998</v>
      </c>
      <c r="U1284">
        <v>2</v>
      </c>
    </row>
    <row r="1285" spans="1:21" x14ac:dyDescent="0.4">
      <c r="A1285">
        <v>1283</v>
      </c>
      <c r="B1285" t="s">
        <v>12058</v>
      </c>
      <c r="C1285" s="1">
        <v>45047</v>
      </c>
      <c r="D1285" t="s">
        <v>2143</v>
      </c>
      <c r="F1285">
        <v>40</v>
      </c>
      <c r="G1285">
        <v>20</v>
      </c>
      <c r="H1285">
        <v>10</v>
      </c>
      <c r="I1285">
        <v>10</v>
      </c>
      <c r="J1285">
        <v>50</v>
      </c>
      <c r="K1285">
        <v>23</v>
      </c>
      <c r="L1285">
        <v>9</v>
      </c>
      <c r="M1285">
        <v>6</v>
      </c>
      <c r="N1285">
        <v>2</v>
      </c>
      <c r="O1285">
        <v>1</v>
      </c>
      <c r="P1285">
        <v>0</v>
      </c>
      <c r="Q1285">
        <v>1286</v>
      </c>
      <c r="R1285">
        <v>615000</v>
      </c>
      <c r="S1285">
        <v>1734704</v>
      </c>
      <c r="T1285">
        <v>2.8206569105691002</v>
      </c>
      <c r="U1285">
        <v>2</v>
      </c>
    </row>
    <row r="1286" spans="1:21" x14ac:dyDescent="0.4">
      <c r="A1286">
        <v>1284</v>
      </c>
      <c r="B1286" t="s">
        <v>12058</v>
      </c>
      <c r="C1286" s="1">
        <v>45047</v>
      </c>
      <c r="D1286" t="s">
        <v>2144</v>
      </c>
      <c r="E1286" t="s">
        <v>2145</v>
      </c>
      <c r="F1286">
        <v>10</v>
      </c>
      <c r="G1286">
        <v>20</v>
      </c>
      <c r="H1286">
        <v>50</v>
      </c>
      <c r="I1286">
        <v>50</v>
      </c>
      <c r="J1286">
        <v>20</v>
      </c>
      <c r="K1286">
        <v>26</v>
      </c>
      <c r="L1286">
        <v>24</v>
      </c>
      <c r="M1286">
        <v>25</v>
      </c>
      <c r="N1286">
        <v>1</v>
      </c>
      <c r="O1286">
        <v>1</v>
      </c>
      <c r="P1286">
        <v>15.35731337</v>
      </c>
      <c r="Q1286">
        <v>1206</v>
      </c>
      <c r="R1286">
        <v>615000</v>
      </c>
      <c r="S1286">
        <v>442728</v>
      </c>
      <c r="T1286">
        <v>0.71988292682926802</v>
      </c>
      <c r="U1286">
        <v>1</v>
      </c>
    </row>
    <row r="1287" spans="1:21" x14ac:dyDescent="0.4">
      <c r="A1287">
        <v>1285</v>
      </c>
      <c r="B1287" t="s">
        <v>12058</v>
      </c>
      <c r="C1287" s="1">
        <v>45047</v>
      </c>
      <c r="D1287" t="s">
        <v>2146</v>
      </c>
      <c r="F1287">
        <v>20</v>
      </c>
      <c r="G1287">
        <v>20</v>
      </c>
      <c r="H1287">
        <v>10</v>
      </c>
      <c r="I1287">
        <v>10</v>
      </c>
      <c r="J1287">
        <v>40</v>
      </c>
      <c r="K1287">
        <v>20</v>
      </c>
      <c r="L1287">
        <v>7</v>
      </c>
      <c r="M1287">
        <v>3</v>
      </c>
      <c r="N1287">
        <v>0</v>
      </c>
      <c r="O1287">
        <v>1</v>
      </c>
      <c r="P1287">
        <v>0</v>
      </c>
      <c r="Q1287">
        <v>1281</v>
      </c>
      <c r="R1287">
        <v>615000</v>
      </c>
      <c r="S1287">
        <v>330598</v>
      </c>
      <c r="T1287">
        <v>0.53755772357723497</v>
      </c>
      <c r="U1287">
        <v>1</v>
      </c>
    </row>
    <row r="1288" spans="1:21" x14ac:dyDescent="0.4">
      <c r="A1288">
        <v>1286</v>
      </c>
      <c r="B1288" t="s">
        <v>12058</v>
      </c>
      <c r="C1288" s="1">
        <v>45047</v>
      </c>
      <c r="D1288" t="s">
        <v>2147</v>
      </c>
      <c r="E1288" t="s">
        <v>2148</v>
      </c>
      <c r="F1288">
        <v>10</v>
      </c>
      <c r="G1288">
        <v>20</v>
      </c>
      <c r="H1288">
        <v>20</v>
      </c>
      <c r="I1288">
        <v>10</v>
      </c>
      <c r="J1288">
        <v>10</v>
      </c>
      <c r="K1288">
        <v>132</v>
      </c>
      <c r="L1288">
        <v>115</v>
      </c>
      <c r="M1288">
        <v>88</v>
      </c>
      <c r="N1288">
        <v>2</v>
      </c>
      <c r="O1288">
        <v>1</v>
      </c>
      <c r="P1288">
        <v>2.855251736</v>
      </c>
      <c r="Q1288">
        <v>1740</v>
      </c>
      <c r="R1288">
        <v>615000</v>
      </c>
      <c r="S1288">
        <v>3475802</v>
      </c>
      <c r="T1288">
        <v>5.6517105691056901</v>
      </c>
      <c r="U1288">
        <v>3</v>
      </c>
    </row>
    <row r="1289" spans="1:21" x14ac:dyDescent="0.4">
      <c r="A1289">
        <v>1287</v>
      </c>
      <c r="B1289" t="s">
        <v>12058</v>
      </c>
      <c r="C1289" s="1">
        <v>45047</v>
      </c>
      <c r="D1289" t="s">
        <v>2149</v>
      </c>
      <c r="E1289" t="s">
        <v>2150</v>
      </c>
      <c r="F1289">
        <v>20</v>
      </c>
      <c r="G1289">
        <v>10</v>
      </c>
      <c r="H1289">
        <v>50</v>
      </c>
      <c r="I1289">
        <v>20</v>
      </c>
      <c r="J1289">
        <v>40</v>
      </c>
      <c r="K1289">
        <v>29</v>
      </c>
      <c r="L1289">
        <v>25</v>
      </c>
      <c r="M1289">
        <v>27</v>
      </c>
      <c r="N1289">
        <v>1</v>
      </c>
      <c r="O1289">
        <v>1</v>
      </c>
      <c r="P1289">
        <v>13.140299479999999</v>
      </c>
      <c r="Q1289">
        <v>900</v>
      </c>
      <c r="R1289">
        <v>615000</v>
      </c>
      <c r="S1289">
        <v>102766</v>
      </c>
      <c r="T1289">
        <v>0.16709918699186899</v>
      </c>
      <c r="U1289">
        <v>0</v>
      </c>
    </row>
    <row r="1290" spans="1:21" x14ac:dyDescent="0.4">
      <c r="A1290">
        <v>1288</v>
      </c>
      <c r="B1290" t="s">
        <v>12058</v>
      </c>
      <c r="C1290" s="1">
        <v>45017</v>
      </c>
      <c r="D1290" t="s">
        <v>2151</v>
      </c>
      <c r="E1290" t="s">
        <v>2152</v>
      </c>
      <c r="F1290">
        <v>20</v>
      </c>
      <c r="G1290">
        <v>10</v>
      </c>
      <c r="H1290">
        <v>20</v>
      </c>
      <c r="I1290">
        <v>30</v>
      </c>
      <c r="J1290">
        <v>30</v>
      </c>
      <c r="K1290">
        <v>18</v>
      </c>
      <c r="L1290">
        <v>16</v>
      </c>
      <c r="M1290">
        <v>13</v>
      </c>
      <c r="N1290">
        <v>0</v>
      </c>
      <c r="O1290">
        <v>1</v>
      </c>
      <c r="P1290">
        <v>9.791015625</v>
      </c>
      <c r="Q1290">
        <v>2712</v>
      </c>
      <c r="R1290">
        <v>601000</v>
      </c>
      <c r="S1290">
        <v>9530730</v>
      </c>
      <c r="T1290">
        <v>15.8581198003327</v>
      </c>
      <c r="U1290">
        <v>3</v>
      </c>
    </row>
    <row r="1291" spans="1:21" x14ac:dyDescent="0.4">
      <c r="A1291">
        <v>1289</v>
      </c>
      <c r="B1291" t="s">
        <v>12058</v>
      </c>
      <c r="C1291" s="1">
        <v>45017</v>
      </c>
      <c r="D1291" t="s">
        <v>2153</v>
      </c>
      <c r="E1291" t="s">
        <v>2154</v>
      </c>
      <c r="F1291">
        <v>10</v>
      </c>
      <c r="G1291">
        <v>20</v>
      </c>
      <c r="H1291">
        <v>20</v>
      </c>
      <c r="I1291">
        <v>10</v>
      </c>
      <c r="J1291">
        <v>20</v>
      </c>
      <c r="K1291">
        <v>34</v>
      </c>
      <c r="L1291">
        <v>27</v>
      </c>
      <c r="M1291">
        <v>25</v>
      </c>
      <c r="N1291">
        <v>2</v>
      </c>
      <c r="O1291">
        <v>1</v>
      </c>
      <c r="P1291">
        <v>12.73220486</v>
      </c>
      <c r="Q1291">
        <v>2425</v>
      </c>
      <c r="R1291">
        <v>601000</v>
      </c>
      <c r="S1291">
        <v>5176715</v>
      </c>
      <c r="T1291">
        <v>8.61350249584026</v>
      </c>
      <c r="U1291">
        <v>3</v>
      </c>
    </row>
    <row r="1292" spans="1:21" x14ac:dyDescent="0.4">
      <c r="A1292">
        <v>1290</v>
      </c>
      <c r="B1292" t="s">
        <v>12058</v>
      </c>
      <c r="C1292" s="1">
        <v>45017</v>
      </c>
      <c r="D1292" t="s">
        <v>2155</v>
      </c>
      <c r="E1292" t="s">
        <v>2156</v>
      </c>
      <c r="F1292">
        <v>10</v>
      </c>
      <c r="G1292">
        <v>20</v>
      </c>
      <c r="H1292">
        <v>20</v>
      </c>
      <c r="I1292">
        <v>10</v>
      </c>
      <c r="J1292">
        <v>10</v>
      </c>
      <c r="K1292">
        <v>48</v>
      </c>
      <c r="L1292">
        <v>51</v>
      </c>
      <c r="M1292">
        <v>47</v>
      </c>
      <c r="N1292">
        <v>2</v>
      </c>
      <c r="O1292">
        <v>1</v>
      </c>
      <c r="P1292">
        <v>8.8039279510000004</v>
      </c>
      <c r="Q1292">
        <v>2219</v>
      </c>
      <c r="R1292">
        <v>601000</v>
      </c>
      <c r="S1292">
        <v>258149</v>
      </c>
      <c r="T1292">
        <v>0.42953244592346002</v>
      </c>
      <c r="U1292">
        <v>1</v>
      </c>
    </row>
    <row r="1293" spans="1:21" x14ac:dyDescent="0.4">
      <c r="A1293">
        <v>1291</v>
      </c>
      <c r="B1293" t="s">
        <v>12058</v>
      </c>
      <c r="C1293" s="1">
        <v>45017</v>
      </c>
      <c r="D1293" t="s">
        <v>2157</v>
      </c>
      <c r="E1293" t="s">
        <v>2158</v>
      </c>
      <c r="F1293">
        <v>10</v>
      </c>
      <c r="G1293">
        <v>20</v>
      </c>
      <c r="H1293">
        <v>40</v>
      </c>
      <c r="I1293">
        <v>20</v>
      </c>
      <c r="J1293">
        <v>10</v>
      </c>
      <c r="K1293">
        <v>44</v>
      </c>
      <c r="L1293">
        <v>90</v>
      </c>
      <c r="M1293">
        <v>120</v>
      </c>
      <c r="N1293">
        <v>2</v>
      </c>
      <c r="O1293">
        <v>1</v>
      </c>
      <c r="P1293">
        <v>12.62999132</v>
      </c>
      <c r="Q1293">
        <v>6045</v>
      </c>
      <c r="R1293">
        <v>601000</v>
      </c>
      <c r="S1293">
        <v>3723560</v>
      </c>
      <c r="T1293">
        <v>6.1956073211314404</v>
      </c>
      <c r="U1293">
        <v>3</v>
      </c>
    </row>
    <row r="1294" spans="1:21" x14ac:dyDescent="0.4">
      <c r="A1294">
        <v>1292</v>
      </c>
      <c r="B1294" t="s">
        <v>12058</v>
      </c>
      <c r="C1294" s="1">
        <v>45017</v>
      </c>
      <c r="D1294" t="s">
        <v>2159</v>
      </c>
      <c r="E1294" t="s">
        <v>2160</v>
      </c>
      <c r="F1294">
        <v>10</v>
      </c>
      <c r="G1294">
        <v>20</v>
      </c>
      <c r="H1294">
        <v>40</v>
      </c>
      <c r="I1294">
        <v>20</v>
      </c>
      <c r="J1294">
        <v>10</v>
      </c>
      <c r="K1294">
        <v>125</v>
      </c>
      <c r="L1294">
        <v>117</v>
      </c>
      <c r="M1294">
        <v>109</v>
      </c>
      <c r="N1294">
        <v>2</v>
      </c>
      <c r="O1294">
        <v>1</v>
      </c>
      <c r="P1294">
        <v>4.1408420140000004</v>
      </c>
      <c r="Q1294">
        <v>1173</v>
      </c>
      <c r="R1294">
        <v>601000</v>
      </c>
      <c r="S1294">
        <v>703838</v>
      </c>
      <c r="T1294">
        <v>1.1711114808652201</v>
      </c>
      <c r="U1294">
        <v>2</v>
      </c>
    </row>
    <row r="1295" spans="1:21" x14ac:dyDescent="0.4">
      <c r="A1295">
        <v>1293</v>
      </c>
      <c r="B1295" t="s">
        <v>12058</v>
      </c>
      <c r="C1295" s="1">
        <v>45017</v>
      </c>
      <c r="D1295" t="s">
        <v>2161</v>
      </c>
      <c r="E1295" t="s">
        <v>2162</v>
      </c>
      <c r="F1295">
        <v>20</v>
      </c>
      <c r="G1295">
        <v>20</v>
      </c>
      <c r="H1295">
        <v>30</v>
      </c>
      <c r="I1295">
        <v>20</v>
      </c>
      <c r="J1295">
        <v>20</v>
      </c>
      <c r="K1295">
        <v>86</v>
      </c>
      <c r="L1295">
        <v>79</v>
      </c>
      <c r="M1295">
        <v>80</v>
      </c>
      <c r="N1295">
        <v>0</v>
      </c>
      <c r="O1295">
        <v>1</v>
      </c>
      <c r="P1295">
        <v>14.08723958</v>
      </c>
      <c r="Q1295">
        <v>1034</v>
      </c>
      <c r="R1295">
        <v>601000</v>
      </c>
      <c r="S1295">
        <v>250823</v>
      </c>
      <c r="T1295">
        <v>0.41734276206322701</v>
      </c>
      <c r="U1295">
        <v>1</v>
      </c>
    </row>
    <row r="1296" spans="1:21" x14ac:dyDescent="0.4">
      <c r="A1296">
        <v>1294</v>
      </c>
      <c r="B1296" t="s">
        <v>12058</v>
      </c>
      <c r="C1296" s="1">
        <v>44986</v>
      </c>
      <c r="D1296" t="s">
        <v>2163</v>
      </c>
      <c r="E1296" t="s">
        <v>2164</v>
      </c>
      <c r="F1296">
        <v>10</v>
      </c>
      <c r="G1296">
        <v>10</v>
      </c>
      <c r="H1296">
        <v>10</v>
      </c>
      <c r="I1296">
        <v>10</v>
      </c>
      <c r="J1296">
        <v>20</v>
      </c>
      <c r="K1296">
        <v>68</v>
      </c>
      <c r="L1296">
        <v>50</v>
      </c>
      <c r="M1296">
        <v>31</v>
      </c>
      <c r="N1296">
        <v>1</v>
      </c>
      <c r="O1296">
        <v>1</v>
      </c>
      <c r="P1296">
        <v>7.9113498260000004</v>
      </c>
      <c r="Q1296">
        <v>2363</v>
      </c>
      <c r="R1296">
        <v>592000</v>
      </c>
      <c r="S1296">
        <v>529861</v>
      </c>
      <c r="T1296">
        <v>0.89503547297297203</v>
      </c>
      <c r="U1296">
        <v>1</v>
      </c>
    </row>
    <row r="1297" spans="1:21" x14ac:dyDescent="0.4">
      <c r="A1297">
        <v>1295</v>
      </c>
      <c r="B1297" t="s">
        <v>12058</v>
      </c>
      <c r="C1297" s="1">
        <v>44986</v>
      </c>
      <c r="D1297" t="s">
        <v>2165</v>
      </c>
      <c r="F1297">
        <v>40</v>
      </c>
      <c r="G1297">
        <v>20</v>
      </c>
      <c r="H1297">
        <v>20</v>
      </c>
      <c r="I1297">
        <v>20</v>
      </c>
      <c r="J1297">
        <v>50</v>
      </c>
      <c r="K1297">
        <v>178</v>
      </c>
      <c r="L1297">
        <v>198</v>
      </c>
      <c r="M1297">
        <v>203</v>
      </c>
      <c r="N1297">
        <v>0</v>
      </c>
      <c r="O1297">
        <v>0</v>
      </c>
      <c r="P1297">
        <v>0</v>
      </c>
      <c r="Q1297">
        <v>4380</v>
      </c>
      <c r="R1297">
        <v>592000</v>
      </c>
      <c r="S1297">
        <v>2776580</v>
      </c>
      <c r="T1297">
        <v>4.6901689189189097</v>
      </c>
      <c r="U1297">
        <v>3</v>
      </c>
    </row>
    <row r="1298" spans="1:21" x14ac:dyDescent="0.4">
      <c r="A1298">
        <v>1296</v>
      </c>
      <c r="B1298" t="s">
        <v>12058</v>
      </c>
      <c r="C1298" s="1">
        <v>44986</v>
      </c>
      <c r="D1298" t="s">
        <v>2166</v>
      </c>
      <c r="E1298" t="s">
        <v>2167</v>
      </c>
      <c r="F1298">
        <v>10</v>
      </c>
      <c r="G1298">
        <v>10</v>
      </c>
      <c r="H1298">
        <v>10</v>
      </c>
      <c r="I1298">
        <v>20</v>
      </c>
      <c r="J1298">
        <v>10</v>
      </c>
      <c r="K1298">
        <v>30</v>
      </c>
      <c r="L1298">
        <v>27</v>
      </c>
      <c r="M1298">
        <v>24</v>
      </c>
      <c r="N1298">
        <v>2</v>
      </c>
      <c r="O1298">
        <v>1</v>
      </c>
      <c r="P1298">
        <v>7.8962673609999996</v>
      </c>
      <c r="Q1298">
        <v>2413</v>
      </c>
      <c r="R1298">
        <v>592000</v>
      </c>
      <c r="S1298">
        <v>293978</v>
      </c>
      <c r="T1298">
        <v>0.496584459459459</v>
      </c>
      <c r="U1298">
        <v>1</v>
      </c>
    </row>
    <row r="1299" spans="1:21" x14ac:dyDescent="0.4">
      <c r="A1299">
        <v>1297</v>
      </c>
      <c r="B1299" t="s">
        <v>12058</v>
      </c>
      <c r="C1299" s="1">
        <v>44986</v>
      </c>
      <c r="D1299" t="s">
        <v>2168</v>
      </c>
      <c r="E1299" t="s">
        <v>2169</v>
      </c>
      <c r="F1299">
        <v>20</v>
      </c>
      <c r="G1299">
        <v>10</v>
      </c>
      <c r="H1299">
        <v>40</v>
      </c>
      <c r="I1299">
        <v>30</v>
      </c>
      <c r="J1299">
        <v>30</v>
      </c>
      <c r="K1299">
        <v>53</v>
      </c>
      <c r="L1299">
        <v>50</v>
      </c>
      <c r="M1299">
        <v>44</v>
      </c>
      <c r="N1299">
        <v>2</v>
      </c>
      <c r="O1299">
        <v>1</v>
      </c>
      <c r="P1299">
        <v>21.356445310000002</v>
      </c>
      <c r="Q1299">
        <v>2740</v>
      </c>
      <c r="R1299">
        <v>592000</v>
      </c>
      <c r="S1299">
        <v>192379</v>
      </c>
      <c r="T1299">
        <v>0.32496452702702699</v>
      </c>
      <c r="U1299">
        <v>0</v>
      </c>
    </row>
    <row r="1300" spans="1:21" x14ac:dyDescent="0.4">
      <c r="A1300">
        <v>1298</v>
      </c>
      <c r="B1300" t="s">
        <v>12058</v>
      </c>
      <c r="C1300" s="1">
        <v>44986</v>
      </c>
      <c r="D1300" t="s">
        <v>2170</v>
      </c>
      <c r="E1300" t="s">
        <v>2171</v>
      </c>
      <c r="F1300">
        <v>10</v>
      </c>
      <c r="G1300">
        <v>10</v>
      </c>
      <c r="H1300">
        <v>10</v>
      </c>
      <c r="I1300">
        <v>10</v>
      </c>
      <c r="J1300">
        <v>10</v>
      </c>
      <c r="K1300">
        <v>245</v>
      </c>
      <c r="L1300">
        <v>238</v>
      </c>
      <c r="M1300">
        <v>205</v>
      </c>
      <c r="N1300">
        <v>1</v>
      </c>
      <c r="O1300">
        <v>2</v>
      </c>
      <c r="P1300">
        <v>14.68174913</v>
      </c>
      <c r="Q1300">
        <v>3368</v>
      </c>
      <c r="R1300">
        <v>592000</v>
      </c>
      <c r="S1300">
        <v>3008833</v>
      </c>
      <c r="T1300">
        <v>5.0824881756756701</v>
      </c>
      <c r="U1300">
        <v>3</v>
      </c>
    </row>
    <row r="1301" spans="1:21" x14ac:dyDescent="0.4">
      <c r="A1301">
        <v>1299</v>
      </c>
      <c r="B1301" t="s">
        <v>12058</v>
      </c>
      <c r="C1301" s="1">
        <v>44986</v>
      </c>
      <c r="D1301" t="s">
        <v>2172</v>
      </c>
      <c r="E1301" t="s">
        <v>2173</v>
      </c>
      <c r="F1301">
        <v>10</v>
      </c>
      <c r="G1301">
        <v>20</v>
      </c>
      <c r="H1301">
        <v>10</v>
      </c>
      <c r="I1301">
        <v>20</v>
      </c>
      <c r="J1301">
        <v>30</v>
      </c>
      <c r="K1301">
        <v>13</v>
      </c>
      <c r="L1301">
        <v>16</v>
      </c>
      <c r="M1301">
        <v>23</v>
      </c>
      <c r="N1301">
        <v>1</v>
      </c>
      <c r="O1301">
        <v>1</v>
      </c>
      <c r="P1301">
        <v>15.98632812</v>
      </c>
      <c r="Q1301">
        <v>2109</v>
      </c>
      <c r="R1301">
        <v>592000</v>
      </c>
      <c r="S1301">
        <v>2254053</v>
      </c>
      <c r="T1301">
        <v>3.80752195945945</v>
      </c>
      <c r="U1301">
        <v>2</v>
      </c>
    </row>
    <row r="1302" spans="1:21" x14ac:dyDescent="0.4">
      <c r="A1302">
        <v>1300</v>
      </c>
      <c r="B1302" t="s">
        <v>12058</v>
      </c>
      <c r="C1302" s="1">
        <v>44958</v>
      </c>
      <c r="D1302" t="s">
        <v>2174</v>
      </c>
      <c r="F1302">
        <v>10</v>
      </c>
      <c r="G1302">
        <v>20</v>
      </c>
      <c r="H1302">
        <v>10</v>
      </c>
      <c r="I1302">
        <v>10</v>
      </c>
      <c r="J1302">
        <v>10</v>
      </c>
      <c r="K1302">
        <v>22</v>
      </c>
      <c r="L1302">
        <v>22</v>
      </c>
      <c r="M1302">
        <v>27</v>
      </c>
      <c r="N1302">
        <v>1</v>
      </c>
      <c r="O1302">
        <v>0</v>
      </c>
      <c r="P1302">
        <v>0</v>
      </c>
      <c r="Q1302">
        <v>1001</v>
      </c>
      <c r="R1302">
        <v>582000</v>
      </c>
      <c r="S1302">
        <v>70454</v>
      </c>
      <c r="T1302">
        <v>0.121054982817869</v>
      </c>
      <c r="U1302">
        <v>0</v>
      </c>
    </row>
    <row r="1303" spans="1:21" x14ac:dyDescent="0.4">
      <c r="A1303">
        <v>1301</v>
      </c>
      <c r="B1303" t="s">
        <v>12058</v>
      </c>
      <c r="C1303" s="1">
        <v>44958</v>
      </c>
      <c r="D1303" t="s">
        <v>2175</v>
      </c>
      <c r="E1303" t="s">
        <v>2176</v>
      </c>
      <c r="F1303">
        <v>10</v>
      </c>
      <c r="G1303">
        <v>20</v>
      </c>
      <c r="H1303">
        <v>20</v>
      </c>
      <c r="I1303">
        <v>20</v>
      </c>
      <c r="J1303">
        <v>10</v>
      </c>
      <c r="K1303">
        <v>23</v>
      </c>
      <c r="L1303">
        <v>19</v>
      </c>
      <c r="M1303">
        <v>14</v>
      </c>
      <c r="N1303">
        <v>0</v>
      </c>
      <c r="O1303">
        <v>1</v>
      </c>
      <c r="P1303">
        <v>13.47471788</v>
      </c>
      <c r="Q1303">
        <v>1000</v>
      </c>
      <c r="R1303">
        <v>582000</v>
      </c>
      <c r="S1303">
        <v>512667</v>
      </c>
      <c r="T1303">
        <v>0.88087113402061801</v>
      </c>
      <c r="U1303">
        <v>1</v>
      </c>
    </row>
    <row r="1304" spans="1:21" x14ac:dyDescent="0.4">
      <c r="A1304">
        <v>1302</v>
      </c>
      <c r="B1304" t="s">
        <v>12058</v>
      </c>
      <c r="C1304" s="1">
        <v>44958</v>
      </c>
      <c r="D1304" t="s">
        <v>2177</v>
      </c>
      <c r="E1304" t="s">
        <v>2178</v>
      </c>
      <c r="F1304">
        <v>10</v>
      </c>
      <c r="G1304">
        <v>10</v>
      </c>
      <c r="H1304">
        <v>50</v>
      </c>
      <c r="I1304">
        <v>20</v>
      </c>
      <c r="J1304">
        <v>10</v>
      </c>
      <c r="K1304">
        <v>238</v>
      </c>
      <c r="L1304">
        <v>239</v>
      </c>
      <c r="M1304">
        <v>243</v>
      </c>
      <c r="N1304">
        <v>1</v>
      </c>
      <c r="O1304">
        <v>1</v>
      </c>
      <c r="P1304">
        <v>14.075629340000001</v>
      </c>
      <c r="Q1304">
        <v>1658</v>
      </c>
      <c r="R1304">
        <v>582000</v>
      </c>
      <c r="S1304">
        <v>548684</v>
      </c>
      <c r="T1304">
        <v>0.94275601374570395</v>
      </c>
      <c r="U1304">
        <v>1</v>
      </c>
    </row>
    <row r="1305" spans="1:21" x14ac:dyDescent="0.4">
      <c r="A1305">
        <v>1303</v>
      </c>
      <c r="B1305" t="s">
        <v>12058</v>
      </c>
      <c r="C1305" s="1">
        <v>44927</v>
      </c>
      <c r="D1305" t="s">
        <v>2179</v>
      </c>
      <c r="E1305" t="s">
        <v>2180</v>
      </c>
      <c r="F1305">
        <v>10</v>
      </c>
      <c r="G1305">
        <v>10</v>
      </c>
      <c r="H1305">
        <v>20</v>
      </c>
      <c r="I1305">
        <v>10</v>
      </c>
      <c r="J1305">
        <v>10</v>
      </c>
      <c r="K1305">
        <v>20</v>
      </c>
      <c r="L1305">
        <v>21</v>
      </c>
      <c r="M1305">
        <v>26</v>
      </c>
      <c r="N1305">
        <v>0</v>
      </c>
      <c r="O1305">
        <v>1</v>
      </c>
      <c r="P1305">
        <v>11.405707469999999</v>
      </c>
      <c r="Q1305">
        <v>3326</v>
      </c>
      <c r="R1305">
        <v>570000</v>
      </c>
      <c r="S1305">
        <v>2603955</v>
      </c>
      <c r="T1305">
        <v>4.5683421052631497</v>
      </c>
      <c r="U1305">
        <v>3</v>
      </c>
    </row>
    <row r="1306" spans="1:21" x14ac:dyDescent="0.4">
      <c r="A1306">
        <v>1304</v>
      </c>
      <c r="B1306" t="s">
        <v>12058</v>
      </c>
      <c r="C1306" s="1">
        <v>44927</v>
      </c>
      <c r="D1306" t="s">
        <v>2181</v>
      </c>
      <c r="E1306" t="s">
        <v>2182</v>
      </c>
      <c r="F1306">
        <v>10</v>
      </c>
      <c r="G1306">
        <v>10</v>
      </c>
      <c r="H1306">
        <v>10</v>
      </c>
      <c r="I1306">
        <v>20</v>
      </c>
      <c r="J1306">
        <v>20</v>
      </c>
      <c r="K1306">
        <v>42</v>
      </c>
      <c r="L1306">
        <v>15</v>
      </c>
      <c r="M1306">
        <v>17</v>
      </c>
      <c r="N1306">
        <v>0</v>
      </c>
      <c r="O1306">
        <v>1</v>
      </c>
      <c r="P1306">
        <v>8.8816189239999996</v>
      </c>
      <c r="Q1306">
        <v>1391</v>
      </c>
      <c r="R1306">
        <v>570000</v>
      </c>
      <c r="S1306">
        <v>179213</v>
      </c>
      <c r="T1306">
        <v>0.31440877192982403</v>
      </c>
      <c r="U1306">
        <v>0</v>
      </c>
    </row>
    <row r="1307" spans="1:21" x14ac:dyDescent="0.4">
      <c r="A1307">
        <v>1305</v>
      </c>
      <c r="B1307" t="s">
        <v>12058</v>
      </c>
      <c r="C1307" s="1">
        <v>44927</v>
      </c>
      <c r="D1307" t="s">
        <v>2183</v>
      </c>
      <c r="E1307" t="s">
        <v>2184</v>
      </c>
      <c r="F1307">
        <v>10</v>
      </c>
      <c r="G1307">
        <v>20</v>
      </c>
      <c r="H1307">
        <v>30</v>
      </c>
      <c r="I1307">
        <v>20</v>
      </c>
      <c r="J1307">
        <v>10</v>
      </c>
      <c r="K1307">
        <v>94</v>
      </c>
      <c r="L1307">
        <v>111</v>
      </c>
      <c r="M1307">
        <v>125</v>
      </c>
      <c r="N1307">
        <v>0</v>
      </c>
      <c r="O1307">
        <v>1</v>
      </c>
      <c r="P1307">
        <v>9.5530598960000006</v>
      </c>
      <c r="Q1307">
        <v>1017</v>
      </c>
      <c r="R1307">
        <v>570000</v>
      </c>
      <c r="S1307">
        <v>117752</v>
      </c>
      <c r="T1307">
        <v>0.20658245614035001</v>
      </c>
      <c r="U1307">
        <v>0</v>
      </c>
    </row>
    <row r="1308" spans="1:21" x14ac:dyDescent="0.4">
      <c r="A1308">
        <v>1306</v>
      </c>
      <c r="B1308" t="s">
        <v>12058</v>
      </c>
      <c r="C1308" s="1">
        <v>44927</v>
      </c>
      <c r="D1308" t="s">
        <v>2185</v>
      </c>
      <c r="E1308" t="s">
        <v>2186</v>
      </c>
      <c r="F1308">
        <v>10</v>
      </c>
      <c r="G1308">
        <v>10</v>
      </c>
      <c r="H1308">
        <v>30</v>
      </c>
      <c r="I1308">
        <v>20</v>
      </c>
      <c r="J1308">
        <v>20</v>
      </c>
      <c r="K1308">
        <v>59</v>
      </c>
      <c r="L1308">
        <v>51</v>
      </c>
      <c r="M1308">
        <v>28</v>
      </c>
      <c r="N1308">
        <v>2</v>
      </c>
      <c r="O1308">
        <v>1</v>
      </c>
      <c r="P1308">
        <v>14.77039931</v>
      </c>
      <c r="Q1308">
        <v>562</v>
      </c>
      <c r="R1308">
        <v>570000</v>
      </c>
      <c r="S1308">
        <v>38736</v>
      </c>
      <c r="T1308">
        <v>6.7957894736842106E-2</v>
      </c>
      <c r="U1308">
        <v>0</v>
      </c>
    </row>
    <row r="1309" spans="1:21" x14ac:dyDescent="0.4">
      <c r="A1309">
        <v>1307</v>
      </c>
      <c r="B1309" t="s">
        <v>12058</v>
      </c>
      <c r="C1309" s="1">
        <v>44927</v>
      </c>
      <c r="D1309" t="s">
        <v>2187</v>
      </c>
      <c r="E1309" t="s">
        <v>2188</v>
      </c>
      <c r="F1309">
        <v>10</v>
      </c>
      <c r="G1309">
        <v>10</v>
      </c>
      <c r="H1309">
        <v>40</v>
      </c>
      <c r="I1309">
        <v>20</v>
      </c>
      <c r="J1309">
        <v>10</v>
      </c>
      <c r="K1309">
        <v>21</v>
      </c>
      <c r="L1309">
        <v>19</v>
      </c>
      <c r="M1309">
        <v>19</v>
      </c>
      <c r="N1309">
        <v>2</v>
      </c>
      <c r="O1309">
        <v>1</v>
      </c>
      <c r="P1309">
        <v>9.2305772570000002</v>
      </c>
      <c r="Q1309">
        <v>1034</v>
      </c>
      <c r="R1309">
        <v>570000</v>
      </c>
      <c r="S1309">
        <v>2378491</v>
      </c>
      <c r="T1309">
        <v>4.17279122807017</v>
      </c>
      <c r="U1309">
        <v>2</v>
      </c>
    </row>
    <row r="1310" spans="1:21" x14ac:dyDescent="0.4">
      <c r="A1310">
        <v>1308</v>
      </c>
      <c r="B1310" t="s">
        <v>12058</v>
      </c>
      <c r="C1310" s="1">
        <v>44927</v>
      </c>
      <c r="D1310" t="s">
        <v>2189</v>
      </c>
      <c r="E1310" t="s">
        <v>2190</v>
      </c>
      <c r="F1310">
        <v>20</v>
      </c>
      <c r="G1310">
        <v>10</v>
      </c>
      <c r="H1310">
        <v>20</v>
      </c>
      <c r="I1310">
        <v>10</v>
      </c>
      <c r="J1310">
        <v>10</v>
      </c>
      <c r="K1310">
        <v>17</v>
      </c>
      <c r="L1310">
        <v>23</v>
      </c>
      <c r="M1310">
        <v>24</v>
      </c>
      <c r="N1310">
        <v>0</v>
      </c>
      <c r="O1310">
        <v>1</v>
      </c>
      <c r="P1310">
        <v>5.0026041670000003</v>
      </c>
      <c r="Q1310">
        <v>880</v>
      </c>
      <c r="R1310">
        <v>570000</v>
      </c>
      <c r="S1310">
        <v>245170</v>
      </c>
      <c r="T1310">
        <v>0.43012280701754302</v>
      </c>
      <c r="U1310">
        <v>1</v>
      </c>
    </row>
    <row r="1311" spans="1:21" x14ac:dyDescent="0.4">
      <c r="A1311">
        <v>1309</v>
      </c>
      <c r="B1311" t="s">
        <v>12058</v>
      </c>
      <c r="C1311" s="1">
        <v>44896</v>
      </c>
      <c r="D1311" t="s">
        <v>2191</v>
      </c>
      <c r="F1311">
        <v>10</v>
      </c>
      <c r="G1311">
        <v>10</v>
      </c>
      <c r="H1311">
        <v>10</v>
      </c>
      <c r="I1311">
        <v>20</v>
      </c>
      <c r="J1311">
        <v>30</v>
      </c>
      <c r="K1311">
        <v>26</v>
      </c>
      <c r="L1311">
        <v>19</v>
      </c>
      <c r="M1311">
        <v>19</v>
      </c>
      <c r="N1311">
        <v>1</v>
      </c>
      <c r="O1311">
        <v>1</v>
      </c>
      <c r="P1311">
        <v>0</v>
      </c>
      <c r="Q1311">
        <v>909</v>
      </c>
      <c r="R1311">
        <v>564000</v>
      </c>
      <c r="S1311">
        <v>429759</v>
      </c>
      <c r="T1311">
        <v>0.76198404255319097</v>
      </c>
      <c r="U1311">
        <v>1</v>
      </c>
    </row>
    <row r="1312" spans="1:21" x14ac:dyDescent="0.4">
      <c r="A1312">
        <v>1310</v>
      </c>
      <c r="B1312" t="s">
        <v>12058</v>
      </c>
      <c r="C1312" s="1">
        <v>44896</v>
      </c>
      <c r="D1312" t="s">
        <v>2192</v>
      </c>
      <c r="F1312">
        <v>10</v>
      </c>
      <c r="G1312">
        <v>10</v>
      </c>
      <c r="H1312">
        <v>10</v>
      </c>
      <c r="I1312">
        <v>20</v>
      </c>
      <c r="J1312">
        <v>10</v>
      </c>
      <c r="K1312">
        <v>26</v>
      </c>
      <c r="L1312">
        <v>26</v>
      </c>
      <c r="M1312">
        <v>23</v>
      </c>
      <c r="N1312">
        <v>0</v>
      </c>
      <c r="O1312">
        <v>1</v>
      </c>
      <c r="P1312">
        <v>0</v>
      </c>
      <c r="Q1312">
        <v>1425</v>
      </c>
      <c r="R1312">
        <v>564000</v>
      </c>
      <c r="S1312">
        <v>584380</v>
      </c>
      <c r="T1312">
        <v>1.0361347517730399</v>
      </c>
      <c r="U1312">
        <v>1</v>
      </c>
    </row>
    <row r="1313" spans="1:21" x14ac:dyDescent="0.4">
      <c r="A1313">
        <v>1311</v>
      </c>
      <c r="B1313" t="s">
        <v>12058</v>
      </c>
      <c r="C1313" s="1">
        <v>44896</v>
      </c>
      <c r="D1313" t="s">
        <v>2193</v>
      </c>
      <c r="E1313" t="s">
        <v>2194</v>
      </c>
      <c r="F1313">
        <v>10</v>
      </c>
      <c r="G1313">
        <v>20</v>
      </c>
      <c r="H1313">
        <v>20</v>
      </c>
      <c r="I1313">
        <v>20</v>
      </c>
      <c r="J1313">
        <v>20</v>
      </c>
      <c r="K1313">
        <v>174</v>
      </c>
      <c r="L1313">
        <v>203</v>
      </c>
      <c r="M1313">
        <v>220</v>
      </c>
      <c r="N1313">
        <v>0</v>
      </c>
      <c r="O1313">
        <v>1</v>
      </c>
      <c r="P1313">
        <v>5.2356770829999997</v>
      </c>
      <c r="Q1313">
        <v>3310</v>
      </c>
      <c r="R1313">
        <v>564000</v>
      </c>
      <c r="S1313">
        <v>3869222</v>
      </c>
      <c r="T1313">
        <v>6.8603226950354603</v>
      </c>
      <c r="U1313">
        <v>3</v>
      </c>
    </row>
    <row r="1314" spans="1:21" x14ac:dyDescent="0.4">
      <c r="A1314">
        <v>1312</v>
      </c>
      <c r="B1314" t="s">
        <v>12058</v>
      </c>
      <c r="C1314" s="1">
        <v>44896</v>
      </c>
      <c r="D1314" t="s">
        <v>2195</v>
      </c>
      <c r="E1314" t="s">
        <v>2196</v>
      </c>
      <c r="F1314">
        <v>10</v>
      </c>
      <c r="G1314">
        <v>10</v>
      </c>
      <c r="H1314">
        <v>20</v>
      </c>
      <c r="I1314">
        <v>20</v>
      </c>
      <c r="J1314">
        <v>10</v>
      </c>
      <c r="K1314">
        <v>247</v>
      </c>
      <c r="L1314">
        <v>247</v>
      </c>
      <c r="M1314">
        <v>238</v>
      </c>
      <c r="N1314">
        <v>1</v>
      </c>
      <c r="O1314">
        <v>2</v>
      </c>
      <c r="P1314">
        <v>20.498589410000001</v>
      </c>
      <c r="Q1314">
        <v>1722</v>
      </c>
      <c r="R1314">
        <v>564000</v>
      </c>
      <c r="S1314">
        <v>1789525</v>
      </c>
      <c r="T1314">
        <v>3.1729166666666599</v>
      </c>
      <c r="U1314">
        <v>2</v>
      </c>
    </row>
    <row r="1315" spans="1:21" x14ac:dyDescent="0.4">
      <c r="A1315">
        <v>1313</v>
      </c>
      <c r="B1315" t="s">
        <v>12058</v>
      </c>
      <c r="C1315" s="1">
        <v>44866</v>
      </c>
      <c r="D1315" t="s">
        <v>2197</v>
      </c>
      <c r="E1315" t="s">
        <v>2198</v>
      </c>
      <c r="F1315">
        <v>10</v>
      </c>
      <c r="G1315">
        <v>10</v>
      </c>
      <c r="H1315">
        <v>10</v>
      </c>
      <c r="I1315">
        <v>10</v>
      </c>
      <c r="J1315">
        <v>20</v>
      </c>
      <c r="K1315">
        <v>21</v>
      </c>
      <c r="L1315">
        <v>29</v>
      </c>
      <c r="M1315">
        <v>29</v>
      </c>
      <c r="N1315">
        <v>2</v>
      </c>
      <c r="O1315">
        <v>1</v>
      </c>
      <c r="P1315">
        <v>11.465277779999999</v>
      </c>
      <c r="Q1315">
        <v>1040</v>
      </c>
      <c r="R1315">
        <v>552000</v>
      </c>
      <c r="S1315">
        <v>635397</v>
      </c>
      <c r="T1315">
        <v>1.1510815217391299</v>
      </c>
      <c r="U1315">
        <v>1</v>
      </c>
    </row>
    <row r="1316" spans="1:21" x14ac:dyDescent="0.4">
      <c r="A1316">
        <v>1314</v>
      </c>
      <c r="B1316" t="s">
        <v>12058</v>
      </c>
      <c r="C1316" s="1">
        <v>44866</v>
      </c>
      <c r="D1316" t="s">
        <v>2199</v>
      </c>
      <c r="E1316" t="s">
        <v>2200</v>
      </c>
      <c r="F1316">
        <v>10</v>
      </c>
      <c r="G1316">
        <v>20</v>
      </c>
      <c r="H1316">
        <v>20</v>
      </c>
      <c r="I1316">
        <v>20</v>
      </c>
      <c r="J1316">
        <v>30</v>
      </c>
      <c r="K1316">
        <v>15</v>
      </c>
      <c r="L1316">
        <v>8</v>
      </c>
      <c r="M1316">
        <v>7</v>
      </c>
      <c r="N1316">
        <v>1</v>
      </c>
      <c r="O1316">
        <v>1</v>
      </c>
      <c r="P1316">
        <v>17.362847219999999</v>
      </c>
      <c r="Q1316">
        <v>2119</v>
      </c>
      <c r="R1316">
        <v>552000</v>
      </c>
      <c r="S1316">
        <v>5410282</v>
      </c>
      <c r="T1316">
        <v>9.8012355072463695</v>
      </c>
      <c r="U1316">
        <v>3</v>
      </c>
    </row>
    <row r="1317" spans="1:21" x14ac:dyDescent="0.4">
      <c r="A1317">
        <v>1315</v>
      </c>
      <c r="B1317" t="s">
        <v>12058</v>
      </c>
      <c r="C1317" s="1">
        <v>44835</v>
      </c>
      <c r="D1317" t="s">
        <v>2201</v>
      </c>
      <c r="E1317" t="s">
        <v>2202</v>
      </c>
      <c r="F1317">
        <v>10</v>
      </c>
      <c r="G1317">
        <v>20</v>
      </c>
      <c r="H1317">
        <v>20</v>
      </c>
      <c r="I1317">
        <v>20</v>
      </c>
      <c r="J1317">
        <v>20</v>
      </c>
      <c r="K1317">
        <v>29</v>
      </c>
      <c r="L1317">
        <v>22</v>
      </c>
      <c r="M1317">
        <v>18</v>
      </c>
      <c r="N1317">
        <v>1</v>
      </c>
      <c r="O1317">
        <v>1</v>
      </c>
      <c r="P1317">
        <v>10.73025174</v>
      </c>
      <c r="Q1317">
        <v>3340</v>
      </c>
      <c r="R1317">
        <v>542000</v>
      </c>
      <c r="S1317">
        <v>2854335</v>
      </c>
      <c r="T1317">
        <v>5.2663007380073799</v>
      </c>
      <c r="U1317">
        <v>3</v>
      </c>
    </row>
    <row r="1318" spans="1:21" x14ac:dyDescent="0.4">
      <c r="A1318">
        <v>1316</v>
      </c>
      <c r="B1318" t="s">
        <v>12058</v>
      </c>
      <c r="C1318" s="1">
        <v>44835</v>
      </c>
      <c r="D1318" t="s">
        <v>2203</v>
      </c>
      <c r="F1318">
        <v>10</v>
      </c>
      <c r="G1318">
        <v>20</v>
      </c>
      <c r="H1318">
        <v>10</v>
      </c>
      <c r="I1318">
        <v>10</v>
      </c>
      <c r="J1318">
        <v>30</v>
      </c>
      <c r="K1318">
        <v>25</v>
      </c>
      <c r="L1318">
        <v>23</v>
      </c>
      <c r="M1318">
        <v>20</v>
      </c>
      <c r="N1318">
        <v>0</v>
      </c>
      <c r="O1318">
        <v>1</v>
      </c>
      <c r="P1318">
        <v>0</v>
      </c>
      <c r="Q1318">
        <v>1200</v>
      </c>
      <c r="R1318">
        <v>542000</v>
      </c>
      <c r="S1318">
        <v>1927138</v>
      </c>
      <c r="T1318">
        <v>3.5556051660516599</v>
      </c>
      <c r="U1318">
        <v>2</v>
      </c>
    </row>
    <row r="1319" spans="1:21" x14ac:dyDescent="0.4">
      <c r="A1319">
        <v>1317</v>
      </c>
      <c r="B1319" t="s">
        <v>12058</v>
      </c>
      <c r="C1319" s="1">
        <v>44835</v>
      </c>
      <c r="D1319" t="s">
        <v>2204</v>
      </c>
      <c r="F1319">
        <v>20</v>
      </c>
      <c r="G1319">
        <v>20</v>
      </c>
      <c r="H1319">
        <v>10</v>
      </c>
      <c r="I1319">
        <v>20</v>
      </c>
      <c r="J1319">
        <v>40</v>
      </c>
      <c r="K1319">
        <v>22</v>
      </c>
      <c r="L1319">
        <v>23</v>
      </c>
      <c r="M1319">
        <v>20</v>
      </c>
      <c r="N1319">
        <v>0</v>
      </c>
      <c r="O1319">
        <v>1</v>
      </c>
      <c r="P1319">
        <v>0</v>
      </c>
      <c r="Q1319">
        <v>2945</v>
      </c>
      <c r="R1319">
        <v>542000</v>
      </c>
      <c r="S1319">
        <v>515889</v>
      </c>
      <c r="T1319">
        <v>0.951824723247232</v>
      </c>
      <c r="U1319">
        <v>1</v>
      </c>
    </row>
    <row r="1320" spans="1:21" x14ac:dyDescent="0.4">
      <c r="A1320">
        <v>1318</v>
      </c>
      <c r="B1320" t="s">
        <v>12058</v>
      </c>
      <c r="C1320" s="1">
        <v>44835</v>
      </c>
      <c r="D1320" t="s">
        <v>2205</v>
      </c>
      <c r="E1320" t="s">
        <v>2206</v>
      </c>
      <c r="F1320">
        <v>10</v>
      </c>
      <c r="G1320">
        <v>10</v>
      </c>
      <c r="H1320">
        <v>20</v>
      </c>
      <c r="I1320">
        <v>20</v>
      </c>
      <c r="J1320">
        <v>20</v>
      </c>
      <c r="K1320">
        <v>208</v>
      </c>
      <c r="L1320">
        <v>191</v>
      </c>
      <c r="M1320">
        <v>156</v>
      </c>
      <c r="N1320">
        <v>1</v>
      </c>
      <c r="O1320">
        <v>1</v>
      </c>
      <c r="P1320">
        <v>2.423828125</v>
      </c>
      <c r="Q1320">
        <v>1886</v>
      </c>
      <c r="R1320">
        <v>542000</v>
      </c>
      <c r="S1320">
        <v>954211</v>
      </c>
      <c r="T1320">
        <v>1.7605369003689999</v>
      </c>
      <c r="U1320">
        <v>2</v>
      </c>
    </row>
    <row r="1321" spans="1:21" x14ac:dyDescent="0.4">
      <c r="A1321">
        <v>1319</v>
      </c>
      <c r="B1321" t="s">
        <v>12058</v>
      </c>
      <c r="C1321" s="1">
        <v>44805</v>
      </c>
      <c r="D1321" t="s">
        <v>2207</v>
      </c>
      <c r="E1321" t="s">
        <v>2208</v>
      </c>
      <c r="F1321">
        <v>10</v>
      </c>
      <c r="G1321">
        <v>10</v>
      </c>
      <c r="H1321">
        <v>10</v>
      </c>
      <c r="I1321">
        <v>20</v>
      </c>
      <c r="J1321">
        <v>20</v>
      </c>
      <c r="K1321">
        <v>43</v>
      </c>
      <c r="L1321">
        <v>47</v>
      </c>
      <c r="M1321">
        <v>39</v>
      </c>
      <c r="N1321">
        <v>2</v>
      </c>
      <c r="O1321">
        <v>1</v>
      </c>
      <c r="P1321">
        <v>11.20724826</v>
      </c>
      <c r="Q1321">
        <v>1143</v>
      </c>
      <c r="R1321">
        <v>525000</v>
      </c>
      <c r="S1321">
        <v>119921</v>
      </c>
      <c r="T1321">
        <v>0.228420952380952</v>
      </c>
      <c r="U1321">
        <v>0</v>
      </c>
    </row>
    <row r="1322" spans="1:21" x14ac:dyDescent="0.4">
      <c r="A1322">
        <v>1320</v>
      </c>
      <c r="B1322" t="s">
        <v>12058</v>
      </c>
      <c r="C1322" s="1">
        <v>44805</v>
      </c>
      <c r="D1322" t="s">
        <v>2209</v>
      </c>
      <c r="E1322" t="s">
        <v>2210</v>
      </c>
      <c r="F1322">
        <v>10</v>
      </c>
      <c r="G1322">
        <v>10</v>
      </c>
      <c r="H1322">
        <v>30</v>
      </c>
      <c r="I1322">
        <v>10</v>
      </c>
      <c r="J1322">
        <v>10</v>
      </c>
      <c r="K1322">
        <v>20</v>
      </c>
      <c r="L1322">
        <v>28</v>
      </c>
      <c r="M1322">
        <v>29</v>
      </c>
      <c r="N1322">
        <v>0</v>
      </c>
      <c r="O1322">
        <v>1</v>
      </c>
      <c r="P1322">
        <v>5.0724826390000004</v>
      </c>
      <c r="Q1322">
        <v>1347</v>
      </c>
      <c r="R1322">
        <v>525000</v>
      </c>
      <c r="S1322">
        <v>56552</v>
      </c>
      <c r="T1322">
        <v>0.107718095238095</v>
      </c>
      <c r="U1322">
        <v>0</v>
      </c>
    </row>
    <row r="1323" spans="1:21" x14ac:dyDescent="0.4">
      <c r="A1323">
        <v>1321</v>
      </c>
      <c r="B1323" t="s">
        <v>12058</v>
      </c>
      <c r="C1323" s="1">
        <v>44805</v>
      </c>
      <c r="D1323" t="s">
        <v>2211</v>
      </c>
      <c r="E1323" t="s">
        <v>2212</v>
      </c>
      <c r="F1323">
        <v>10</v>
      </c>
      <c r="G1323">
        <v>20</v>
      </c>
      <c r="H1323">
        <v>10</v>
      </c>
      <c r="I1323">
        <v>10</v>
      </c>
      <c r="J1323">
        <v>10</v>
      </c>
      <c r="K1323">
        <v>230</v>
      </c>
      <c r="L1323">
        <v>234</v>
      </c>
      <c r="M1323">
        <v>244</v>
      </c>
      <c r="N1323">
        <v>2</v>
      </c>
      <c r="O1323">
        <v>1</v>
      </c>
      <c r="P1323">
        <v>9.3285590280000008</v>
      </c>
      <c r="Q1323">
        <v>1482</v>
      </c>
      <c r="R1323">
        <v>525000</v>
      </c>
      <c r="S1323">
        <v>1461314</v>
      </c>
      <c r="T1323">
        <v>2.7834552380952302</v>
      </c>
      <c r="U1323">
        <v>2</v>
      </c>
    </row>
    <row r="1324" spans="1:21" x14ac:dyDescent="0.4">
      <c r="A1324">
        <v>1322</v>
      </c>
      <c r="B1324" t="s">
        <v>12058</v>
      </c>
      <c r="C1324" s="1">
        <v>44805</v>
      </c>
      <c r="D1324" t="s">
        <v>2213</v>
      </c>
      <c r="E1324" t="s">
        <v>2214</v>
      </c>
      <c r="F1324">
        <v>10</v>
      </c>
      <c r="G1324">
        <v>10</v>
      </c>
      <c r="H1324">
        <v>20</v>
      </c>
      <c r="I1324">
        <v>20</v>
      </c>
      <c r="J1324">
        <v>10</v>
      </c>
      <c r="K1324">
        <v>24</v>
      </c>
      <c r="L1324">
        <v>21</v>
      </c>
      <c r="M1324">
        <v>16</v>
      </c>
      <c r="N1324">
        <v>0</v>
      </c>
      <c r="O1324">
        <v>1</v>
      </c>
      <c r="P1324">
        <v>9.2552083330000006</v>
      </c>
      <c r="Q1324">
        <v>4854</v>
      </c>
      <c r="R1324">
        <v>525000</v>
      </c>
      <c r="S1324">
        <v>2755105</v>
      </c>
      <c r="T1324">
        <v>5.2478190476190401</v>
      </c>
      <c r="U1324">
        <v>3</v>
      </c>
    </row>
    <row r="1325" spans="1:21" x14ac:dyDescent="0.4">
      <c r="A1325">
        <v>1323</v>
      </c>
      <c r="B1325" t="s">
        <v>12058</v>
      </c>
      <c r="C1325" s="1">
        <v>44805</v>
      </c>
      <c r="D1325" t="s">
        <v>2215</v>
      </c>
      <c r="E1325" t="s">
        <v>2216</v>
      </c>
      <c r="F1325">
        <v>20</v>
      </c>
      <c r="G1325">
        <v>20</v>
      </c>
      <c r="H1325">
        <v>30</v>
      </c>
      <c r="I1325">
        <v>20</v>
      </c>
      <c r="J1325">
        <v>30</v>
      </c>
      <c r="K1325">
        <v>16</v>
      </c>
      <c r="L1325">
        <v>13</v>
      </c>
      <c r="M1325">
        <v>12</v>
      </c>
      <c r="N1325">
        <v>2</v>
      </c>
      <c r="O1325">
        <v>1</v>
      </c>
      <c r="P1325">
        <v>4.2125651040000003</v>
      </c>
      <c r="Q1325">
        <v>1757</v>
      </c>
      <c r="R1325">
        <v>525000</v>
      </c>
      <c r="S1325">
        <v>1996049</v>
      </c>
      <c r="T1325">
        <v>3.8019980952380901</v>
      </c>
      <c r="U1325">
        <v>2</v>
      </c>
    </row>
    <row r="1326" spans="1:21" x14ac:dyDescent="0.4">
      <c r="A1326">
        <v>1324</v>
      </c>
      <c r="B1326" t="s">
        <v>12058</v>
      </c>
      <c r="C1326" s="1">
        <v>44774</v>
      </c>
      <c r="D1326" t="s">
        <v>2217</v>
      </c>
      <c r="E1326" t="s">
        <v>2218</v>
      </c>
      <c r="F1326">
        <v>20</v>
      </c>
      <c r="G1326">
        <v>20</v>
      </c>
      <c r="H1326">
        <v>20</v>
      </c>
      <c r="I1326">
        <v>20</v>
      </c>
      <c r="J1326">
        <v>50</v>
      </c>
      <c r="K1326">
        <v>23</v>
      </c>
      <c r="L1326">
        <v>20</v>
      </c>
      <c r="M1326">
        <v>16</v>
      </c>
      <c r="N1326">
        <v>0</v>
      </c>
      <c r="O1326">
        <v>0</v>
      </c>
      <c r="P1326">
        <v>12.379557289999999</v>
      </c>
      <c r="Q1326">
        <v>1472</v>
      </c>
      <c r="R1326">
        <v>511000</v>
      </c>
      <c r="S1326">
        <v>14009656</v>
      </c>
      <c r="T1326">
        <v>27.416156555772901</v>
      </c>
      <c r="U1326">
        <v>3</v>
      </c>
    </row>
    <row r="1327" spans="1:21" x14ac:dyDescent="0.4">
      <c r="A1327">
        <v>1325</v>
      </c>
      <c r="B1327" t="s">
        <v>12058</v>
      </c>
      <c r="C1327" s="1">
        <v>44774</v>
      </c>
      <c r="D1327" t="s">
        <v>2219</v>
      </c>
      <c r="E1327" t="s">
        <v>2220</v>
      </c>
      <c r="F1327">
        <v>10</v>
      </c>
      <c r="G1327">
        <v>20</v>
      </c>
      <c r="H1327">
        <v>40</v>
      </c>
      <c r="I1327">
        <v>20</v>
      </c>
      <c r="J1327">
        <v>10</v>
      </c>
      <c r="K1327">
        <v>19</v>
      </c>
      <c r="L1327">
        <v>16</v>
      </c>
      <c r="M1327">
        <v>17</v>
      </c>
      <c r="N1327">
        <v>2</v>
      </c>
      <c r="O1327">
        <v>1</v>
      </c>
      <c r="P1327">
        <v>10.7624783</v>
      </c>
      <c r="Q1327">
        <v>3529</v>
      </c>
      <c r="R1327">
        <v>511000</v>
      </c>
      <c r="S1327">
        <v>974212</v>
      </c>
      <c r="T1327">
        <v>1.90648140900195</v>
      </c>
      <c r="U1327">
        <v>2</v>
      </c>
    </row>
    <row r="1328" spans="1:21" x14ac:dyDescent="0.4">
      <c r="A1328">
        <v>1326</v>
      </c>
      <c r="B1328" t="s">
        <v>12058</v>
      </c>
      <c r="C1328" s="1">
        <v>44774</v>
      </c>
      <c r="D1328" t="s">
        <v>2221</v>
      </c>
      <c r="E1328" t="s">
        <v>2222</v>
      </c>
      <c r="F1328">
        <v>20</v>
      </c>
      <c r="G1328">
        <v>10</v>
      </c>
      <c r="H1328">
        <v>40</v>
      </c>
      <c r="I1328">
        <v>20</v>
      </c>
      <c r="J1328">
        <v>20</v>
      </c>
      <c r="K1328">
        <v>18</v>
      </c>
      <c r="L1328">
        <v>19</v>
      </c>
      <c r="M1328">
        <v>12</v>
      </c>
      <c r="N1328">
        <v>2</v>
      </c>
      <c r="O1328">
        <v>1</v>
      </c>
      <c r="P1328">
        <v>6.9162326390000004</v>
      </c>
      <c r="Q1328">
        <v>1009</v>
      </c>
      <c r="R1328">
        <v>511000</v>
      </c>
      <c r="S1328">
        <v>976236</v>
      </c>
      <c r="T1328">
        <v>1.9104422700587</v>
      </c>
      <c r="U1328">
        <v>2</v>
      </c>
    </row>
    <row r="1329" spans="1:21" x14ac:dyDescent="0.4">
      <c r="A1329">
        <v>1327</v>
      </c>
      <c r="B1329" t="s">
        <v>12058</v>
      </c>
      <c r="C1329" s="1">
        <v>44774</v>
      </c>
      <c r="D1329" t="s">
        <v>2223</v>
      </c>
      <c r="E1329" t="s">
        <v>2224</v>
      </c>
      <c r="F1329">
        <v>20</v>
      </c>
      <c r="G1329">
        <v>10</v>
      </c>
      <c r="H1329">
        <v>50</v>
      </c>
      <c r="I1329">
        <v>20</v>
      </c>
      <c r="J1329">
        <v>30</v>
      </c>
      <c r="K1329">
        <v>173</v>
      </c>
      <c r="L1329">
        <v>159</v>
      </c>
      <c r="M1329">
        <v>130</v>
      </c>
      <c r="N1329">
        <v>1</v>
      </c>
      <c r="O1329">
        <v>2</v>
      </c>
      <c r="P1329">
        <v>12.56770833</v>
      </c>
      <c r="Q1329">
        <v>2935</v>
      </c>
      <c r="R1329">
        <v>511000</v>
      </c>
      <c r="S1329">
        <v>2844260</v>
      </c>
      <c r="T1329">
        <v>5.56606653620352</v>
      </c>
      <c r="U1329">
        <v>3</v>
      </c>
    </row>
    <row r="1330" spans="1:21" x14ac:dyDescent="0.4">
      <c r="A1330">
        <v>1328</v>
      </c>
      <c r="B1330" t="s">
        <v>12058</v>
      </c>
      <c r="C1330" s="1">
        <v>44774</v>
      </c>
      <c r="D1330" t="s">
        <v>2225</v>
      </c>
      <c r="E1330" t="s">
        <v>2226</v>
      </c>
      <c r="F1330">
        <v>10</v>
      </c>
      <c r="G1330">
        <v>10</v>
      </c>
      <c r="H1330">
        <v>20</v>
      </c>
      <c r="I1330">
        <v>10</v>
      </c>
      <c r="J1330">
        <v>10</v>
      </c>
      <c r="K1330">
        <v>102</v>
      </c>
      <c r="L1330">
        <v>91</v>
      </c>
      <c r="M1330">
        <v>66</v>
      </c>
      <c r="N1330">
        <v>1</v>
      </c>
      <c r="O1330">
        <v>0</v>
      </c>
      <c r="P1330">
        <v>3.4522569440000002</v>
      </c>
      <c r="Q1330">
        <v>1178</v>
      </c>
      <c r="R1330">
        <v>511000</v>
      </c>
      <c r="S1330">
        <v>2182329</v>
      </c>
      <c r="T1330">
        <v>4.2707025440313098</v>
      </c>
      <c r="U1330">
        <v>3</v>
      </c>
    </row>
    <row r="1331" spans="1:21" x14ac:dyDescent="0.4">
      <c r="A1331">
        <v>1329</v>
      </c>
      <c r="B1331" t="s">
        <v>12058</v>
      </c>
      <c r="C1331" s="1">
        <v>44774</v>
      </c>
      <c r="D1331" t="s">
        <v>2227</v>
      </c>
      <c r="E1331" t="s">
        <v>2228</v>
      </c>
      <c r="F1331">
        <v>20</v>
      </c>
      <c r="G1331">
        <v>20</v>
      </c>
      <c r="H1331">
        <v>40</v>
      </c>
      <c r="I1331">
        <v>20</v>
      </c>
      <c r="J1331">
        <v>40</v>
      </c>
      <c r="K1331">
        <v>23</v>
      </c>
      <c r="L1331">
        <v>25</v>
      </c>
      <c r="M1331">
        <v>23</v>
      </c>
      <c r="N1331">
        <v>2</v>
      </c>
      <c r="O1331">
        <v>1</v>
      </c>
      <c r="P1331">
        <v>10.281792530000001</v>
      </c>
      <c r="Q1331">
        <v>1370</v>
      </c>
      <c r="R1331">
        <v>511000</v>
      </c>
      <c r="S1331">
        <v>1654720</v>
      </c>
      <c r="T1331">
        <v>3.23819960861056</v>
      </c>
      <c r="U1331">
        <v>2</v>
      </c>
    </row>
    <row r="1332" spans="1:21" x14ac:dyDescent="0.4">
      <c r="A1332">
        <v>1330</v>
      </c>
      <c r="B1332" t="s">
        <v>12058</v>
      </c>
      <c r="C1332" s="1">
        <v>44743</v>
      </c>
      <c r="D1332" t="s">
        <v>2229</v>
      </c>
      <c r="F1332">
        <v>10</v>
      </c>
      <c r="G1332">
        <v>10</v>
      </c>
      <c r="H1332">
        <v>20</v>
      </c>
      <c r="I1332">
        <v>20</v>
      </c>
      <c r="J1332">
        <v>20</v>
      </c>
      <c r="K1332">
        <v>242</v>
      </c>
      <c r="L1332">
        <v>247</v>
      </c>
      <c r="M1332">
        <v>242</v>
      </c>
      <c r="N1332">
        <v>0</v>
      </c>
      <c r="O1332">
        <v>1</v>
      </c>
      <c r="P1332">
        <v>0</v>
      </c>
      <c r="Q1332">
        <v>936</v>
      </c>
      <c r="R1332">
        <v>503000</v>
      </c>
      <c r="S1332">
        <v>190068</v>
      </c>
      <c r="T1332">
        <v>0.37786878727634099</v>
      </c>
      <c r="U1332">
        <v>0</v>
      </c>
    </row>
    <row r="1333" spans="1:21" x14ac:dyDescent="0.4">
      <c r="A1333">
        <v>1331</v>
      </c>
      <c r="B1333" t="s">
        <v>12058</v>
      </c>
      <c r="C1333" s="1">
        <v>44743</v>
      </c>
      <c r="D1333" t="s">
        <v>2230</v>
      </c>
      <c r="E1333" t="s">
        <v>2231</v>
      </c>
      <c r="F1333">
        <v>10</v>
      </c>
      <c r="G1333">
        <v>10</v>
      </c>
      <c r="H1333">
        <v>30</v>
      </c>
      <c r="I1333">
        <v>20</v>
      </c>
      <c r="J1333">
        <v>10</v>
      </c>
      <c r="K1333">
        <v>247</v>
      </c>
      <c r="L1333">
        <v>253</v>
      </c>
      <c r="M1333">
        <v>249</v>
      </c>
      <c r="N1333">
        <v>2</v>
      </c>
      <c r="O1333">
        <v>1</v>
      </c>
      <c r="P1333">
        <v>10.72265625</v>
      </c>
      <c r="Q1333">
        <v>611</v>
      </c>
      <c r="R1333">
        <v>503000</v>
      </c>
      <c r="S1333">
        <v>1269828</v>
      </c>
      <c r="T1333">
        <v>2.5245089463220598</v>
      </c>
      <c r="U1333">
        <v>2</v>
      </c>
    </row>
    <row r="1334" spans="1:21" x14ac:dyDescent="0.4">
      <c r="A1334">
        <v>1332</v>
      </c>
      <c r="B1334" t="s">
        <v>12058</v>
      </c>
      <c r="C1334" s="1">
        <v>44743</v>
      </c>
      <c r="D1334" t="s">
        <v>2232</v>
      </c>
      <c r="F1334">
        <v>10</v>
      </c>
      <c r="G1334">
        <v>20</v>
      </c>
      <c r="H1334">
        <v>20</v>
      </c>
      <c r="I1334">
        <v>20</v>
      </c>
      <c r="J1334">
        <v>20</v>
      </c>
      <c r="K1334">
        <v>10</v>
      </c>
      <c r="L1334">
        <v>18</v>
      </c>
      <c r="M1334">
        <v>23</v>
      </c>
      <c r="N1334">
        <v>0</v>
      </c>
      <c r="O1334">
        <v>1</v>
      </c>
      <c r="P1334">
        <v>0</v>
      </c>
      <c r="Q1334">
        <v>2581</v>
      </c>
      <c r="R1334">
        <v>503000</v>
      </c>
      <c r="S1334">
        <v>1027576</v>
      </c>
      <c r="T1334">
        <v>2.04289463220675</v>
      </c>
      <c r="U1334">
        <v>2</v>
      </c>
    </row>
    <row r="1335" spans="1:21" x14ac:dyDescent="0.4">
      <c r="A1335">
        <v>1333</v>
      </c>
      <c r="B1335" t="s">
        <v>12058</v>
      </c>
      <c r="C1335" s="1">
        <v>44743</v>
      </c>
      <c r="D1335" t="s">
        <v>2233</v>
      </c>
      <c r="F1335">
        <v>30</v>
      </c>
      <c r="G1335">
        <v>10</v>
      </c>
      <c r="H1335">
        <v>10</v>
      </c>
      <c r="I1335">
        <v>20</v>
      </c>
      <c r="J1335">
        <v>50</v>
      </c>
      <c r="K1335">
        <v>220</v>
      </c>
      <c r="L1335">
        <v>189</v>
      </c>
      <c r="M1335">
        <v>154</v>
      </c>
      <c r="N1335">
        <v>1</v>
      </c>
      <c r="O1335">
        <v>1</v>
      </c>
      <c r="P1335">
        <v>0</v>
      </c>
      <c r="Q1335">
        <v>1502</v>
      </c>
      <c r="R1335">
        <v>503000</v>
      </c>
      <c r="S1335">
        <v>1646300</v>
      </c>
      <c r="T1335">
        <v>3.2729622266401499</v>
      </c>
      <c r="U1335">
        <v>2</v>
      </c>
    </row>
    <row r="1336" spans="1:21" x14ac:dyDescent="0.4">
      <c r="A1336">
        <v>1334</v>
      </c>
      <c r="B1336" t="s">
        <v>12058</v>
      </c>
      <c r="C1336" s="1">
        <v>44743</v>
      </c>
      <c r="D1336" t="s">
        <v>2234</v>
      </c>
      <c r="F1336">
        <v>10</v>
      </c>
      <c r="G1336">
        <v>20</v>
      </c>
      <c r="H1336">
        <v>10</v>
      </c>
      <c r="I1336">
        <v>20</v>
      </c>
      <c r="J1336">
        <v>30</v>
      </c>
      <c r="K1336">
        <v>226</v>
      </c>
      <c r="L1336">
        <v>186</v>
      </c>
      <c r="M1336">
        <v>174</v>
      </c>
      <c r="N1336">
        <v>0</v>
      </c>
      <c r="O1336">
        <v>1</v>
      </c>
      <c r="P1336">
        <v>0</v>
      </c>
      <c r="Q1336">
        <v>8502</v>
      </c>
      <c r="R1336">
        <v>503000</v>
      </c>
      <c r="S1336">
        <v>2402900</v>
      </c>
      <c r="T1336">
        <v>4.7771371769383597</v>
      </c>
      <c r="U1336">
        <v>3</v>
      </c>
    </row>
    <row r="1337" spans="1:21" x14ac:dyDescent="0.4">
      <c r="A1337">
        <v>1335</v>
      </c>
      <c r="B1337" t="s">
        <v>12058</v>
      </c>
      <c r="C1337" s="1">
        <v>44713</v>
      </c>
      <c r="D1337" t="s">
        <v>2235</v>
      </c>
      <c r="E1337" t="s">
        <v>2236</v>
      </c>
      <c r="F1337">
        <v>10</v>
      </c>
      <c r="G1337">
        <v>20</v>
      </c>
      <c r="H1337">
        <v>10</v>
      </c>
      <c r="I1337">
        <v>10</v>
      </c>
      <c r="J1337">
        <v>20</v>
      </c>
      <c r="K1337">
        <v>52</v>
      </c>
      <c r="L1337">
        <v>48</v>
      </c>
      <c r="M1337">
        <v>53</v>
      </c>
      <c r="N1337">
        <v>2</v>
      </c>
      <c r="O1337">
        <v>1</v>
      </c>
      <c r="P1337">
        <v>0</v>
      </c>
      <c r="Q1337">
        <v>1075</v>
      </c>
      <c r="R1337">
        <v>493000</v>
      </c>
      <c r="S1337">
        <v>1201423</v>
      </c>
      <c r="T1337">
        <v>2.4369634888438099</v>
      </c>
      <c r="U1337">
        <v>2</v>
      </c>
    </row>
    <row r="1338" spans="1:21" x14ac:dyDescent="0.4">
      <c r="A1338">
        <v>1336</v>
      </c>
      <c r="B1338" t="s">
        <v>12058</v>
      </c>
      <c r="C1338" s="1">
        <v>44713</v>
      </c>
      <c r="D1338" t="s">
        <v>2237</v>
      </c>
      <c r="E1338" t="s">
        <v>2238</v>
      </c>
      <c r="F1338">
        <v>10</v>
      </c>
      <c r="G1338">
        <v>10</v>
      </c>
      <c r="H1338">
        <v>30</v>
      </c>
      <c r="I1338">
        <v>10</v>
      </c>
      <c r="J1338">
        <v>10</v>
      </c>
      <c r="K1338">
        <v>17</v>
      </c>
      <c r="L1338">
        <v>19</v>
      </c>
      <c r="M1338">
        <v>21</v>
      </c>
      <c r="N1338">
        <v>1</v>
      </c>
      <c r="O1338">
        <v>2</v>
      </c>
      <c r="P1338">
        <v>6.1627604170000003</v>
      </c>
      <c r="Q1338">
        <v>965</v>
      </c>
      <c r="R1338">
        <v>493000</v>
      </c>
      <c r="S1338">
        <v>153175</v>
      </c>
      <c r="T1338">
        <v>0.31069979716024299</v>
      </c>
      <c r="U1338">
        <v>0</v>
      </c>
    </row>
    <row r="1339" spans="1:21" x14ac:dyDescent="0.4">
      <c r="A1339">
        <v>1337</v>
      </c>
      <c r="B1339" t="s">
        <v>12058</v>
      </c>
      <c r="C1339" s="1">
        <v>44713</v>
      </c>
      <c r="D1339" t="s">
        <v>2239</v>
      </c>
      <c r="F1339">
        <v>20</v>
      </c>
      <c r="G1339">
        <v>20</v>
      </c>
      <c r="H1339">
        <v>10</v>
      </c>
      <c r="I1339">
        <v>20</v>
      </c>
      <c r="J1339">
        <v>20</v>
      </c>
      <c r="K1339">
        <v>48</v>
      </c>
      <c r="L1339">
        <v>52</v>
      </c>
      <c r="M1339">
        <v>54</v>
      </c>
      <c r="N1339">
        <v>0</v>
      </c>
      <c r="O1339">
        <v>1</v>
      </c>
      <c r="P1339">
        <v>0</v>
      </c>
      <c r="Q1339">
        <v>1699</v>
      </c>
      <c r="R1339">
        <v>493000</v>
      </c>
      <c r="S1339">
        <v>433574</v>
      </c>
      <c r="T1339">
        <v>0.879460446247464</v>
      </c>
      <c r="U1339">
        <v>1</v>
      </c>
    </row>
    <row r="1340" spans="1:21" x14ac:dyDescent="0.4">
      <c r="A1340">
        <v>1338</v>
      </c>
      <c r="B1340" t="s">
        <v>12058</v>
      </c>
      <c r="C1340" s="1">
        <v>44713</v>
      </c>
      <c r="D1340" t="s">
        <v>2240</v>
      </c>
      <c r="F1340">
        <v>10</v>
      </c>
      <c r="G1340">
        <v>10</v>
      </c>
      <c r="H1340">
        <v>10</v>
      </c>
      <c r="I1340">
        <v>10</v>
      </c>
      <c r="J1340">
        <v>10</v>
      </c>
      <c r="K1340">
        <v>232</v>
      </c>
      <c r="L1340">
        <v>239</v>
      </c>
      <c r="M1340">
        <v>244</v>
      </c>
      <c r="N1340">
        <v>0</v>
      </c>
      <c r="O1340">
        <v>1</v>
      </c>
      <c r="P1340">
        <v>0</v>
      </c>
      <c r="Q1340">
        <v>1487</v>
      </c>
      <c r="R1340">
        <v>493000</v>
      </c>
      <c r="S1340">
        <v>734031</v>
      </c>
      <c r="T1340">
        <v>1.4889066937119599</v>
      </c>
      <c r="U1340">
        <v>2</v>
      </c>
    </row>
    <row r="1341" spans="1:21" x14ac:dyDescent="0.4">
      <c r="A1341">
        <v>1339</v>
      </c>
      <c r="B1341" t="s">
        <v>12058</v>
      </c>
      <c r="C1341" s="1">
        <v>44713</v>
      </c>
      <c r="D1341" t="s">
        <v>2241</v>
      </c>
      <c r="E1341" t="s">
        <v>2242</v>
      </c>
      <c r="F1341">
        <v>10</v>
      </c>
      <c r="G1341">
        <v>10</v>
      </c>
      <c r="H1341">
        <v>10</v>
      </c>
      <c r="I1341">
        <v>10</v>
      </c>
      <c r="J1341">
        <v>10</v>
      </c>
      <c r="K1341">
        <v>83</v>
      </c>
      <c r="L1341">
        <v>46</v>
      </c>
      <c r="M1341">
        <v>31</v>
      </c>
      <c r="N1341">
        <v>1</v>
      </c>
      <c r="O1341">
        <v>1</v>
      </c>
      <c r="P1341">
        <v>1.4762369790000001</v>
      </c>
      <c r="Q1341">
        <v>4456</v>
      </c>
      <c r="R1341">
        <v>493000</v>
      </c>
      <c r="S1341">
        <v>3021449</v>
      </c>
      <c r="T1341">
        <v>6.1286997971602402</v>
      </c>
      <c r="U1341">
        <v>3</v>
      </c>
    </row>
    <row r="1342" spans="1:21" x14ac:dyDescent="0.4">
      <c r="A1342">
        <v>1340</v>
      </c>
      <c r="B1342" t="s">
        <v>12058</v>
      </c>
      <c r="C1342" s="1">
        <v>44713</v>
      </c>
      <c r="D1342" t="s">
        <v>2243</v>
      </c>
      <c r="E1342" t="s">
        <v>2244</v>
      </c>
      <c r="F1342">
        <v>20</v>
      </c>
      <c r="G1342">
        <v>20</v>
      </c>
      <c r="H1342">
        <v>40</v>
      </c>
      <c r="I1342">
        <v>20</v>
      </c>
      <c r="J1342">
        <v>30</v>
      </c>
      <c r="K1342">
        <v>21</v>
      </c>
      <c r="L1342">
        <v>17</v>
      </c>
      <c r="M1342">
        <v>16</v>
      </c>
      <c r="N1342">
        <v>2</v>
      </c>
      <c r="O1342">
        <v>1</v>
      </c>
      <c r="P1342">
        <v>6.2264539929999998</v>
      </c>
      <c r="Q1342">
        <v>1355</v>
      </c>
      <c r="R1342">
        <v>493000</v>
      </c>
      <c r="S1342">
        <v>2649258</v>
      </c>
      <c r="T1342">
        <v>5.3737484787018204</v>
      </c>
      <c r="U1342">
        <v>3</v>
      </c>
    </row>
    <row r="1343" spans="1:21" x14ac:dyDescent="0.4">
      <c r="A1343">
        <v>1341</v>
      </c>
      <c r="B1343" t="s">
        <v>12058</v>
      </c>
      <c r="C1343" s="1">
        <v>44713</v>
      </c>
      <c r="D1343" t="s">
        <v>2245</v>
      </c>
      <c r="F1343">
        <v>10</v>
      </c>
      <c r="G1343">
        <v>20</v>
      </c>
      <c r="H1343">
        <v>10</v>
      </c>
      <c r="I1343">
        <v>20</v>
      </c>
      <c r="J1343">
        <v>10</v>
      </c>
      <c r="K1343">
        <v>232</v>
      </c>
      <c r="L1343">
        <v>229</v>
      </c>
      <c r="M1343">
        <v>235</v>
      </c>
      <c r="N1343">
        <v>0</v>
      </c>
      <c r="O1343">
        <v>2</v>
      </c>
      <c r="P1343">
        <v>0</v>
      </c>
      <c r="Q1343">
        <v>1372</v>
      </c>
      <c r="R1343">
        <v>493000</v>
      </c>
      <c r="S1343">
        <v>493282</v>
      </c>
      <c r="T1343">
        <v>1.00057200811359</v>
      </c>
      <c r="U1343">
        <v>1</v>
      </c>
    </row>
    <row r="1344" spans="1:21" x14ac:dyDescent="0.4">
      <c r="A1344">
        <v>1342</v>
      </c>
      <c r="B1344" t="s">
        <v>12058</v>
      </c>
      <c r="C1344" s="1">
        <v>44682</v>
      </c>
      <c r="D1344" t="s">
        <v>2246</v>
      </c>
      <c r="F1344">
        <v>20</v>
      </c>
      <c r="G1344">
        <v>10</v>
      </c>
      <c r="H1344">
        <v>10</v>
      </c>
      <c r="I1344">
        <v>10</v>
      </c>
      <c r="J1344">
        <v>20</v>
      </c>
      <c r="K1344">
        <v>178</v>
      </c>
      <c r="L1344">
        <v>163</v>
      </c>
      <c r="M1344">
        <v>90</v>
      </c>
      <c r="N1344">
        <v>0</v>
      </c>
      <c r="O1344">
        <v>0</v>
      </c>
      <c r="P1344">
        <v>0</v>
      </c>
      <c r="Q1344">
        <v>704</v>
      </c>
      <c r="R1344">
        <v>487000</v>
      </c>
      <c r="S1344">
        <v>108588</v>
      </c>
      <c r="T1344">
        <v>0.22297330595482501</v>
      </c>
      <c r="U1344">
        <v>0</v>
      </c>
    </row>
    <row r="1345" spans="1:21" x14ac:dyDescent="0.4">
      <c r="A1345">
        <v>1343</v>
      </c>
      <c r="B1345" t="s">
        <v>12058</v>
      </c>
      <c r="C1345" s="1">
        <v>44682</v>
      </c>
      <c r="D1345" t="s">
        <v>2247</v>
      </c>
      <c r="F1345">
        <v>10</v>
      </c>
      <c r="G1345">
        <v>10</v>
      </c>
      <c r="H1345">
        <v>10</v>
      </c>
      <c r="I1345">
        <v>20</v>
      </c>
      <c r="J1345">
        <v>10</v>
      </c>
      <c r="K1345">
        <v>7</v>
      </c>
      <c r="L1345">
        <v>21</v>
      </c>
      <c r="M1345">
        <v>42</v>
      </c>
      <c r="N1345">
        <v>1</v>
      </c>
      <c r="O1345">
        <v>2</v>
      </c>
      <c r="P1345">
        <v>0</v>
      </c>
      <c r="Q1345">
        <v>775</v>
      </c>
      <c r="R1345">
        <v>487000</v>
      </c>
      <c r="S1345">
        <v>863137</v>
      </c>
      <c r="T1345">
        <v>1.77235523613963</v>
      </c>
      <c r="U1345">
        <v>2</v>
      </c>
    </row>
    <row r="1346" spans="1:21" x14ac:dyDescent="0.4">
      <c r="A1346">
        <v>1344</v>
      </c>
      <c r="B1346" t="s">
        <v>12058</v>
      </c>
      <c r="C1346" s="1">
        <v>44682</v>
      </c>
      <c r="D1346" t="s">
        <v>2248</v>
      </c>
      <c r="E1346" t="s">
        <v>2249</v>
      </c>
      <c r="F1346">
        <v>10</v>
      </c>
      <c r="G1346">
        <v>10</v>
      </c>
      <c r="H1346">
        <v>20</v>
      </c>
      <c r="I1346">
        <v>20</v>
      </c>
      <c r="J1346">
        <v>10</v>
      </c>
      <c r="K1346">
        <v>50</v>
      </c>
      <c r="L1346">
        <v>45</v>
      </c>
      <c r="M1346">
        <v>38</v>
      </c>
      <c r="N1346">
        <v>2</v>
      </c>
      <c r="O1346">
        <v>1</v>
      </c>
      <c r="P1346">
        <v>5.6076388890000004</v>
      </c>
      <c r="Q1346">
        <v>5914</v>
      </c>
      <c r="R1346">
        <v>487000</v>
      </c>
      <c r="S1346">
        <v>84796</v>
      </c>
      <c r="T1346">
        <v>0.17411909650924001</v>
      </c>
      <c r="U1346">
        <v>0</v>
      </c>
    </row>
    <row r="1347" spans="1:21" x14ac:dyDescent="0.4">
      <c r="A1347">
        <v>1345</v>
      </c>
      <c r="B1347" t="s">
        <v>12058</v>
      </c>
      <c r="C1347" s="1">
        <v>44682</v>
      </c>
      <c r="D1347" t="s">
        <v>2250</v>
      </c>
      <c r="F1347">
        <v>10</v>
      </c>
      <c r="G1347">
        <v>10</v>
      </c>
      <c r="H1347">
        <v>10</v>
      </c>
      <c r="I1347">
        <v>20</v>
      </c>
      <c r="J1347">
        <v>10</v>
      </c>
      <c r="K1347">
        <v>9</v>
      </c>
      <c r="L1347">
        <v>11</v>
      </c>
      <c r="M1347">
        <v>22</v>
      </c>
      <c r="N1347">
        <v>0</v>
      </c>
      <c r="O1347">
        <v>1</v>
      </c>
      <c r="P1347">
        <v>0</v>
      </c>
      <c r="Q1347">
        <v>2209</v>
      </c>
      <c r="R1347">
        <v>487000</v>
      </c>
      <c r="S1347">
        <v>30577</v>
      </c>
      <c r="T1347">
        <v>6.2786447638603596E-2</v>
      </c>
      <c r="U1347">
        <v>0</v>
      </c>
    </row>
    <row r="1348" spans="1:21" x14ac:dyDescent="0.4">
      <c r="A1348">
        <v>1346</v>
      </c>
      <c r="B1348" t="s">
        <v>12058</v>
      </c>
      <c r="C1348" s="1">
        <v>44682</v>
      </c>
      <c r="D1348" t="s">
        <v>2251</v>
      </c>
      <c r="E1348" t="s">
        <v>2252</v>
      </c>
      <c r="F1348">
        <v>10</v>
      </c>
      <c r="G1348">
        <v>10</v>
      </c>
      <c r="H1348">
        <v>10</v>
      </c>
      <c r="I1348">
        <v>20</v>
      </c>
      <c r="J1348">
        <v>10</v>
      </c>
      <c r="K1348">
        <v>66</v>
      </c>
      <c r="L1348">
        <v>93</v>
      </c>
      <c r="M1348">
        <v>81</v>
      </c>
      <c r="N1348">
        <v>0</v>
      </c>
      <c r="O1348">
        <v>1</v>
      </c>
      <c r="P1348">
        <v>7.0815972220000001</v>
      </c>
      <c r="Q1348">
        <v>1688</v>
      </c>
      <c r="R1348">
        <v>487000</v>
      </c>
      <c r="S1348">
        <v>470117</v>
      </c>
      <c r="T1348">
        <v>0.96533264887063597</v>
      </c>
      <c r="U1348">
        <v>1</v>
      </c>
    </row>
    <row r="1349" spans="1:21" x14ac:dyDescent="0.4">
      <c r="A1349">
        <v>1347</v>
      </c>
      <c r="B1349" t="s">
        <v>12058</v>
      </c>
      <c r="C1349" s="1">
        <v>44682</v>
      </c>
      <c r="D1349" t="s">
        <v>2253</v>
      </c>
      <c r="F1349">
        <v>10</v>
      </c>
      <c r="G1349">
        <v>10</v>
      </c>
      <c r="H1349">
        <v>20</v>
      </c>
      <c r="I1349">
        <v>20</v>
      </c>
      <c r="J1349">
        <v>10</v>
      </c>
      <c r="K1349">
        <v>79</v>
      </c>
      <c r="L1349">
        <v>84</v>
      </c>
      <c r="M1349">
        <v>73</v>
      </c>
      <c r="N1349">
        <v>0</v>
      </c>
      <c r="O1349">
        <v>1</v>
      </c>
      <c r="P1349">
        <v>0</v>
      </c>
      <c r="Q1349">
        <v>2378</v>
      </c>
      <c r="R1349">
        <v>487000</v>
      </c>
      <c r="S1349">
        <v>19784</v>
      </c>
      <c r="T1349">
        <v>4.0624229979466103E-2</v>
      </c>
      <c r="U1349">
        <v>0</v>
      </c>
    </row>
    <row r="1350" spans="1:21" x14ac:dyDescent="0.4">
      <c r="A1350">
        <v>1348</v>
      </c>
      <c r="B1350" t="s">
        <v>12058</v>
      </c>
      <c r="C1350" s="1">
        <v>44682</v>
      </c>
      <c r="D1350" t="s">
        <v>2254</v>
      </c>
      <c r="F1350">
        <v>10</v>
      </c>
      <c r="G1350">
        <v>10</v>
      </c>
      <c r="H1350">
        <v>10</v>
      </c>
      <c r="I1350">
        <v>10</v>
      </c>
      <c r="J1350">
        <v>10</v>
      </c>
      <c r="K1350">
        <v>58</v>
      </c>
      <c r="L1350">
        <v>54</v>
      </c>
      <c r="M1350">
        <v>53</v>
      </c>
      <c r="N1350">
        <v>0</v>
      </c>
      <c r="O1350">
        <v>1</v>
      </c>
      <c r="P1350">
        <v>0</v>
      </c>
      <c r="Q1350">
        <v>3197</v>
      </c>
      <c r="R1350">
        <v>487000</v>
      </c>
      <c r="S1350">
        <v>764873</v>
      </c>
      <c r="T1350">
        <v>1.57058110882956</v>
      </c>
      <c r="U1350">
        <v>2</v>
      </c>
    </row>
    <row r="1351" spans="1:21" x14ac:dyDescent="0.4">
      <c r="A1351">
        <v>1349</v>
      </c>
      <c r="B1351" t="s">
        <v>12058</v>
      </c>
      <c r="C1351" s="1">
        <v>44652</v>
      </c>
      <c r="D1351" t="s">
        <v>2255</v>
      </c>
      <c r="F1351">
        <v>10</v>
      </c>
      <c r="G1351">
        <v>10</v>
      </c>
      <c r="H1351">
        <v>10</v>
      </c>
      <c r="I1351">
        <v>10</v>
      </c>
      <c r="J1351">
        <v>10</v>
      </c>
      <c r="K1351">
        <v>52</v>
      </c>
      <c r="L1351">
        <v>50</v>
      </c>
      <c r="M1351">
        <v>55</v>
      </c>
      <c r="N1351">
        <v>0</v>
      </c>
      <c r="O1351">
        <v>1</v>
      </c>
      <c r="P1351">
        <v>0</v>
      </c>
      <c r="Q1351">
        <v>1624</v>
      </c>
      <c r="R1351">
        <v>442000</v>
      </c>
      <c r="S1351">
        <v>1170953</v>
      </c>
      <c r="T1351">
        <v>2.6492149321266898</v>
      </c>
      <c r="U1351">
        <v>2</v>
      </c>
    </row>
    <row r="1352" spans="1:21" x14ac:dyDescent="0.4">
      <c r="A1352">
        <v>1350</v>
      </c>
      <c r="B1352" t="s">
        <v>12058</v>
      </c>
      <c r="C1352" s="1">
        <v>44652</v>
      </c>
      <c r="D1352" t="s">
        <v>2256</v>
      </c>
      <c r="F1352">
        <v>10</v>
      </c>
      <c r="G1352">
        <v>10</v>
      </c>
      <c r="H1352">
        <v>10</v>
      </c>
      <c r="I1352">
        <v>20</v>
      </c>
      <c r="J1352">
        <v>10</v>
      </c>
      <c r="K1352">
        <v>71</v>
      </c>
      <c r="L1352">
        <v>34</v>
      </c>
      <c r="M1352">
        <v>22</v>
      </c>
      <c r="N1352">
        <v>0</v>
      </c>
      <c r="O1352">
        <v>1</v>
      </c>
      <c r="P1352">
        <v>0</v>
      </c>
      <c r="Q1352">
        <v>1460</v>
      </c>
      <c r="R1352">
        <v>442000</v>
      </c>
      <c r="S1352">
        <v>1749071</v>
      </c>
      <c r="T1352">
        <v>3.95717420814479</v>
      </c>
      <c r="U1352">
        <v>2</v>
      </c>
    </row>
    <row r="1353" spans="1:21" x14ac:dyDescent="0.4">
      <c r="A1353">
        <v>1351</v>
      </c>
      <c r="B1353" t="s">
        <v>12058</v>
      </c>
      <c r="C1353" s="1">
        <v>44652</v>
      </c>
      <c r="D1353" t="s">
        <v>2257</v>
      </c>
      <c r="E1353" t="s">
        <v>2258</v>
      </c>
      <c r="F1353">
        <v>20</v>
      </c>
      <c r="G1353">
        <v>10</v>
      </c>
      <c r="H1353">
        <v>20</v>
      </c>
      <c r="I1353">
        <v>20</v>
      </c>
      <c r="J1353">
        <v>40</v>
      </c>
      <c r="K1353">
        <v>23</v>
      </c>
      <c r="L1353">
        <v>19</v>
      </c>
      <c r="M1353">
        <v>19</v>
      </c>
      <c r="N1353">
        <v>2</v>
      </c>
      <c r="O1353">
        <v>1</v>
      </c>
      <c r="P1353">
        <v>2.8102213539999998</v>
      </c>
      <c r="Q1353">
        <v>2180</v>
      </c>
      <c r="R1353">
        <v>442000</v>
      </c>
      <c r="S1353">
        <v>3827492</v>
      </c>
      <c r="T1353">
        <v>8.6594841628959198</v>
      </c>
      <c r="U1353">
        <v>3</v>
      </c>
    </row>
    <row r="1354" spans="1:21" x14ac:dyDescent="0.4">
      <c r="A1354">
        <v>1352</v>
      </c>
      <c r="B1354" t="s">
        <v>12058</v>
      </c>
      <c r="C1354" s="1">
        <v>44652</v>
      </c>
      <c r="D1354" t="s">
        <v>2259</v>
      </c>
      <c r="F1354">
        <v>20</v>
      </c>
      <c r="G1354">
        <v>10</v>
      </c>
      <c r="H1354">
        <v>10</v>
      </c>
      <c r="I1354">
        <v>20</v>
      </c>
      <c r="J1354">
        <v>20</v>
      </c>
      <c r="K1354">
        <v>55</v>
      </c>
      <c r="L1354">
        <v>51</v>
      </c>
      <c r="M1354">
        <v>47</v>
      </c>
      <c r="N1354">
        <v>0</v>
      </c>
      <c r="O1354">
        <v>1</v>
      </c>
      <c r="P1354">
        <v>0</v>
      </c>
      <c r="Q1354">
        <v>1581</v>
      </c>
      <c r="R1354">
        <v>442000</v>
      </c>
      <c r="S1354">
        <v>3291814</v>
      </c>
      <c r="T1354">
        <v>7.4475429864253302</v>
      </c>
      <c r="U1354">
        <v>3</v>
      </c>
    </row>
    <row r="1355" spans="1:21" x14ac:dyDescent="0.4">
      <c r="A1355">
        <v>1353</v>
      </c>
      <c r="B1355" t="s">
        <v>12058</v>
      </c>
      <c r="C1355" s="1">
        <v>44652</v>
      </c>
      <c r="D1355" t="s">
        <v>2260</v>
      </c>
      <c r="F1355">
        <v>10</v>
      </c>
      <c r="G1355">
        <v>10</v>
      </c>
      <c r="H1355">
        <v>10</v>
      </c>
      <c r="I1355">
        <v>20</v>
      </c>
      <c r="J1355">
        <v>10</v>
      </c>
      <c r="K1355">
        <v>47</v>
      </c>
      <c r="L1355">
        <v>49</v>
      </c>
      <c r="M1355">
        <v>50</v>
      </c>
      <c r="N1355">
        <v>0</v>
      </c>
      <c r="O1355">
        <v>1</v>
      </c>
      <c r="P1355">
        <v>0</v>
      </c>
      <c r="Q1355">
        <v>1392</v>
      </c>
      <c r="R1355">
        <v>442000</v>
      </c>
      <c r="S1355">
        <v>2566792</v>
      </c>
      <c r="T1355">
        <v>5.8072217194570097</v>
      </c>
      <c r="U1355">
        <v>3</v>
      </c>
    </row>
    <row r="1356" spans="1:21" x14ac:dyDescent="0.4">
      <c r="A1356">
        <v>1354</v>
      </c>
      <c r="B1356" t="s">
        <v>12058</v>
      </c>
      <c r="C1356" s="1">
        <v>44621</v>
      </c>
      <c r="D1356" t="s">
        <v>2261</v>
      </c>
      <c r="F1356">
        <v>10</v>
      </c>
      <c r="G1356">
        <v>10</v>
      </c>
      <c r="H1356">
        <v>10</v>
      </c>
      <c r="I1356">
        <v>20</v>
      </c>
      <c r="J1356">
        <v>20</v>
      </c>
      <c r="K1356">
        <v>168</v>
      </c>
      <c r="L1356">
        <v>151</v>
      </c>
      <c r="M1356">
        <v>125</v>
      </c>
      <c r="N1356">
        <v>0</v>
      </c>
      <c r="O1356">
        <v>1</v>
      </c>
      <c r="P1356">
        <v>0</v>
      </c>
      <c r="Q1356">
        <v>2019</v>
      </c>
      <c r="R1356">
        <v>435000</v>
      </c>
      <c r="S1356">
        <v>3475749</v>
      </c>
      <c r="T1356">
        <v>7.9902275862068901</v>
      </c>
      <c r="U1356">
        <v>3</v>
      </c>
    </row>
    <row r="1357" spans="1:21" x14ac:dyDescent="0.4">
      <c r="A1357">
        <v>1355</v>
      </c>
      <c r="B1357" t="s">
        <v>12058</v>
      </c>
      <c r="C1357" s="1">
        <v>44621</v>
      </c>
      <c r="D1357" t="s">
        <v>2262</v>
      </c>
      <c r="F1357">
        <v>10</v>
      </c>
      <c r="G1357">
        <v>20</v>
      </c>
      <c r="H1357">
        <v>10</v>
      </c>
      <c r="I1357">
        <v>10</v>
      </c>
      <c r="J1357">
        <v>20</v>
      </c>
      <c r="K1357">
        <v>23</v>
      </c>
      <c r="L1357">
        <v>20</v>
      </c>
      <c r="M1357">
        <v>17</v>
      </c>
      <c r="N1357">
        <v>0</v>
      </c>
      <c r="O1357">
        <v>1</v>
      </c>
      <c r="P1357">
        <v>0</v>
      </c>
      <c r="Q1357">
        <v>1155</v>
      </c>
      <c r="R1357">
        <v>435000</v>
      </c>
      <c r="S1357">
        <v>201646</v>
      </c>
      <c r="T1357">
        <v>0.46355402298850501</v>
      </c>
      <c r="U1357">
        <v>1</v>
      </c>
    </row>
    <row r="1358" spans="1:21" x14ac:dyDescent="0.4">
      <c r="A1358">
        <v>1356</v>
      </c>
      <c r="B1358" t="s">
        <v>12058</v>
      </c>
      <c r="C1358" s="1">
        <v>44621</v>
      </c>
      <c r="D1358" t="s">
        <v>2263</v>
      </c>
      <c r="F1358">
        <v>10</v>
      </c>
      <c r="G1358">
        <v>10</v>
      </c>
      <c r="H1358">
        <v>10</v>
      </c>
      <c r="I1358">
        <v>10</v>
      </c>
      <c r="J1358">
        <v>30</v>
      </c>
      <c r="K1358">
        <v>15</v>
      </c>
      <c r="L1358">
        <v>9</v>
      </c>
      <c r="M1358">
        <v>7</v>
      </c>
      <c r="N1358">
        <v>0</v>
      </c>
      <c r="O1358">
        <v>1</v>
      </c>
      <c r="P1358">
        <v>0</v>
      </c>
      <c r="Q1358">
        <v>640</v>
      </c>
      <c r="R1358">
        <v>435000</v>
      </c>
      <c r="S1358">
        <v>2083032</v>
      </c>
      <c r="T1358">
        <v>4.7885793103448204</v>
      </c>
      <c r="U1358">
        <v>3</v>
      </c>
    </row>
    <row r="1359" spans="1:21" x14ac:dyDescent="0.4">
      <c r="A1359">
        <v>1357</v>
      </c>
      <c r="B1359" t="s">
        <v>12058</v>
      </c>
      <c r="C1359" s="1">
        <v>44593</v>
      </c>
      <c r="D1359" t="s">
        <v>2264</v>
      </c>
      <c r="E1359" t="s">
        <v>2265</v>
      </c>
      <c r="F1359">
        <v>30</v>
      </c>
      <c r="G1359">
        <v>20</v>
      </c>
      <c r="H1359">
        <v>20</v>
      </c>
      <c r="I1359">
        <v>20</v>
      </c>
      <c r="J1359">
        <v>50</v>
      </c>
      <c r="K1359">
        <v>174</v>
      </c>
      <c r="L1359">
        <v>155</v>
      </c>
      <c r="M1359">
        <v>129</v>
      </c>
      <c r="N1359">
        <v>1</v>
      </c>
      <c r="O1359">
        <v>1</v>
      </c>
      <c r="P1359">
        <v>8.3034939239999996</v>
      </c>
      <c r="Q1359">
        <v>1941</v>
      </c>
      <c r="R1359">
        <v>431000</v>
      </c>
      <c r="S1359">
        <v>523771</v>
      </c>
      <c r="T1359">
        <v>1.21524593967517</v>
      </c>
      <c r="U1359">
        <v>2</v>
      </c>
    </row>
    <row r="1360" spans="1:21" x14ac:dyDescent="0.4">
      <c r="A1360">
        <v>1358</v>
      </c>
      <c r="B1360" t="s">
        <v>12058</v>
      </c>
      <c r="C1360" s="1">
        <v>44593</v>
      </c>
      <c r="D1360" t="s">
        <v>2266</v>
      </c>
      <c r="E1360" t="e">
        <f>- 더워ㅠㅠ</f>
        <v>#NAME?</v>
      </c>
      <c r="F1360">
        <v>20</v>
      </c>
      <c r="G1360">
        <v>20</v>
      </c>
      <c r="H1360">
        <v>20</v>
      </c>
      <c r="I1360">
        <v>20</v>
      </c>
      <c r="J1360">
        <v>50</v>
      </c>
      <c r="K1360">
        <v>80</v>
      </c>
      <c r="L1360">
        <v>42</v>
      </c>
      <c r="M1360">
        <v>24</v>
      </c>
      <c r="N1360">
        <v>2</v>
      </c>
      <c r="O1360">
        <v>1</v>
      </c>
      <c r="P1360">
        <v>6.634765625</v>
      </c>
      <c r="Q1360">
        <v>669</v>
      </c>
      <c r="R1360">
        <v>431000</v>
      </c>
      <c r="S1360">
        <v>2094032</v>
      </c>
      <c r="T1360">
        <v>4.8585429234338697</v>
      </c>
      <c r="U1360">
        <v>3</v>
      </c>
    </row>
    <row r="1361" spans="1:21" x14ac:dyDescent="0.4">
      <c r="A1361">
        <v>1359</v>
      </c>
      <c r="B1361" t="s">
        <v>12058</v>
      </c>
      <c r="C1361" s="1">
        <v>44593</v>
      </c>
      <c r="D1361" t="s">
        <v>2267</v>
      </c>
      <c r="E1361" t="s">
        <v>2268</v>
      </c>
      <c r="F1361">
        <v>20</v>
      </c>
      <c r="G1361">
        <v>10</v>
      </c>
      <c r="H1361">
        <v>40</v>
      </c>
      <c r="I1361">
        <v>30</v>
      </c>
      <c r="J1361">
        <v>30</v>
      </c>
      <c r="K1361">
        <v>11</v>
      </c>
      <c r="L1361">
        <v>8</v>
      </c>
      <c r="M1361">
        <v>8</v>
      </c>
      <c r="N1361">
        <v>2</v>
      </c>
      <c r="O1361">
        <v>1</v>
      </c>
      <c r="P1361">
        <v>6.516601563</v>
      </c>
      <c r="Q1361">
        <v>579</v>
      </c>
      <c r="R1361">
        <v>431000</v>
      </c>
      <c r="S1361">
        <v>45577</v>
      </c>
      <c r="T1361">
        <v>0.105747099767981</v>
      </c>
      <c r="U1361">
        <v>0</v>
      </c>
    </row>
    <row r="1362" spans="1:21" x14ac:dyDescent="0.4">
      <c r="A1362">
        <v>1360</v>
      </c>
      <c r="B1362" t="s">
        <v>12058</v>
      </c>
      <c r="C1362" s="1">
        <v>44593</v>
      </c>
      <c r="D1362" t="s">
        <v>2269</v>
      </c>
      <c r="E1362" t="s">
        <v>2270</v>
      </c>
      <c r="F1362">
        <v>10</v>
      </c>
      <c r="G1362">
        <v>20</v>
      </c>
      <c r="H1362">
        <v>50</v>
      </c>
      <c r="I1362">
        <v>20</v>
      </c>
      <c r="J1362">
        <v>20</v>
      </c>
      <c r="K1362">
        <v>153</v>
      </c>
      <c r="L1362">
        <v>157</v>
      </c>
      <c r="M1362">
        <v>145</v>
      </c>
      <c r="N1362">
        <v>1</v>
      </c>
      <c r="O1362">
        <v>1</v>
      </c>
      <c r="P1362">
        <v>11.280815970000001</v>
      </c>
      <c r="Q1362">
        <v>1320</v>
      </c>
      <c r="R1362">
        <v>431000</v>
      </c>
      <c r="S1362">
        <v>819930</v>
      </c>
      <c r="T1362">
        <v>1.9023897911832901</v>
      </c>
      <c r="U1362">
        <v>2</v>
      </c>
    </row>
    <row r="1363" spans="1:21" x14ac:dyDescent="0.4">
      <c r="A1363">
        <v>1361</v>
      </c>
      <c r="B1363" t="s">
        <v>12058</v>
      </c>
      <c r="C1363" s="1">
        <v>44593</v>
      </c>
      <c r="D1363" t="s">
        <v>2271</v>
      </c>
      <c r="E1363" t="s">
        <v>2272</v>
      </c>
      <c r="F1363">
        <v>10</v>
      </c>
      <c r="G1363">
        <v>20</v>
      </c>
      <c r="H1363">
        <v>30</v>
      </c>
      <c r="I1363">
        <v>10</v>
      </c>
      <c r="J1363">
        <v>20</v>
      </c>
      <c r="K1363">
        <v>201</v>
      </c>
      <c r="L1363">
        <v>203</v>
      </c>
      <c r="M1363">
        <v>197</v>
      </c>
      <c r="N1363">
        <v>2</v>
      </c>
      <c r="O1363">
        <v>1</v>
      </c>
      <c r="P1363">
        <v>3.5540364580000001</v>
      </c>
      <c r="Q1363">
        <v>732</v>
      </c>
      <c r="R1363">
        <v>431000</v>
      </c>
      <c r="S1363">
        <v>1406161</v>
      </c>
      <c r="T1363">
        <v>3.2625545243619398</v>
      </c>
      <c r="U1363">
        <v>2</v>
      </c>
    </row>
    <row r="1364" spans="1:21" x14ac:dyDescent="0.4">
      <c r="A1364">
        <v>1362</v>
      </c>
      <c r="B1364" t="s">
        <v>12058</v>
      </c>
      <c r="C1364" s="1">
        <v>44593</v>
      </c>
      <c r="D1364" t="s">
        <v>2273</v>
      </c>
      <c r="E1364" t="s">
        <v>2274</v>
      </c>
      <c r="F1364">
        <v>30</v>
      </c>
      <c r="G1364">
        <v>20</v>
      </c>
      <c r="H1364">
        <v>20</v>
      </c>
      <c r="I1364">
        <v>20</v>
      </c>
      <c r="J1364">
        <v>50</v>
      </c>
      <c r="K1364">
        <v>189</v>
      </c>
      <c r="L1364">
        <v>197</v>
      </c>
      <c r="M1364">
        <v>192</v>
      </c>
      <c r="N1364">
        <v>1</v>
      </c>
      <c r="O1364">
        <v>1</v>
      </c>
      <c r="P1364">
        <v>11.736762150000001</v>
      </c>
      <c r="Q1364">
        <v>1344</v>
      </c>
      <c r="R1364">
        <v>431000</v>
      </c>
      <c r="S1364">
        <v>501979</v>
      </c>
      <c r="T1364">
        <v>1.1646844547563799</v>
      </c>
      <c r="U1364">
        <v>1</v>
      </c>
    </row>
    <row r="1365" spans="1:21" x14ac:dyDescent="0.4">
      <c r="A1365">
        <v>1363</v>
      </c>
      <c r="B1365" t="s">
        <v>12058</v>
      </c>
      <c r="C1365" s="1">
        <v>44593</v>
      </c>
      <c r="D1365" t="s">
        <v>2275</v>
      </c>
      <c r="E1365" t="s">
        <v>2276</v>
      </c>
      <c r="F1365">
        <v>10</v>
      </c>
      <c r="G1365">
        <v>10</v>
      </c>
      <c r="H1365">
        <v>10</v>
      </c>
      <c r="I1365">
        <v>20</v>
      </c>
      <c r="J1365">
        <v>10</v>
      </c>
      <c r="K1365">
        <v>12</v>
      </c>
      <c r="L1365">
        <v>18</v>
      </c>
      <c r="M1365">
        <v>14</v>
      </c>
      <c r="N1365">
        <v>0</v>
      </c>
      <c r="O1365">
        <v>1</v>
      </c>
      <c r="P1365">
        <v>7.7356770829999997</v>
      </c>
      <c r="Q1365">
        <v>600</v>
      </c>
      <c r="R1365">
        <v>431000</v>
      </c>
      <c r="S1365">
        <v>318165</v>
      </c>
      <c r="T1365">
        <v>0.73820185614849099</v>
      </c>
      <c r="U1365">
        <v>1</v>
      </c>
    </row>
    <row r="1366" spans="1:21" x14ac:dyDescent="0.4">
      <c r="A1366">
        <v>1364</v>
      </c>
      <c r="B1366" t="s">
        <v>12058</v>
      </c>
      <c r="C1366" s="1">
        <v>44562</v>
      </c>
      <c r="D1366" t="s">
        <v>2277</v>
      </c>
      <c r="E1366" t="s">
        <v>2278</v>
      </c>
      <c r="F1366">
        <v>10</v>
      </c>
      <c r="G1366">
        <v>10</v>
      </c>
      <c r="H1366">
        <v>10</v>
      </c>
      <c r="I1366">
        <v>10</v>
      </c>
      <c r="J1366">
        <v>20</v>
      </c>
      <c r="K1366">
        <v>15</v>
      </c>
      <c r="L1366">
        <v>12</v>
      </c>
      <c r="M1366">
        <v>15</v>
      </c>
      <c r="N1366">
        <v>0</v>
      </c>
      <c r="O1366">
        <v>1</v>
      </c>
      <c r="P1366">
        <v>4.1764322920000003</v>
      </c>
      <c r="Q1366">
        <v>2014</v>
      </c>
      <c r="R1366">
        <v>427000</v>
      </c>
      <c r="S1366">
        <v>1717133</v>
      </c>
      <c r="T1366">
        <v>4.0213887587821997</v>
      </c>
      <c r="U1366">
        <v>2</v>
      </c>
    </row>
    <row r="1367" spans="1:21" x14ac:dyDescent="0.4">
      <c r="A1367">
        <v>1365</v>
      </c>
      <c r="B1367" t="s">
        <v>12058</v>
      </c>
      <c r="C1367" s="1">
        <v>44562</v>
      </c>
      <c r="D1367" t="s">
        <v>2279</v>
      </c>
      <c r="F1367">
        <v>20</v>
      </c>
      <c r="G1367">
        <v>10</v>
      </c>
      <c r="H1367">
        <v>10</v>
      </c>
      <c r="I1367">
        <v>20</v>
      </c>
      <c r="J1367">
        <v>50</v>
      </c>
      <c r="K1367">
        <v>26</v>
      </c>
      <c r="L1367">
        <v>13</v>
      </c>
      <c r="M1367">
        <v>6</v>
      </c>
      <c r="N1367">
        <v>0</v>
      </c>
      <c r="O1367">
        <v>1</v>
      </c>
      <c r="P1367">
        <v>0</v>
      </c>
      <c r="Q1367">
        <v>922</v>
      </c>
      <c r="R1367">
        <v>427000</v>
      </c>
      <c r="S1367">
        <v>400620</v>
      </c>
      <c r="T1367">
        <v>0.93822014051522196</v>
      </c>
      <c r="U1367">
        <v>1</v>
      </c>
    </row>
    <row r="1368" spans="1:21" x14ac:dyDescent="0.4">
      <c r="A1368">
        <v>1366</v>
      </c>
      <c r="B1368" t="s">
        <v>12058</v>
      </c>
      <c r="C1368" s="1">
        <v>44562</v>
      </c>
      <c r="D1368" t="s">
        <v>2280</v>
      </c>
      <c r="F1368">
        <v>30</v>
      </c>
      <c r="G1368">
        <v>20</v>
      </c>
      <c r="H1368">
        <v>10</v>
      </c>
      <c r="I1368">
        <v>20</v>
      </c>
      <c r="J1368">
        <v>50</v>
      </c>
      <c r="K1368">
        <v>208</v>
      </c>
      <c r="L1368">
        <v>181</v>
      </c>
      <c r="M1368">
        <v>152</v>
      </c>
      <c r="N1368">
        <v>0</v>
      </c>
      <c r="O1368">
        <v>1</v>
      </c>
      <c r="P1368">
        <v>0</v>
      </c>
      <c r="Q1368">
        <v>1355</v>
      </c>
      <c r="R1368">
        <v>427000</v>
      </c>
      <c r="S1368">
        <v>647804</v>
      </c>
      <c r="T1368">
        <v>1.51710538641686</v>
      </c>
      <c r="U1368">
        <v>2</v>
      </c>
    </row>
    <row r="1369" spans="1:21" x14ac:dyDescent="0.4">
      <c r="A1369">
        <v>1367</v>
      </c>
      <c r="B1369" t="s">
        <v>12058</v>
      </c>
      <c r="C1369" s="1">
        <v>44562</v>
      </c>
      <c r="D1369" t="s">
        <v>2281</v>
      </c>
      <c r="E1369" t="s">
        <v>2282</v>
      </c>
      <c r="F1369">
        <v>10</v>
      </c>
      <c r="G1369">
        <v>20</v>
      </c>
      <c r="H1369">
        <v>50</v>
      </c>
      <c r="I1369">
        <v>20</v>
      </c>
      <c r="J1369">
        <v>10</v>
      </c>
      <c r="K1369">
        <v>52</v>
      </c>
      <c r="L1369">
        <v>49</v>
      </c>
      <c r="M1369">
        <v>50</v>
      </c>
      <c r="N1369">
        <v>2</v>
      </c>
      <c r="O1369">
        <v>1</v>
      </c>
      <c r="P1369">
        <v>7.6089409720000001</v>
      </c>
      <c r="Q1369">
        <v>957</v>
      </c>
      <c r="R1369">
        <v>427000</v>
      </c>
      <c r="S1369">
        <v>485210</v>
      </c>
      <c r="T1369">
        <v>1.1363231850116999</v>
      </c>
      <c r="U1369">
        <v>1</v>
      </c>
    </row>
    <row r="1370" spans="1:21" x14ac:dyDescent="0.4">
      <c r="A1370">
        <v>1368</v>
      </c>
      <c r="B1370" t="s">
        <v>12058</v>
      </c>
      <c r="C1370" s="1">
        <v>44562</v>
      </c>
      <c r="D1370" t="s">
        <v>2283</v>
      </c>
      <c r="F1370">
        <v>10</v>
      </c>
      <c r="G1370">
        <v>20</v>
      </c>
      <c r="H1370">
        <v>10</v>
      </c>
      <c r="I1370">
        <v>20</v>
      </c>
      <c r="J1370">
        <v>20</v>
      </c>
      <c r="K1370">
        <v>23</v>
      </c>
      <c r="L1370">
        <v>7</v>
      </c>
      <c r="M1370">
        <v>5</v>
      </c>
      <c r="N1370">
        <v>0</v>
      </c>
      <c r="O1370">
        <v>1</v>
      </c>
      <c r="P1370">
        <v>0</v>
      </c>
      <c r="Q1370">
        <v>915</v>
      </c>
      <c r="R1370">
        <v>427000</v>
      </c>
      <c r="S1370">
        <v>60124</v>
      </c>
      <c r="T1370">
        <v>0.14080562060889901</v>
      </c>
      <c r="U1370">
        <v>0</v>
      </c>
    </row>
    <row r="1371" spans="1:21" x14ac:dyDescent="0.4">
      <c r="A1371">
        <v>1369</v>
      </c>
      <c r="B1371" t="s">
        <v>12058</v>
      </c>
      <c r="C1371" s="1">
        <v>44531</v>
      </c>
      <c r="D1371" t="s">
        <v>2284</v>
      </c>
      <c r="E1371" t="s">
        <v>2285</v>
      </c>
      <c r="F1371">
        <v>20</v>
      </c>
      <c r="G1371">
        <v>20</v>
      </c>
      <c r="H1371">
        <v>20</v>
      </c>
      <c r="I1371">
        <v>20</v>
      </c>
      <c r="J1371">
        <v>50</v>
      </c>
      <c r="K1371">
        <v>115</v>
      </c>
      <c r="L1371">
        <v>69</v>
      </c>
      <c r="M1371">
        <v>32</v>
      </c>
      <c r="N1371">
        <v>2</v>
      </c>
      <c r="O1371">
        <v>1</v>
      </c>
      <c r="P1371">
        <v>14.928168400000001</v>
      </c>
      <c r="Q1371">
        <v>815</v>
      </c>
      <c r="R1371">
        <v>386000</v>
      </c>
      <c r="S1371">
        <v>133649</v>
      </c>
      <c r="T1371">
        <v>0.34624093264248701</v>
      </c>
      <c r="U1371">
        <v>0</v>
      </c>
    </row>
    <row r="1372" spans="1:21" x14ac:dyDescent="0.4">
      <c r="A1372">
        <v>1370</v>
      </c>
      <c r="B1372" t="s">
        <v>12058</v>
      </c>
      <c r="C1372" s="1">
        <v>44531</v>
      </c>
      <c r="D1372" t="s">
        <v>2286</v>
      </c>
      <c r="E1372" t="s">
        <v>2287</v>
      </c>
      <c r="F1372">
        <v>10</v>
      </c>
      <c r="G1372">
        <v>10</v>
      </c>
      <c r="H1372">
        <v>10</v>
      </c>
      <c r="I1372">
        <v>10</v>
      </c>
      <c r="J1372">
        <v>20</v>
      </c>
      <c r="K1372">
        <v>21</v>
      </c>
      <c r="L1372">
        <v>23</v>
      </c>
      <c r="M1372">
        <v>25</v>
      </c>
      <c r="N1372">
        <v>0</v>
      </c>
      <c r="O1372">
        <v>1</v>
      </c>
      <c r="P1372">
        <v>12.659830729999999</v>
      </c>
      <c r="Q1372">
        <v>776</v>
      </c>
      <c r="R1372">
        <v>386000</v>
      </c>
      <c r="S1372">
        <v>1381545</v>
      </c>
      <c r="T1372">
        <v>3.5791321243523302</v>
      </c>
      <c r="U1372">
        <v>2</v>
      </c>
    </row>
    <row r="1373" spans="1:21" x14ac:dyDescent="0.4">
      <c r="A1373">
        <v>1371</v>
      </c>
      <c r="B1373" t="s">
        <v>12058</v>
      </c>
      <c r="C1373" s="1">
        <v>44531</v>
      </c>
      <c r="D1373" t="s">
        <v>2288</v>
      </c>
      <c r="E1373" t="s">
        <v>2289</v>
      </c>
      <c r="F1373">
        <v>10</v>
      </c>
      <c r="G1373">
        <v>10</v>
      </c>
      <c r="H1373">
        <v>20</v>
      </c>
      <c r="I1373">
        <v>20</v>
      </c>
      <c r="J1373">
        <v>10</v>
      </c>
      <c r="K1373">
        <v>21</v>
      </c>
      <c r="L1373">
        <v>13</v>
      </c>
      <c r="M1373">
        <v>17</v>
      </c>
      <c r="N1373">
        <v>2</v>
      </c>
      <c r="O1373">
        <v>1</v>
      </c>
      <c r="P1373">
        <v>4.1786024309999998</v>
      </c>
      <c r="Q1373">
        <v>933</v>
      </c>
      <c r="R1373">
        <v>386000</v>
      </c>
      <c r="S1373">
        <v>1195870</v>
      </c>
      <c r="T1373">
        <v>3.0981088082901498</v>
      </c>
      <c r="U1373">
        <v>2</v>
      </c>
    </row>
    <row r="1374" spans="1:21" x14ac:dyDescent="0.4">
      <c r="A1374">
        <v>1372</v>
      </c>
      <c r="B1374" t="s">
        <v>12058</v>
      </c>
      <c r="C1374" s="1">
        <v>44531</v>
      </c>
      <c r="D1374" t="s">
        <v>2290</v>
      </c>
      <c r="E1374" t="s">
        <v>2291</v>
      </c>
      <c r="F1374">
        <v>10</v>
      </c>
      <c r="G1374">
        <v>10</v>
      </c>
      <c r="H1374">
        <v>20</v>
      </c>
      <c r="I1374">
        <v>10</v>
      </c>
      <c r="J1374">
        <v>10</v>
      </c>
      <c r="K1374">
        <v>55</v>
      </c>
      <c r="L1374">
        <v>123</v>
      </c>
      <c r="M1374">
        <v>174</v>
      </c>
      <c r="N1374">
        <v>2</v>
      </c>
      <c r="O1374">
        <v>2</v>
      </c>
      <c r="P1374">
        <v>5.5056423609999996</v>
      </c>
      <c r="Q1374">
        <v>907</v>
      </c>
      <c r="R1374">
        <v>386000</v>
      </c>
      <c r="S1374">
        <v>1686954</v>
      </c>
      <c r="T1374">
        <v>4.3703471502590601</v>
      </c>
      <c r="U1374">
        <v>3</v>
      </c>
    </row>
    <row r="1375" spans="1:21" x14ac:dyDescent="0.4">
      <c r="A1375">
        <v>1373</v>
      </c>
      <c r="B1375" t="s">
        <v>12058</v>
      </c>
      <c r="C1375" s="1">
        <v>44531</v>
      </c>
      <c r="D1375" t="s">
        <v>2292</v>
      </c>
      <c r="F1375">
        <v>20</v>
      </c>
      <c r="G1375">
        <v>20</v>
      </c>
      <c r="H1375">
        <v>10</v>
      </c>
      <c r="I1375">
        <v>20</v>
      </c>
      <c r="J1375">
        <v>50</v>
      </c>
      <c r="K1375">
        <v>28</v>
      </c>
      <c r="L1375">
        <v>23</v>
      </c>
      <c r="M1375">
        <v>20</v>
      </c>
      <c r="N1375">
        <v>0</v>
      </c>
      <c r="O1375">
        <v>1</v>
      </c>
      <c r="P1375">
        <v>0</v>
      </c>
      <c r="Q1375">
        <v>542</v>
      </c>
      <c r="R1375">
        <v>386000</v>
      </c>
      <c r="S1375">
        <v>80803</v>
      </c>
      <c r="T1375">
        <v>0.20933419689119101</v>
      </c>
      <c r="U1375">
        <v>0</v>
      </c>
    </row>
    <row r="1376" spans="1:21" x14ac:dyDescent="0.4">
      <c r="A1376">
        <v>1374</v>
      </c>
      <c r="B1376" t="s">
        <v>12058</v>
      </c>
      <c r="C1376" s="1">
        <v>44531</v>
      </c>
      <c r="D1376" t="s">
        <v>2293</v>
      </c>
      <c r="E1376" t="s">
        <v>2294</v>
      </c>
      <c r="F1376">
        <v>10</v>
      </c>
      <c r="G1376">
        <v>10</v>
      </c>
      <c r="H1376">
        <v>10</v>
      </c>
      <c r="I1376">
        <v>20</v>
      </c>
      <c r="J1376">
        <v>20</v>
      </c>
      <c r="K1376">
        <v>21</v>
      </c>
      <c r="L1376">
        <v>17</v>
      </c>
      <c r="M1376">
        <v>23</v>
      </c>
      <c r="N1376">
        <v>1</v>
      </c>
      <c r="O1376">
        <v>1</v>
      </c>
      <c r="P1376">
        <v>8.5457899309999998</v>
      </c>
      <c r="Q1376">
        <v>832</v>
      </c>
      <c r="R1376">
        <v>386000</v>
      </c>
      <c r="S1376">
        <v>2515150</v>
      </c>
      <c r="T1376">
        <v>6.5159326424870398</v>
      </c>
      <c r="U1376">
        <v>3</v>
      </c>
    </row>
    <row r="1377" spans="1:21" x14ac:dyDescent="0.4">
      <c r="A1377">
        <v>1375</v>
      </c>
      <c r="B1377" t="s">
        <v>12058</v>
      </c>
      <c r="C1377" s="1">
        <v>44531</v>
      </c>
      <c r="D1377" t="s">
        <v>2295</v>
      </c>
      <c r="E1377" t="s">
        <v>2296</v>
      </c>
      <c r="F1377">
        <v>10</v>
      </c>
      <c r="G1377">
        <v>10</v>
      </c>
      <c r="H1377">
        <v>10</v>
      </c>
      <c r="I1377">
        <v>20</v>
      </c>
      <c r="J1377">
        <v>10</v>
      </c>
      <c r="K1377">
        <v>20</v>
      </c>
      <c r="L1377">
        <v>20</v>
      </c>
      <c r="M1377">
        <v>24</v>
      </c>
      <c r="N1377">
        <v>2</v>
      </c>
      <c r="O1377">
        <v>1</v>
      </c>
      <c r="P1377">
        <v>8.8297526039999994</v>
      </c>
      <c r="Q1377">
        <v>3383</v>
      </c>
      <c r="R1377">
        <v>386000</v>
      </c>
      <c r="S1377">
        <v>2281982</v>
      </c>
      <c r="T1377">
        <v>5.9118704663212398</v>
      </c>
      <c r="U1377">
        <v>3</v>
      </c>
    </row>
    <row r="1378" spans="1:21" x14ac:dyDescent="0.4">
      <c r="A1378">
        <v>1376</v>
      </c>
      <c r="B1378" t="s">
        <v>12058</v>
      </c>
      <c r="C1378" s="1">
        <v>44531</v>
      </c>
      <c r="D1378" t="s">
        <v>2297</v>
      </c>
      <c r="E1378" t="s">
        <v>2298</v>
      </c>
      <c r="F1378">
        <v>10</v>
      </c>
      <c r="G1378">
        <v>10</v>
      </c>
      <c r="H1378">
        <v>20</v>
      </c>
      <c r="I1378">
        <v>20</v>
      </c>
      <c r="J1378">
        <v>10</v>
      </c>
      <c r="K1378">
        <v>22</v>
      </c>
      <c r="L1378">
        <v>24</v>
      </c>
      <c r="M1378">
        <v>27</v>
      </c>
      <c r="N1378">
        <v>2</v>
      </c>
      <c r="O1378">
        <v>1</v>
      </c>
      <c r="P1378">
        <v>5.1169704859999996</v>
      </c>
      <c r="Q1378">
        <v>898</v>
      </c>
      <c r="R1378">
        <v>386000</v>
      </c>
      <c r="S1378">
        <v>283885</v>
      </c>
      <c r="T1378">
        <v>0.73545336787564697</v>
      </c>
      <c r="U1378">
        <v>1</v>
      </c>
    </row>
    <row r="1379" spans="1:21" x14ac:dyDescent="0.4">
      <c r="A1379">
        <v>1377</v>
      </c>
      <c r="B1379" t="s">
        <v>12058</v>
      </c>
      <c r="C1379" s="1">
        <v>44531</v>
      </c>
      <c r="D1379" t="s">
        <v>2299</v>
      </c>
      <c r="E1379" t="s">
        <v>2300</v>
      </c>
      <c r="F1379">
        <v>10</v>
      </c>
      <c r="G1379">
        <v>10</v>
      </c>
      <c r="H1379">
        <v>20</v>
      </c>
      <c r="I1379">
        <v>20</v>
      </c>
      <c r="J1379">
        <v>10</v>
      </c>
      <c r="K1379">
        <v>8</v>
      </c>
      <c r="L1379">
        <v>29</v>
      </c>
      <c r="M1379">
        <v>46</v>
      </c>
      <c r="N1379">
        <v>2</v>
      </c>
      <c r="O1379">
        <v>1</v>
      </c>
      <c r="P1379">
        <v>4.8461371529999999</v>
      </c>
      <c r="Q1379">
        <v>898</v>
      </c>
      <c r="R1379">
        <v>386000</v>
      </c>
      <c r="S1379">
        <v>997645</v>
      </c>
      <c r="T1379">
        <v>2.5845725388601002</v>
      </c>
      <c r="U1379">
        <v>2</v>
      </c>
    </row>
    <row r="1380" spans="1:21" x14ac:dyDescent="0.4">
      <c r="A1380">
        <v>1378</v>
      </c>
      <c r="B1380" t="s">
        <v>12058</v>
      </c>
      <c r="C1380" s="1">
        <v>44531</v>
      </c>
      <c r="D1380" t="s">
        <v>2301</v>
      </c>
      <c r="F1380">
        <v>10</v>
      </c>
      <c r="G1380">
        <v>10</v>
      </c>
      <c r="H1380">
        <v>10</v>
      </c>
      <c r="I1380">
        <v>20</v>
      </c>
      <c r="J1380">
        <v>10</v>
      </c>
      <c r="K1380">
        <v>32</v>
      </c>
      <c r="L1380">
        <v>26</v>
      </c>
      <c r="M1380">
        <v>27</v>
      </c>
      <c r="N1380">
        <v>0</v>
      </c>
      <c r="O1380">
        <v>2</v>
      </c>
      <c r="P1380">
        <v>0</v>
      </c>
      <c r="Q1380">
        <v>1077</v>
      </c>
      <c r="R1380">
        <v>386000</v>
      </c>
      <c r="S1380">
        <v>1967691</v>
      </c>
      <c r="T1380">
        <v>5.0976450777202</v>
      </c>
      <c r="U1380">
        <v>3</v>
      </c>
    </row>
    <row r="1381" spans="1:21" x14ac:dyDescent="0.4">
      <c r="A1381">
        <v>1379</v>
      </c>
      <c r="B1381" t="s">
        <v>12058</v>
      </c>
      <c r="C1381" s="1">
        <v>44501</v>
      </c>
      <c r="D1381" t="s">
        <v>2302</v>
      </c>
      <c r="E1381" t="s">
        <v>2303</v>
      </c>
      <c r="F1381">
        <v>10</v>
      </c>
      <c r="G1381">
        <v>10</v>
      </c>
      <c r="H1381">
        <v>10</v>
      </c>
      <c r="I1381">
        <v>20</v>
      </c>
      <c r="J1381">
        <v>20</v>
      </c>
      <c r="K1381">
        <v>109</v>
      </c>
      <c r="L1381">
        <v>73</v>
      </c>
      <c r="M1381">
        <v>62</v>
      </c>
      <c r="N1381">
        <v>1</v>
      </c>
      <c r="O1381">
        <v>1</v>
      </c>
      <c r="P1381">
        <v>0.81608072899999995</v>
      </c>
      <c r="Q1381">
        <v>1643</v>
      </c>
      <c r="R1381">
        <v>372000</v>
      </c>
      <c r="S1381">
        <v>3470375</v>
      </c>
      <c r="T1381">
        <v>9.3289650537634401</v>
      </c>
      <c r="U1381">
        <v>3</v>
      </c>
    </row>
    <row r="1382" spans="1:21" x14ac:dyDescent="0.4">
      <c r="A1382">
        <v>1380</v>
      </c>
      <c r="B1382" t="s">
        <v>12058</v>
      </c>
      <c r="C1382" s="1">
        <v>44501</v>
      </c>
      <c r="D1382" t="s">
        <v>2304</v>
      </c>
      <c r="F1382">
        <v>20</v>
      </c>
      <c r="G1382">
        <v>20</v>
      </c>
      <c r="H1382">
        <v>10</v>
      </c>
      <c r="I1382">
        <v>20</v>
      </c>
      <c r="J1382">
        <v>30</v>
      </c>
      <c r="K1382">
        <v>19</v>
      </c>
      <c r="L1382">
        <v>17</v>
      </c>
      <c r="M1382">
        <v>11</v>
      </c>
      <c r="N1382">
        <v>0</v>
      </c>
      <c r="O1382">
        <v>1</v>
      </c>
      <c r="P1382">
        <v>0</v>
      </c>
      <c r="Q1382">
        <v>516</v>
      </c>
      <c r="R1382">
        <v>372000</v>
      </c>
      <c r="S1382">
        <v>97924</v>
      </c>
      <c r="T1382">
        <v>0.263236559139784</v>
      </c>
      <c r="U1382">
        <v>0</v>
      </c>
    </row>
    <row r="1383" spans="1:21" x14ac:dyDescent="0.4">
      <c r="A1383">
        <v>1381</v>
      </c>
      <c r="B1383" t="s">
        <v>12058</v>
      </c>
      <c r="C1383" s="1">
        <v>44501</v>
      </c>
      <c r="D1383" t="s">
        <v>2305</v>
      </c>
      <c r="F1383">
        <v>20</v>
      </c>
      <c r="G1383">
        <v>20</v>
      </c>
      <c r="H1383">
        <v>10</v>
      </c>
      <c r="I1383">
        <v>10</v>
      </c>
      <c r="J1383">
        <v>50</v>
      </c>
      <c r="K1383">
        <v>74</v>
      </c>
      <c r="L1383">
        <v>41</v>
      </c>
      <c r="M1383">
        <v>53</v>
      </c>
      <c r="N1383">
        <v>0</v>
      </c>
      <c r="O1383">
        <v>0</v>
      </c>
      <c r="P1383">
        <v>0</v>
      </c>
      <c r="Q1383">
        <v>1282</v>
      </c>
      <c r="R1383">
        <v>372000</v>
      </c>
      <c r="S1383">
        <v>50001</v>
      </c>
      <c r="T1383">
        <v>0.13441129032258001</v>
      </c>
      <c r="U1383">
        <v>0</v>
      </c>
    </row>
    <row r="1384" spans="1:21" x14ac:dyDescent="0.4">
      <c r="A1384">
        <v>1382</v>
      </c>
      <c r="B1384" t="s">
        <v>12058</v>
      </c>
      <c r="C1384" s="1">
        <v>44501</v>
      </c>
      <c r="D1384" t="s">
        <v>2306</v>
      </c>
      <c r="F1384">
        <v>20</v>
      </c>
      <c r="G1384">
        <v>20</v>
      </c>
      <c r="H1384">
        <v>10</v>
      </c>
      <c r="I1384">
        <v>10</v>
      </c>
      <c r="J1384">
        <v>40</v>
      </c>
      <c r="K1384">
        <v>20</v>
      </c>
      <c r="L1384">
        <v>22</v>
      </c>
      <c r="M1384">
        <v>17</v>
      </c>
      <c r="N1384">
        <v>0</v>
      </c>
      <c r="O1384">
        <v>1</v>
      </c>
      <c r="P1384">
        <v>0</v>
      </c>
      <c r="Q1384">
        <v>941</v>
      </c>
      <c r="R1384">
        <v>372000</v>
      </c>
      <c r="S1384">
        <v>685830</v>
      </c>
      <c r="T1384">
        <v>1.84362903225806</v>
      </c>
      <c r="U1384">
        <v>2</v>
      </c>
    </row>
    <row r="1385" spans="1:21" x14ac:dyDescent="0.4">
      <c r="A1385">
        <v>1383</v>
      </c>
      <c r="B1385" t="s">
        <v>12058</v>
      </c>
      <c r="C1385" s="1">
        <v>44470</v>
      </c>
      <c r="D1385" t="s">
        <v>2307</v>
      </c>
      <c r="E1385" t="s">
        <v>2308</v>
      </c>
      <c r="F1385">
        <v>10</v>
      </c>
      <c r="G1385">
        <v>20</v>
      </c>
      <c r="H1385">
        <v>20</v>
      </c>
      <c r="I1385">
        <v>20</v>
      </c>
      <c r="J1385">
        <v>20</v>
      </c>
      <c r="K1385">
        <v>235</v>
      </c>
      <c r="L1385">
        <v>232</v>
      </c>
      <c r="M1385">
        <v>234</v>
      </c>
      <c r="N1385">
        <v>1</v>
      </c>
      <c r="O1385">
        <v>1</v>
      </c>
      <c r="P1385">
        <v>3.9430338539999998</v>
      </c>
      <c r="Q1385">
        <v>965</v>
      </c>
      <c r="R1385">
        <v>360000</v>
      </c>
      <c r="S1385">
        <v>735103</v>
      </c>
      <c r="T1385">
        <v>2.04195277777777</v>
      </c>
      <c r="U1385">
        <v>2</v>
      </c>
    </row>
    <row r="1386" spans="1:21" x14ac:dyDescent="0.4">
      <c r="A1386">
        <v>1384</v>
      </c>
      <c r="B1386" t="s">
        <v>12058</v>
      </c>
      <c r="C1386" s="1">
        <v>44470</v>
      </c>
      <c r="D1386" t="s">
        <v>2309</v>
      </c>
      <c r="E1386" t="s">
        <v>2310</v>
      </c>
      <c r="F1386">
        <v>10</v>
      </c>
      <c r="G1386">
        <v>20</v>
      </c>
      <c r="H1386">
        <v>20</v>
      </c>
      <c r="I1386">
        <v>20</v>
      </c>
      <c r="J1386">
        <v>20</v>
      </c>
      <c r="K1386">
        <v>23</v>
      </c>
      <c r="L1386">
        <v>19</v>
      </c>
      <c r="M1386">
        <v>18</v>
      </c>
      <c r="N1386">
        <v>0</v>
      </c>
      <c r="O1386">
        <v>2</v>
      </c>
      <c r="P1386">
        <v>14.381293400000001</v>
      </c>
      <c r="Q1386">
        <v>1082</v>
      </c>
      <c r="R1386">
        <v>360000</v>
      </c>
      <c r="S1386">
        <v>711512</v>
      </c>
      <c r="T1386">
        <v>1.9764222222222201</v>
      </c>
      <c r="U1386">
        <v>2</v>
      </c>
    </row>
    <row r="1387" spans="1:21" x14ac:dyDescent="0.4">
      <c r="A1387">
        <v>1385</v>
      </c>
      <c r="B1387" t="s">
        <v>12058</v>
      </c>
      <c r="C1387" s="1">
        <v>44470</v>
      </c>
      <c r="D1387" t="s">
        <v>2311</v>
      </c>
      <c r="E1387" t="s">
        <v>2312</v>
      </c>
      <c r="F1387">
        <v>10</v>
      </c>
      <c r="G1387">
        <v>10</v>
      </c>
      <c r="H1387">
        <v>20</v>
      </c>
      <c r="I1387">
        <v>20</v>
      </c>
      <c r="J1387">
        <v>10</v>
      </c>
      <c r="K1387">
        <v>23</v>
      </c>
      <c r="L1387">
        <v>9</v>
      </c>
      <c r="M1387">
        <v>6</v>
      </c>
      <c r="N1387">
        <v>2</v>
      </c>
      <c r="O1387">
        <v>1</v>
      </c>
      <c r="P1387">
        <v>7.1973741320000002</v>
      </c>
      <c r="Q1387">
        <v>540</v>
      </c>
      <c r="R1387">
        <v>360000</v>
      </c>
      <c r="S1387">
        <v>446134</v>
      </c>
      <c r="T1387">
        <v>1.23926111111111</v>
      </c>
      <c r="U1387">
        <v>2</v>
      </c>
    </row>
    <row r="1388" spans="1:21" x14ac:dyDescent="0.4">
      <c r="A1388">
        <v>1386</v>
      </c>
      <c r="B1388" t="s">
        <v>12058</v>
      </c>
      <c r="C1388" s="1">
        <v>44440</v>
      </c>
      <c r="D1388" t="s">
        <v>2313</v>
      </c>
      <c r="E1388" t="s">
        <v>2314</v>
      </c>
      <c r="F1388">
        <v>10</v>
      </c>
      <c r="G1388">
        <v>20</v>
      </c>
      <c r="H1388">
        <v>40</v>
      </c>
      <c r="I1388">
        <v>20</v>
      </c>
      <c r="J1388">
        <v>10</v>
      </c>
      <c r="K1388">
        <v>17</v>
      </c>
      <c r="L1388">
        <v>21</v>
      </c>
      <c r="M1388">
        <v>24</v>
      </c>
      <c r="N1388">
        <v>0</v>
      </c>
      <c r="O1388">
        <v>1</v>
      </c>
      <c r="P1388">
        <v>4.2318793399999999</v>
      </c>
      <c r="Q1388">
        <v>683</v>
      </c>
      <c r="R1388">
        <v>345000</v>
      </c>
      <c r="S1388">
        <v>1686971</v>
      </c>
      <c r="T1388">
        <v>4.8897710144927498</v>
      </c>
      <c r="U1388">
        <v>3</v>
      </c>
    </row>
    <row r="1389" spans="1:21" x14ac:dyDescent="0.4">
      <c r="A1389">
        <v>1387</v>
      </c>
      <c r="B1389" t="s">
        <v>12058</v>
      </c>
      <c r="C1389" s="1">
        <v>44440</v>
      </c>
      <c r="D1389" t="s">
        <v>2315</v>
      </c>
      <c r="F1389">
        <v>20</v>
      </c>
      <c r="G1389">
        <v>20</v>
      </c>
      <c r="H1389">
        <v>10</v>
      </c>
      <c r="I1389">
        <v>20</v>
      </c>
      <c r="J1389">
        <v>30</v>
      </c>
      <c r="K1389">
        <v>114</v>
      </c>
      <c r="L1389">
        <v>67</v>
      </c>
      <c r="M1389">
        <v>29</v>
      </c>
      <c r="N1389">
        <v>0</v>
      </c>
      <c r="O1389">
        <v>1</v>
      </c>
      <c r="P1389">
        <v>0</v>
      </c>
      <c r="Q1389">
        <v>883</v>
      </c>
      <c r="R1389">
        <v>345000</v>
      </c>
      <c r="S1389">
        <v>511058</v>
      </c>
      <c r="T1389">
        <v>1.4813275362318801</v>
      </c>
      <c r="U1389">
        <v>2</v>
      </c>
    </row>
    <row r="1390" spans="1:21" x14ac:dyDescent="0.4">
      <c r="A1390">
        <v>1388</v>
      </c>
      <c r="B1390" t="s">
        <v>12058</v>
      </c>
      <c r="C1390" s="1">
        <v>44440</v>
      </c>
      <c r="D1390" t="s">
        <v>2316</v>
      </c>
      <c r="E1390" t="s">
        <v>2317</v>
      </c>
      <c r="F1390">
        <v>20</v>
      </c>
      <c r="G1390">
        <v>10</v>
      </c>
      <c r="H1390">
        <v>20</v>
      </c>
      <c r="I1390">
        <v>20</v>
      </c>
      <c r="J1390">
        <v>30</v>
      </c>
      <c r="K1390">
        <v>16</v>
      </c>
      <c r="L1390">
        <v>19</v>
      </c>
      <c r="M1390">
        <v>15</v>
      </c>
      <c r="N1390">
        <v>2</v>
      </c>
      <c r="O1390">
        <v>1</v>
      </c>
      <c r="P1390">
        <v>9.5509982640000004</v>
      </c>
      <c r="Q1390">
        <v>1177</v>
      </c>
      <c r="R1390">
        <v>345000</v>
      </c>
      <c r="S1390">
        <v>9797412</v>
      </c>
      <c r="T1390">
        <v>28.3982956521739</v>
      </c>
      <c r="U1390">
        <v>3</v>
      </c>
    </row>
    <row r="1391" spans="1:21" x14ac:dyDescent="0.4">
      <c r="A1391">
        <v>1389</v>
      </c>
      <c r="B1391" t="s">
        <v>12058</v>
      </c>
      <c r="C1391" s="1">
        <v>44440</v>
      </c>
      <c r="D1391" t="s">
        <v>2318</v>
      </c>
      <c r="E1391" t="s">
        <v>2319</v>
      </c>
      <c r="F1391">
        <v>10</v>
      </c>
      <c r="G1391">
        <v>10</v>
      </c>
      <c r="H1391">
        <v>20</v>
      </c>
      <c r="I1391">
        <v>10</v>
      </c>
      <c r="J1391">
        <v>10</v>
      </c>
      <c r="K1391">
        <v>236</v>
      </c>
      <c r="L1391">
        <v>242</v>
      </c>
      <c r="M1391">
        <v>241</v>
      </c>
      <c r="N1391">
        <v>1</v>
      </c>
      <c r="O1391">
        <v>2</v>
      </c>
      <c r="P1391">
        <v>20.92176649</v>
      </c>
      <c r="Q1391">
        <v>678</v>
      </c>
      <c r="R1391">
        <v>345000</v>
      </c>
      <c r="S1391">
        <v>53914</v>
      </c>
      <c r="T1391">
        <v>0.15627246376811499</v>
      </c>
      <c r="U1391">
        <v>0</v>
      </c>
    </row>
    <row r="1392" spans="1:21" x14ac:dyDescent="0.4">
      <c r="A1392">
        <v>1390</v>
      </c>
      <c r="B1392" t="s">
        <v>12058</v>
      </c>
      <c r="C1392" s="1">
        <v>44440</v>
      </c>
      <c r="D1392" t="s">
        <v>2320</v>
      </c>
      <c r="E1392" t="s">
        <v>2321</v>
      </c>
      <c r="F1392">
        <v>10</v>
      </c>
      <c r="G1392">
        <v>20</v>
      </c>
      <c r="H1392">
        <v>20</v>
      </c>
      <c r="I1392">
        <v>20</v>
      </c>
      <c r="J1392">
        <v>20</v>
      </c>
      <c r="K1392">
        <v>144</v>
      </c>
      <c r="L1392">
        <v>151</v>
      </c>
      <c r="M1392">
        <v>152</v>
      </c>
      <c r="N1392">
        <v>0</v>
      </c>
      <c r="O1392">
        <v>1</v>
      </c>
      <c r="P1392">
        <v>1.7082248259999999</v>
      </c>
      <c r="Q1392">
        <v>622</v>
      </c>
      <c r="R1392">
        <v>345000</v>
      </c>
      <c r="S1392">
        <v>103045</v>
      </c>
      <c r="T1392">
        <v>0.298681159420289</v>
      </c>
      <c r="U1392">
        <v>0</v>
      </c>
    </row>
    <row r="1393" spans="1:21" x14ac:dyDescent="0.4">
      <c r="A1393">
        <v>1391</v>
      </c>
      <c r="B1393" t="s">
        <v>12058</v>
      </c>
      <c r="C1393" s="1">
        <v>44409</v>
      </c>
      <c r="D1393" t="s">
        <v>2322</v>
      </c>
      <c r="E1393" t="s">
        <v>2323</v>
      </c>
      <c r="F1393">
        <v>10</v>
      </c>
      <c r="G1393">
        <v>10</v>
      </c>
      <c r="H1393">
        <v>30</v>
      </c>
      <c r="I1393">
        <v>20</v>
      </c>
      <c r="J1393">
        <v>20</v>
      </c>
      <c r="K1393">
        <v>116</v>
      </c>
      <c r="L1393">
        <v>65</v>
      </c>
      <c r="M1393">
        <v>25</v>
      </c>
      <c r="N1393">
        <v>2</v>
      </c>
      <c r="O1393">
        <v>0</v>
      </c>
      <c r="P1393">
        <v>4.8186848959999997</v>
      </c>
      <c r="Q1393">
        <v>1098</v>
      </c>
      <c r="R1393">
        <v>340000</v>
      </c>
      <c r="S1393">
        <v>1571061</v>
      </c>
      <c r="T1393">
        <v>4.6207676470588197</v>
      </c>
      <c r="U1393">
        <v>3</v>
      </c>
    </row>
    <row r="1394" spans="1:21" x14ac:dyDescent="0.4">
      <c r="A1394">
        <v>1392</v>
      </c>
      <c r="B1394" t="s">
        <v>12058</v>
      </c>
      <c r="C1394" s="1">
        <v>44409</v>
      </c>
      <c r="D1394" t="s">
        <v>2324</v>
      </c>
      <c r="E1394" t="s">
        <v>2325</v>
      </c>
      <c r="F1394">
        <v>10</v>
      </c>
      <c r="G1394">
        <v>20</v>
      </c>
      <c r="H1394">
        <v>20</v>
      </c>
      <c r="I1394">
        <v>10</v>
      </c>
      <c r="J1394">
        <v>20</v>
      </c>
      <c r="K1394">
        <v>73</v>
      </c>
      <c r="L1394">
        <v>38</v>
      </c>
      <c r="M1394">
        <v>27</v>
      </c>
      <c r="N1394">
        <v>2</v>
      </c>
      <c r="O1394">
        <v>1</v>
      </c>
      <c r="P1394">
        <v>8.7171223960000006</v>
      </c>
      <c r="Q1394">
        <v>898</v>
      </c>
      <c r="R1394">
        <v>340000</v>
      </c>
      <c r="S1394">
        <v>1312353</v>
      </c>
      <c r="T1394">
        <v>3.8598617647058799</v>
      </c>
      <c r="U1394">
        <v>2</v>
      </c>
    </row>
    <row r="1395" spans="1:21" x14ac:dyDescent="0.4">
      <c r="A1395">
        <v>1393</v>
      </c>
      <c r="B1395" t="s">
        <v>12058</v>
      </c>
      <c r="C1395" s="1">
        <v>44409</v>
      </c>
      <c r="D1395" t="s">
        <v>2326</v>
      </c>
      <c r="E1395" t="s">
        <v>2327</v>
      </c>
      <c r="F1395">
        <v>10</v>
      </c>
      <c r="G1395">
        <v>10</v>
      </c>
      <c r="H1395">
        <v>20</v>
      </c>
      <c r="I1395">
        <v>10</v>
      </c>
      <c r="J1395">
        <v>10</v>
      </c>
      <c r="K1395">
        <v>59</v>
      </c>
      <c r="L1395">
        <v>47</v>
      </c>
      <c r="M1395">
        <v>24</v>
      </c>
      <c r="N1395">
        <v>1</v>
      </c>
      <c r="O1395">
        <v>2</v>
      </c>
      <c r="P1395">
        <v>10.2609592</v>
      </c>
      <c r="Q1395">
        <v>1437</v>
      </c>
      <c r="R1395">
        <v>340000</v>
      </c>
      <c r="S1395">
        <v>773629</v>
      </c>
      <c r="T1395">
        <v>2.2753794117647002</v>
      </c>
      <c r="U1395">
        <v>2</v>
      </c>
    </row>
    <row r="1396" spans="1:21" x14ac:dyDescent="0.4">
      <c r="A1396">
        <v>1394</v>
      </c>
      <c r="B1396" t="s">
        <v>12058</v>
      </c>
      <c r="C1396" s="1">
        <v>44409</v>
      </c>
      <c r="D1396" t="s">
        <v>2328</v>
      </c>
      <c r="E1396" t="s">
        <v>2329</v>
      </c>
      <c r="F1396">
        <v>10</v>
      </c>
      <c r="G1396">
        <v>20</v>
      </c>
      <c r="H1396">
        <v>10</v>
      </c>
      <c r="I1396">
        <v>20</v>
      </c>
      <c r="J1396">
        <v>20</v>
      </c>
      <c r="K1396">
        <v>244</v>
      </c>
      <c r="L1396">
        <v>241</v>
      </c>
      <c r="M1396">
        <v>240</v>
      </c>
      <c r="N1396">
        <v>0</v>
      </c>
      <c r="O1396">
        <v>1</v>
      </c>
      <c r="P1396">
        <v>6.3257378470000001</v>
      </c>
      <c r="Q1396">
        <v>282</v>
      </c>
      <c r="R1396">
        <v>340000</v>
      </c>
      <c r="S1396">
        <v>344630</v>
      </c>
      <c r="T1396">
        <v>1.0136176470588201</v>
      </c>
      <c r="U1396">
        <v>1</v>
      </c>
    </row>
    <row r="1397" spans="1:21" x14ac:dyDescent="0.4">
      <c r="A1397">
        <v>1395</v>
      </c>
      <c r="B1397" t="s">
        <v>12058</v>
      </c>
      <c r="C1397" s="1">
        <v>44409</v>
      </c>
      <c r="D1397" t="s">
        <v>2330</v>
      </c>
      <c r="F1397">
        <v>10</v>
      </c>
      <c r="G1397">
        <v>20</v>
      </c>
      <c r="H1397">
        <v>10</v>
      </c>
      <c r="I1397">
        <v>20</v>
      </c>
      <c r="J1397">
        <v>20</v>
      </c>
      <c r="K1397">
        <v>52</v>
      </c>
      <c r="L1397">
        <v>47</v>
      </c>
      <c r="M1397">
        <v>43</v>
      </c>
      <c r="N1397">
        <v>0</v>
      </c>
      <c r="O1397">
        <v>1</v>
      </c>
      <c r="P1397">
        <v>0</v>
      </c>
      <c r="Q1397">
        <v>424</v>
      </c>
      <c r="R1397">
        <v>340000</v>
      </c>
      <c r="S1397">
        <v>42133</v>
      </c>
      <c r="T1397">
        <v>0.123920588235294</v>
      </c>
      <c r="U1397">
        <v>0</v>
      </c>
    </row>
    <row r="1398" spans="1:21" x14ac:dyDescent="0.4">
      <c r="A1398">
        <v>1396</v>
      </c>
      <c r="B1398" t="s">
        <v>12058</v>
      </c>
      <c r="C1398" s="1">
        <v>44409</v>
      </c>
      <c r="D1398" t="s">
        <v>2331</v>
      </c>
      <c r="E1398" t="s">
        <v>2332</v>
      </c>
      <c r="F1398">
        <v>10</v>
      </c>
      <c r="G1398">
        <v>10</v>
      </c>
      <c r="H1398">
        <v>20</v>
      </c>
      <c r="I1398">
        <v>20</v>
      </c>
      <c r="J1398">
        <v>10</v>
      </c>
      <c r="K1398">
        <v>106</v>
      </c>
      <c r="L1398">
        <v>201</v>
      </c>
      <c r="M1398">
        <v>183</v>
      </c>
      <c r="N1398">
        <v>0</v>
      </c>
      <c r="O1398">
        <v>1</v>
      </c>
      <c r="P1398">
        <v>1.9915364579999999</v>
      </c>
      <c r="Q1398">
        <v>675</v>
      </c>
      <c r="R1398">
        <v>340000</v>
      </c>
      <c r="S1398">
        <v>243453</v>
      </c>
      <c r="T1398">
        <v>0.71603823529411703</v>
      </c>
      <c r="U1398">
        <v>1</v>
      </c>
    </row>
    <row r="1399" spans="1:21" x14ac:dyDescent="0.4">
      <c r="A1399">
        <v>1397</v>
      </c>
      <c r="B1399" t="s">
        <v>12058</v>
      </c>
      <c r="C1399" s="1">
        <v>44378</v>
      </c>
      <c r="D1399" t="s">
        <v>2333</v>
      </c>
      <c r="E1399" t="s">
        <v>2334</v>
      </c>
      <c r="F1399">
        <v>10</v>
      </c>
      <c r="G1399">
        <v>20</v>
      </c>
      <c r="H1399">
        <v>30</v>
      </c>
      <c r="I1399">
        <v>20</v>
      </c>
      <c r="J1399">
        <v>10</v>
      </c>
      <c r="K1399">
        <v>237</v>
      </c>
      <c r="L1399">
        <v>234</v>
      </c>
      <c r="M1399">
        <v>231</v>
      </c>
      <c r="N1399">
        <v>2</v>
      </c>
      <c r="O1399">
        <v>2</v>
      </c>
      <c r="P1399">
        <v>8.2074652780000008</v>
      </c>
      <c r="Q1399">
        <v>727</v>
      </c>
      <c r="R1399">
        <v>335000</v>
      </c>
      <c r="S1399">
        <v>26232</v>
      </c>
      <c r="T1399">
        <v>7.8304477611940301E-2</v>
      </c>
      <c r="U1399">
        <v>0</v>
      </c>
    </row>
    <row r="1400" spans="1:21" x14ac:dyDescent="0.4">
      <c r="A1400">
        <v>1398</v>
      </c>
      <c r="B1400" t="s">
        <v>12058</v>
      </c>
      <c r="C1400" s="1">
        <v>44378</v>
      </c>
      <c r="D1400" t="s">
        <v>2335</v>
      </c>
      <c r="E1400" t="s">
        <v>2336</v>
      </c>
      <c r="F1400">
        <v>20</v>
      </c>
      <c r="G1400">
        <v>20</v>
      </c>
      <c r="H1400">
        <v>10</v>
      </c>
      <c r="I1400">
        <v>10</v>
      </c>
      <c r="J1400">
        <v>50</v>
      </c>
      <c r="K1400">
        <v>220</v>
      </c>
      <c r="L1400">
        <v>196</v>
      </c>
      <c r="M1400">
        <v>166</v>
      </c>
      <c r="N1400">
        <v>1</v>
      </c>
      <c r="O1400">
        <v>1</v>
      </c>
      <c r="P1400">
        <v>2.0581597220000001</v>
      </c>
      <c r="Q1400">
        <v>3605</v>
      </c>
      <c r="R1400">
        <v>335000</v>
      </c>
      <c r="S1400">
        <v>2336151</v>
      </c>
      <c r="T1400">
        <v>6.9735850746268602</v>
      </c>
      <c r="U1400">
        <v>3</v>
      </c>
    </row>
    <row r="1401" spans="1:21" x14ac:dyDescent="0.4">
      <c r="A1401">
        <v>1399</v>
      </c>
      <c r="B1401" t="s">
        <v>12058</v>
      </c>
      <c r="C1401" s="1">
        <v>44378</v>
      </c>
      <c r="D1401" t="s">
        <v>2337</v>
      </c>
      <c r="F1401">
        <v>10</v>
      </c>
      <c r="G1401">
        <v>20</v>
      </c>
      <c r="H1401">
        <v>10</v>
      </c>
      <c r="I1401">
        <v>10</v>
      </c>
      <c r="J1401">
        <v>30</v>
      </c>
      <c r="K1401">
        <v>27</v>
      </c>
      <c r="L1401">
        <v>22</v>
      </c>
      <c r="M1401">
        <v>21</v>
      </c>
      <c r="N1401">
        <v>0</v>
      </c>
      <c r="O1401">
        <v>1</v>
      </c>
      <c r="P1401">
        <v>0</v>
      </c>
      <c r="Q1401">
        <v>667</v>
      </c>
      <c r="R1401">
        <v>335000</v>
      </c>
      <c r="S1401">
        <v>731007</v>
      </c>
      <c r="T1401">
        <v>2.1821104477611901</v>
      </c>
      <c r="U1401">
        <v>2</v>
      </c>
    </row>
    <row r="1402" spans="1:21" x14ac:dyDescent="0.4">
      <c r="A1402">
        <v>1400</v>
      </c>
      <c r="B1402" t="s">
        <v>12058</v>
      </c>
      <c r="C1402" s="1">
        <v>44378</v>
      </c>
      <c r="D1402" t="s">
        <v>2338</v>
      </c>
      <c r="E1402" t="s">
        <v>2339</v>
      </c>
      <c r="F1402">
        <v>20</v>
      </c>
      <c r="G1402">
        <v>10</v>
      </c>
      <c r="H1402">
        <v>20</v>
      </c>
      <c r="I1402">
        <v>20</v>
      </c>
      <c r="J1402">
        <v>10</v>
      </c>
      <c r="K1402">
        <v>219</v>
      </c>
      <c r="L1402">
        <v>239</v>
      </c>
      <c r="M1402">
        <v>239</v>
      </c>
      <c r="N1402">
        <v>2</v>
      </c>
      <c r="O1402">
        <v>2</v>
      </c>
      <c r="P1402">
        <v>11.442057289999999</v>
      </c>
      <c r="Q1402">
        <v>683</v>
      </c>
      <c r="R1402">
        <v>335000</v>
      </c>
      <c r="S1402">
        <v>702584</v>
      </c>
      <c r="T1402">
        <v>2.0972656716417899</v>
      </c>
      <c r="U1402">
        <v>2</v>
      </c>
    </row>
    <row r="1403" spans="1:21" x14ac:dyDescent="0.4">
      <c r="A1403">
        <v>1401</v>
      </c>
      <c r="B1403" t="s">
        <v>12058</v>
      </c>
      <c r="C1403" s="1">
        <v>44378</v>
      </c>
      <c r="D1403" t="s">
        <v>2340</v>
      </c>
      <c r="E1403" t="s">
        <v>2341</v>
      </c>
      <c r="F1403">
        <v>20</v>
      </c>
      <c r="G1403">
        <v>30</v>
      </c>
      <c r="H1403">
        <v>50</v>
      </c>
      <c r="I1403">
        <v>20</v>
      </c>
      <c r="J1403">
        <v>50</v>
      </c>
      <c r="K1403">
        <v>19</v>
      </c>
      <c r="L1403">
        <v>12</v>
      </c>
      <c r="M1403">
        <v>10</v>
      </c>
      <c r="N1403">
        <v>2</v>
      </c>
      <c r="O1403">
        <v>1</v>
      </c>
      <c r="P1403">
        <v>8.8282335070000002</v>
      </c>
      <c r="Q1403">
        <v>941</v>
      </c>
      <c r="R1403">
        <v>335000</v>
      </c>
      <c r="S1403">
        <v>681414</v>
      </c>
      <c r="T1403">
        <v>2.0340716417910398</v>
      </c>
      <c r="U1403">
        <v>2</v>
      </c>
    </row>
    <row r="1404" spans="1:21" x14ac:dyDescent="0.4">
      <c r="A1404">
        <v>1402</v>
      </c>
      <c r="B1404" t="s">
        <v>12058</v>
      </c>
      <c r="C1404" s="1">
        <v>44348</v>
      </c>
      <c r="D1404" t="s">
        <v>2342</v>
      </c>
      <c r="E1404" t="s">
        <v>2343</v>
      </c>
      <c r="F1404">
        <v>20</v>
      </c>
      <c r="G1404">
        <v>10</v>
      </c>
      <c r="H1404">
        <v>20</v>
      </c>
      <c r="I1404">
        <v>20</v>
      </c>
      <c r="J1404">
        <v>20</v>
      </c>
      <c r="K1404">
        <v>17</v>
      </c>
      <c r="L1404">
        <v>16</v>
      </c>
      <c r="M1404">
        <v>14</v>
      </c>
      <c r="N1404">
        <v>1</v>
      </c>
      <c r="O1404">
        <v>2</v>
      </c>
      <c r="P1404">
        <v>15.131401909999999</v>
      </c>
      <c r="Q1404">
        <v>787</v>
      </c>
      <c r="R1404">
        <v>327000</v>
      </c>
      <c r="S1404">
        <v>1128514</v>
      </c>
      <c r="T1404">
        <v>3.4511131498470902</v>
      </c>
      <c r="U1404">
        <v>2</v>
      </c>
    </row>
    <row r="1405" spans="1:21" x14ac:dyDescent="0.4">
      <c r="A1405">
        <v>1403</v>
      </c>
      <c r="B1405" t="s">
        <v>12058</v>
      </c>
      <c r="C1405" s="1">
        <v>44348</v>
      </c>
      <c r="D1405" t="s">
        <v>2344</v>
      </c>
      <c r="E1405" t="s">
        <v>2345</v>
      </c>
      <c r="F1405">
        <v>10</v>
      </c>
      <c r="G1405">
        <v>10</v>
      </c>
      <c r="H1405">
        <v>20</v>
      </c>
      <c r="I1405">
        <v>20</v>
      </c>
      <c r="J1405">
        <v>20</v>
      </c>
      <c r="K1405">
        <v>19</v>
      </c>
      <c r="L1405">
        <v>15</v>
      </c>
      <c r="M1405">
        <v>16</v>
      </c>
      <c r="N1405">
        <v>1</v>
      </c>
      <c r="O1405">
        <v>2</v>
      </c>
      <c r="P1405">
        <v>10.454752600000001</v>
      </c>
      <c r="Q1405">
        <v>1097</v>
      </c>
      <c r="R1405">
        <v>327000</v>
      </c>
      <c r="S1405">
        <v>375274</v>
      </c>
      <c r="T1405">
        <v>1.14762691131498</v>
      </c>
      <c r="U1405">
        <v>1</v>
      </c>
    </row>
    <row r="1406" spans="1:21" x14ac:dyDescent="0.4">
      <c r="A1406">
        <v>1404</v>
      </c>
      <c r="B1406" t="s">
        <v>12058</v>
      </c>
      <c r="C1406" s="1">
        <v>44348</v>
      </c>
      <c r="D1406" t="s">
        <v>2346</v>
      </c>
      <c r="F1406">
        <v>30</v>
      </c>
      <c r="G1406">
        <v>20</v>
      </c>
      <c r="H1406">
        <v>10</v>
      </c>
      <c r="I1406">
        <v>20</v>
      </c>
      <c r="J1406">
        <v>50</v>
      </c>
      <c r="K1406">
        <v>43</v>
      </c>
      <c r="L1406">
        <v>92</v>
      </c>
      <c r="M1406">
        <v>108</v>
      </c>
      <c r="N1406">
        <v>0</v>
      </c>
      <c r="O1406">
        <v>0</v>
      </c>
      <c r="P1406">
        <v>5.2517360999999999E-2</v>
      </c>
      <c r="Q1406">
        <v>688</v>
      </c>
      <c r="R1406">
        <v>327000</v>
      </c>
      <c r="S1406">
        <v>51043</v>
      </c>
      <c r="T1406">
        <v>0.15609480122324099</v>
      </c>
      <c r="U1406">
        <v>0</v>
      </c>
    </row>
    <row r="1407" spans="1:21" x14ac:dyDescent="0.4">
      <c r="A1407">
        <v>1405</v>
      </c>
      <c r="B1407" t="s">
        <v>12058</v>
      </c>
      <c r="C1407" s="1">
        <v>44317</v>
      </c>
      <c r="D1407" t="s">
        <v>2347</v>
      </c>
      <c r="E1407" t="s">
        <v>2348</v>
      </c>
      <c r="F1407">
        <v>20</v>
      </c>
      <c r="G1407">
        <v>20</v>
      </c>
      <c r="H1407">
        <v>10</v>
      </c>
      <c r="I1407">
        <v>20</v>
      </c>
      <c r="J1407">
        <v>30</v>
      </c>
      <c r="K1407">
        <v>9</v>
      </c>
      <c r="L1407">
        <v>14</v>
      </c>
      <c r="M1407">
        <v>10</v>
      </c>
      <c r="N1407">
        <v>0</v>
      </c>
      <c r="O1407">
        <v>1</v>
      </c>
      <c r="P1407">
        <v>3.5929904509999999</v>
      </c>
      <c r="Q1407">
        <v>1174</v>
      </c>
      <c r="R1407">
        <v>310000</v>
      </c>
      <c r="S1407">
        <v>802543</v>
      </c>
      <c r="T1407">
        <v>2.5888483870967698</v>
      </c>
      <c r="U1407">
        <v>2</v>
      </c>
    </row>
    <row r="1408" spans="1:21" x14ac:dyDescent="0.4">
      <c r="A1408">
        <v>1406</v>
      </c>
      <c r="B1408" t="s">
        <v>12058</v>
      </c>
      <c r="C1408" s="1">
        <v>44317</v>
      </c>
      <c r="D1408" t="s">
        <v>2349</v>
      </c>
      <c r="F1408">
        <v>10</v>
      </c>
      <c r="G1408">
        <v>10</v>
      </c>
      <c r="H1408">
        <v>20</v>
      </c>
      <c r="I1408">
        <v>20</v>
      </c>
      <c r="J1408">
        <v>10</v>
      </c>
      <c r="K1408">
        <v>23</v>
      </c>
      <c r="L1408">
        <v>19</v>
      </c>
      <c r="M1408">
        <v>14</v>
      </c>
      <c r="N1408">
        <v>0</v>
      </c>
      <c r="O1408">
        <v>0</v>
      </c>
      <c r="P1408">
        <v>0</v>
      </c>
      <c r="Q1408">
        <v>1268</v>
      </c>
      <c r="R1408">
        <v>310000</v>
      </c>
      <c r="S1408">
        <v>5884843</v>
      </c>
      <c r="T1408">
        <v>18.983364516129001</v>
      </c>
      <c r="U1408">
        <v>3</v>
      </c>
    </row>
    <row r="1409" spans="1:21" x14ac:dyDescent="0.4">
      <c r="A1409">
        <v>1407</v>
      </c>
      <c r="B1409" t="s">
        <v>12058</v>
      </c>
      <c r="C1409" s="1">
        <v>44317</v>
      </c>
      <c r="D1409" t="s">
        <v>2350</v>
      </c>
      <c r="F1409">
        <v>20</v>
      </c>
      <c r="G1409">
        <v>20</v>
      </c>
      <c r="H1409">
        <v>10</v>
      </c>
      <c r="I1409">
        <v>20</v>
      </c>
      <c r="J1409">
        <v>40</v>
      </c>
      <c r="K1409">
        <v>236</v>
      </c>
      <c r="L1409">
        <v>225</v>
      </c>
      <c r="M1409">
        <v>215</v>
      </c>
      <c r="N1409">
        <v>0</v>
      </c>
      <c r="O1409">
        <v>0</v>
      </c>
      <c r="P1409">
        <v>0</v>
      </c>
      <c r="Q1409">
        <v>1047</v>
      </c>
      <c r="R1409">
        <v>310000</v>
      </c>
      <c r="S1409">
        <v>603137</v>
      </c>
      <c r="T1409">
        <v>1.94560322580645</v>
      </c>
      <c r="U1409">
        <v>2</v>
      </c>
    </row>
    <row r="1410" spans="1:21" x14ac:dyDescent="0.4">
      <c r="A1410">
        <v>1408</v>
      </c>
      <c r="B1410" t="s">
        <v>12058</v>
      </c>
      <c r="C1410" s="1">
        <v>44317</v>
      </c>
      <c r="D1410" t="s">
        <v>2351</v>
      </c>
      <c r="E1410" t="s">
        <v>2352</v>
      </c>
      <c r="F1410">
        <v>20</v>
      </c>
      <c r="G1410">
        <v>10</v>
      </c>
      <c r="H1410">
        <v>40</v>
      </c>
      <c r="I1410">
        <v>20</v>
      </c>
      <c r="J1410">
        <v>10</v>
      </c>
      <c r="K1410">
        <v>25</v>
      </c>
      <c r="L1410">
        <v>19</v>
      </c>
      <c r="M1410">
        <v>24</v>
      </c>
      <c r="N1410">
        <v>0</v>
      </c>
      <c r="O1410">
        <v>1</v>
      </c>
      <c r="P1410">
        <v>4.4809027779999999</v>
      </c>
      <c r="Q1410">
        <v>948</v>
      </c>
      <c r="R1410">
        <v>310000</v>
      </c>
      <c r="S1410">
        <v>1838581</v>
      </c>
      <c r="T1410">
        <v>5.9309064516129002</v>
      </c>
      <c r="U1410">
        <v>3</v>
      </c>
    </row>
    <row r="1411" spans="1:21" x14ac:dyDescent="0.4">
      <c r="A1411">
        <v>1409</v>
      </c>
      <c r="B1411" t="s">
        <v>12058</v>
      </c>
      <c r="C1411" s="1">
        <v>44287</v>
      </c>
      <c r="D1411" t="s">
        <v>2353</v>
      </c>
      <c r="E1411" t="s">
        <v>2354</v>
      </c>
      <c r="F1411">
        <v>20</v>
      </c>
      <c r="G1411">
        <v>20</v>
      </c>
      <c r="H1411">
        <v>20</v>
      </c>
      <c r="I1411">
        <v>20</v>
      </c>
      <c r="J1411">
        <v>30</v>
      </c>
      <c r="K1411">
        <v>25</v>
      </c>
      <c r="L1411">
        <v>22</v>
      </c>
      <c r="M1411">
        <v>26</v>
      </c>
      <c r="N1411">
        <v>1</v>
      </c>
      <c r="O1411">
        <v>2</v>
      </c>
      <c r="P1411">
        <v>5.0212673609999996</v>
      </c>
      <c r="Q1411">
        <v>966</v>
      </c>
      <c r="R1411">
        <v>304000</v>
      </c>
      <c r="S1411">
        <v>1009978</v>
      </c>
      <c r="T1411">
        <v>3.3222960526315699</v>
      </c>
      <c r="U1411">
        <v>2</v>
      </c>
    </row>
    <row r="1412" spans="1:21" x14ac:dyDescent="0.4">
      <c r="A1412">
        <v>1410</v>
      </c>
      <c r="B1412" t="s">
        <v>12058</v>
      </c>
      <c r="C1412" s="1">
        <v>44287</v>
      </c>
      <c r="D1412" t="s">
        <v>2355</v>
      </c>
      <c r="E1412" t="s">
        <v>2356</v>
      </c>
      <c r="F1412">
        <v>20</v>
      </c>
      <c r="G1412">
        <v>20</v>
      </c>
      <c r="H1412">
        <v>20</v>
      </c>
      <c r="I1412">
        <v>10</v>
      </c>
      <c r="J1412">
        <v>50</v>
      </c>
      <c r="K1412">
        <v>64</v>
      </c>
      <c r="L1412">
        <v>51</v>
      </c>
      <c r="M1412">
        <v>26</v>
      </c>
      <c r="N1412">
        <v>1</v>
      </c>
      <c r="O1412">
        <v>1</v>
      </c>
      <c r="P1412">
        <v>2.0950520830000001</v>
      </c>
      <c r="Q1412">
        <v>730</v>
      </c>
      <c r="R1412">
        <v>304000</v>
      </c>
      <c r="S1412">
        <v>2075446</v>
      </c>
      <c r="T1412">
        <v>6.8271249999999997</v>
      </c>
      <c r="U1412">
        <v>3</v>
      </c>
    </row>
    <row r="1413" spans="1:21" x14ac:dyDescent="0.4">
      <c r="A1413">
        <v>1411</v>
      </c>
      <c r="B1413" t="s">
        <v>12058</v>
      </c>
      <c r="C1413" s="1">
        <v>44287</v>
      </c>
      <c r="D1413" t="s">
        <v>2357</v>
      </c>
      <c r="E1413" t="s">
        <v>2358</v>
      </c>
      <c r="F1413">
        <v>30</v>
      </c>
      <c r="G1413">
        <v>20</v>
      </c>
      <c r="H1413">
        <v>30</v>
      </c>
      <c r="I1413">
        <v>10</v>
      </c>
      <c r="J1413">
        <v>50</v>
      </c>
      <c r="K1413">
        <v>187</v>
      </c>
      <c r="L1413">
        <v>146</v>
      </c>
      <c r="M1413">
        <v>157</v>
      </c>
      <c r="N1413">
        <v>1</v>
      </c>
      <c r="O1413">
        <v>1</v>
      </c>
      <c r="P1413">
        <v>7.0182291670000003</v>
      </c>
      <c r="Q1413">
        <v>1026</v>
      </c>
      <c r="R1413">
        <v>304000</v>
      </c>
      <c r="S1413">
        <v>133077</v>
      </c>
      <c r="T1413">
        <v>0.43775328947368403</v>
      </c>
      <c r="U1413">
        <v>1</v>
      </c>
    </row>
    <row r="1414" spans="1:21" x14ac:dyDescent="0.4">
      <c r="A1414">
        <v>1412</v>
      </c>
      <c r="B1414" t="s">
        <v>12058</v>
      </c>
      <c r="C1414" s="1">
        <v>44287</v>
      </c>
      <c r="D1414" t="s">
        <v>2359</v>
      </c>
      <c r="E1414" t="s">
        <v>2360</v>
      </c>
      <c r="F1414">
        <v>30</v>
      </c>
      <c r="G1414">
        <v>20</v>
      </c>
      <c r="H1414">
        <v>30</v>
      </c>
      <c r="I1414">
        <v>20</v>
      </c>
      <c r="J1414">
        <v>50</v>
      </c>
      <c r="K1414">
        <v>21</v>
      </c>
      <c r="L1414">
        <v>23</v>
      </c>
      <c r="M1414">
        <v>23</v>
      </c>
      <c r="N1414">
        <v>1</v>
      </c>
      <c r="O1414">
        <v>2</v>
      </c>
      <c r="P1414">
        <v>1.920030382</v>
      </c>
      <c r="Q1414">
        <v>1018</v>
      </c>
      <c r="R1414">
        <v>304000</v>
      </c>
      <c r="S1414">
        <v>283093</v>
      </c>
      <c r="T1414">
        <v>0.93122697368421004</v>
      </c>
      <c r="U1414">
        <v>1</v>
      </c>
    </row>
    <row r="1415" spans="1:21" x14ac:dyDescent="0.4">
      <c r="A1415">
        <v>1413</v>
      </c>
      <c r="B1415" t="s">
        <v>12058</v>
      </c>
      <c r="C1415" s="1">
        <v>44256</v>
      </c>
      <c r="D1415" t="s">
        <v>2361</v>
      </c>
      <c r="E1415" t="s">
        <v>2362</v>
      </c>
      <c r="F1415">
        <v>20</v>
      </c>
      <c r="G1415">
        <v>20</v>
      </c>
      <c r="H1415">
        <v>20</v>
      </c>
      <c r="I1415">
        <v>20</v>
      </c>
      <c r="J1415">
        <v>10</v>
      </c>
      <c r="K1415">
        <v>27</v>
      </c>
      <c r="L1415">
        <v>29</v>
      </c>
      <c r="M1415">
        <v>29</v>
      </c>
      <c r="N1415">
        <v>2</v>
      </c>
      <c r="O1415">
        <v>1</v>
      </c>
      <c r="P1415">
        <v>5.5155164929999998</v>
      </c>
      <c r="Q1415">
        <v>3916</v>
      </c>
      <c r="R1415">
        <v>297000</v>
      </c>
      <c r="S1415">
        <v>1115612</v>
      </c>
      <c r="T1415">
        <v>3.7562693602693602</v>
      </c>
      <c r="U1415">
        <v>2</v>
      </c>
    </row>
    <row r="1416" spans="1:21" x14ac:dyDescent="0.4">
      <c r="A1416">
        <v>1414</v>
      </c>
      <c r="B1416" t="s">
        <v>12058</v>
      </c>
      <c r="C1416" s="1">
        <v>44256</v>
      </c>
      <c r="D1416" t="s">
        <v>2363</v>
      </c>
      <c r="E1416" t="s">
        <v>2364</v>
      </c>
      <c r="F1416">
        <v>20</v>
      </c>
      <c r="G1416">
        <v>20</v>
      </c>
      <c r="H1416">
        <v>20</v>
      </c>
      <c r="I1416">
        <v>10</v>
      </c>
      <c r="J1416">
        <v>30</v>
      </c>
      <c r="K1416">
        <v>23</v>
      </c>
      <c r="L1416">
        <v>18</v>
      </c>
      <c r="M1416">
        <v>11</v>
      </c>
      <c r="N1416">
        <v>1</v>
      </c>
      <c r="O1416">
        <v>1</v>
      </c>
      <c r="P1416">
        <v>3.4027777779999999</v>
      </c>
      <c r="Q1416">
        <v>948</v>
      </c>
      <c r="R1416">
        <v>297000</v>
      </c>
      <c r="S1416">
        <v>472200</v>
      </c>
      <c r="T1416">
        <v>1.5898989898989899</v>
      </c>
      <c r="U1416">
        <v>2</v>
      </c>
    </row>
    <row r="1417" spans="1:21" x14ac:dyDescent="0.4">
      <c r="A1417">
        <v>1415</v>
      </c>
      <c r="B1417" t="s">
        <v>12058</v>
      </c>
      <c r="C1417" s="1">
        <v>44256</v>
      </c>
      <c r="D1417" t="s">
        <v>2365</v>
      </c>
      <c r="E1417" t="s">
        <v>2366</v>
      </c>
      <c r="F1417">
        <v>10</v>
      </c>
      <c r="G1417">
        <v>10</v>
      </c>
      <c r="H1417">
        <v>10</v>
      </c>
      <c r="I1417">
        <v>20</v>
      </c>
      <c r="J1417">
        <v>30</v>
      </c>
      <c r="K1417">
        <v>20</v>
      </c>
      <c r="L1417">
        <v>16</v>
      </c>
      <c r="M1417">
        <v>19</v>
      </c>
      <c r="N1417">
        <v>2</v>
      </c>
      <c r="O1417">
        <v>1</v>
      </c>
      <c r="P1417">
        <v>8.7007378469999992</v>
      </c>
      <c r="Q1417">
        <v>1168</v>
      </c>
      <c r="R1417">
        <v>297000</v>
      </c>
      <c r="S1417">
        <v>1178553</v>
      </c>
      <c r="T1417">
        <v>3.9681919191919102</v>
      </c>
      <c r="U1417">
        <v>2</v>
      </c>
    </row>
    <row r="1418" spans="1:21" x14ac:dyDescent="0.4">
      <c r="A1418">
        <v>1416</v>
      </c>
      <c r="B1418" t="s">
        <v>12058</v>
      </c>
      <c r="C1418" s="1">
        <v>44256</v>
      </c>
      <c r="D1418" t="s">
        <v>2367</v>
      </c>
      <c r="F1418">
        <v>30</v>
      </c>
      <c r="G1418">
        <v>20</v>
      </c>
      <c r="H1418">
        <v>10</v>
      </c>
      <c r="I1418">
        <v>50</v>
      </c>
      <c r="J1418">
        <v>40</v>
      </c>
      <c r="K1418">
        <v>27</v>
      </c>
      <c r="L1418">
        <v>18</v>
      </c>
      <c r="M1418">
        <v>13</v>
      </c>
      <c r="N1418">
        <v>0</v>
      </c>
      <c r="O1418">
        <v>1</v>
      </c>
      <c r="P1418">
        <v>0</v>
      </c>
      <c r="Q1418">
        <v>1855</v>
      </c>
      <c r="R1418">
        <v>297000</v>
      </c>
      <c r="S1418">
        <v>452281</v>
      </c>
      <c r="T1418">
        <v>1.5228316498316401</v>
      </c>
      <c r="U1418">
        <v>2</v>
      </c>
    </row>
    <row r="1419" spans="1:21" x14ac:dyDescent="0.4">
      <c r="A1419">
        <v>1417</v>
      </c>
      <c r="B1419" t="s">
        <v>12058</v>
      </c>
      <c r="C1419" s="1">
        <v>44256</v>
      </c>
      <c r="D1419" t="s">
        <v>2368</v>
      </c>
      <c r="E1419" t="s">
        <v>2369</v>
      </c>
      <c r="F1419">
        <v>10</v>
      </c>
      <c r="G1419">
        <v>20</v>
      </c>
      <c r="H1419">
        <v>40</v>
      </c>
      <c r="I1419">
        <v>20</v>
      </c>
      <c r="J1419">
        <v>20</v>
      </c>
      <c r="K1419">
        <v>13</v>
      </c>
      <c r="L1419">
        <v>11</v>
      </c>
      <c r="M1419">
        <v>8</v>
      </c>
      <c r="N1419">
        <v>2</v>
      </c>
      <c r="O1419">
        <v>1</v>
      </c>
      <c r="P1419">
        <v>7.607421875</v>
      </c>
      <c r="Q1419">
        <v>1039</v>
      </c>
      <c r="R1419">
        <v>297000</v>
      </c>
      <c r="S1419">
        <v>138582</v>
      </c>
      <c r="T1419">
        <v>0.46660606060606002</v>
      </c>
      <c r="U1419">
        <v>1</v>
      </c>
    </row>
    <row r="1420" spans="1:21" x14ac:dyDescent="0.4">
      <c r="A1420">
        <v>1418</v>
      </c>
      <c r="B1420" t="s">
        <v>12058</v>
      </c>
      <c r="C1420" s="1">
        <v>44228</v>
      </c>
      <c r="D1420" t="s">
        <v>2370</v>
      </c>
      <c r="E1420" t="s">
        <v>2371</v>
      </c>
      <c r="F1420">
        <v>20</v>
      </c>
      <c r="G1420">
        <v>20</v>
      </c>
      <c r="H1420">
        <v>30</v>
      </c>
      <c r="I1420">
        <v>10</v>
      </c>
      <c r="J1420">
        <v>50</v>
      </c>
      <c r="K1420">
        <v>174</v>
      </c>
      <c r="L1420">
        <v>155</v>
      </c>
      <c r="M1420">
        <v>130</v>
      </c>
      <c r="N1420">
        <v>1</v>
      </c>
      <c r="O1420">
        <v>1</v>
      </c>
      <c r="P1420">
        <v>0</v>
      </c>
      <c r="Q1420">
        <v>764</v>
      </c>
      <c r="R1420">
        <v>292000</v>
      </c>
      <c r="S1420">
        <v>250796</v>
      </c>
      <c r="T1420">
        <v>0.85889041095890395</v>
      </c>
      <c r="U1420">
        <v>1</v>
      </c>
    </row>
    <row r="1421" spans="1:21" x14ac:dyDescent="0.4">
      <c r="A1421">
        <v>1419</v>
      </c>
      <c r="B1421" t="s">
        <v>12058</v>
      </c>
      <c r="C1421" s="1">
        <v>44228</v>
      </c>
      <c r="D1421" t="s">
        <v>2372</v>
      </c>
      <c r="F1421">
        <v>20</v>
      </c>
      <c r="G1421">
        <v>20</v>
      </c>
      <c r="H1421">
        <v>20</v>
      </c>
      <c r="I1421">
        <v>10</v>
      </c>
      <c r="J1421">
        <v>40</v>
      </c>
      <c r="K1421">
        <v>192</v>
      </c>
      <c r="L1421">
        <v>151</v>
      </c>
      <c r="M1421">
        <v>131</v>
      </c>
      <c r="N1421">
        <v>1</v>
      </c>
      <c r="O1421">
        <v>1</v>
      </c>
      <c r="P1421">
        <v>0</v>
      </c>
      <c r="Q1421">
        <v>1088</v>
      </c>
      <c r="R1421">
        <v>292000</v>
      </c>
      <c r="S1421">
        <v>1864115</v>
      </c>
      <c r="T1421">
        <v>6.3839554794520499</v>
      </c>
      <c r="U1421">
        <v>3</v>
      </c>
    </row>
    <row r="1422" spans="1:21" x14ac:dyDescent="0.4">
      <c r="A1422">
        <v>1420</v>
      </c>
      <c r="B1422" t="s">
        <v>12058</v>
      </c>
      <c r="C1422" s="1">
        <v>44228</v>
      </c>
      <c r="D1422" t="s">
        <v>2373</v>
      </c>
      <c r="E1422" t="s">
        <v>2374</v>
      </c>
      <c r="F1422">
        <v>10</v>
      </c>
      <c r="G1422">
        <v>10</v>
      </c>
      <c r="H1422">
        <v>20</v>
      </c>
      <c r="I1422">
        <v>20</v>
      </c>
      <c r="J1422">
        <v>10</v>
      </c>
      <c r="K1422">
        <v>232</v>
      </c>
      <c r="L1422">
        <v>237</v>
      </c>
      <c r="M1422">
        <v>229</v>
      </c>
      <c r="N1422">
        <v>2</v>
      </c>
      <c r="O1422">
        <v>1</v>
      </c>
      <c r="P1422">
        <v>8.1627604169999994</v>
      </c>
      <c r="Q1422">
        <v>1210</v>
      </c>
      <c r="R1422">
        <v>292000</v>
      </c>
      <c r="S1422">
        <v>683796</v>
      </c>
      <c r="T1422">
        <v>2.3417671232876698</v>
      </c>
      <c r="U1422">
        <v>2</v>
      </c>
    </row>
    <row r="1423" spans="1:21" x14ac:dyDescent="0.4">
      <c r="A1423">
        <v>1421</v>
      </c>
      <c r="B1423" t="s">
        <v>12059</v>
      </c>
      <c r="C1423" s="1">
        <v>45108</v>
      </c>
      <c r="D1423" t="s">
        <v>2375</v>
      </c>
      <c r="E1423" t="s">
        <v>2376</v>
      </c>
      <c r="F1423">
        <v>10</v>
      </c>
      <c r="G1423">
        <v>10</v>
      </c>
      <c r="H1423">
        <v>30</v>
      </c>
      <c r="I1423">
        <v>20</v>
      </c>
      <c r="J1423">
        <v>20</v>
      </c>
      <c r="K1423">
        <v>22</v>
      </c>
      <c r="L1423">
        <v>20</v>
      </c>
      <c r="M1423">
        <v>19</v>
      </c>
      <c r="N1423">
        <v>2</v>
      </c>
      <c r="O1423">
        <v>2</v>
      </c>
      <c r="P1423">
        <v>24.856228300000001</v>
      </c>
      <c r="Q1423">
        <v>229</v>
      </c>
      <c r="R1423">
        <v>35600</v>
      </c>
      <c r="S1423">
        <v>23828</v>
      </c>
      <c r="T1423">
        <v>0.66932584269662898</v>
      </c>
      <c r="U1423">
        <v>1</v>
      </c>
    </row>
    <row r="1424" spans="1:21" x14ac:dyDescent="0.4">
      <c r="A1424">
        <v>1422</v>
      </c>
      <c r="B1424" t="s">
        <v>12059</v>
      </c>
      <c r="C1424" s="1">
        <v>45108</v>
      </c>
      <c r="D1424" t="s">
        <v>2377</v>
      </c>
      <c r="E1424" t="s">
        <v>2378</v>
      </c>
      <c r="F1424">
        <v>20</v>
      </c>
      <c r="G1424">
        <v>20</v>
      </c>
      <c r="H1424">
        <v>50</v>
      </c>
      <c r="I1424">
        <v>20</v>
      </c>
      <c r="J1424">
        <v>20</v>
      </c>
      <c r="K1424">
        <v>23</v>
      </c>
      <c r="L1424">
        <v>20</v>
      </c>
      <c r="M1424">
        <v>18</v>
      </c>
      <c r="N1424">
        <v>2</v>
      </c>
      <c r="O1424">
        <v>1</v>
      </c>
      <c r="P1424">
        <v>20.393337670000001</v>
      </c>
      <c r="Q1424">
        <v>190</v>
      </c>
      <c r="R1424">
        <v>35600</v>
      </c>
      <c r="S1424">
        <v>19709</v>
      </c>
      <c r="T1424">
        <v>0.55362359550561802</v>
      </c>
      <c r="U1424">
        <v>1</v>
      </c>
    </row>
    <row r="1425" spans="1:21" x14ac:dyDescent="0.4">
      <c r="A1425">
        <v>1423</v>
      </c>
      <c r="B1425" t="s">
        <v>12059</v>
      </c>
      <c r="C1425" s="1">
        <v>45108</v>
      </c>
      <c r="D1425" t="s">
        <v>2379</v>
      </c>
      <c r="E1425" t="s">
        <v>2380</v>
      </c>
      <c r="F1425">
        <v>10</v>
      </c>
      <c r="G1425">
        <v>10</v>
      </c>
      <c r="H1425">
        <v>20</v>
      </c>
      <c r="I1425">
        <v>20</v>
      </c>
      <c r="J1425">
        <v>20</v>
      </c>
      <c r="K1425">
        <v>22</v>
      </c>
      <c r="L1425">
        <v>18</v>
      </c>
      <c r="M1425">
        <v>17</v>
      </c>
      <c r="N1425">
        <v>1</v>
      </c>
      <c r="O1425">
        <v>1</v>
      </c>
      <c r="P1425">
        <v>23.16384549</v>
      </c>
      <c r="Q1425">
        <v>518</v>
      </c>
      <c r="R1425">
        <v>35600</v>
      </c>
      <c r="S1425">
        <v>121526</v>
      </c>
      <c r="T1425">
        <v>3.4136516853932499</v>
      </c>
      <c r="U1425">
        <v>2</v>
      </c>
    </row>
    <row r="1426" spans="1:21" x14ac:dyDescent="0.4">
      <c r="A1426">
        <v>1424</v>
      </c>
      <c r="B1426" t="s">
        <v>12059</v>
      </c>
      <c r="C1426" s="1">
        <v>45108</v>
      </c>
      <c r="D1426" t="s">
        <v>2381</v>
      </c>
      <c r="E1426" t="s">
        <v>2382</v>
      </c>
      <c r="F1426">
        <v>10</v>
      </c>
      <c r="G1426">
        <v>20</v>
      </c>
      <c r="H1426">
        <v>20</v>
      </c>
      <c r="I1426">
        <v>20</v>
      </c>
      <c r="J1426">
        <v>10</v>
      </c>
      <c r="K1426">
        <v>21</v>
      </c>
      <c r="L1426">
        <v>18</v>
      </c>
      <c r="M1426">
        <v>19</v>
      </c>
      <c r="N1426">
        <v>2</v>
      </c>
      <c r="O1426">
        <v>2</v>
      </c>
      <c r="P1426">
        <v>29.152669270000001</v>
      </c>
      <c r="Q1426">
        <v>288</v>
      </c>
      <c r="R1426">
        <v>35600</v>
      </c>
      <c r="S1426">
        <v>52059</v>
      </c>
      <c r="T1426">
        <v>1.46233146067415</v>
      </c>
      <c r="U1426">
        <v>2</v>
      </c>
    </row>
    <row r="1427" spans="1:21" x14ac:dyDescent="0.4">
      <c r="A1427">
        <v>1425</v>
      </c>
      <c r="B1427" t="s">
        <v>12059</v>
      </c>
      <c r="C1427" s="1">
        <v>45108</v>
      </c>
      <c r="D1427" t="s">
        <v>2383</v>
      </c>
      <c r="E1427" t="s">
        <v>2384</v>
      </c>
      <c r="F1427">
        <v>20</v>
      </c>
      <c r="G1427">
        <v>20</v>
      </c>
      <c r="H1427">
        <v>40</v>
      </c>
      <c r="I1427">
        <v>20</v>
      </c>
      <c r="J1427">
        <v>20</v>
      </c>
      <c r="K1427">
        <v>18</v>
      </c>
      <c r="L1427">
        <v>22</v>
      </c>
      <c r="M1427">
        <v>24</v>
      </c>
      <c r="N1427">
        <v>1</v>
      </c>
      <c r="O1427">
        <v>1</v>
      </c>
      <c r="P1427">
        <v>21.394856770000001</v>
      </c>
      <c r="Q1427">
        <v>481</v>
      </c>
      <c r="R1427">
        <v>35600</v>
      </c>
      <c r="S1427">
        <v>73451</v>
      </c>
      <c r="T1427">
        <v>2.0632303370786498</v>
      </c>
      <c r="U1427">
        <v>2</v>
      </c>
    </row>
    <row r="1428" spans="1:21" x14ac:dyDescent="0.4">
      <c r="A1428">
        <v>1426</v>
      </c>
      <c r="B1428" t="s">
        <v>12059</v>
      </c>
      <c r="C1428" s="1">
        <v>45108</v>
      </c>
      <c r="D1428" t="s">
        <v>2385</v>
      </c>
      <c r="E1428" t="s">
        <v>2386</v>
      </c>
      <c r="F1428">
        <v>20</v>
      </c>
      <c r="G1428">
        <v>10</v>
      </c>
      <c r="H1428">
        <v>50</v>
      </c>
      <c r="I1428">
        <v>20</v>
      </c>
      <c r="J1428">
        <v>20</v>
      </c>
      <c r="K1428">
        <v>25</v>
      </c>
      <c r="L1428">
        <v>19</v>
      </c>
      <c r="M1428">
        <v>16</v>
      </c>
      <c r="N1428">
        <v>1</v>
      </c>
      <c r="O1428">
        <v>1</v>
      </c>
      <c r="P1428">
        <v>22.639322920000001</v>
      </c>
      <c r="Q1428">
        <v>260</v>
      </c>
      <c r="R1428">
        <v>35600</v>
      </c>
      <c r="S1428">
        <v>17573</v>
      </c>
      <c r="T1428">
        <v>0.49362359550561702</v>
      </c>
      <c r="U1428">
        <v>1</v>
      </c>
    </row>
    <row r="1429" spans="1:21" x14ac:dyDescent="0.4">
      <c r="A1429">
        <v>1427</v>
      </c>
      <c r="B1429" t="s">
        <v>12059</v>
      </c>
      <c r="C1429" s="1">
        <v>45108</v>
      </c>
      <c r="D1429" t="s">
        <v>2387</v>
      </c>
      <c r="E1429" t="s">
        <v>2388</v>
      </c>
      <c r="F1429">
        <v>10</v>
      </c>
      <c r="G1429">
        <v>10</v>
      </c>
      <c r="H1429">
        <v>40</v>
      </c>
      <c r="I1429">
        <v>20</v>
      </c>
      <c r="J1429">
        <v>20</v>
      </c>
      <c r="K1429">
        <v>23</v>
      </c>
      <c r="L1429">
        <v>23</v>
      </c>
      <c r="M1429">
        <v>23</v>
      </c>
      <c r="N1429">
        <v>1</v>
      </c>
      <c r="O1429">
        <v>1</v>
      </c>
      <c r="P1429">
        <v>24.04123264</v>
      </c>
      <c r="Q1429">
        <v>510</v>
      </c>
      <c r="R1429">
        <v>35600</v>
      </c>
      <c r="S1429">
        <v>78257</v>
      </c>
      <c r="T1429">
        <v>2.19823033707865</v>
      </c>
      <c r="U1429">
        <v>2</v>
      </c>
    </row>
    <row r="1430" spans="1:21" x14ac:dyDescent="0.4">
      <c r="A1430">
        <v>1428</v>
      </c>
      <c r="B1430" t="s">
        <v>12059</v>
      </c>
      <c r="C1430" s="1">
        <v>45108</v>
      </c>
      <c r="D1430" t="s">
        <v>2389</v>
      </c>
      <c r="E1430" t="s">
        <v>2390</v>
      </c>
      <c r="F1430">
        <v>20</v>
      </c>
      <c r="G1430">
        <v>10</v>
      </c>
      <c r="H1430">
        <v>40</v>
      </c>
      <c r="I1430">
        <v>20</v>
      </c>
      <c r="J1430">
        <v>20</v>
      </c>
      <c r="K1430">
        <v>19</v>
      </c>
      <c r="L1430">
        <v>19</v>
      </c>
      <c r="M1430">
        <v>21</v>
      </c>
      <c r="N1430">
        <v>0</v>
      </c>
      <c r="O1430">
        <v>1</v>
      </c>
      <c r="P1430">
        <v>22.235351560000002</v>
      </c>
      <c r="Q1430">
        <v>356</v>
      </c>
      <c r="R1430">
        <v>35600</v>
      </c>
      <c r="S1430">
        <v>35436</v>
      </c>
      <c r="T1430">
        <v>0.99539325842696602</v>
      </c>
      <c r="U1430">
        <v>1</v>
      </c>
    </row>
    <row r="1431" spans="1:21" x14ac:dyDescent="0.4">
      <c r="A1431">
        <v>1429</v>
      </c>
      <c r="B1431" t="s">
        <v>12059</v>
      </c>
      <c r="C1431" s="1">
        <v>45078</v>
      </c>
      <c r="D1431" t="s">
        <v>2391</v>
      </c>
      <c r="E1431" t="s">
        <v>2392</v>
      </c>
      <c r="F1431">
        <v>10</v>
      </c>
      <c r="G1431">
        <v>10</v>
      </c>
      <c r="H1431">
        <v>50</v>
      </c>
      <c r="I1431">
        <v>20</v>
      </c>
      <c r="J1431">
        <v>20</v>
      </c>
      <c r="K1431">
        <v>21</v>
      </c>
      <c r="L1431">
        <v>20</v>
      </c>
      <c r="M1431">
        <v>21</v>
      </c>
      <c r="N1431">
        <v>2</v>
      </c>
      <c r="O1431">
        <v>1</v>
      </c>
      <c r="P1431">
        <v>23.820746530000001</v>
      </c>
      <c r="Q1431">
        <v>303</v>
      </c>
      <c r="R1431">
        <v>35900</v>
      </c>
      <c r="S1431">
        <v>41933</v>
      </c>
      <c r="T1431">
        <v>1.1680501392757601</v>
      </c>
      <c r="U1431">
        <v>2</v>
      </c>
    </row>
    <row r="1432" spans="1:21" x14ac:dyDescent="0.4">
      <c r="A1432">
        <v>1430</v>
      </c>
      <c r="B1432" t="s">
        <v>12059</v>
      </c>
      <c r="C1432" s="1">
        <v>45047</v>
      </c>
      <c r="D1432" t="s">
        <v>2393</v>
      </c>
      <c r="E1432" t="s">
        <v>2394</v>
      </c>
      <c r="F1432">
        <v>20</v>
      </c>
      <c r="G1432">
        <v>10</v>
      </c>
      <c r="H1432">
        <v>50</v>
      </c>
      <c r="I1432">
        <v>20</v>
      </c>
      <c r="J1432">
        <v>10</v>
      </c>
      <c r="K1432">
        <v>17</v>
      </c>
      <c r="L1432">
        <v>21</v>
      </c>
      <c r="M1432">
        <v>21</v>
      </c>
      <c r="N1432">
        <v>1</v>
      </c>
      <c r="O1432">
        <v>2</v>
      </c>
      <c r="P1432">
        <v>25.84364149</v>
      </c>
      <c r="Q1432">
        <v>282</v>
      </c>
      <c r="R1432">
        <v>35500</v>
      </c>
      <c r="S1432">
        <v>31360</v>
      </c>
      <c r="T1432">
        <v>0.88338028169014005</v>
      </c>
      <c r="U1432">
        <v>1</v>
      </c>
    </row>
    <row r="1433" spans="1:21" x14ac:dyDescent="0.4">
      <c r="A1433">
        <v>1431</v>
      </c>
      <c r="B1433" t="s">
        <v>12059</v>
      </c>
      <c r="C1433" s="1">
        <v>45047</v>
      </c>
      <c r="D1433" t="s">
        <v>2395</v>
      </c>
      <c r="E1433" t="s">
        <v>2396</v>
      </c>
      <c r="F1433">
        <v>10</v>
      </c>
      <c r="G1433">
        <v>10</v>
      </c>
      <c r="H1433">
        <v>50</v>
      </c>
      <c r="I1433">
        <v>20</v>
      </c>
      <c r="J1433">
        <v>20</v>
      </c>
      <c r="K1433">
        <v>22</v>
      </c>
      <c r="L1433">
        <v>21</v>
      </c>
      <c r="M1433">
        <v>22</v>
      </c>
      <c r="N1433">
        <v>1</v>
      </c>
      <c r="O1433">
        <v>2</v>
      </c>
      <c r="P1433">
        <v>23.102756079999999</v>
      </c>
      <c r="Q1433">
        <v>270</v>
      </c>
      <c r="R1433">
        <v>35500</v>
      </c>
      <c r="S1433">
        <v>61164</v>
      </c>
      <c r="T1433">
        <v>1.7229295774647799</v>
      </c>
      <c r="U1433">
        <v>2</v>
      </c>
    </row>
    <row r="1434" spans="1:21" x14ac:dyDescent="0.4">
      <c r="A1434">
        <v>1432</v>
      </c>
      <c r="B1434" t="s">
        <v>12059</v>
      </c>
      <c r="C1434" s="1">
        <v>45047</v>
      </c>
      <c r="D1434" t="s">
        <v>2397</v>
      </c>
      <c r="E1434" t="s">
        <v>2398</v>
      </c>
      <c r="F1434">
        <v>20</v>
      </c>
      <c r="G1434">
        <v>10</v>
      </c>
      <c r="H1434">
        <v>50</v>
      </c>
      <c r="I1434">
        <v>20</v>
      </c>
      <c r="J1434">
        <v>20</v>
      </c>
      <c r="K1434">
        <v>16</v>
      </c>
      <c r="L1434">
        <v>21</v>
      </c>
      <c r="M1434">
        <v>20</v>
      </c>
      <c r="N1434">
        <v>1</v>
      </c>
      <c r="O1434">
        <v>2</v>
      </c>
      <c r="P1434">
        <v>20.41232639</v>
      </c>
      <c r="Q1434">
        <v>482</v>
      </c>
      <c r="R1434">
        <v>35500</v>
      </c>
      <c r="S1434">
        <v>193799</v>
      </c>
      <c r="T1434">
        <v>5.4591267605633798</v>
      </c>
      <c r="U1434">
        <v>3</v>
      </c>
    </row>
    <row r="1435" spans="1:21" x14ac:dyDescent="0.4">
      <c r="A1435">
        <v>1433</v>
      </c>
      <c r="B1435" t="s">
        <v>12059</v>
      </c>
      <c r="C1435" s="1">
        <v>45047</v>
      </c>
      <c r="D1435" t="s">
        <v>2399</v>
      </c>
      <c r="E1435" t="s">
        <v>2400</v>
      </c>
      <c r="F1435">
        <v>20</v>
      </c>
      <c r="G1435">
        <v>10</v>
      </c>
      <c r="H1435">
        <v>50</v>
      </c>
      <c r="I1435">
        <v>20</v>
      </c>
      <c r="J1435">
        <v>30</v>
      </c>
      <c r="K1435">
        <v>21</v>
      </c>
      <c r="L1435">
        <v>21</v>
      </c>
      <c r="M1435">
        <v>19</v>
      </c>
      <c r="N1435">
        <v>0</v>
      </c>
      <c r="O1435">
        <v>1</v>
      </c>
      <c r="P1435">
        <v>22.94509549</v>
      </c>
      <c r="Q1435">
        <v>439</v>
      </c>
      <c r="R1435">
        <v>35500</v>
      </c>
      <c r="S1435">
        <v>33662</v>
      </c>
      <c r="T1435">
        <v>0.948225352112676</v>
      </c>
      <c r="U1435">
        <v>1</v>
      </c>
    </row>
    <row r="1436" spans="1:21" x14ac:dyDescent="0.4">
      <c r="A1436">
        <v>1434</v>
      </c>
      <c r="B1436" t="s">
        <v>12059</v>
      </c>
      <c r="C1436" s="1">
        <v>45047</v>
      </c>
      <c r="D1436" t="s">
        <v>2401</v>
      </c>
      <c r="E1436" t="s">
        <v>2402</v>
      </c>
      <c r="F1436">
        <v>40</v>
      </c>
      <c r="G1436">
        <v>20</v>
      </c>
      <c r="H1436">
        <v>40</v>
      </c>
      <c r="I1436">
        <v>20</v>
      </c>
      <c r="J1436">
        <v>30</v>
      </c>
      <c r="K1436">
        <v>24</v>
      </c>
      <c r="L1436">
        <v>21</v>
      </c>
      <c r="M1436">
        <v>17</v>
      </c>
      <c r="N1436">
        <v>2</v>
      </c>
      <c r="O1436">
        <v>1</v>
      </c>
      <c r="P1436">
        <v>25.329427079999999</v>
      </c>
      <c r="Q1436">
        <v>348</v>
      </c>
      <c r="R1436">
        <v>35500</v>
      </c>
      <c r="S1436">
        <v>68890</v>
      </c>
      <c r="T1436">
        <v>1.94056338028169</v>
      </c>
      <c r="U1436">
        <v>2</v>
      </c>
    </row>
    <row r="1437" spans="1:21" x14ac:dyDescent="0.4">
      <c r="A1437">
        <v>1435</v>
      </c>
      <c r="B1437" t="s">
        <v>12059</v>
      </c>
      <c r="C1437" s="1">
        <v>45047</v>
      </c>
      <c r="D1437" t="s">
        <v>2403</v>
      </c>
      <c r="E1437" t="s">
        <v>2404</v>
      </c>
      <c r="F1437">
        <v>20</v>
      </c>
      <c r="G1437">
        <v>10</v>
      </c>
      <c r="H1437">
        <v>50</v>
      </c>
      <c r="I1437">
        <v>20</v>
      </c>
      <c r="J1437">
        <v>20</v>
      </c>
      <c r="K1437">
        <v>19</v>
      </c>
      <c r="L1437">
        <v>20</v>
      </c>
      <c r="M1437">
        <v>19</v>
      </c>
      <c r="N1437">
        <v>2</v>
      </c>
      <c r="O1437">
        <v>2</v>
      </c>
      <c r="P1437">
        <v>21.915473089999999</v>
      </c>
      <c r="Q1437">
        <v>385</v>
      </c>
      <c r="R1437">
        <v>35500</v>
      </c>
      <c r="S1437">
        <v>83695</v>
      </c>
      <c r="T1437">
        <v>2.3576056338028102</v>
      </c>
      <c r="U1437">
        <v>2</v>
      </c>
    </row>
    <row r="1438" spans="1:21" x14ac:dyDescent="0.4">
      <c r="A1438">
        <v>1436</v>
      </c>
      <c r="B1438" t="s">
        <v>12059</v>
      </c>
      <c r="C1438" s="1">
        <v>44986</v>
      </c>
      <c r="D1438" t="s">
        <v>2405</v>
      </c>
      <c r="E1438" t="s">
        <v>2406</v>
      </c>
      <c r="F1438">
        <v>10</v>
      </c>
      <c r="G1438">
        <v>10</v>
      </c>
      <c r="H1438">
        <v>30</v>
      </c>
      <c r="I1438">
        <v>20</v>
      </c>
      <c r="J1438">
        <v>20</v>
      </c>
      <c r="K1438">
        <v>49</v>
      </c>
      <c r="L1438">
        <v>57</v>
      </c>
      <c r="M1438">
        <v>57</v>
      </c>
      <c r="N1438">
        <v>2</v>
      </c>
      <c r="O1438">
        <v>1</v>
      </c>
      <c r="P1438">
        <v>20.705512150000001</v>
      </c>
      <c r="Q1438">
        <v>408</v>
      </c>
      <c r="R1438">
        <v>31700</v>
      </c>
      <c r="S1438">
        <v>25858</v>
      </c>
      <c r="T1438">
        <v>0.81570977917981002</v>
      </c>
      <c r="U1438">
        <v>1</v>
      </c>
    </row>
    <row r="1439" spans="1:21" x14ac:dyDescent="0.4">
      <c r="A1439">
        <v>1437</v>
      </c>
      <c r="B1439" t="s">
        <v>12059</v>
      </c>
      <c r="C1439" s="1">
        <v>44986</v>
      </c>
      <c r="D1439" t="s">
        <v>2407</v>
      </c>
      <c r="E1439" t="s">
        <v>2408</v>
      </c>
      <c r="F1439">
        <v>20</v>
      </c>
      <c r="G1439">
        <v>20</v>
      </c>
      <c r="H1439">
        <v>40</v>
      </c>
      <c r="I1439">
        <v>10</v>
      </c>
      <c r="J1439">
        <v>20</v>
      </c>
      <c r="K1439">
        <v>15</v>
      </c>
      <c r="L1439">
        <v>14</v>
      </c>
      <c r="M1439">
        <v>19</v>
      </c>
      <c r="N1439">
        <v>1</v>
      </c>
      <c r="O1439">
        <v>1</v>
      </c>
      <c r="P1439">
        <v>19.387478300000001</v>
      </c>
      <c r="Q1439">
        <v>647</v>
      </c>
      <c r="R1439">
        <v>31700</v>
      </c>
      <c r="S1439">
        <v>90669</v>
      </c>
      <c r="T1439">
        <v>2.8602208201892698</v>
      </c>
      <c r="U1439">
        <v>2</v>
      </c>
    </row>
    <row r="1440" spans="1:21" x14ac:dyDescent="0.4">
      <c r="A1440">
        <v>1438</v>
      </c>
      <c r="B1440" t="s">
        <v>12059</v>
      </c>
      <c r="C1440" s="1">
        <v>44986</v>
      </c>
      <c r="D1440" t="s">
        <v>2409</v>
      </c>
      <c r="E1440" t="s">
        <v>2410</v>
      </c>
      <c r="F1440">
        <v>10</v>
      </c>
      <c r="G1440">
        <v>10</v>
      </c>
      <c r="H1440">
        <v>30</v>
      </c>
      <c r="I1440">
        <v>20</v>
      </c>
      <c r="J1440">
        <v>10</v>
      </c>
      <c r="K1440">
        <v>23</v>
      </c>
      <c r="L1440">
        <v>19</v>
      </c>
      <c r="M1440">
        <v>18</v>
      </c>
      <c r="N1440">
        <v>2</v>
      </c>
      <c r="O1440">
        <v>1</v>
      </c>
      <c r="P1440">
        <v>20.153103300000001</v>
      </c>
      <c r="Q1440">
        <v>724</v>
      </c>
      <c r="R1440">
        <v>31700</v>
      </c>
      <c r="S1440">
        <v>1457236</v>
      </c>
      <c r="T1440">
        <v>45.969589905362703</v>
      </c>
      <c r="U1440">
        <v>3</v>
      </c>
    </row>
    <row r="1441" spans="1:21" x14ac:dyDescent="0.4">
      <c r="A1441">
        <v>1439</v>
      </c>
      <c r="B1441" t="s">
        <v>12059</v>
      </c>
      <c r="C1441" s="1">
        <v>44986</v>
      </c>
      <c r="D1441" t="s">
        <v>2411</v>
      </c>
      <c r="E1441" t="s">
        <v>2412</v>
      </c>
      <c r="F1441">
        <v>10</v>
      </c>
      <c r="G1441">
        <v>10</v>
      </c>
      <c r="H1441">
        <v>30</v>
      </c>
      <c r="I1441">
        <v>20</v>
      </c>
      <c r="J1441">
        <v>20</v>
      </c>
      <c r="K1441">
        <v>25</v>
      </c>
      <c r="L1441">
        <v>23</v>
      </c>
      <c r="M1441">
        <v>18</v>
      </c>
      <c r="N1441">
        <v>1</v>
      </c>
      <c r="O1441">
        <v>1</v>
      </c>
      <c r="P1441">
        <v>24.352105030000001</v>
      </c>
      <c r="Q1441">
        <v>561</v>
      </c>
      <c r="R1441">
        <v>31700</v>
      </c>
      <c r="S1441">
        <v>497497</v>
      </c>
      <c r="T1441">
        <v>15.6939116719242</v>
      </c>
      <c r="U1441">
        <v>3</v>
      </c>
    </row>
    <row r="1442" spans="1:21" x14ac:dyDescent="0.4">
      <c r="A1442">
        <v>1440</v>
      </c>
      <c r="B1442" t="s">
        <v>12059</v>
      </c>
      <c r="C1442" s="1">
        <v>44986</v>
      </c>
      <c r="D1442" t="s">
        <v>2413</v>
      </c>
      <c r="E1442" t="s">
        <v>2414</v>
      </c>
      <c r="F1442">
        <v>10</v>
      </c>
      <c r="G1442">
        <v>10</v>
      </c>
      <c r="H1442">
        <v>30</v>
      </c>
      <c r="I1442">
        <v>20</v>
      </c>
      <c r="J1442">
        <v>20</v>
      </c>
      <c r="K1442">
        <v>24</v>
      </c>
      <c r="L1442">
        <v>23</v>
      </c>
      <c r="M1442">
        <v>24</v>
      </c>
      <c r="N1442">
        <v>2</v>
      </c>
      <c r="O1442">
        <v>2</v>
      </c>
      <c r="P1442">
        <v>25.567057290000001</v>
      </c>
      <c r="Q1442">
        <v>161</v>
      </c>
      <c r="R1442">
        <v>31700</v>
      </c>
      <c r="S1442">
        <v>51016</v>
      </c>
      <c r="T1442">
        <v>1.6093375394321701</v>
      </c>
      <c r="U1442">
        <v>2</v>
      </c>
    </row>
    <row r="1443" spans="1:21" x14ac:dyDescent="0.4">
      <c r="A1443">
        <v>1441</v>
      </c>
      <c r="B1443" t="s">
        <v>12059</v>
      </c>
      <c r="C1443" s="1">
        <v>44986</v>
      </c>
      <c r="D1443" t="s">
        <v>2415</v>
      </c>
      <c r="E1443" t="s">
        <v>2416</v>
      </c>
      <c r="F1443">
        <v>20</v>
      </c>
      <c r="G1443">
        <v>10</v>
      </c>
      <c r="H1443">
        <v>50</v>
      </c>
      <c r="I1443">
        <v>20</v>
      </c>
      <c r="J1443">
        <v>20</v>
      </c>
      <c r="K1443">
        <v>26</v>
      </c>
      <c r="L1443">
        <v>22</v>
      </c>
      <c r="M1443">
        <v>21</v>
      </c>
      <c r="N1443">
        <v>1</v>
      </c>
      <c r="O1443">
        <v>2</v>
      </c>
      <c r="P1443">
        <v>28.862630209999999</v>
      </c>
      <c r="Q1443">
        <v>236</v>
      </c>
      <c r="R1443">
        <v>31700</v>
      </c>
      <c r="S1443">
        <v>25858</v>
      </c>
      <c r="T1443">
        <v>0.81570977917981002</v>
      </c>
      <c r="U1443">
        <v>1</v>
      </c>
    </row>
    <row r="1444" spans="1:21" x14ac:dyDescent="0.4">
      <c r="A1444">
        <v>1442</v>
      </c>
      <c r="B1444" t="s">
        <v>12059</v>
      </c>
      <c r="C1444" s="1">
        <v>44958</v>
      </c>
      <c r="D1444" t="s">
        <v>2417</v>
      </c>
      <c r="E1444" t="s">
        <v>2418</v>
      </c>
      <c r="F1444">
        <v>10</v>
      </c>
      <c r="G1444">
        <v>10</v>
      </c>
      <c r="H1444">
        <v>40</v>
      </c>
      <c r="I1444">
        <v>20</v>
      </c>
      <c r="J1444">
        <v>20</v>
      </c>
      <c r="K1444">
        <v>23</v>
      </c>
      <c r="L1444">
        <v>18</v>
      </c>
      <c r="M1444">
        <v>15</v>
      </c>
      <c r="N1444">
        <v>1</v>
      </c>
      <c r="O1444">
        <v>1</v>
      </c>
      <c r="P1444">
        <v>26.38270399</v>
      </c>
      <c r="Q1444">
        <v>327</v>
      </c>
      <c r="R1444">
        <v>27800</v>
      </c>
      <c r="S1444">
        <v>108544</v>
      </c>
      <c r="T1444">
        <v>3.90446043165467</v>
      </c>
      <c r="U1444">
        <v>2</v>
      </c>
    </row>
    <row r="1445" spans="1:21" x14ac:dyDescent="0.4">
      <c r="A1445">
        <v>1443</v>
      </c>
      <c r="B1445" t="s">
        <v>12059</v>
      </c>
      <c r="C1445" s="1">
        <v>44958</v>
      </c>
      <c r="D1445" t="s">
        <v>2419</v>
      </c>
      <c r="E1445" t="s">
        <v>2420</v>
      </c>
      <c r="F1445">
        <v>20</v>
      </c>
      <c r="G1445">
        <v>10</v>
      </c>
      <c r="H1445">
        <v>40</v>
      </c>
      <c r="I1445">
        <v>20</v>
      </c>
      <c r="J1445">
        <v>20</v>
      </c>
      <c r="K1445">
        <v>24</v>
      </c>
      <c r="L1445">
        <v>22</v>
      </c>
      <c r="M1445">
        <v>25</v>
      </c>
      <c r="N1445">
        <v>1</v>
      </c>
      <c r="O1445">
        <v>1</v>
      </c>
      <c r="P1445">
        <v>25.112521699999999</v>
      </c>
      <c r="Q1445">
        <v>331</v>
      </c>
      <c r="R1445">
        <v>27800</v>
      </c>
      <c r="S1445">
        <v>46333</v>
      </c>
      <c r="T1445">
        <v>1.66665467625899</v>
      </c>
      <c r="U1445">
        <v>2</v>
      </c>
    </row>
    <row r="1446" spans="1:21" x14ac:dyDescent="0.4">
      <c r="A1446">
        <v>1444</v>
      </c>
      <c r="B1446" t="s">
        <v>12059</v>
      </c>
      <c r="C1446" s="1">
        <v>44958</v>
      </c>
      <c r="D1446" t="s">
        <v>2421</v>
      </c>
      <c r="E1446" t="s">
        <v>2422</v>
      </c>
      <c r="F1446">
        <v>20</v>
      </c>
      <c r="G1446">
        <v>10</v>
      </c>
      <c r="H1446">
        <v>40</v>
      </c>
      <c r="I1446">
        <v>20</v>
      </c>
      <c r="J1446">
        <v>20</v>
      </c>
      <c r="K1446">
        <v>23</v>
      </c>
      <c r="L1446">
        <v>19</v>
      </c>
      <c r="M1446">
        <v>17</v>
      </c>
      <c r="N1446">
        <v>1</v>
      </c>
      <c r="O1446">
        <v>2</v>
      </c>
      <c r="P1446">
        <v>27.063151040000001</v>
      </c>
      <c r="Q1446">
        <v>352</v>
      </c>
      <c r="R1446">
        <v>27800</v>
      </c>
      <c r="S1446">
        <v>69897</v>
      </c>
      <c r="T1446">
        <v>2.5142805755395599</v>
      </c>
      <c r="U1446">
        <v>2</v>
      </c>
    </row>
    <row r="1447" spans="1:21" x14ac:dyDescent="0.4">
      <c r="A1447">
        <v>1445</v>
      </c>
      <c r="B1447" t="s">
        <v>12059</v>
      </c>
      <c r="C1447" s="1">
        <v>44958</v>
      </c>
      <c r="D1447" t="s">
        <v>2423</v>
      </c>
      <c r="E1447" t="s">
        <v>2424</v>
      </c>
      <c r="F1447">
        <v>20</v>
      </c>
      <c r="G1447">
        <v>10</v>
      </c>
      <c r="H1447">
        <v>20</v>
      </c>
      <c r="I1447">
        <v>20</v>
      </c>
      <c r="J1447">
        <v>30</v>
      </c>
      <c r="K1447">
        <v>22</v>
      </c>
      <c r="L1447">
        <v>20</v>
      </c>
      <c r="M1447">
        <v>19</v>
      </c>
      <c r="N1447">
        <v>1</v>
      </c>
      <c r="O1447">
        <v>2</v>
      </c>
      <c r="P1447">
        <v>25.586914060000002</v>
      </c>
      <c r="Q1447">
        <v>413</v>
      </c>
      <c r="R1447">
        <v>27800</v>
      </c>
      <c r="S1447">
        <v>251981</v>
      </c>
      <c r="T1447">
        <v>9.0640647482014298</v>
      </c>
      <c r="U1447">
        <v>3</v>
      </c>
    </row>
    <row r="1448" spans="1:21" x14ac:dyDescent="0.4">
      <c r="A1448">
        <v>1446</v>
      </c>
      <c r="B1448" t="s">
        <v>12059</v>
      </c>
      <c r="C1448" s="1">
        <v>44958</v>
      </c>
      <c r="D1448" t="s">
        <v>2425</v>
      </c>
      <c r="E1448" t="s">
        <v>2426</v>
      </c>
      <c r="F1448">
        <v>10</v>
      </c>
      <c r="G1448">
        <v>10</v>
      </c>
      <c r="H1448">
        <v>40</v>
      </c>
      <c r="I1448">
        <v>20</v>
      </c>
      <c r="J1448">
        <v>20</v>
      </c>
      <c r="K1448">
        <v>51</v>
      </c>
      <c r="L1448">
        <v>49</v>
      </c>
      <c r="M1448">
        <v>53</v>
      </c>
      <c r="N1448">
        <v>1</v>
      </c>
      <c r="O1448">
        <v>1</v>
      </c>
      <c r="P1448">
        <v>29.576497400000001</v>
      </c>
      <c r="Q1448">
        <v>436</v>
      </c>
      <c r="R1448">
        <v>27800</v>
      </c>
      <c r="S1448">
        <v>192535</v>
      </c>
      <c r="T1448">
        <v>6.9257194244604303</v>
      </c>
      <c r="U1448">
        <v>3</v>
      </c>
    </row>
    <row r="1449" spans="1:21" x14ac:dyDescent="0.4">
      <c r="A1449">
        <v>1447</v>
      </c>
      <c r="B1449" t="s">
        <v>12059</v>
      </c>
      <c r="C1449" s="1">
        <v>44958</v>
      </c>
      <c r="D1449" t="s">
        <v>2427</v>
      </c>
      <c r="E1449" t="s">
        <v>2428</v>
      </c>
      <c r="F1449">
        <v>10</v>
      </c>
      <c r="G1449">
        <v>10</v>
      </c>
      <c r="H1449">
        <v>10</v>
      </c>
      <c r="I1449">
        <v>20</v>
      </c>
      <c r="J1449">
        <v>20</v>
      </c>
      <c r="K1449">
        <v>23</v>
      </c>
      <c r="L1449">
        <v>24</v>
      </c>
      <c r="M1449">
        <v>23</v>
      </c>
      <c r="N1449">
        <v>0</v>
      </c>
      <c r="O1449">
        <v>1</v>
      </c>
      <c r="P1449">
        <v>29.727322050000001</v>
      </c>
      <c r="Q1449">
        <v>481</v>
      </c>
      <c r="R1449">
        <v>27800</v>
      </c>
      <c r="S1449">
        <v>78117</v>
      </c>
      <c r="T1449">
        <v>2.80996402877697</v>
      </c>
      <c r="U1449">
        <v>2</v>
      </c>
    </row>
    <row r="1450" spans="1:21" x14ac:dyDescent="0.4">
      <c r="A1450">
        <v>1448</v>
      </c>
      <c r="B1450" t="s">
        <v>12059</v>
      </c>
      <c r="C1450" s="1">
        <v>44958</v>
      </c>
      <c r="D1450" t="s">
        <v>2429</v>
      </c>
      <c r="E1450" t="s">
        <v>2430</v>
      </c>
      <c r="F1450">
        <v>10</v>
      </c>
      <c r="G1450">
        <v>10</v>
      </c>
      <c r="H1450">
        <v>10</v>
      </c>
      <c r="I1450">
        <v>20</v>
      </c>
      <c r="J1450">
        <v>10</v>
      </c>
      <c r="K1450">
        <v>24</v>
      </c>
      <c r="L1450">
        <v>20</v>
      </c>
      <c r="M1450">
        <v>18</v>
      </c>
      <c r="N1450">
        <v>0</v>
      </c>
      <c r="O1450">
        <v>2</v>
      </c>
      <c r="P1450">
        <v>29.835069440000002</v>
      </c>
      <c r="Q1450">
        <v>414</v>
      </c>
      <c r="R1450">
        <v>27800</v>
      </c>
      <c r="S1450">
        <v>113904</v>
      </c>
      <c r="T1450">
        <v>4.0972661870503497</v>
      </c>
      <c r="U1450">
        <v>2</v>
      </c>
    </row>
    <row r="1451" spans="1:21" x14ac:dyDescent="0.4">
      <c r="A1451">
        <v>1449</v>
      </c>
      <c r="B1451" t="s">
        <v>12059</v>
      </c>
      <c r="C1451" s="1">
        <v>44958</v>
      </c>
      <c r="D1451" t="s">
        <v>2431</v>
      </c>
      <c r="E1451" t="s">
        <v>2432</v>
      </c>
      <c r="F1451">
        <v>10</v>
      </c>
      <c r="G1451">
        <v>10</v>
      </c>
      <c r="H1451">
        <v>30</v>
      </c>
      <c r="I1451">
        <v>20</v>
      </c>
      <c r="J1451">
        <v>20</v>
      </c>
      <c r="K1451">
        <v>23</v>
      </c>
      <c r="L1451">
        <v>22</v>
      </c>
      <c r="M1451">
        <v>23</v>
      </c>
      <c r="N1451">
        <v>1</v>
      </c>
      <c r="O1451">
        <v>2</v>
      </c>
      <c r="P1451">
        <v>27.567274309999998</v>
      </c>
      <c r="Q1451">
        <v>861</v>
      </c>
      <c r="R1451">
        <v>27800</v>
      </c>
      <c r="S1451">
        <v>419379</v>
      </c>
      <c r="T1451">
        <v>15.0855755395683</v>
      </c>
      <c r="U1451">
        <v>3</v>
      </c>
    </row>
    <row r="1452" spans="1:21" x14ac:dyDescent="0.4">
      <c r="A1452">
        <v>1450</v>
      </c>
      <c r="B1452" t="s">
        <v>12059</v>
      </c>
      <c r="C1452" s="1">
        <v>44958</v>
      </c>
      <c r="D1452" t="s">
        <v>2433</v>
      </c>
      <c r="E1452" t="s">
        <v>2434</v>
      </c>
      <c r="F1452">
        <v>10</v>
      </c>
      <c r="G1452">
        <v>10</v>
      </c>
      <c r="H1452">
        <v>10</v>
      </c>
      <c r="I1452">
        <v>20</v>
      </c>
      <c r="J1452">
        <v>20</v>
      </c>
      <c r="K1452">
        <v>165</v>
      </c>
      <c r="L1452">
        <v>153</v>
      </c>
      <c r="M1452">
        <v>151</v>
      </c>
      <c r="N1452">
        <v>2</v>
      </c>
      <c r="O1452">
        <v>1</v>
      </c>
      <c r="P1452">
        <v>28.118055559999998</v>
      </c>
      <c r="Q1452">
        <v>740</v>
      </c>
      <c r="R1452">
        <v>27800</v>
      </c>
      <c r="S1452">
        <v>789696</v>
      </c>
      <c r="T1452">
        <v>28.406330935251798</v>
      </c>
      <c r="U1452">
        <v>3</v>
      </c>
    </row>
    <row r="1453" spans="1:21" x14ac:dyDescent="0.4">
      <c r="A1453">
        <v>1451</v>
      </c>
      <c r="B1453" t="s">
        <v>12059</v>
      </c>
      <c r="C1453" s="1">
        <v>44958</v>
      </c>
      <c r="D1453" t="s">
        <v>2435</v>
      </c>
      <c r="E1453" t="s">
        <v>2436</v>
      </c>
      <c r="F1453">
        <v>10</v>
      </c>
      <c r="G1453">
        <v>10</v>
      </c>
      <c r="H1453">
        <v>30</v>
      </c>
      <c r="I1453">
        <v>20</v>
      </c>
      <c r="J1453">
        <v>10</v>
      </c>
      <c r="K1453">
        <v>20</v>
      </c>
      <c r="L1453">
        <v>22</v>
      </c>
      <c r="M1453">
        <v>22</v>
      </c>
      <c r="N1453">
        <v>1</v>
      </c>
      <c r="O1453">
        <v>2</v>
      </c>
      <c r="P1453">
        <v>31.545681420000001</v>
      </c>
      <c r="Q1453">
        <v>517</v>
      </c>
      <c r="R1453">
        <v>27800</v>
      </c>
      <c r="S1453">
        <v>146789</v>
      </c>
      <c r="T1453">
        <v>5.2801798561151001</v>
      </c>
      <c r="U1453">
        <v>3</v>
      </c>
    </row>
    <row r="1454" spans="1:21" x14ac:dyDescent="0.4">
      <c r="A1454">
        <v>1452</v>
      </c>
      <c r="B1454" t="s">
        <v>12059</v>
      </c>
      <c r="C1454" s="1">
        <v>44927</v>
      </c>
      <c r="D1454" t="s">
        <v>2437</v>
      </c>
      <c r="E1454" t="s">
        <v>2438</v>
      </c>
      <c r="F1454">
        <v>10</v>
      </c>
      <c r="G1454">
        <v>20</v>
      </c>
      <c r="H1454">
        <v>40</v>
      </c>
      <c r="I1454">
        <v>20</v>
      </c>
      <c r="J1454">
        <v>20</v>
      </c>
      <c r="K1454">
        <v>24</v>
      </c>
      <c r="L1454">
        <v>25</v>
      </c>
      <c r="M1454">
        <v>25</v>
      </c>
      <c r="N1454">
        <v>2</v>
      </c>
      <c r="O1454">
        <v>2</v>
      </c>
      <c r="P1454">
        <v>27.399631079999999</v>
      </c>
      <c r="Q1454">
        <v>377</v>
      </c>
      <c r="R1454">
        <v>27100</v>
      </c>
      <c r="S1454">
        <v>54203</v>
      </c>
      <c r="T1454">
        <v>2.0001107011070101</v>
      </c>
      <c r="U1454">
        <v>2</v>
      </c>
    </row>
    <row r="1455" spans="1:21" x14ac:dyDescent="0.4">
      <c r="A1455">
        <v>1453</v>
      </c>
      <c r="B1455" t="s">
        <v>12059</v>
      </c>
      <c r="C1455" s="1">
        <v>44927</v>
      </c>
      <c r="D1455" t="s">
        <v>2439</v>
      </c>
      <c r="E1455" t="s">
        <v>2440</v>
      </c>
      <c r="F1455">
        <v>10</v>
      </c>
      <c r="G1455">
        <v>10</v>
      </c>
      <c r="H1455">
        <v>40</v>
      </c>
      <c r="I1455">
        <v>20</v>
      </c>
      <c r="J1455">
        <v>10</v>
      </c>
      <c r="K1455">
        <v>21</v>
      </c>
      <c r="L1455">
        <v>23</v>
      </c>
      <c r="M1455">
        <v>21</v>
      </c>
      <c r="N1455">
        <v>1</v>
      </c>
      <c r="O1455">
        <v>2</v>
      </c>
      <c r="P1455">
        <v>32.145073779999997</v>
      </c>
      <c r="Q1455">
        <v>465</v>
      </c>
      <c r="R1455">
        <v>27100</v>
      </c>
      <c r="S1455">
        <v>13963</v>
      </c>
      <c r="T1455">
        <v>0.51523985239852399</v>
      </c>
      <c r="U1455">
        <v>1</v>
      </c>
    </row>
    <row r="1456" spans="1:21" x14ac:dyDescent="0.4">
      <c r="A1456">
        <v>1454</v>
      </c>
      <c r="B1456" t="s">
        <v>12059</v>
      </c>
      <c r="C1456" s="1">
        <v>44927</v>
      </c>
      <c r="D1456" t="s">
        <v>2441</v>
      </c>
      <c r="E1456" t="s">
        <v>2442</v>
      </c>
      <c r="F1456">
        <v>20</v>
      </c>
      <c r="G1456">
        <v>10</v>
      </c>
      <c r="H1456">
        <v>20</v>
      </c>
      <c r="I1456">
        <v>20</v>
      </c>
      <c r="J1456">
        <v>30</v>
      </c>
      <c r="K1456">
        <v>20</v>
      </c>
      <c r="L1456">
        <v>22</v>
      </c>
      <c r="M1456">
        <v>20</v>
      </c>
      <c r="N1456">
        <v>1</v>
      </c>
      <c r="O1456">
        <v>2</v>
      </c>
      <c r="P1456">
        <v>32.240234379999997</v>
      </c>
      <c r="Q1456">
        <v>562</v>
      </c>
      <c r="R1456">
        <v>27100</v>
      </c>
      <c r="S1456">
        <v>62462</v>
      </c>
      <c r="T1456">
        <v>2.3048708487084801</v>
      </c>
      <c r="U1456">
        <v>2</v>
      </c>
    </row>
    <row r="1457" spans="1:21" x14ac:dyDescent="0.4">
      <c r="A1457">
        <v>1455</v>
      </c>
      <c r="B1457" t="s">
        <v>12059</v>
      </c>
      <c r="C1457" s="1">
        <v>44927</v>
      </c>
      <c r="D1457" t="s">
        <v>2443</v>
      </c>
      <c r="E1457" t="s">
        <v>2444</v>
      </c>
      <c r="F1457">
        <v>10</v>
      </c>
      <c r="G1457">
        <v>10</v>
      </c>
      <c r="H1457">
        <v>40</v>
      </c>
      <c r="I1457">
        <v>20</v>
      </c>
      <c r="J1457">
        <v>20</v>
      </c>
      <c r="K1457">
        <v>55</v>
      </c>
      <c r="L1457">
        <v>52</v>
      </c>
      <c r="M1457">
        <v>48</v>
      </c>
      <c r="N1457">
        <v>1</v>
      </c>
      <c r="O1457">
        <v>2</v>
      </c>
      <c r="P1457">
        <v>30.222113719999999</v>
      </c>
      <c r="Q1457">
        <v>712</v>
      </c>
      <c r="R1457">
        <v>27100</v>
      </c>
      <c r="S1457">
        <v>37654</v>
      </c>
      <c r="T1457">
        <v>1.3894464944649401</v>
      </c>
      <c r="U1457">
        <v>2</v>
      </c>
    </row>
    <row r="1458" spans="1:21" x14ac:dyDescent="0.4">
      <c r="A1458">
        <v>1456</v>
      </c>
      <c r="B1458" t="s">
        <v>12059</v>
      </c>
      <c r="C1458" s="1">
        <v>44927</v>
      </c>
      <c r="D1458" t="s">
        <v>2445</v>
      </c>
      <c r="E1458" t="s">
        <v>2446</v>
      </c>
      <c r="F1458">
        <v>20</v>
      </c>
      <c r="G1458">
        <v>20</v>
      </c>
      <c r="H1458">
        <v>10</v>
      </c>
      <c r="I1458">
        <v>20</v>
      </c>
      <c r="J1458">
        <v>20</v>
      </c>
      <c r="K1458">
        <v>44</v>
      </c>
      <c r="L1458">
        <v>51</v>
      </c>
      <c r="M1458">
        <v>52</v>
      </c>
      <c r="N1458">
        <v>1</v>
      </c>
      <c r="O1458">
        <v>2</v>
      </c>
      <c r="P1458">
        <v>31.621527780000001</v>
      </c>
      <c r="Q1458">
        <v>680</v>
      </c>
      <c r="R1458">
        <v>27100</v>
      </c>
      <c r="S1458">
        <v>142580</v>
      </c>
      <c r="T1458">
        <v>5.2612546125461197</v>
      </c>
      <c r="U1458">
        <v>3</v>
      </c>
    </row>
    <row r="1459" spans="1:21" x14ac:dyDescent="0.4">
      <c r="A1459">
        <v>1457</v>
      </c>
      <c r="B1459" t="s">
        <v>12059</v>
      </c>
      <c r="C1459" s="1">
        <v>44927</v>
      </c>
      <c r="D1459" t="s">
        <v>2447</v>
      </c>
      <c r="E1459" t="s">
        <v>2448</v>
      </c>
      <c r="F1459">
        <v>10</v>
      </c>
      <c r="G1459">
        <v>20</v>
      </c>
      <c r="H1459">
        <v>20</v>
      </c>
      <c r="I1459">
        <v>20</v>
      </c>
      <c r="J1459">
        <v>20</v>
      </c>
      <c r="K1459">
        <v>39</v>
      </c>
      <c r="L1459">
        <v>48</v>
      </c>
      <c r="M1459">
        <v>50</v>
      </c>
      <c r="N1459">
        <v>2</v>
      </c>
      <c r="O1459">
        <v>2</v>
      </c>
      <c r="P1459">
        <v>30.78320313</v>
      </c>
      <c r="Q1459">
        <v>496</v>
      </c>
      <c r="R1459">
        <v>27100</v>
      </c>
      <c r="S1459">
        <v>152375</v>
      </c>
      <c r="T1459">
        <v>5.6226937269372597</v>
      </c>
      <c r="U1459">
        <v>3</v>
      </c>
    </row>
    <row r="1460" spans="1:21" x14ac:dyDescent="0.4">
      <c r="A1460">
        <v>1458</v>
      </c>
      <c r="B1460" t="s">
        <v>12059</v>
      </c>
      <c r="C1460" s="1">
        <v>44927</v>
      </c>
      <c r="D1460" t="s">
        <v>2449</v>
      </c>
      <c r="E1460" t="s">
        <v>2450</v>
      </c>
      <c r="F1460">
        <v>10</v>
      </c>
      <c r="G1460">
        <v>10</v>
      </c>
      <c r="H1460">
        <v>20</v>
      </c>
      <c r="I1460">
        <v>20</v>
      </c>
      <c r="J1460">
        <v>10</v>
      </c>
      <c r="K1460">
        <v>46</v>
      </c>
      <c r="L1460">
        <v>52</v>
      </c>
      <c r="M1460">
        <v>51</v>
      </c>
      <c r="N1460">
        <v>1</v>
      </c>
      <c r="O1460">
        <v>1</v>
      </c>
      <c r="P1460">
        <v>30.74240451</v>
      </c>
      <c r="Q1460">
        <v>588</v>
      </c>
      <c r="R1460">
        <v>27100</v>
      </c>
      <c r="S1460">
        <v>281228</v>
      </c>
      <c r="T1460">
        <v>10.3774169741697</v>
      </c>
      <c r="U1460">
        <v>3</v>
      </c>
    </row>
    <row r="1461" spans="1:21" x14ac:dyDescent="0.4">
      <c r="A1461">
        <v>1459</v>
      </c>
      <c r="B1461" t="s">
        <v>12059</v>
      </c>
      <c r="C1461" s="1">
        <v>44927</v>
      </c>
      <c r="D1461" t="s">
        <v>2451</v>
      </c>
      <c r="E1461" t="s">
        <v>2452</v>
      </c>
      <c r="F1461">
        <v>10</v>
      </c>
      <c r="G1461">
        <v>20</v>
      </c>
      <c r="H1461">
        <v>40</v>
      </c>
      <c r="I1461">
        <v>20</v>
      </c>
      <c r="J1461">
        <v>10</v>
      </c>
      <c r="K1461">
        <v>52</v>
      </c>
      <c r="L1461">
        <v>52</v>
      </c>
      <c r="M1461">
        <v>50</v>
      </c>
      <c r="N1461">
        <v>1</v>
      </c>
      <c r="O1461">
        <v>1</v>
      </c>
      <c r="P1461">
        <v>31.256510420000001</v>
      </c>
      <c r="Q1461">
        <v>484</v>
      </c>
      <c r="R1461">
        <v>27100</v>
      </c>
      <c r="S1461">
        <v>120581</v>
      </c>
      <c r="T1461">
        <v>4.4494833948339396</v>
      </c>
      <c r="U1461">
        <v>3</v>
      </c>
    </row>
    <row r="1462" spans="1:21" x14ac:dyDescent="0.4">
      <c r="A1462">
        <v>1460</v>
      </c>
      <c r="B1462" t="s">
        <v>12059</v>
      </c>
      <c r="C1462" s="1">
        <v>44896</v>
      </c>
      <c r="D1462" t="s">
        <v>2453</v>
      </c>
      <c r="E1462" t="s">
        <v>2454</v>
      </c>
      <c r="F1462">
        <v>10</v>
      </c>
      <c r="G1462">
        <v>20</v>
      </c>
      <c r="H1462">
        <v>20</v>
      </c>
      <c r="I1462">
        <v>20</v>
      </c>
      <c r="J1462">
        <v>20</v>
      </c>
      <c r="K1462">
        <v>56</v>
      </c>
      <c r="L1462">
        <v>53</v>
      </c>
      <c r="M1462">
        <v>51</v>
      </c>
      <c r="N1462">
        <v>2</v>
      </c>
      <c r="O1462">
        <v>1</v>
      </c>
      <c r="P1462">
        <v>31.637912329999999</v>
      </c>
      <c r="Q1462">
        <v>487</v>
      </c>
      <c r="R1462">
        <v>25000</v>
      </c>
      <c r="S1462">
        <v>99941</v>
      </c>
      <c r="T1462">
        <v>3.9976400000000001</v>
      </c>
      <c r="U1462">
        <v>2</v>
      </c>
    </row>
    <row r="1463" spans="1:21" x14ac:dyDescent="0.4">
      <c r="A1463">
        <v>1461</v>
      </c>
      <c r="B1463" t="s">
        <v>12059</v>
      </c>
      <c r="C1463" s="1">
        <v>44896</v>
      </c>
      <c r="D1463" t="s">
        <v>2455</v>
      </c>
      <c r="E1463" t="s">
        <v>2456</v>
      </c>
      <c r="F1463">
        <v>10</v>
      </c>
      <c r="G1463">
        <v>10</v>
      </c>
      <c r="H1463">
        <v>30</v>
      </c>
      <c r="I1463">
        <v>20</v>
      </c>
      <c r="J1463">
        <v>20</v>
      </c>
      <c r="K1463">
        <v>58</v>
      </c>
      <c r="L1463">
        <v>51</v>
      </c>
      <c r="M1463">
        <v>48</v>
      </c>
      <c r="N1463">
        <v>1</v>
      </c>
      <c r="O1463">
        <v>1</v>
      </c>
      <c r="P1463">
        <v>37.195421009999997</v>
      </c>
      <c r="Q1463">
        <v>531</v>
      </c>
      <c r="R1463">
        <v>25000</v>
      </c>
      <c r="S1463">
        <v>267449</v>
      </c>
      <c r="T1463">
        <v>10.69796</v>
      </c>
      <c r="U1463">
        <v>3</v>
      </c>
    </row>
    <row r="1464" spans="1:21" x14ac:dyDescent="0.4">
      <c r="A1464">
        <v>1462</v>
      </c>
      <c r="B1464" t="s">
        <v>12059</v>
      </c>
      <c r="C1464" s="1">
        <v>44896</v>
      </c>
      <c r="D1464" t="s">
        <v>2457</v>
      </c>
      <c r="E1464" t="s">
        <v>2458</v>
      </c>
      <c r="F1464">
        <v>10</v>
      </c>
      <c r="G1464">
        <v>20</v>
      </c>
      <c r="H1464">
        <v>30</v>
      </c>
      <c r="I1464">
        <v>30</v>
      </c>
      <c r="J1464">
        <v>10</v>
      </c>
      <c r="K1464">
        <v>25</v>
      </c>
      <c r="L1464">
        <v>25</v>
      </c>
      <c r="M1464">
        <v>22</v>
      </c>
      <c r="N1464">
        <v>1</v>
      </c>
      <c r="O1464">
        <v>2</v>
      </c>
      <c r="P1464">
        <v>27.228190099999999</v>
      </c>
      <c r="Q1464">
        <v>525</v>
      </c>
      <c r="R1464">
        <v>25000</v>
      </c>
      <c r="S1464">
        <v>124759</v>
      </c>
      <c r="T1464">
        <v>4.9903599999999999</v>
      </c>
      <c r="U1464">
        <v>3</v>
      </c>
    </row>
    <row r="1465" spans="1:21" x14ac:dyDescent="0.4">
      <c r="A1465">
        <v>1463</v>
      </c>
      <c r="B1465" t="s">
        <v>12059</v>
      </c>
      <c r="C1465" s="1">
        <v>44896</v>
      </c>
      <c r="D1465" t="s">
        <v>2459</v>
      </c>
      <c r="E1465" t="s">
        <v>2460</v>
      </c>
      <c r="F1465">
        <v>10</v>
      </c>
      <c r="G1465">
        <v>20</v>
      </c>
      <c r="H1465">
        <v>30</v>
      </c>
      <c r="I1465">
        <v>20</v>
      </c>
      <c r="J1465">
        <v>20</v>
      </c>
      <c r="K1465">
        <v>53</v>
      </c>
      <c r="L1465">
        <v>50</v>
      </c>
      <c r="M1465">
        <v>47</v>
      </c>
      <c r="N1465">
        <v>1</v>
      </c>
      <c r="O1465">
        <v>1</v>
      </c>
      <c r="P1465">
        <v>31.366861979999999</v>
      </c>
      <c r="Q1465">
        <v>402</v>
      </c>
      <c r="R1465">
        <v>25000</v>
      </c>
      <c r="S1465">
        <v>120826</v>
      </c>
      <c r="T1465">
        <v>4.8330399999999996</v>
      </c>
      <c r="U1465">
        <v>3</v>
      </c>
    </row>
    <row r="1466" spans="1:21" x14ac:dyDescent="0.4">
      <c r="A1466">
        <v>1464</v>
      </c>
      <c r="B1466" t="s">
        <v>12059</v>
      </c>
      <c r="C1466" s="1">
        <v>44896</v>
      </c>
      <c r="D1466" t="s">
        <v>2461</v>
      </c>
      <c r="E1466" t="s">
        <v>2462</v>
      </c>
      <c r="F1466">
        <v>10</v>
      </c>
      <c r="G1466">
        <v>20</v>
      </c>
      <c r="H1466">
        <v>40</v>
      </c>
      <c r="I1466">
        <v>30</v>
      </c>
      <c r="J1466">
        <v>10</v>
      </c>
      <c r="K1466">
        <v>55</v>
      </c>
      <c r="L1466">
        <v>53</v>
      </c>
      <c r="M1466">
        <v>48</v>
      </c>
      <c r="N1466">
        <v>1</v>
      </c>
      <c r="O1466">
        <v>1</v>
      </c>
      <c r="P1466">
        <v>31.463216150000001</v>
      </c>
      <c r="Q1466">
        <v>541</v>
      </c>
      <c r="R1466">
        <v>25000</v>
      </c>
      <c r="S1466">
        <v>62129</v>
      </c>
      <c r="T1466">
        <v>2.48516</v>
      </c>
      <c r="U1466">
        <v>2</v>
      </c>
    </row>
    <row r="1467" spans="1:21" x14ac:dyDescent="0.4">
      <c r="A1467">
        <v>1465</v>
      </c>
      <c r="B1467" t="s">
        <v>12059</v>
      </c>
      <c r="C1467" s="1">
        <v>44896</v>
      </c>
      <c r="D1467" t="s">
        <v>2463</v>
      </c>
      <c r="E1467" t="s">
        <v>2464</v>
      </c>
      <c r="F1467">
        <v>10</v>
      </c>
      <c r="G1467">
        <v>20</v>
      </c>
      <c r="H1467">
        <v>30</v>
      </c>
      <c r="I1467">
        <v>20</v>
      </c>
      <c r="J1467">
        <v>20</v>
      </c>
      <c r="K1467">
        <v>24</v>
      </c>
      <c r="L1467">
        <v>22</v>
      </c>
      <c r="M1467">
        <v>19</v>
      </c>
      <c r="N1467">
        <v>1</v>
      </c>
      <c r="O1467">
        <v>1</v>
      </c>
      <c r="P1467">
        <v>30.94520399</v>
      </c>
      <c r="Q1467">
        <v>642</v>
      </c>
      <c r="R1467">
        <v>25000</v>
      </c>
      <c r="S1467">
        <v>300898</v>
      </c>
      <c r="T1467">
        <v>12.035920000000001</v>
      </c>
      <c r="U1467">
        <v>3</v>
      </c>
    </row>
    <row r="1468" spans="1:21" x14ac:dyDescent="0.4">
      <c r="A1468">
        <v>1466</v>
      </c>
      <c r="B1468" t="s">
        <v>12059</v>
      </c>
      <c r="C1468" s="1">
        <v>44896</v>
      </c>
      <c r="D1468" t="s">
        <v>2465</v>
      </c>
      <c r="E1468" t="s">
        <v>2466</v>
      </c>
      <c r="F1468">
        <v>20</v>
      </c>
      <c r="G1468">
        <v>20</v>
      </c>
      <c r="H1468">
        <v>20</v>
      </c>
      <c r="I1468">
        <v>20</v>
      </c>
      <c r="J1468">
        <v>50</v>
      </c>
      <c r="K1468">
        <v>24</v>
      </c>
      <c r="L1468">
        <v>21</v>
      </c>
      <c r="M1468">
        <v>21</v>
      </c>
      <c r="N1468">
        <v>1</v>
      </c>
      <c r="O1468">
        <v>1</v>
      </c>
      <c r="P1468">
        <v>30.489149309999998</v>
      </c>
      <c r="Q1468">
        <v>609</v>
      </c>
      <c r="R1468">
        <v>25000</v>
      </c>
      <c r="S1468">
        <v>160996</v>
      </c>
      <c r="T1468">
        <v>6.4398400000000002</v>
      </c>
      <c r="U1468">
        <v>3</v>
      </c>
    </row>
    <row r="1469" spans="1:21" x14ac:dyDescent="0.4">
      <c r="A1469">
        <v>1467</v>
      </c>
      <c r="B1469" t="s">
        <v>12059</v>
      </c>
      <c r="C1469" s="1">
        <v>44896</v>
      </c>
      <c r="D1469" t="s">
        <v>2467</v>
      </c>
      <c r="E1469" t="s">
        <v>2468</v>
      </c>
      <c r="F1469">
        <v>10</v>
      </c>
      <c r="G1469">
        <v>10</v>
      </c>
      <c r="H1469">
        <v>20</v>
      </c>
      <c r="I1469">
        <v>20</v>
      </c>
      <c r="J1469">
        <v>10</v>
      </c>
      <c r="K1469">
        <v>155</v>
      </c>
      <c r="L1469">
        <v>154</v>
      </c>
      <c r="M1469">
        <v>146</v>
      </c>
      <c r="N1469">
        <v>1</v>
      </c>
      <c r="O1469">
        <v>2</v>
      </c>
      <c r="P1469">
        <v>27.825629339999999</v>
      </c>
      <c r="Q1469">
        <v>704</v>
      </c>
      <c r="R1469">
        <v>25000</v>
      </c>
      <c r="S1469">
        <v>468434</v>
      </c>
      <c r="T1469">
        <v>18.737359999999999</v>
      </c>
      <c r="U1469">
        <v>3</v>
      </c>
    </row>
    <row r="1470" spans="1:21" x14ac:dyDescent="0.4">
      <c r="A1470">
        <v>1468</v>
      </c>
      <c r="B1470" t="s">
        <v>12059</v>
      </c>
      <c r="C1470" s="1">
        <v>44896</v>
      </c>
      <c r="D1470" t="s">
        <v>2469</v>
      </c>
      <c r="E1470" t="s">
        <v>2470</v>
      </c>
      <c r="F1470">
        <v>10</v>
      </c>
      <c r="G1470">
        <v>20</v>
      </c>
      <c r="H1470">
        <v>20</v>
      </c>
      <c r="I1470">
        <v>20</v>
      </c>
      <c r="J1470">
        <v>20</v>
      </c>
      <c r="K1470">
        <v>23</v>
      </c>
      <c r="L1470">
        <v>23</v>
      </c>
      <c r="M1470">
        <v>23</v>
      </c>
      <c r="N1470">
        <v>1</v>
      </c>
      <c r="O1470">
        <v>1</v>
      </c>
      <c r="P1470">
        <v>32.239040799999998</v>
      </c>
      <c r="Q1470">
        <v>550</v>
      </c>
      <c r="R1470">
        <v>25000</v>
      </c>
      <c r="S1470">
        <v>165584</v>
      </c>
      <c r="T1470">
        <v>6.6233599999999999</v>
      </c>
      <c r="U1470">
        <v>3</v>
      </c>
    </row>
    <row r="1471" spans="1:21" x14ac:dyDescent="0.4">
      <c r="A1471">
        <v>1469</v>
      </c>
      <c r="B1471" t="s">
        <v>12059</v>
      </c>
      <c r="C1471" s="1">
        <v>44866</v>
      </c>
      <c r="D1471" t="s">
        <v>2471</v>
      </c>
      <c r="E1471" t="s">
        <v>2472</v>
      </c>
      <c r="F1471">
        <v>10</v>
      </c>
      <c r="G1471">
        <v>20</v>
      </c>
      <c r="H1471">
        <v>40</v>
      </c>
      <c r="I1471">
        <v>20</v>
      </c>
      <c r="J1471">
        <v>20</v>
      </c>
      <c r="K1471">
        <v>20</v>
      </c>
      <c r="L1471">
        <v>22</v>
      </c>
      <c r="M1471">
        <v>25</v>
      </c>
      <c r="N1471">
        <v>1</v>
      </c>
      <c r="O1471">
        <v>1</v>
      </c>
      <c r="P1471">
        <v>30.435004339999999</v>
      </c>
      <c r="Q1471">
        <v>523</v>
      </c>
      <c r="R1471">
        <v>20500</v>
      </c>
      <c r="S1471">
        <v>419464</v>
      </c>
      <c r="T1471">
        <v>20.461658536585301</v>
      </c>
      <c r="U1471">
        <v>3</v>
      </c>
    </row>
    <row r="1472" spans="1:21" x14ac:dyDescent="0.4">
      <c r="A1472">
        <v>1470</v>
      </c>
      <c r="B1472" t="s">
        <v>12059</v>
      </c>
      <c r="C1472" s="1">
        <v>44866</v>
      </c>
      <c r="D1472" t="s">
        <v>2473</v>
      </c>
      <c r="E1472" t="s">
        <v>2474</v>
      </c>
      <c r="F1472">
        <v>10</v>
      </c>
      <c r="G1472">
        <v>20</v>
      </c>
      <c r="H1472">
        <v>40</v>
      </c>
      <c r="I1472">
        <v>20</v>
      </c>
      <c r="J1472">
        <v>20</v>
      </c>
      <c r="K1472">
        <v>54</v>
      </c>
      <c r="L1472">
        <v>51</v>
      </c>
      <c r="M1472">
        <v>51</v>
      </c>
      <c r="N1472">
        <v>1</v>
      </c>
      <c r="O1472">
        <v>2</v>
      </c>
      <c r="P1472">
        <v>33.466362850000003</v>
      </c>
      <c r="Q1472">
        <v>481</v>
      </c>
      <c r="R1472">
        <v>20500</v>
      </c>
      <c r="S1472">
        <v>264002</v>
      </c>
      <c r="T1472">
        <v>12.878146341463401</v>
      </c>
      <c r="U1472">
        <v>3</v>
      </c>
    </row>
    <row r="1473" spans="1:21" x14ac:dyDescent="0.4">
      <c r="A1473">
        <v>1471</v>
      </c>
      <c r="B1473" t="s">
        <v>12059</v>
      </c>
      <c r="C1473" s="1">
        <v>44866</v>
      </c>
      <c r="D1473" t="s">
        <v>2475</v>
      </c>
      <c r="E1473" t="s">
        <v>2476</v>
      </c>
      <c r="F1473">
        <v>10</v>
      </c>
      <c r="G1473">
        <v>10</v>
      </c>
      <c r="H1473">
        <v>40</v>
      </c>
      <c r="I1473">
        <v>20</v>
      </c>
      <c r="J1473">
        <v>10</v>
      </c>
      <c r="K1473">
        <v>21</v>
      </c>
      <c r="L1473">
        <v>21</v>
      </c>
      <c r="M1473">
        <v>21</v>
      </c>
      <c r="N1473">
        <v>1</v>
      </c>
      <c r="O1473">
        <v>2</v>
      </c>
      <c r="P1473">
        <v>28.991427949999999</v>
      </c>
      <c r="Q1473">
        <v>503</v>
      </c>
      <c r="R1473">
        <v>20500</v>
      </c>
      <c r="S1473">
        <v>146769</v>
      </c>
      <c r="T1473">
        <v>7.15946341463414</v>
      </c>
      <c r="U1473">
        <v>3</v>
      </c>
    </row>
    <row r="1474" spans="1:21" x14ac:dyDescent="0.4">
      <c r="A1474">
        <v>1472</v>
      </c>
      <c r="B1474" t="s">
        <v>12059</v>
      </c>
      <c r="C1474" s="1">
        <v>44866</v>
      </c>
      <c r="D1474" t="s">
        <v>2477</v>
      </c>
      <c r="E1474" t="s">
        <v>2478</v>
      </c>
      <c r="F1474">
        <v>10</v>
      </c>
      <c r="G1474">
        <v>20</v>
      </c>
      <c r="H1474">
        <v>40</v>
      </c>
      <c r="I1474">
        <v>20</v>
      </c>
      <c r="J1474">
        <v>20</v>
      </c>
      <c r="K1474">
        <v>16</v>
      </c>
      <c r="L1474">
        <v>22</v>
      </c>
      <c r="M1474">
        <v>22</v>
      </c>
      <c r="N1474">
        <v>1</v>
      </c>
      <c r="O1474">
        <v>1</v>
      </c>
      <c r="P1474">
        <v>30.76931424</v>
      </c>
      <c r="Q1474">
        <v>621</v>
      </c>
      <c r="R1474">
        <v>20500</v>
      </c>
      <c r="S1474">
        <v>155537</v>
      </c>
      <c r="T1474">
        <v>7.5871707317073103</v>
      </c>
      <c r="U1474">
        <v>3</v>
      </c>
    </row>
    <row r="1475" spans="1:21" x14ac:dyDescent="0.4">
      <c r="A1475">
        <v>1473</v>
      </c>
      <c r="B1475" t="s">
        <v>12059</v>
      </c>
      <c r="C1475" s="1">
        <v>44866</v>
      </c>
      <c r="D1475" t="s">
        <v>2479</v>
      </c>
      <c r="E1475" t="s">
        <v>2480</v>
      </c>
      <c r="F1475">
        <v>10</v>
      </c>
      <c r="G1475">
        <v>10</v>
      </c>
      <c r="H1475">
        <v>40</v>
      </c>
      <c r="I1475">
        <v>20</v>
      </c>
      <c r="J1475">
        <v>10</v>
      </c>
      <c r="K1475">
        <v>20</v>
      </c>
      <c r="L1475">
        <v>19</v>
      </c>
      <c r="M1475">
        <v>20</v>
      </c>
      <c r="N1475">
        <v>1</v>
      </c>
      <c r="O1475">
        <v>1</v>
      </c>
      <c r="P1475">
        <v>29.88454861</v>
      </c>
      <c r="Q1475">
        <v>589</v>
      </c>
      <c r="R1475">
        <v>20500</v>
      </c>
      <c r="S1475">
        <v>671682</v>
      </c>
      <c r="T1475">
        <v>32.7649756097561</v>
      </c>
      <c r="U1475">
        <v>3</v>
      </c>
    </row>
    <row r="1476" spans="1:21" x14ac:dyDescent="0.4">
      <c r="A1476">
        <v>1474</v>
      </c>
      <c r="B1476" t="s">
        <v>12059</v>
      </c>
      <c r="C1476" s="1">
        <v>44866</v>
      </c>
      <c r="D1476" t="s">
        <v>2481</v>
      </c>
      <c r="E1476" t="s">
        <v>2482</v>
      </c>
      <c r="F1476">
        <v>10</v>
      </c>
      <c r="G1476">
        <v>10</v>
      </c>
      <c r="H1476">
        <v>30</v>
      </c>
      <c r="I1476">
        <v>20</v>
      </c>
      <c r="J1476">
        <v>10</v>
      </c>
      <c r="K1476">
        <v>91</v>
      </c>
      <c r="L1476">
        <v>81</v>
      </c>
      <c r="M1476">
        <v>80</v>
      </c>
      <c r="N1476">
        <v>1</v>
      </c>
      <c r="O1476">
        <v>1</v>
      </c>
      <c r="P1476">
        <v>32.3515625</v>
      </c>
      <c r="Q1476">
        <v>663</v>
      </c>
      <c r="R1476">
        <v>20500</v>
      </c>
      <c r="S1476">
        <v>409138</v>
      </c>
      <c r="T1476">
        <v>19.9579512195121</v>
      </c>
      <c r="U1476">
        <v>3</v>
      </c>
    </row>
    <row r="1477" spans="1:21" x14ac:dyDescent="0.4">
      <c r="A1477">
        <v>1475</v>
      </c>
      <c r="B1477" t="s">
        <v>12059</v>
      </c>
      <c r="C1477" s="1">
        <v>44866</v>
      </c>
      <c r="D1477" t="s">
        <v>2483</v>
      </c>
      <c r="E1477" t="s">
        <v>2484</v>
      </c>
      <c r="F1477">
        <v>10</v>
      </c>
      <c r="G1477">
        <v>10</v>
      </c>
      <c r="H1477">
        <v>30</v>
      </c>
      <c r="I1477">
        <v>20</v>
      </c>
      <c r="J1477">
        <v>10</v>
      </c>
      <c r="K1477">
        <v>24</v>
      </c>
      <c r="L1477">
        <v>22</v>
      </c>
      <c r="M1477">
        <v>21</v>
      </c>
      <c r="N1477">
        <v>2</v>
      </c>
      <c r="O1477">
        <v>1</v>
      </c>
      <c r="P1477">
        <v>31.926432290000001</v>
      </c>
      <c r="Q1477">
        <v>482</v>
      </c>
      <c r="R1477">
        <v>20500</v>
      </c>
      <c r="S1477">
        <v>332722</v>
      </c>
      <c r="T1477">
        <v>16.2303414634146</v>
      </c>
      <c r="U1477">
        <v>3</v>
      </c>
    </row>
    <row r="1478" spans="1:21" x14ac:dyDescent="0.4">
      <c r="A1478">
        <v>1476</v>
      </c>
      <c r="B1478" t="s">
        <v>12059</v>
      </c>
      <c r="C1478" s="1">
        <v>44866</v>
      </c>
      <c r="D1478" t="s">
        <v>2485</v>
      </c>
      <c r="E1478" t="s">
        <v>2486</v>
      </c>
      <c r="F1478">
        <v>10</v>
      </c>
      <c r="G1478">
        <v>20</v>
      </c>
      <c r="H1478">
        <v>20</v>
      </c>
      <c r="I1478">
        <v>20</v>
      </c>
      <c r="J1478">
        <v>20</v>
      </c>
      <c r="K1478">
        <v>20</v>
      </c>
      <c r="L1478">
        <v>20</v>
      </c>
      <c r="M1478">
        <v>21</v>
      </c>
      <c r="N1478">
        <v>1</v>
      </c>
      <c r="O1478">
        <v>1</v>
      </c>
      <c r="P1478">
        <v>28.746527780000001</v>
      </c>
      <c r="Q1478">
        <v>428</v>
      </c>
      <c r="R1478">
        <v>20500</v>
      </c>
      <c r="S1478">
        <v>234506</v>
      </c>
      <c r="T1478">
        <v>11.439317073170701</v>
      </c>
      <c r="U1478">
        <v>3</v>
      </c>
    </row>
    <row r="1479" spans="1:21" x14ac:dyDescent="0.4">
      <c r="A1479">
        <v>1477</v>
      </c>
      <c r="B1479" t="s">
        <v>12059</v>
      </c>
      <c r="C1479" s="1">
        <v>44866</v>
      </c>
      <c r="D1479" t="s">
        <v>2487</v>
      </c>
      <c r="E1479" t="s">
        <v>2488</v>
      </c>
      <c r="F1479">
        <v>10</v>
      </c>
      <c r="G1479">
        <v>20</v>
      </c>
      <c r="H1479">
        <v>20</v>
      </c>
      <c r="I1479">
        <v>20</v>
      </c>
      <c r="J1479">
        <v>20</v>
      </c>
      <c r="K1479">
        <v>23</v>
      </c>
      <c r="L1479">
        <v>20</v>
      </c>
      <c r="M1479">
        <v>19</v>
      </c>
      <c r="N1479">
        <v>2</v>
      </c>
      <c r="O1479">
        <v>1</v>
      </c>
      <c r="P1479">
        <v>25.217990449999999</v>
      </c>
      <c r="Q1479">
        <v>346</v>
      </c>
      <c r="R1479">
        <v>20500</v>
      </c>
      <c r="S1479">
        <v>41743</v>
      </c>
      <c r="T1479">
        <v>2.0362439024390202</v>
      </c>
      <c r="U1479">
        <v>2</v>
      </c>
    </row>
    <row r="1480" spans="1:21" x14ac:dyDescent="0.4">
      <c r="A1480">
        <v>1478</v>
      </c>
      <c r="B1480" t="s">
        <v>12059</v>
      </c>
      <c r="C1480" s="1">
        <v>44866</v>
      </c>
      <c r="D1480" t="s">
        <v>2489</v>
      </c>
      <c r="E1480" t="s">
        <v>2490</v>
      </c>
      <c r="F1480">
        <v>10</v>
      </c>
      <c r="G1480">
        <v>10</v>
      </c>
      <c r="H1480">
        <v>20</v>
      </c>
      <c r="I1480">
        <v>10</v>
      </c>
      <c r="J1480">
        <v>10</v>
      </c>
      <c r="K1480">
        <v>223</v>
      </c>
      <c r="L1480">
        <v>231</v>
      </c>
      <c r="M1480">
        <v>235</v>
      </c>
      <c r="N1480">
        <v>1</v>
      </c>
      <c r="O1480">
        <v>1</v>
      </c>
      <c r="P1480">
        <v>32.221354169999998</v>
      </c>
      <c r="Q1480">
        <v>781</v>
      </c>
      <c r="R1480">
        <v>20500</v>
      </c>
      <c r="S1480">
        <v>353462</v>
      </c>
      <c r="T1480">
        <v>17.242048780487799</v>
      </c>
      <c r="U1480">
        <v>3</v>
      </c>
    </row>
    <row r="1481" spans="1:21" x14ac:dyDescent="0.4">
      <c r="A1481">
        <v>1479</v>
      </c>
      <c r="B1481" t="s">
        <v>12059</v>
      </c>
      <c r="C1481" s="1">
        <v>44866</v>
      </c>
      <c r="D1481" t="s">
        <v>2491</v>
      </c>
      <c r="E1481" t="s">
        <v>2492</v>
      </c>
      <c r="F1481">
        <v>10</v>
      </c>
      <c r="G1481">
        <v>20</v>
      </c>
      <c r="H1481">
        <v>50</v>
      </c>
      <c r="I1481">
        <v>20</v>
      </c>
      <c r="J1481">
        <v>20</v>
      </c>
      <c r="K1481">
        <v>25</v>
      </c>
      <c r="L1481">
        <v>21</v>
      </c>
      <c r="M1481">
        <v>21</v>
      </c>
      <c r="N1481">
        <v>2</v>
      </c>
      <c r="O1481">
        <v>1</v>
      </c>
      <c r="P1481">
        <v>31.669270829999999</v>
      </c>
      <c r="Q1481">
        <v>665</v>
      </c>
      <c r="R1481">
        <v>20500</v>
      </c>
      <c r="S1481">
        <v>245373</v>
      </c>
      <c r="T1481">
        <v>11.9694146341463</v>
      </c>
      <c r="U1481">
        <v>3</v>
      </c>
    </row>
    <row r="1482" spans="1:21" x14ac:dyDescent="0.4">
      <c r="A1482">
        <v>1480</v>
      </c>
      <c r="B1482" t="s">
        <v>12059</v>
      </c>
      <c r="C1482" s="1">
        <v>44835</v>
      </c>
      <c r="D1482" t="s">
        <v>2493</v>
      </c>
      <c r="E1482" t="s">
        <v>2494</v>
      </c>
      <c r="F1482">
        <v>10</v>
      </c>
      <c r="G1482">
        <v>10</v>
      </c>
      <c r="H1482">
        <v>20</v>
      </c>
      <c r="I1482">
        <v>20</v>
      </c>
      <c r="J1482">
        <v>30</v>
      </c>
      <c r="K1482">
        <v>21</v>
      </c>
      <c r="L1482">
        <v>21</v>
      </c>
      <c r="M1482">
        <v>23</v>
      </c>
      <c r="N1482">
        <v>2</v>
      </c>
      <c r="O1482">
        <v>1</v>
      </c>
      <c r="P1482">
        <v>32.578776040000001</v>
      </c>
      <c r="Q1482">
        <v>701</v>
      </c>
      <c r="R1482">
        <v>13800</v>
      </c>
      <c r="S1482">
        <v>418535</v>
      </c>
      <c r="T1482">
        <v>30.3286231884057</v>
      </c>
      <c r="U1482">
        <v>3</v>
      </c>
    </row>
    <row r="1483" spans="1:21" x14ac:dyDescent="0.4">
      <c r="A1483">
        <v>1481</v>
      </c>
      <c r="B1483" t="s">
        <v>12059</v>
      </c>
      <c r="C1483" s="1">
        <v>44835</v>
      </c>
      <c r="D1483" t="s">
        <v>2495</v>
      </c>
      <c r="E1483" t="s">
        <v>2496</v>
      </c>
      <c r="F1483">
        <v>10</v>
      </c>
      <c r="G1483">
        <v>10</v>
      </c>
      <c r="H1483">
        <v>40</v>
      </c>
      <c r="I1483">
        <v>20</v>
      </c>
      <c r="J1483">
        <v>10</v>
      </c>
      <c r="K1483">
        <v>22</v>
      </c>
      <c r="L1483">
        <v>22</v>
      </c>
      <c r="M1483">
        <v>23</v>
      </c>
      <c r="N1483">
        <v>1</v>
      </c>
      <c r="O1483">
        <v>2</v>
      </c>
      <c r="P1483">
        <v>30.436414930000002</v>
      </c>
      <c r="Q1483">
        <v>711</v>
      </c>
      <c r="R1483">
        <v>13800</v>
      </c>
      <c r="S1483">
        <v>283349</v>
      </c>
      <c r="T1483">
        <v>20.532536231883999</v>
      </c>
      <c r="U1483">
        <v>3</v>
      </c>
    </row>
    <row r="1484" spans="1:21" x14ac:dyDescent="0.4">
      <c r="A1484">
        <v>1482</v>
      </c>
      <c r="B1484" t="s">
        <v>12059</v>
      </c>
      <c r="C1484" s="1">
        <v>44835</v>
      </c>
      <c r="D1484" t="s">
        <v>2497</v>
      </c>
      <c r="E1484" t="s">
        <v>2498</v>
      </c>
      <c r="F1484">
        <v>10</v>
      </c>
      <c r="G1484">
        <v>10</v>
      </c>
      <c r="H1484">
        <v>40</v>
      </c>
      <c r="I1484">
        <v>20</v>
      </c>
      <c r="J1484">
        <v>20</v>
      </c>
      <c r="K1484">
        <v>21</v>
      </c>
      <c r="L1484">
        <v>20</v>
      </c>
      <c r="M1484">
        <v>19</v>
      </c>
      <c r="N1484">
        <v>2</v>
      </c>
      <c r="O1484">
        <v>1</v>
      </c>
      <c r="P1484">
        <v>32.99815538</v>
      </c>
      <c r="Q1484">
        <v>553</v>
      </c>
      <c r="R1484">
        <v>13800</v>
      </c>
      <c r="S1484">
        <v>300683</v>
      </c>
      <c r="T1484">
        <v>21.788623188405701</v>
      </c>
      <c r="U1484">
        <v>3</v>
      </c>
    </row>
    <row r="1485" spans="1:21" x14ac:dyDescent="0.4">
      <c r="A1485">
        <v>1483</v>
      </c>
      <c r="B1485" t="s">
        <v>12059</v>
      </c>
      <c r="C1485" s="1">
        <v>44835</v>
      </c>
      <c r="D1485" t="s">
        <v>2499</v>
      </c>
      <c r="E1485" t="s">
        <v>2500</v>
      </c>
      <c r="F1485">
        <v>10</v>
      </c>
      <c r="G1485">
        <v>20</v>
      </c>
      <c r="H1485">
        <v>40</v>
      </c>
      <c r="I1485">
        <v>20</v>
      </c>
      <c r="J1485">
        <v>10</v>
      </c>
      <c r="K1485">
        <v>19</v>
      </c>
      <c r="L1485">
        <v>23</v>
      </c>
      <c r="M1485">
        <v>24</v>
      </c>
      <c r="N1485">
        <v>1</v>
      </c>
      <c r="O1485">
        <v>2</v>
      </c>
      <c r="P1485">
        <v>27.903211809999998</v>
      </c>
      <c r="Q1485">
        <v>729</v>
      </c>
      <c r="R1485">
        <v>13800</v>
      </c>
      <c r="S1485">
        <v>406576</v>
      </c>
      <c r="T1485">
        <v>29.4620289855072</v>
      </c>
      <c r="U1485">
        <v>3</v>
      </c>
    </row>
    <row r="1486" spans="1:21" x14ac:dyDescent="0.4">
      <c r="A1486">
        <v>1484</v>
      </c>
      <c r="B1486" t="s">
        <v>12059</v>
      </c>
      <c r="C1486" s="1">
        <v>44835</v>
      </c>
      <c r="D1486" t="s">
        <v>2501</v>
      </c>
      <c r="E1486" t="s">
        <v>2502</v>
      </c>
      <c r="F1486">
        <v>10</v>
      </c>
      <c r="G1486">
        <v>10</v>
      </c>
      <c r="H1486">
        <v>40</v>
      </c>
      <c r="I1486">
        <v>20</v>
      </c>
      <c r="J1486">
        <v>20</v>
      </c>
      <c r="K1486">
        <v>22</v>
      </c>
      <c r="L1486">
        <v>22</v>
      </c>
      <c r="M1486">
        <v>24</v>
      </c>
      <c r="N1486">
        <v>1</v>
      </c>
      <c r="O1486">
        <v>1</v>
      </c>
      <c r="P1486">
        <v>32.45518663</v>
      </c>
      <c r="Q1486">
        <v>815</v>
      </c>
      <c r="R1486">
        <v>13800</v>
      </c>
      <c r="S1486">
        <v>208473</v>
      </c>
      <c r="T1486">
        <v>15.106739130434701</v>
      </c>
      <c r="U1486">
        <v>3</v>
      </c>
    </row>
    <row r="1487" spans="1:21" x14ac:dyDescent="0.4">
      <c r="A1487">
        <v>1485</v>
      </c>
      <c r="B1487" t="s">
        <v>12059</v>
      </c>
      <c r="C1487" s="1">
        <v>44835</v>
      </c>
      <c r="D1487" t="s">
        <v>2503</v>
      </c>
      <c r="E1487" t="s">
        <v>2504</v>
      </c>
      <c r="F1487">
        <v>10</v>
      </c>
      <c r="G1487">
        <v>10</v>
      </c>
      <c r="H1487">
        <v>40</v>
      </c>
      <c r="I1487">
        <v>20</v>
      </c>
      <c r="J1487">
        <v>10</v>
      </c>
      <c r="K1487">
        <v>22</v>
      </c>
      <c r="L1487">
        <v>23</v>
      </c>
      <c r="M1487">
        <v>25</v>
      </c>
      <c r="N1487">
        <v>2</v>
      </c>
      <c r="O1487">
        <v>1</v>
      </c>
      <c r="P1487">
        <v>28.259114579999999</v>
      </c>
      <c r="Q1487">
        <v>678</v>
      </c>
      <c r="R1487">
        <v>13800</v>
      </c>
      <c r="S1487">
        <v>668007</v>
      </c>
      <c r="T1487">
        <v>48.406304347826001</v>
      </c>
      <c r="U1487">
        <v>3</v>
      </c>
    </row>
    <row r="1488" spans="1:21" x14ac:dyDescent="0.4">
      <c r="A1488">
        <v>1486</v>
      </c>
      <c r="B1488" t="s">
        <v>12059</v>
      </c>
      <c r="C1488" s="1">
        <v>44835</v>
      </c>
      <c r="D1488" t="s">
        <v>2505</v>
      </c>
      <c r="E1488" t="s">
        <v>2506</v>
      </c>
      <c r="F1488">
        <v>10</v>
      </c>
      <c r="G1488">
        <v>10</v>
      </c>
      <c r="H1488">
        <v>30</v>
      </c>
      <c r="I1488">
        <v>20</v>
      </c>
      <c r="J1488">
        <v>10</v>
      </c>
      <c r="K1488">
        <v>18</v>
      </c>
      <c r="L1488">
        <v>21</v>
      </c>
      <c r="M1488">
        <v>24</v>
      </c>
      <c r="N1488">
        <v>1</v>
      </c>
      <c r="O1488">
        <v>1</v>
      </c>
      <c r="P1488">
        <v>30.00792101</v>
      </c>
      <c r="Q1488">
        <v>522</v>
      </c>
      <c r="R1488">
        <v>13800</v>
      </c>
      <c r="S1488">
        <v>570163</v>
      </c>
      <c r="T1488">
        <v>41.3161594202898</v>
      </c>
      <c r="U1488">
        <v>3</v>
      </c>
    </row>
    <row r="1489" spans="1:21" x14ac:dyDescent="0.4">
      <c r="A1489">
        <v>1487</v>
      </c>
      <c r="B1489" t="s">
        <v>12059</v>
      </c>
      <c r="C1489" s="1">
        <v>44835</v>
      </c>
      <c r="D1489" t="s">
        <v>2507</v>
      </c>
      <c r="E1489" t="s">
        <v>2508</v>
      </c>
      <c r="F1489">
        <v>10</v>
      </c>
      <c r="G1489">
        <v>10</v>
      </c>
      <c r="H1489">
        <v>20</v>
      </c>
      <c r="I1489">
        <v>20</v>
      </c>
      <c r="J1489">
        <v>10</v>
      </c>
      <c r="K1489">
        <v>22</v>
      </c>
      <c r="L1489">
        <v>19</v>
      </c>
      <c r="M1489">
        <v>20</v>
      </c>
      <c r="N1489">
        <v>1</v>
      </c>
      <c r="O1489">
        <v>1</v>
      </c>
      <c r="P1489">
        <v>19.643771699999999</v>
      </c>
      <c r="Q1489">
        <v>777</v>
      </c>
      <c r="R1489">
        <v>13800</v>
      </c>
      <c r="S1489">
        <v>91638</v>
      </c>
      <c r="T1489">
        <v>6.6404347826086898</v>
      </c>
      <c r="U1489">
        <v>3</v>
      </c>
    </row>
    <row r="1490" spans="1:21" x14ac:dyDescent="0.4">
      <c r="A1490">
        <v>1488</v>
      </c>
      <c r="B1490" t="s">
        <v>12059</v>
      </c>
      <c r="C1490" s="1">
        <v>44835</v>
      </c>
      <c r="D1490" t="s">
        <v>2509</v>
      </c>
      <c r="E1490" t="s">
        <v>2510</v>
      </c>
      <c r="F1490">
        <v>10</v>
      </c>
      <c r="G1490">
        <v>10</v>
      </c>
      <c r="H1490">
        <v>30</v>
      </c>
      <c r="I1490">
        <v>20</v>
      </c>
      <c r="J1490">
        <v>10</v>
      </c>
      <c r="K1490">
        <v>25</v>
      </c>
      <c r="L1490">
        <v>20</v>
      </c>
      <c r="M1490">
        <v>18</v>
      </c>
      <c r="N1490">
        <v>2</v>
      </c>
      <c r="O1490">
        <v>2</v>
      </c>
      <c r="P1490">
        <v>25.553710939999998</v>
      </c>
      <c r="Q1490">
        <v>792</v>
      </c>
      <c r="R1490">
        <v>13800</v>
      </c>
      <c r="S1490">
        <v>92889</v>
      </c>
      <c r="T1490">
        <v>6.7310869565217297</v>
      </c>
      <c r="U1490">
        <v>3</v>
      </c>
    </row>
    <row r="1491" spans="1:21" x14ac:dyDescent="0.4">
      <c r="A1491">
        <v>1489</v>
      </c>
      <c r="B1491" t="s">
        <v>12059</v>
      </c>
      <c r="C1491" s="1">
        <v>44835</v>
      </c>
      <c r="D1491" t="s">
        <v>2511</v>
      </c>
      <c r="E1491" t="s">
        <v>2512</v>
      </c>
      <c r="F1491">
        <v>10</v>
      </c>
      <c r="G1491">
        <v>10</v>
      </c>
      <c r="H1491">
        <v>40</v>
      </c>
      <c r="I1491">
        <v>20</v>
      </c>
      <c r="J1491">
        <v>20</v>
      </c>
      <c r="K1491">
        <v>16</v>
      </c>
      <c r="L1491">
        <v>18</v>
      </c>
      <c r="M1491">
        <v>20</v>
      </c>
      <c r="N1491">
        <v>1</v>
      </c>
      <c r="O1491">
        <v>1</v>
      </c>
      <c r="P1491">
        <v>27.016927079999999</v>
      </c>
      <c r="Q1491">
        <v>764</v>
      </c>
      <c r="R1491">
        <v>13800</v>
      </c>
      <c r="S1491">
        <v>119177</v>
      </c>
      <c r="T1491">
        <v>8.6360144927536204</v>
      </c>
      <c r="U1491">
        <v>3</v>
      </c>
    </row>
    <row r="1492" spans="1:21" x14ac:dyDescent="0.4">
      <c r="A1492">
        <v>1490</v>
      </c>
      <c r="B1492" t="s">
        <v>12059</v>
      </c>
      <c r="C1492" s="1">
        <v>44835</v>
      </c>
      <c r="D1492" t="s">
        <v>2513</v>
      </c>
      <c r="E1492" t="s">
        <v>2514</v>
      </c>
      <c r="F1492">
        <v>10</v>
      </c>
      <c r="G1492">
        <v>20</v>
      </c>
      <c r="H1492">
        <v>40</v>
      </c>
      <c r="I1492">
        <v>20</v>
      </c>
      <c r="J1492">
        <v>20</v>
      </c>
      <c r="K1492">
        <v>15</v>
      </c>
      <c r="L1492">
        <v>18</v>
      </c>
      <c r="M1492">
        <v>22</v>
      </c>
      <c r="N1492">
        <v>2</v>
      </c>
      <c r="O1492">
        <v>2</v>
      </c>
      <c r="P1492">
        <v>23.753472219999999</v>
      </c>
      <c r="Q1492">
        <v>482</v>
      </c>
      <c r="R1492">
        <v>13800</v>
      </c>
      <c r="S1492">
        <v>64933</v>
      </c>
      <c r="T1492">
        <v>4.7052898550724596</v>
      </c>
      <c r="U1492">
        <v>3</v>
      </c>
    </row>
    <row r="1493" spans="1:21" x14ac:dyDescent="0.4">
      <c r="A1493">
        <v>1491</v>
      </c>
      <c r="B1493" t="s">
        <v>12059</v>
      </c>
      <c r="C1493" s="1">
        <v>44835</v>
      </c>
      <c r="D1493" t="s">
        <v>2515</v>
      </c>
      <c r="E1493" t="s">
        <v>2516</v>
      </c>
      <c r="F1493">
        <v>10</v>
      </c>
      <c r="G1493">
        <v>20</v>
      </c>
      <c r="H1493">
        <v>40</v>
      </c>
      <c r="I1493">
        <v>20</v>
      </c>
      <c r="J1493">
        <v>10</v>
      </c>
      <c r="K1493">
        <v>24</v>
      </c>
      <c r="L1493">
        <v>17</v>
      </c>
      <c r="M1493">
        <v>14</v>
      </c>
      <c r="N1493">
        <v>2</v>
      </c>
      <c r="O1493">
        <v>1</v>
      </c>
      <c r="P1493">
        <v>26.951931420000001</v>
      </c>
      <c r="Q1493">
        <v>589</v>
      </c>
      <c r="R1493">
        <v>13800</v>
      </c>
      <c r="S1493">
        <v>312710</v>
      </c>
      <c r="T1493">
        <v>22.660144927536201</v>
      </c>
      <c r="U1493">
        <v>3</v>
      </c>
    </row>
    <row r="1494" spans="1:21" x14ac:dyDescent="0.4">
      <c r="A1494">
        <v>1492</v>
      </c>
      <c r="B1494" t="s">
        <v>12059</v>
      </c>
      <c r="C1494" s="1">
        <v>44835</v>
      </c>
      <c r="D1494" t="s">
        <v>2517</v>
      </c>
      <c r="E1494" t="s">
        <v>2518</v>
      </c>
      <c r="F1494">
        <v>10</v>
      </c>
      <c r="G1494">
        <v>10</v>
      </c>
      <c r="H1494">
        <v>20</v>
      </c>
      <c r="I1494">
        <v>20</v>
      </c>
      <c r="J1494">
        <v>20</v>
      </c>
      <c r="K1494">
        <v>22</v>
      </c>
      <c r="L1494">
        <v>16</v>
      </c>
      <c r="M1494">
        <v>16</v>
      </c>
      <c r="N1494">
        <v>1</v>
      </c>
      <c r="O1494">
        <v>1</v>
      </c>
      <c r="P1494">
        <v>27.16232639</v>
      </c>
      <c r="Q1494">
        <v>485</v>
      </c>
      <c r="R1494">
        <v>13800</v>
      </c>
      <c r="S1494">
        <v>172975</v>
      </c>
      <c r="T1494">
        <v>12.534420289854999</v>
      </c>
      <c r="U1494">
        <v>3</v>
      </c>
    </row>
    <row r="1495" spans="1:21" x14ac:dyDescent="0.4">
      <c r="A1495">
        <v>1493</v>
      </c>
      <c r="B1495" t="s">
        <v>12059</v>
      </c>
      <c r="C1495" s="1">
        <v>44805</v>
      </c>
      <c r="D1495" t="s">
        <v>2519</v>
      </c>
      <c r="E1495" t="s">
        <v>2520</v>
      </c>
      <c r="F1495">
        <v>10</v>
      </c>
      <c r="G1495">
        <v>10</v>
      </c>
      <c r="H1495">
        <v>20</v>
      </c>
      <c r="I1495">
        <v>20</v>
      </c>
      <c r="J1495">
        <v>10</v>
      </c>
      <c r="K1495">
        <v>15</v>
      </c>
      <c r="L1495">
        <v>16</v>
      </c>
      <c r="M1495">
        <v>18</v>
      </c>
      <c r="N1495">
        <v>1</v>
      </c>
      <c r="O1495">
        <v>0</v>
      </c>
      <c r="P1495">
        <v>21.850368920000001</v>
      </c>
      <c r="Q1495">
        <v>614</v>
      </c>
      <c r="R1495">
        <v>6590</v>
      </c>
      <c r="S1495">
        <v>152336</v>
      </c>
      <c r="T1495">
        <v>23.1162367223065</v>
      </c>
      <c r="U1495">
        <v>3</v>
      </c>
    </row>
    <row r="1496" spans="1:21" x14ac:dyDescent="0.4">
      <c r="A1496">
        <v>1494</v>
      </c>
      <c r="B1496" t="s">
        <v>12059</v>
      </c>
      <c r="C1496" s="1">
        <v>44805</v>
      </c>
      <c r="D1496" t="s">
        <v>2521</v>
      </c>
      <c r="E1496" t="s">
        <v>2522</v>
      </c>
      <c r="F1496">
        <v>10</v>
      </c>
      <c r="G1496">
        <v>20</v>
      </c>
      <c r="H1496">
        <v>50</v>
      </c>
      <c r="I1496">
        <v>20</v>
      </c>
      <c r="J1496">
        <v>10</v>
      </c>
      <c r="K1496">
        <v>23</v>
      </c>
      <c r="L1496">
        <v>19</v>
      </c>
      <c r="M1496">
        <v>15</v>
      </c>
      <c r="N1496">
        <v>2</v>
      </c>
      <c r="O1496">
        <v>1</v>
      </c>
      <c r="P1496">
        <v>28.568901910000001</v>
      </c>
      <c r="Q1496">
        <v>663</v>
      </c>
      <c r="R1496">
        <v>6590</v>
      </c>
      <c r="S1496">
        <v>231877</v>
      </c>
      <c r="T1496">
        <v>35.186191198785998</v>
      </c>
      <c r="U1496">
        <v>3</v>
      </c>
    </row>
    <row r="1497" spans="1:21" x14ac:dyDescent="0.4">
      <c r="A1497">
        <v>1495</v>
      </c>
      <c r="B1497" t="s">
        <v>12059</v>
      </c>
      <c r="C1497" s="1">
        <v>44805</v>
      </c>
      <c r="D1497" t="s">
        <v>2523</v>
      </c>
      <c r="E1497" t="s">
        <v>2524</v>
      </c>
      <c r="F1497">
        <v>10</v>
      </c>
      <c r="G1497">
        <v>20</v>
      </c>
      <c r="H1497">
        <v>40</v>
      </c>
      <c r="I1497">
        <v>20</v>
      </c>
      <c r="J1497">
        <v>20</v>
      </c>
      <c r="K1497">
        <v>23</v>
      </c>
      <c r="L1497">
        <v>20</v>
      </c>
      <c r="M1497">
        <v>15</v>
      </c>
      <c r="N1497">
        <v>0</v>
      </c>
      <c r="O1497">
        <v>1</v>
      </c>
      <c r="P1497">
        <v>29.450520829999999</v>
      </c>
      <c r="Q1497">
        <v>695</v>
      </c>
      <c r="R1497">
        <v>6590</v>
      </c>
      <c r="S1497">
        <v>277430</v>
      </c>
      <c r="T1497">
        <v>42.098634294385398</v>
      </c>
      <c r="U1497">
        <v>3</v>
      </c>
    </row>
    <row r="1498" spans="1:21" x14ac:dyDescent="0.4">
      <c r="A1498">
        <v>1496</v>
      </c>
      <c r="B1498" t="s">
        <v>12059</v>
      </c>
      <c r="C1498" s="1">
        <v>44805</v>
      </c>
      <c r="D1498" t="s">
        <v>2525</v>
      </c>
      <c r="E1498" t="s">
        <v>2526</v>
      </c>
      <c r="F1498">
        <v>10</v>
      </c>
      <c r="G1498">
        <v>10</v>
      </c>
      <c r="H1498">
        <v>20</v>
      </c>
      <c r="I1498">
        <v>20</v>
      </c>
      <c r="J1498">
        <v>20</v>
      </c>
      <c r="K1498">
        <v>21</v>
      </c>
      <c r="L1498">
        <v>14</v>
      </c>
      <c r="M1498">
        <v>12</v>
      </c>
      <c r="N1498">
        <v>1</v>
      </c>
      <c r="O1498">
        <v>1</v>
      </c>
      <c r="P1498">
        <v>30.595160589999999</v>
      </c>
      <c r="Q1498">
        <v>739</v>
      </c>
      <c r="R1498">
        <v>6590</v>
      </c>
      <c r="S1498">
        <v>309869</v>
      </c>
      <c r="T1498">
        <v>47.021092564491603</v>
      </c>
      <c r="U1498">
        <v>3</v>
      </c>
    </row>
    <row r="1499" spans="1:21" x14ac:dyDescent="0.4">
      <c r="A1499">
        <v>1497</v>
      </c>
      <c r="B1499" t="s">
        <v>12059</v>
      </c>
      <c r="C1499" s="1">
        <v>44805</v>
      </c>
      <c r="D1499" t="s">
        <v>2527</v>
      </c>
      <c r="E1499" t="s">
        <v>2528</v>
      </c>
      <c r="F1499">
        <v>10</v>
      </c>
      <c r="G1499">
        <v>10</v>
      </c>
      <c r="H1499">
        <v>40</v>
      </c>
      <c r="I1499">
        <v>20</v>
      </c>
      <c r="J1499">
        <v>10</v>
      </c>
      <c r="K1499">
        <v>20</v>
      </c>
      <c r="L1499">
        <v>18</v>
      </c>
      <c r="M1499">
        <v>18</v>
      </c>
      <c r="N1499">
        <v>1</v>
      </c>
      <c r="O1499">
        <v>2</v>
      </c>
      <c r="P1499">
        <v>31.20138889</v>
      </c>
      <c r="Q1499">
        <v>768</v>
      </c>
      <c r="R1499">
        <v>6590</v>
      </c>
      <c r="S1499">
        <v>124691</v>
      </c>
      <c r="T1499">
        <v>18.921244309559899</v>
      </c>
      <c r="U1499">
        <v>3</v>
      </c>
    </row>
    <row r="1500" spans="1:21" x14ac:dyDescent="0.4">
      <c r="A1500">
        <v>1498</v>
      </c>
      <c r="B1500" t="s">
        <v>12059</v>
      </c>
      <c r="C1500" s="1">
        <v>44805</v>
      </c>
      <c r="D1500" t="s">
        <v>2529</v>
      </c>
      <c r="E1500" t="s">
        <v>2530</v>
      </c>
      <c r="F1500">
        <v>10</v>
      </c>
      <c r="G1500">
        <v>10</v>
      </c>
      <c r="H1500">
        <v>20</v>
      </c>
      <c r="I1500">
        <v>10</v>
      </c>
      <c r="J1500">
        <v>20</v>
      </c>
      <c r="K1500">
        <v>234</v>
      </c>
      <c r="L1500">
        <v>239</v>
      </c>
      <c r="M1500">
        <v>236</v>
      </c>
      <c r="N1500">
        <v>2</v>
      </c>
      <c r="O1500">
        <v>2</v>
      </c>
      <c r="P1500">
        <v>25.62673611</v>
      </c>
      <c r="Q1500">
        <v>661</v>
      </c>
      <c r="R1500">
        <v>6590</v>
      </c>
      <c r="S1500">
        <v>72093</v>
      </c>
      <c r="T1500">
        <v>10.9397572078907</v>
      </c>
      <c r="U1500">
        <v>3</v>
      </c>
    </row>
    <row r="1501" spans="1:21" x14ac:dyDescent="0.4">
      <c r="A1501">
        <v>1499</v>
      </c>
      <c r="B1501" t="s">
        <v>12059</v>
      </c>
      <c r="C1501" s="1">
        <v>44805</v>
      </c>
      <c r="D1501" t="s">
        <v>2531</v>
      </c>
      <c r="E1501" t="s">
        <v>2532</v>
      </c>
      <c r="F1501">
        <v>10</v>
      </c>
      <c r="G1501">
        <v>10</v>
      </c>
      <c r="H1501">
        <v>50</v>
      </c>
      <c r="I1501">
        <v>20</v>
      </c>
      <c r="J1501">
        <v>10</v>
      </c>
      <c r="K1501">
        <v>21</v>
      </c>
      <c r="L1501">
        <v>21</v>
      </c>
      <c r="M1501">
        <v>17</v>
      </c>
      <c r="N1501">
        <v>2</v>
      </c>
      <c r="O1501">
        <v>1</v>
      </c>
      <c r="P1501">
        <v>28.165039060000002</v>
      </c>
      <c r="Q1501">
        <v>485</v>
      </c>
      <c r="R1501">
        <v>6590</v>
      </c>
      <c r="S1501">
        <v>87230</v>
      </c>
      <c r="T1501">
        <v>13.236722306524999</v>
      </c>
      <c r="U1501">
        <v>3</v>
      </c>
    </row>
    <row r="1502" spans="1:21" x14ac:dyDescent="0.4">
      <c r="A1502">
        <v>1500</v>
      </c>
      <c r="B1502" t="s">
        <v>12059</v>
      </c>
      <c r="C1502" s="1">
        <v>44805</v>
      </c>
      <c r="D1502" t="s">
        <v>2533</v>
      </c>
      <c r="E1502" t="s">
        <v>2534</v>
      </c>
      <c r="F1502">
        <v>10</v>
      </c>
      <c r="G1502">
        <v>10</v>
      </c>
      <c r="H1502">
        <v>10</v>
      </c>
      <c r="I1502">
        <v>10</v>
      </c>
      <c r="J1502">
        <v>20</v>
      </c>
      <c r="K1502">
        <v>11</v>
      </c>
      <c r="L1502">
        <v>23</v>
      </c>
      <c r="M1502">
        <v>46</v>
      </c>
      <c r="N1502">
        <v>2</v>
      </c>
      <c r="O1502">
        <v>1</v>
      </c>
      <c r="P1502">
        <v>26.416666670000001</v>
      </c>
      <c r="Q1502">
        <v>656</v>
      </c>
      <c r="R1502">
        <v>6590</v>
      </c>
      <c r="S1502">
        <v>317496</v>
      </c>
      <c r="T1502">
        <v>48.178452200303397</v>
      </c>
      <c r="U1502">
        <v>3</v>
      </c>
    </row>
    <row r="1503" spans="1:21" x14ac:dyDescent="0.4">
      <c r="A1503">
        <v>1501</v>
      </c>
      <c r="B1503" t="s">
        <v>12059</v>
      </c>
      <c r="C1503" s="1">
        <v>44805</v>
      </c>
      <c r="D1503" t="s">
        <v>2535</v>
      </c>
      <c r="E1503" t="s">
        <v>2536</v>
      </c>
      <c r="F1503">
        <v>10</v>
      </c>
      <c r="G1503">
        <v>20</v>
      </c>
      <c r="H1503">
        <v>20</v>
      </c>
      <c r="I1503">
        <v>20</v>
      </c>
      <c r="J1503">
        <v>20</v>
      </c>
      <c r="K1503">
        <v>17</v>
      </c>
      <c r="L1503">
        <v>17</v>
      </c>
      <c r="M1503">
        <v>18</v>
      </c>
      <c r="N1503">
        <v>1</v>
      </c>
      <c r="O1503">
        <v>1</v>
      </c>
      <c r="P1503">
        <v>27.715711809999998</v>
      </c>
      <c r="Q1503">
        <v>739</v>
      </c>
      <c r="R1503">
        <v>6590</v>
      </c>
      <c r="S1503">
        <v>260720</v>
      </c>
      <c r="T1503">
        <v>39.5629742033383</v>
      </c>
      <c r="U1503">
        <v>3</v>
      </c>
    </row>
    <row r="1504" spans="1:21" x14ac:dyDescent="0.4">
      <c r="A1504">
        <v>1502</v>
      </c>
      <c r="B1504" t="s">
        <v>12059</v>
      </c>
      <c r="C1504" s="1">
        <v>44805</v>
      </c>
      <c r="D1504" t="s">
        <v>2537</v>
      </c>
      <c r="E1504" t="s">
        <v>2538</v>
      </c>
      <c r="F1504">
        <v>10</v>
      </c>
      <c r="G1504">
        <v>10</v>
      </c>
      <c r="H1504">
        <v>10</v>
      </c>
      <c r="I1504">
        <v>10</v>
      </c>
      <c r="J1504">
        <v>20</v>
      </c>
      <c r="K1504">
        <v>21</v>
      </c>
      <c r="L1504">
        <v>21</v>
      </c>
      <c r="M1504">
        <v>19</v>
      </c>
      <c r="N1504">
        <v>0</v>
      </c>
      <c r="O1504">
        <v>1</v>
      </c>
      <c r="P1504">
        <v>25.769097219999999</v>
      </c>
      <c r="Q1504">
        <v>696</v>
      </c>
      <c r="R1504">
        <v>6590</v>
      </c>
      <c r="S1504">
        <v>117834</v>
      </c>
      <c r="T1504">
        <v>17.880728376327699</v>
      </c>
      <c r="U1504">
        <v>3</v>
      </c>
    </row>
    <row r="1505" spans="1:21" x14ac:dyDescent="0.4">
      <c r="A1505">
        <v>1503</v>
      </c>
      <c r="B1505" t="s">
        <v>12059</v>
      </c>
      <c r="C1505" s="1">
        <v>44805</v>
      </c>
      <c r="D1505" t="s">
        <v>2539</v>
      </c>
      <c r="E1505" t="s">
        <v>2540</v>
      </c>
      <c r="F1505">
        <v>10</v>
      </c>
      <c r="G1505">
        <v>20</v>
      </c>
      <c r="H1505">
        <v>30</v>
      </c>
      <c r="I1505">
        <v>20</v>
      </c>
      <c r="J1505">
        <v>20</v>
      </c>
      <c r="K1505">
        <v>21</v>
      </c>
      <c r="L1505">
        <v>19</v>
      </c>
      <c r="M1505">
        <v>18</v>
      </c>
      <c r="N1505">
        <v>0</v>
      </c>
      <c r="O1505">
        <v>1</v>
      </c>
      <c r="P1505">
        <v>29.303602430000002</v>
      </c>
      <c r="Q1505">
        <v>622</v>
      </c>
      <c r="R1505">
        <v>6590</v>
      </c>
      <c r="S1505">
        <v>170097</v>
      </c>
      <c r="T1505">
        <v>25.811380880121298</v>
      </c>
      <c r="U1505">
        <v>3</v>
      </c>
    </row>
    <row r="1506" spans="1:21" x14ac:dyDescent="0.4">
      <c r="A1506">
        <v>1504</v>
      </c>
      <c r="B1506" t="s">
        <v>12060</v>
      </c>
      <c r="C1506" s="1">
        <v>45108</v>
      </c>
      <c r="D1506" t="s">
        <v>2541</v>
      </c>
      <c r="F1506">
        <v>20</v>
      </c>
      <c r="G1506">
        <v>10</v>
      </c>
      <c r="H1506">
        <v>10</v>
      </c>
      <c r="I1506">
        <v>10</v>
      </c>
      <c r="J1506">
        <v>20</v>
      </c>
      <c r="K1506">
        <v>139</v>
      </c>
      <c r="L1506">
        <v>163</v>
      </c>
      <c r="M1506">
        <v>99</v>
      </c>
      <c r="N1506">
        <v>0</v>
      </c>
      <c r="O1506">
        <v>2</v>
      </c>
      <c r="P1506">
        <v>0</v>
      </c>
      <c r="Q1506">
        <v>965</v>
      </c>
      <c r="R1506">
        <v>116000</v>
      </c>
      <c r="S1506">
        <v>211901</v>
      </c>
      <c r="T1506">
        <v>1.8267327586206801</v>
      </c>
      <c r="U1506">
        <v>2</v>
      </c>
    </row>
    <row r="1507" spans="1:21" x14ac:dyDescent="0.4">
      <c r="A1507">
        <v>1505</v>
      </c>
      <c r="B1507" t="s">
        <v>12060</v>
      </c>
      <c r="C1507" s="1">
        <v>45108</v>
      </c>
      <c r="D1507" t="s">
        <v>2542</v>
      </c>
      <c r="F1507">
        <v>10</v>
      </c>
      <c r="G1507">
        <v>20</v>
      </c>
      <c r="H1507">
        <v>10</v>
      </c>
      <c r="I1507">
        <v>10</v>
      </c>
      <c r="J1507">
        <v>40</v>
      </c>
      <c r="K1507">
        <v>56</v>
      </c>
      <c r="L1507">
        <v>78</v>
      </c>
      <c r="M1507">
        <v>139</v>
      </c>
      <c r="N1507">
        <v>0</v>
      </c>
      <c r="O1507">
        <v>2</v>
      </c>
      <c r="P1507">
        <v>0</v>
      </c>
      <c r="Q1507">
        <v>968</v>
      </c>
      <c r="R1507">
        <v>116000</v>
      </c>
      <c r="S1507">
        <v>174524</v>
      </c>
      <c r="T1507">
        <v>1.50451724137931</v>
      </c>
      <c r="U1507">
        <v>2</v>
      </c>
    </row>
    <row r="1508" spans="1:21" x14ac:dyDescent="0.4">
      <c r="A1508">
        <v>1506</v>
      </c>
      <c r="B1508" t="s">
        <v>12060</v>
      </c>
      <c r="C1508" s="1">
        <v>45078</v>
      </c>
      <c r="D1508" t="s">
        <v>2543</v>
      </c>
      <c r="F1508">
        <v>10</v>
      </c>
      <c r="G1508">
        <v>10</v>
      </c>
      <c r="H1508">
        <v>10</v>
      </c>
      <c r="I1508">
        <v>10</v>
      </c>
      <c r="J1508">
        <v>10</v>
      </c>
      <c r="K1508">
        <v>51</v>
      </c>
      <c r="L1508">
        <v>48</v>
      </c>
      <c r="M1508">
        <v>40</v>
      </c>
      <c r="N1508">
        <v>1</v>
      </c>
      <c r="O1508">
        <v>1</v>
      </c>
      <c r="P1508">
        <v>0</v>
      </c>
      <c r="Q1508">
        <v>1076</v>
      </c>
      <c r="R1508">
        <v>114000</v>
      </c>
      <c r="S1508">
        <v>115812</v>
      </c>
      <c r="T1508">
        <v>1.0158947368421001</v>
      </c>
      <c r="U1508">
        <v>1</v>
      </c>
    </row>
    <row r="1509" spans="1:21" x14ac:dyDescent="0.4">
      <c r="A1509">
        <v>1507</v>
      </c>
      <c r="B1509" t="s">
        <v>12060</v>
      </c>
      <c r="C1509" s="1">
        <v>45078</v>
      </c>
      <c r="D1509" t="s">
        <v>2544</v>
      </c>
      <c r="F1509">
        <v>30</v>
      </c>
      <c r="G1509">
        <v>20</v>
      </c>
      <c r="H1509">
        <v>10</v>
      </c>
      <c r="I1509">
        <v>40</v>
      </c>
      <c r="J1509">
        <v>50</v>
      </c>
      <c r="K1509">
        <v>114</v>
      </c>
      <c r="L1509">
        <v>74</v>
      </c>
      <c r="M1509">
        <v>55</v>
      </c>
      <c r="N1509">
        <v>0</v>
      </c>
      <c r="O1509">
        <v>1</v>
      </c>
      <c r="P1509">
        <v>0</v>
      </c>
      <c r="Q1509">
        <v>950</v>
      </c>
      <c r="R1509">
        <v>114000</v>
      </c>
      <c r="S1509">
        <v>519325</v>
      </c>
      <c r="T1509">
        <v>4.55548245614035</v>
      </c>
      <c r="U1509">
        <v>3</v>
      </c>
    </row>
    <row r="1510" spans="1:21" x14ac:dyDescent="0.4">
      <c r="A1510">
        <v>1508</v>
      </c>
      <c r="B1510" t="s">
        <v>12060</v>
      </c>
      <c r="C1510" s="1">
        <v>45078</v>
      </c>
      <c r="D1510" t="s">
        <v>2545</v>
      </c>
      <c r="F1510">
        <v>30</v>
      </c>
      <c r="G1510">
        <v>10</v>
      </c>
      <c r="H1510">
        <v>10</v>
      </c>
      <c r="I1510">
        <v>20</v>
      </c>
      <c r="J1510">
        <v>30</v>
      </c>
      <c r="K1510">
        <v>64</v>
      </c>
      <c r="L1510">
        <v>52</v>
      </c>
      <c r="M1510">
        <v>30</v>
      </c>
      <c r="N1510">
        <v>1</v>
      </c>
      <c r="O1510">
        <v>1</v>
      </c>
      <c r="P1510">
        <v>0</v>
      </c>
      <c r="Q1510">
        <v>945</v>
      </c>
      <c r="R1510">
        <v>114000</v>
      </c>
      <c r="S1510">
        <v>49497</v>
      </c>
      <c r="T1510">
        <v>0.43418421052631501</v>
      </c>
      <c r="U1510">
        <v>1</v>
      </c>
    </row>
    <row r="1511" spans="1:21" x14ac:dyDescent="0.4">
      <c r="A1511">
        <v>1509</v>
      </c>
      <c r="B1511" t="s">
        <v>12060</v>
      </c>
      <c r="C1511" s="1">
        <v>45108</v>
      </c>
      <c r="D1511" t="s">
        <v>2546</v>
      </c>
      <c r="F1511">
        <v>20</v>
      </c>
      <c r="G1511">
        <v>30</v>
      </c>
      <c r="H1511">
        <v>10</v>
      </c>
      <c r="I1511">
        <v>40</v>
      </c>
      <c r="J1511">
        <v>20</v>
      </c>
      <c r="K1511">
        <v>23</v>
      </c>
      <c r="L1511">
        <v>29</v>
      </c>
      <c r="M1511">
        <v>34</v>
      </c>
      <c r="N1511">
        <v>0</v>
      </c>
      <c r="O1511">
        <v>0</v>
      </c>
      <c r="P1511">
        <v>0</v>
      </c>
      <c r="Q1511">
        <v>1350</v>
      </c>
      <c r="R1511">
        <v>116000</v>
      </c>
      <c r="S1511">
        <v>31518</v>
      </c>
      <c r="T1511">
        <v>0.27170689655172398</v>
      </c>
      <c r="U1511">
        <v>0</v>
      </c>
    </row>
    <row r="1512" spans="1:21" x14ac:dyDescent="0.4">
      <c r="A1512">
        <v>1510</v>
      </c>
      <c r="B1512" t="s">
        <v>12060</v>
      </c>
      <c r="C1512" s="1">
        <v>45108</v>
      </c>
      <c r="D1512" t="s">
        <v>2547</v>
      </c>
      <c r="F1512">
        <v>30</v>
      </c>
      <c r="G1512">
        <v>20</v>
      </c>
      <c r="H1512">
        <v>10</v>
      </c>
      <c r="I1512">
        <v>20</v>
      </c>
      <c r="J1512">
        <v>50</v>
      </c>
      <c r="K1512">
        <v>92</v>
      </c>
      <c r="L1512">
        <v>81</v>
      </c>
      <c r="M1512">
        <v>59</v>
      </c>
      <c r="N1512">
        <v>0</v>
      </c>
      <c r="O1512">
        <v>1</v>
      </c>
      <c r="P1512">
        <v>0</v>
      </c>
      <c r="Q1512">
        <v>853</v>
      </c>
      <c r="R1512">
        <v>116000</v>
      </c>
      <c r="S1512">
        <v>173110</v>
      </c>
      <c r="T1512">
        <v>1.4923275862068901</v>
      </c>
      <c r="U1512">
        <v>2</v>
      </c>
    </row>
    <row r="1513" spans="1:21" x14ac:dyDescent="0.4">
      <c r="A1513">
        <v>1511</v>
      </c>
      <c r="B1513" t="s">
        <v>12060</v>
      </c>
      <c r="C1513" s="1">
        <v>45108</v>
      </c>
      <c r="D1513" t="s">
        <v>2548</v>
      </c>
      <c r="F1513">
        <v>30</v>
      </c>
      <c r="G1513">
        <v>20</v>
      </c>
      <c r="H1513">
        <v>10</v>
      </c>
      <c r="I1513">
        <v>20</v>
      </c>
      <c r="J1513">
        <v>40</v>
      </c>
      <c r="K1513">
        <v>56</v>
      </c>
      <c r="L1513">
        <v>53</v>
      </c>
      <c r="M1513">
        <v>51</v>
      </c>
      <c r="N1513">
        <v>0</v>
      </c>
      <c r="O1513">
        <v>1</v>
      </c>
      <c r="P1513">
        <v>0</v>
      </c>
      <c r="Q1513">
        <v>914</v>
      </c>
      <c r="R1513">
        <v>116000</v>
      </c>
      <c r="S1513">
        <v>106000</v>
      </c>
      <c r="T1513">
        <v>0.91379310344827502</v>
      </c>
      <c r="U1513">
        <v>1</v>
      </c>
    </row>
    <row r="1514" spans="1:21" x14ac:dyDescent="0.4">
      <c r="A1514">
        <v>1512</v>
      </c>
      <c r="B1514" t="s">
        <v>12060</v>
      </c>
      <c r="C1514" s="1">
        <v>45108</v>
      </c>
      <c r="D1514" t="s">
        <v>2549</v>
      </c>
      <c r="F1514">
        <v>10</v>
      </c>
      <c r="G1514">
        <v>10</v>
      </c>
      <c r="H1514">
        <v>20</v>
      </c>
      <c r="I1514">
        <v>10</v>
      </c>
      <c r="J1514">
        <v>10</v>
      </c>
      <c r="K1514">
        <v>34</v>
      </c>
      <c r="L1514">
        <v>47</v>
      </c>
      <c r="M1514">
        <v>94</v>
      </c>
      <c r="N1514">
        <v>1</v>
      </c>
      <c r="O1514">
        <v>2</v>
      </c>
      <c r="P1514">
        <v>0</v>
      </c>
      <c r="Q1514">
        <v>957</v>
      </c>
      <c r="R1514">
        <v>116000</v>
      </c>
      <c r="S1514">
        <v>46859</v>
      </c>
      <c r="T1514">
        <v>0.40395689655172401</v>
      </c>
      <c r="U1514">
        <v>1</v>
      </c>
    </row>
    <row r="1515" spans="1:21" x14ac:dyDescent="0.4">
      <c r="A1515">
        <v>1513</v>
      </c>
      <c r="B1515" t="s">
        <v>12060</v>
      </c>
      <c r="C1515" s="1">
        <v>45078</v>
      </c>
      <c r="D1515" t="s">
        <v>2550</v>
      </c>
      <c r="F1515">
        <v>50</v>
      </c>
      <c r="G1515">
        <v>20</v>
      </c>
      <c r="H1515">
        <v>10</v>
      </c>
      <c r="I1515">
        <v>50</v>
      </c>
      <c r="J1515">
        <v>50</v>
      </c>
      <c r="K1515">
        <v>94</v>
      </c>
      <c r="L1515">
        <v>78</v>
      </c>
      <c r="M1515">
        <v>48</v>
      </c>
      <c r="N1515">
        <v>0</v>
      </c>
      <c r="O1515">
        <v>1</v>
      </c>
      <c r="P1515">
        <v>0</v>
      </c>
      <c r="Q1515">
        <v>1101</v>
      </c>
      <c r="R1515">
        <v>114000</v>
      </c>
      <c r="S1515">
        <v>119142</v>
      </c>
      <c r="T1515">
        <v>1.0451052631578901</v>
      </c>
      <c r="U1515">
        <v>1</v>
      </c>
    </row>
    <row r="1516" spans="1:21" x14ac:dyDescent="0.4">
      <c r="A1516">
        <v>1514</v>
      </c>
      <c r="B1516" t="s">
        <v>12060</v>
      </c>
      <c r="C1516" s="1">
        <v>45078</v>
      </c>
      <c r="D1516" t="s">
        <v>2551</v>
      </c>
      <c r="F1516">
        <v>30</v>
      </c>
      <c r="G1516">
        <v>20</v>
      </c>
      <c r="H1516">
        <v>10</v>
      </c>
      <c r="I1516">
        <v>20</v>
      </c>
      <c r="J1516">
        <v>40</v>
      </c>
      <c r="K1516">
        <v>35</v>
      </c>
      <c r="L1516">
        <v>95</v>
      </c>
      <c r="M1516">
        <v>115</v>
      </c>
      <c r="N1516">
        <v>0</v>
      </c>
      <c r="O1516">
        <v>1</v>
      </c>
      <c r="P1516">
        <v>0</v>
      </c>
      <c r="Q1516">
        <v>1183</v>
      </c>
      <c r="R1516">
        <v>114000</v>
      </c>
      <c r="S1516">
        <v>168913</v>
      </c>
      <c r="T1516">
        <v>1.48169298245614</v>
      </c>
      <c r="U1516">
        <v>2</v>
      </c>
    </row>
    <row r="1517" spans="1:21" x14ac:dyDescent="0.4">
      <c r="A1517">
        <v>1515</v>
      </c>
      <c r="B1517" t="s">
        <v>12060</v>
      </c>
      <c r="C1517" s="1">
        <v>45078</v>
      </c>
      <c r="D1517" t="s">
        <v>2552</v>
      </c>
      <c r="F1517">
        <v>10</v>
      </c>
      <c r="G1517">
        <v>10</v>
      </c>
      <c r="H1517">
        <v>10</v>
      </c>
      <c r="I1517">
        <v>20</v>
      </c>
      <c r="J1517">
        <v>10</v>
      </c>
      <c r="K1517">
        <v>43</v>
      </c>
      <c r="L1517">
        <v>52</v>
      </c>
      <c r="M1517">
        <v>58</v>
      </c>
      <c r="N1517">
        <v>0</v>
      </c>
      <c r="O1517">
        <v>1</v>
      </c>
      <c r="P1517">
        <v>0</v>
      </c>
      <c r="Q1517">
        <v>1060</v>
      </c>
      <c r="R1517">
        <v>114000</v>
      </c>
      <c r="S1517">
        <v>86641</v>
      </c>
      <c r="T1517">
        <v>0.76000877192982397</v>
      </c>
      <c r="U1517">
        <v>1</v>
      </c>
    </row>
    <row r="1518" spans="1:21" x14ac:dyDescent="0.4">
      <c r="A1518">
        <v>1516</v>
      </c>
      <c r="B1518" t="s">
        <v>12060</v>
      </c>
      <c r="C1518" s="1">
        <v>45078</v>
      </c>
      <c r="D1518" t="s">
        <v>2553</v>
      </c>
      <c r="F1518">
        <v>30</v>
      </c>
      <c r="G1518">
        <v>20</v>
      </c>
      <c r="H1518">
        <v>10</v>
      </c>
      <c r="I1518">
        <v>30</v>
      </c>
      <c r="J1518">
        <v>30</v>
      </c>
      <c r="K1518">
        <v>50</v>
      </c>
      <c r="L1518">
        <v>51</v>
      </c>
      <c r="M1518">
        <v>47</v>
      </c>
      <c r="N1518">
        <v>0</v>
      </c>
      <c r="O1518">
        <v>0</v>
      </c>
      <c r="P1518">
        <v>0</v>
      </c>
      <c r="Q1518">
        <v>1220</v>
      </c>
      <c r="R1518">
        <v>114000</v>
      </c>
      <c r="S1518">
        <v>80179</v>
      </c>
      <c r="T1518">
        <v>0.70332456140350796</v>
      </c>
      <c r="U1518">
        <v>1</v>
      </c>
    </row>
    <row r="1519" spans="1:21" x14ac:dyDescent="0.4">
      <c r="A1519">
        <v>1517</v>
      </c>
      <c r="B1519" t="s">
        <v>12060</v>
      </c>
      <c r="C1519" s="1">
        <v>45047</v>
      </c>
      <c r="D1519" t="s">
        <v>2554</v>
      </c>
      <c r="F1519">
        <v>10</v>
      </c>
      <c r="G1519">
        <v>20</v>
      </c>
      <c r="H1519">
        <v>10</v>
      </c>
      <c r="I1519">
        <v>10</v>
      </c>
      <c r="J1519">
        <v>40</v>
      </c>
      <c r="K1519">
        <v>28</v>
      </c>
      <c r="L1519">
        <v>57</v>
      </c>
      <c r="M1519">
        <v>45</v>
      </c>
      <c r="N1519">
        <v>1</v>
      </c>
      <c r="O1519">
        <v>1</v>
      </c>
      <c r="P1519">
        <v>0</v>
      </c>
      <c r="Q1519">
        <v>1210</v>
      </c>
      <c r="R1519">
        <v>112000</v>
      </c>
      <c r="S1519">
        <v>476451</v>
      </c>
      <c r="T1519">
        <v>4.2540267857142799</v>
      </c>
      <c r="U1519">
        <v>3</v>
      </c>
    </row>
    <row r="1520" spans="1:21" x14ac:dyDescent="0.4">
      <c r="A1520">
        <v>1518</v>
      </c>
      <c r="B1520" t="s">
        <v>12060</v>
      </c>
      <c r="C1520" s="1">
        <v>45047</v>
      </c>
      <c r="D1520" t="s">
        <v>2555</v>
      </c>
      <c r="F1520">
        <v>20</v>
      </c>
      <c r="G1520">
        <v>20</v>
      </c>
      <c r="H1520">
        <v>20</v>
      </c>
      <c r="I1520">
        <v>50</v>
      </c>
      <c r="J1520">
        <v>20</v>
      </c>
      <c r="K1520">
        <v>53</v>
      </c>
      <c r="L1520">
        <v>93</v>
      </c>
      <c r="M1520">
        <v>87</v>
      </c>
      <c r="N1520">
        <v>0</v>
      </c>
      <c r="O1520">
        <v>0</v>
      </c>
      <c r="P1520">
        <v>0</v>
      </c>
      <c r="Q1520">
        <v>1295</v>
      </c>
      <c r="R1520">
        <v>112000</v>
      </c>
      <c r="S1520">
        <v>31754</v>
      </c>
      <c r="T1520">
        <v>0.28351785714285699</v>
      </c>
      <c r="U1520">
        <v>0</v>
      </c>
    </row>
    <row r="1521" spans="1:21" x14ac:dyDescent="0.4">
      <c r="A1521">
        <v>1519</v>
      </c>
      <c r="B1521" t="s">
        <v>12060</v>
      </c>
      <c r="C1521" s="1">
        <v>45047</v>
      </c>
      <c r="D1521" t="s">
        <v>2556</v>
      </c>
      <c r="E1521" t="s">
        <v>2557</v>
      </c>
      <c r="F1521">
        <v>10</v>
      </c>
      <c r="G1521">
        <v>20</v>
      </c>
      <c r="H1521">
        <v>50</v>
      </c>
      <c r="I1521">
        <v>20</v>
      </c>
      <c r="J1521">
        <v>20</v>
      </c>
      <c r="K1521">
        <v>52</v>
      </c>
      <c r="L1521">
        <v>51</v>
      </c>
      <c r="M1521">
        <v>55</v>
      </c>
      <c r="N1521">
        <v>1</v>
      </c>
      <c r="O1521">
        <v>1</v>
      </c>
      <c r="P1521">
        <v>12.684787330000001</v>
      </c>
      <c r="Q1521">
        <v>659</v>
      </c>
      <c r="R1521">
        <v>112000</v>
      </c>
      <c r="S1521">
        <v>53732</v>
      </c>
      <c r="T1521">
        <v>0.47975000000000001</v>
      </c>
      <c r="U1521">
        <v>1</v>
      </c>
    </row>
    <row r="1522" spans="1:21" x14ac:dyDescent="0.4">
      <c r="A1522">
        <v>1520</v>
      </c>
      <c r="B1522" t="s">
        <v>12060</v>
      </c>
      <c r="C1522" s="1">
        <v>45047</v>
      </c>
      <c r="D1522" t="s">
        <v>2558</v>
      </c>
      <c r="F1522">
        <v>10</v>
      </c>
      <c r="G1522">
        <v>10</v>
      </c>
      <c r="H1522">
        <v>10</v>
      </c>
      <c r="I1522">
        <v>10</v>
      </c>
      <c r="J1522">
        <v>20</v>
      </c>
      <c r="K1522">
        <v>23</v>
      </c>
      <c r="L1522">
        <v>15</v>
      </c>
      <c r="M1522">
        <v>12</v>
      </c>
      <c r="N1522">
        <v>1</v>
      </c>
      <c r="O1522">
        <v>1</v>
      </c>
      <c r="P1522">
        <v>0</v>
      </c>
      <c r="Q1522">
        <v>1199</v>
      </c>
      <c r="R1522">
        <v>112000</v>
      </c>
      <c r="S1522">
        <v>108972</v>
      </c>
      <c r="T1522">
        <v>0.97296428571428495</v>
      </c>
      <c r="U1522">
        <v>1</v>
      </c>
    </row>
    <row r="1523" spans="1:21" x14ac:dyDescent="0.4">
      <c r="A1523">
        <v>1521</v>
      </c>
      <c r="B1523" t="s">
        <v>12060</v>
      </c>
      <c r="C1523" s="1">
        <v>45047</v>
      </c>
      <c r="D1523" t="s">
        <v>2559</v>
      </c>
      <c r="F1523">
        <v>10</v>
      </c>
      <c r="G1523">
        <v>20</v>
      </c>
      <c r="H1523">
        <v>10</v>
      </c>
      <c r="I1523">
        <v>10</v>
      </c>
      <c r="J1523">
        <v>20</v>
      </c>
      <c r="K1523">
        <v>19</v>
      </c>
      <c r="L1523">
        <v>25</v>
      </c>
      <c r="M1523">
        <v>27</v>
      </c>
      <c r="N1523">
        <v>0</v>
      </c>
      <c r="O1523">
        <v>1</v>
      </c>
      <c r="P1523">
        <v>0</v>
      </c>
      <c r="Q1523">
        <v>897</v>
      </c>
      <c r="R1523">
        <v>112000</v>
      </c>
      <c r="S1523">
        <v>78981</v>
      </c>
      <c r="T1523">
        <v>0.70518749999999997</v>
      </c>
      <c r="U1523">
        <v>1</v>
      </c>
    </row>
    <row r="1524" spans="1:21" x14ac:dyDescent="0.4">
      <c r="A1524">
        <v>1522</v>
      </c>
      <c r="B1524" t="s">
        <v>12060</v>
      </c>
      <c r="C1524" s="1">
        <v>45047</v>
      </c>
      <c r="D1524" t="s">
        <v>2560</v>
      </c>
      <c r="F1524">
        <v>10</v>
      </c>
      <c r="G1524">
        <v>10</v>
      </c>
      <c r="H1524">
        <v>10</v>
      </c>
      <c r="I1524">
        <v>20</v>
      </c>
      <c r="J1524">
        <v>20</v>
      </c>
      <c r="K1524">
        <v>20</v>
      </c>
      <c r="L1524">
        <v>19</v>
      </c>
      <c r="M1524">
        <v>23</v>
      </c>
      <c r="N1524">
        <v>0</v>
      </c>
      <c r="O1524">
        <v>1</v>
      </c>
      <c r="P1524">
        <v>0</v>
      </c>
      <c r="Q1524">
        <v>952</v>
      </c>
      <c r="R1524">
        <v>112000</v>
      </c>
      <c r="S1524">
        <v>69116</v>
      </c>
      <c r="T1524">
        <v>0.61710714285714197</v>
      </c>
      <c r="U1524">
        <v>1</v>
      </c>
    </row>
    <row r="1525" spans="1:21" x14ac:dyDescent="0.4">
      <c r="A1525">
        <v>1523</v>
      </c>
      <c r="B1525" t="s">
        <v>12060</v>
      </c>
      <c r="C1525" s="1">
        <v>45017</v>
      </c>
      <c r="D1525" t="s">
        <v>2561</v>
      </c>
      <c r="E1525" t="s">
        <v>2562</v>
      </c>
      <c r="F1525">
        <v>10</v>
      </c>
      <c r="G1525">
        <v>10</v>
      </c>
      <c r="H1525">
        <v>10</v>
      </c>
      <c r="I1525">
        <v>20</v>
      </c>
      <c r="J1525">
        <v>20</v>
      </c>
      <c r="K1525">
        <v>19</v>
      </c>
      <c r="L1525">
        <v>15</v>
      </c>
      <c r="M1525">
        <v>20</v>
      </c>
      <c r="N1525">
        <v>1</v>
      </c>
      <c r="O1525">
        <v>2</v>
      </c>
      <c r="P1525">
        <v>0.77788628500000001</v>
      </c>
      <c r="Q1525">
        <v>925</v>
      </c>
      <c r="R1525">
        <v>111000</v>
      </c>
      <c r="S1525">
        <v>77791</v>
      </c>
      <c r="T1525">
        <v>0.700819819819819</v>
      </c>
      <c r="U1525">
        <v>1</v>
      </c>
    </row>
    <row r="1526" spans="1:21" x14ac:dyDescent="0.4">
      <c r="A1526">
        <v>1524</v>
      </c>
      <c r="B1526" t="s">
        <v>12060</v>
      </c>
      <c r="C1526" s="1">
        <v>45017</v>
      </c>
      <c r="D1526" t="s">
        <v>2563</v>
      </c>
      <c r="F1526">
        <v>10</v>
      </c>
      <c r="G1526">
        <v>20</v>
      </c>
      <c r="H1526">
        <v>10</v>
      </c>
      <c r="I1526">
        <v>20</v>
      </c>
      <c r="J1526">
        <v>10</v>
      </c>
      <c r="K1526">
        <v>31</v>
      </c>
      <c r="L1526">
        <v>27</v>
      </c>
      <c r="M1526">
        <v>25</v>
      </c>
      <c r="N1526">
        <v>0</v>
      </c>
      <c r="O1526">
        <v>1</v>
      </c>
      <c r="P1526">
        <v>0</v>
      </c>
      <c r="Q1526">
        <v>1159</v>
      </c>
      <c r="R1526">
        <v>111000</v>
      </c>
      <c r="S1526">
        <v>20498</v>
      </c>
      <c r="T1526">
        <v>0.18466666666666601</v>
      </c>
      <c r="U1526">
        <v>0</v>
      </c>
    </row>
    <row r="1527" spans="1:21" x14ac:dyDescent="0.4">
      <c r="A1527">
        <v>1525</v>
      </c>
      <c r="B1527" t="s">
        <v>12060</v>
      </c>
      <c r="C1527" s="1">
        <v>45017</v>
      </c>
      <c r="D1527" t="s">
        <v>2564</v>
      </c>
      <c r="F1527">
        <v>20</v>
      </c>
      <c r="G1527">
        <v>20</v>
      </c>
      <c r="H1527">
        <v>20</v>
      </c>
      <c r="I1527">
        <v>10</v>
      </c>
      <c r="J1527">
        <v>40</v>
      </c>
      <c r="K1527">
        <v>61</v>
      </c>
      <c r="L1527">
        <v>49</v>
      </c>
      <c r="M1527">
        <v>32</v>
      </c>
      <c r="N1527">
        <v>0</v>
      </c>
      <c r="O1527">
        <v>1</v>
      </c>
      <c r="P1527">
        <v>0</v>
      </c>
      <c r="Q1527">
        <v>879</v>
      </c>
      <c r="R1527">
        <v>111000</v>
      </c>
      <c r="S1527">
        <v>123703</v>
      </c>
      <c r="T1527">
        <v>1.1144414414414401</v>
      </c>
      <c r="U1527">
        <v>1</v>
      </c>
    </row>
    <row r="1528" spans="1:21" x14ac:dyDescent="0.4">
      <c r="A1528">
        <v>1526</v>
      </c>
      <c r="B1528" t="s">
        <v>12060</v>
      </c>
      <c r="C1528" s="1">
        <v>45017</v>
      </c>
      <c r="D1528" t="s">
        <v>2565</v>
      </c>
      <c r="F1528">
        <v>30</v>
      </c>
      <c r="G1528">
        <v>20</v>
      </c>
      <c r="H1528">
        <v>20</v>
      </c>
      <c r="I1528">
        <v>20</v>
      </c>
      <c r="J1528">
        <v>40</v>
      </c>
      <c r="K1528">
        <v>33</v>
      </c>
      <c r="L1528">
        <v>23</v>
      </c>
      <c r="M1528">
        <v>24</v>
      </c>
      <c r="N1528">
        <v>0</v>
      </c>
      <c r="O1528">
        <v>1</v>
      </c>
      <c r="P1528">
        <v>0</v>
      </c>
      <c r="Q1528">
        <v>836</v>
      </c>
      <c r="R1528">
        <v>111000</v>
      </c>
      <c r="S1528">
        <v>71620</v>
      </c>
      <c r="T1528">
        <v>0.64522522522522496</v>
      </c>
      <c r="U1528">
        <v>1</v>
      </c>
    </row>
    <row r="1529" spans="1:21" x14ac:dyDescent="0.4">
      <c r="A1529">
        <v>1527</v>
      </c>
      <c r="B1529" t="s">
        <v>12060</v>
      </c>
      <c r="C1529" s="1">
        <v>45017</v>
      </c>
      <c r="D1529" t="s">
        <v>2566</v>
      </c>
      <c r="F1529">
        <v>30</v>
      </c>
      <c r="G1529">
        <v>20</v>
      </c>
      <c r="H1529">
        <v>10</v>
      </c>
      <c r="I1529">
        <v>20</v>
      </c>
      <c r="J1529">
        <v>50</v>
      </c>
      <c r="K1529">
        <v>81</v>
      </c>
      <c r="L1529">
        <v>91</v>
      </c>
      <c r="M1529">
        <v>80</v>
      </c>
      <c r="N1529">
        <v>0</v>
      </c>
      <c r="O1529">
        <v>1</v>
      </c>
      <c r="P1529">
        <v>0</v>
      </c>
      <c r="Q1529">
        <v>1266</v>
      </c>
      <c r="R1529">
        <v>111000</v>
      </c>
      <c r="S1529">
        <v>67853</v>
      </c>
      <c r="T1529">
        <v>0.61128828828828796</v>
      </c>
      <c r="U1529">
        <v>1</v>
      </c>
    </row>
    <row r="1530" spans="1:21" x14ac:dyDescent="0.4">
      <c r="A1530">
        <v>1528</v>
      </c>
      <c r="B1530" t="s">
        <v>12060</v>
      </c>
      <c r="C1530" s="1">
        <v>44986</v>
      </c>
      <c r="D1530" t="s">
        <v>2567</v>
      </c>
      <c r="F1530">
        <v>20</v>
      </c>
      <c r="G1530">
        <v>20</v>
      </c>
      <c r="H1530">
        <v>10</v>
      </c>
      <c r="I1530">
        <v>10</v>
      </c>
      <c r="J1530">
        <v>50</v>
      </c>
      <c r="K1530">
        <v>239</v>
      </c>
      <c r="L1530">
        <v>248</v>
      </c>
      <c r="M1530">
        <v>238</v>
      </c>
      <c r="N1530">
        <v>0</v>
      </c>
      <c r="O1530">
        <v>1</v>
      </c>
      <c r="P1530">
        <v>0</v>
      </c>
      <c r="Q1530">
        <v>1030</v>
      </c>
      <c r="R1530">
        <v>109000</v>
      </c>
      <c r="S1530">
        <v>44812</v>
      </c>
      <c r="T1530">
        <v>0.41111926605504501</v>
      </c>
      <c r="U1530">
        <v>1</v>
      </c>
    </row>
    <row r="1531" spans="1:21" x14ac:dyDescent="0.4">
      <c r="A1531">
        <v>1529</v>
      </c>
      <c r="B1531" t="s">
        <v>12060</v>
      </c>
      <c r="C1531" s="1">
        <v>44986</v>
      </c>
      <c r="D1531" t="s">
        <v>2568</v>
      </c>
      <c r="F1531">
        <v>30</v>
      </c>
      <c r="G1531">
        <v>20</v>
      </c>
      <c r="H1531">
        <v>30</v>
      </c>
      <c r="I1531">
        <v>40</v>
      </c>
      <c r="J1531">
        <v>30</v>
      </c>
      <c r="K1531">
        <v>85</v>
      </c>
      <c r="L1531">
        <v>85</v>
      </c>
      <c r="M1531">
        <v>75</v>
      </c>
      <c r="N1531">
        <v>0</v>
      </c>
      <c r="O1531">
        <v>1</v>
      </c>
      <c r="P1531">
        <v>0</v>
      </c>
      <c r="Q1531">
        <v>1006</v>
      </c>
      <c r="R1531">
        <v>109000</v>
      </c>
      <c r="S1531">
        <v>93775</v>
      </c>
      <c r="T1531">
        <v>0.86032110091743097</v>
      </c>
      <c r="U1531">
        <v>1</v>
      </c>
    </row>
    <row r="1532" spans="1:21" x14ac:dyDescent="0.4">
      <c r="A1532">
        <v>1530</v>
      </c>
      <c r="B1532" t="s">
        <v>12060</v>
      </c>
      <c r="C1532" s="1">
        <v>44986</v>
      </c>
      <c r="D1532" t="s">
        <v>2569</v>
      </c>
      <c r="F1532">
        <v>20</v>
      </c>
      <c r="G1532">
        <v>20</v>
      </c>
      <c r="H1532">
        <v>10</v>
      </c>
      <c r="I1532">
        <v>20</v>
      </c>
      <c r="J1532">
        <v>40</v>
      </c>
      <c r="K1532">
        <v>86</v>
      </c>
      <c r="L1532">
        <v>83</v>
      </c>
      <c r="M1532">
        <v>83</v>
      </c>
      <c r="N1532">
        <v>0</v>
      </c>
      <c r="O1532">
        <v>1</v>
      </c>
      <c r="P1532">
        <v>0</v>
      </c>
      <c r="Q1532">
        <v>1209</v>
      </c>
      <c r="R1532">
        <v>109000</v>
      </c>
      <c r="S1532">
        <v>160300</v>
      </c>
      <c r="T1532">
        <v>1.4706422018348599</v>
      </c>
      <c r="U1532">
        <v>2</v>
      </c>
    </row>
    <row r="1533" spans="1:21" x14ac:dyDescent="0.4">
      <c r="A1533">
        <v>1531</v>
      </c>
      <c r="B1533" t="s">
        <v>12060</v>
      </c>
      <c r="C1533" s="1">
        <v>44986</v>
      </c>
      <c r="D1533" t="s">
        <v>2570</v>
      </c>
      <c r="E1533" t="s">
        <v>2571</v>
      </c>
      <c r="F1533">
        <v>20</v>
      </c>
      <c r="G1533">
        <v>20</v>
      </c>
      <c r="H1533">
        <v>50</v>
      </c>
      <c r="I1533">
        <v>40</v>
      </c>
      <c r="J1533">
        <v>50</v>
      </c>
      <c r="K1533">
        <v>24</v>
      </c>
      <c r="L1533">
        <v>17</v>
      </c>
      <c r="M1533">
        <v>10</v>
      </c>
      <c r="N1533">
        <v>1</v>
      </c>
      <c r="O1533">
        <v>1</v>
      </c>
      <c r="P1533">
        <v>4.1202256940000002</v>
      </c>
      <c r="Q1533">
        <v>1108</v>
      </c>
      <c r="R1533">
        <v>109000</v>
      </c>
      <c r="S1533">
        <v>292232</v>
      </c>
      <c r="T1533">
        <v>2.6810275229357798</v>
      </c>
      <c r="U1533">
        <v>2</v>
      </c>
    </row>
    <row r="1534" spans="1:21" x14ac:dyDescent="0.4">
      <c r="A1534">
        <v>1532</v>
      </c>
      <c r="B1534" t="s">
        <v>12060</v>
      </c>
      <c r="C1534" s="1">
        <v>44986</v>
      </c>
      <c r="D1534" t="s">
        <v>2572</v>
      </c>
      <c r="F1534">
        <v>20</v>
      </c>
      <c r="G1534">
        <v>10</v>
      </c>
      <c r="H1534">
        <v>10</v>
      </c>
      <c r="I1534">
        <v>20</v>
      </c>
      <c r="J1534">
        <v>40</v>
      </c>
      <c r="K1534">
        <v>66</v>
      </c>
      <c r="L1534">
        <v>37</v>
      </c>
      <c r="M1534">
        <v>24</v>
      </c>
      <c r="N1534">
        <v>0</v>
      </c>
      <c r="O1534">
        <v>1</v>
      </c>
      <c r="P1534">
        <v>0</v>
      </c>
      <c r="Q1534">
        <v>1030</v>
      </c>
      <c r="R1534">
        <v>109000</v>
      </c>
      <c r="S1534">
        <v>57715</v>
      </c>
      <c r="T1534">
        <v>0.52949541284403601</v>
      </c>
      <c r="U1534">
        <v>1</v>
      </c>
    </row>
    <row r="1535" spans="1:21" x14ac:dyDescent="0.4">
      <c r="A1535">
        <v>1533</v>
      </c>
      <c r="B1535" t="s">
        <v>12060</v>
      </c>
      <c r="C1535" s="1">
        <v>44986</v>
      </c>
      <c r="D1535" t="s">
        <v>2573</v>
      </c>
      <c r="F1535">
        <v>30</v>
      </c>
      <c r="G1535">
        <v>20</v>
      </c>
      <c r="H1535">
        <v>20</v>
      </c>
      <c r="I1535">
        <v>10</v>
      </c>
      <c r="J1535">
        <v>50</v>
      </c>
      <c r="K1535">
        <v>125</v>
      </c>
      <c r="L1535">
        <v>122</v>
      </c>
      <c r="M1535">
        <v>117</v>
      </c>
      <c r="N1535">
        <v>1</v>
      </c>
      <c r="O1535">
        <v>1</v>
      </c>
      <c r="P1535">
        <v>0</v>
      </c>
      <c r="Q1535">
        <v>685</v>
      </c>
      <c r="R1535">
        <v>109000</v>
      </c>
      <c r="S1535">
        <v>151421</v>
      </c>
      <c r="T1535">
        <v>1.3891834862385299</v>
      </c>
      <c r="U1535">
        <v>2</v>
      </c>
    </row>
    <row r="1536" spans="1:21" x14ac:dyDescent="0.4">
      <c r="A1536">
        <v>1534</v>
      </c>
      <c r="B1536" t="s">
        <v>12060</v>
      </c>
      <c r="C1536" s="1">
        <v>44958</v>
      </c>
      <c r="D1536" t="s">
        <v>2574</v>
      </c>
      <c r="F1536">
        <v>10</v>
      </c>
      <c r="G1536">
        <v>20</v>
      </c>
      <c r="H1536">
        <v>20</v>
      </c>
      <c r="I1536">
        <v>40</v>
      </c>
      <c r="J1536">
        <v>10</v>
      </c>
      <c r="K1536">
        <v>26</v>
      </c>
      <c r="L1536">
        <v>26</v>
      </c>
      <c r="M1536">
        <v>20</v>
      </c>
      <c r="N1536">
        <v>0</v>
      </c>
      <c r="O1536">
        <v>0</v>
      </c>
      <c r="P1536">
        <v>0</v>
      </c>
      <c r="Q1536">
        <v>810</v>
      </c>
      <c r="R1536">
        <v>107000</v>
      </c>
      <c r="S1536">
        <v>40118</v>
      </c>
      <c r="T1536">
        <v>0.37493457943925201</v>
      </c>
      <c r="U1536">
        <v>0</v>
      </c>
    </row>
    <row r="1537" spans="1:21" x14ac:dyDescent="0.4">
      <c r="A1537">
        <v>1535</v>
      </c>
      <c r="B1537" t="s">
        <v>12060</v>
      </c>
      <c r="C1537" s="1">
        <v>44958</v>
      </c>
      <c r="D1537" t="s">
        <v>2575</v>
      </c>
      <c r="F1537">
        <v>20</v>
      </c>
      <c r="G1537">
        <v>20</v>
      </c>
      <c r="H1537">
        <v>10</v>
      </c>
      <c r="I1537">
        <v>30</v>
      </c>
      <c r="J1537">
        <v>20</v>
      </c>
      <c r="K1537">
        <v>25</v>
      </c>
      <c r="L1537">
        <v>27</v>
      </c>
      <c r="M1537">
        <v>32</v>
      </c>
      <c r="N1537">
        <v>0</v>
      </c>
      <c r="O1537">
        <v>1</v>
      </c>
      <c r="P1537">
        <v>0</v>
      </c>
      <c r="Q1537">
        <v>1314</v>
      </c>
      <c r="R1537">
        <v>107000</v>
      </c>
      <c r="S1537">
        <v>249036</v>
      </c>
      <c r="T1537">
        <v>2.3274392523364398</v>
      </c>
      <c r="U1537">
        <v>2</v>
      </c>
    </row>
    <row r="1538" spans="1:21" x14ac:dyDescent="0.4">
      <c r="A1538">
        <v>1536</v>
      </c>
      <c r="B1538" t="s">
        <v>12060</v>
      </c>
      <c r="C1538" s="1">
        <v>44958</v>
      </c>
      <c r="D1538" t="s">
        <v>2576</v>
      </c>
      <c r="E1538" t="s">
        <v>2571</v>
      </c>
      <c r="F1538">
        <v>10</v>
      </c>
      <c r="G1538">
        <v>10</v>
      </c>
      <c r="H1538">
        <v>40</v>
      </c>
      <c r="I1538">
        <v>20</v>
      </c>
      <c r="J1538">
        <v>20</v>
      </c>
      <c r="K1538">
        <v>13</v>
      </c>
      <c r="L1538">
        <v>12</v>
      </c>
      <c r="M1538">
        <v>16</v>
      </c>
      <c r="N1538">
        <v>1</v>
      </c>
      <c r="O1538">
        <v>1</v>
      </c>
      <c r="P1538">
        <v>4.3364800350000001</v>
      </c>
      <c r="Q1538">
        <v>1209</v>
      </c>
      <c r="R1538">
        <v>107000</v>
      </c>
      <c r="S1538">
        <v>15579</v>
      </c>
      <c r="T1538">
        <v>0.145598130841121</v>
      </c>
      <c r="U1538">
        <v>0</v>
      </c>
    </row>
    <row r="1539" spans="1:21" x14ac:dyDescent="0.4">
      <c r="A1539">
        <v>1537</v>
      </c>
      <c r="B1539" t="s">
        <v>12060</v>
      </c>
      <c r="C1539" s="1">
        <v>44958</v>
      </c>
      <c r="D1539" t="s">
        <v>2577</v>
      </c>
      <c r="F1539">
        <v>10</v>
      </c>
      <c r="G1539">
        <v>20</v>
      </c>
      <c r="H1539">
        <v>20</v>
      </c>
      <c r="I1539">
        <v>20</v>
      </c>
      <c r="J1539">
        <v>10</v>
      </c>
      <c r="K1539">
        <v>133</v>
      </c>
      <c r="L1539">
        <v>122</v>
      </c>
      <c r="M1539">
        <v>100</v>
      </c>
      <c r="N1539">
        <v>0</v>
      </c>
      <c r="O1539">
        <v>1</v>
      </c>
      <c r="P1539">
        <v>0</v>
      </c>
      <c r="Q1539">
        <v>856</v>
      </c>
      <c r="R1539">
        <v>107000</v>
      </c>
      <c r="S1539">
        <v>26267</v>
      </c>
      <c r="T1539">
        <v>0.24548598130841101</v>
      </c>
      <c r="U1539">
        <v>0</v>
      </c>
    </row>
    <row r="1540" spans="1:21" x14ac:dyDescent="0.4">
      <c r="A1540">
        <v>1538</v>
      </c>
      <c r="B1540" t="s">
        <v>12060</v>
      </c>
      <c r="C1540" s="1">
        <v>44958</v>
      </c>
      <c r="D1540" t="s">
        <v>2578</v>
      </c>
      <c r="F1540">
        <v>20</v>
      </c>
      <c r="G1540">
        <v>20</v>
      </c>
      <c r="H1540">
        <v>10</v>
      </c>
      <c r="I1540">
        <v>20</v>
      </c>
      <c r="J1540">
        <v>40</v>
      </c>
      <c r="K1540">
        <v>54</v>
      </c>
      <c r="L1540">
        <v>46</v>
      </c>
      <c r="M1540">
        <v>40</v>
      </c>
      <c r="N1540">
        <v>0</v>
      </c>
      <c r="O1540">
        <v>1</v>
      </c>
      <c r="P1540">
        <v>0</v>
      </c>
      <c r="Q1540">
        <v>1190</v>
      </c>
      <c r="R1540">
        <v>107000</v>
      </c>
      <c r="S1540">
        <v>43780</v>
      </c>
      <c r="T1540">
        <v>0.40915887850467197</v>
      </c>
      <c r="U1540">
        <v>1</v>
      </c>
    </row>
    <row r="1541" spans="1:21" x14ac:dyDescent="0.4">
      <c r="A1541">
        <v>1539</v>
      </c>
      <c r="B1541" t="s">
        <v>12060</v>
      </c>
      <c r="C1541" s="1">
        <v>44958</v>
      </c>
      <c r="D1541" t="s">
        <v>2579</v>
      </c>
      <c r="F1541">
        <v>10</v>
      </c>
      <c r="G1541">
        <v>20</v>
      </c>
      <c r="H1541">
        <v>10</v>
      </c>
      <c r="I1541">
        <v>10</v>
      </c>
      <c r="J1541">
        <v>20</v>
      </c>
      <c r="K1541">
        <v>25</v>
      </c>
      <c r="L1541">
        <v>21</v>
      </c>
      <c r="M1541">
        <v>19</v>
      </c>
      <c r="N1541">
        <v>0</v>
      </c>
      <c r="O1541">
        <v>1</v>
      </c>
      <c r="P1541">
        <v>0</v>
      </c>
      <c r="Q1541">
        <v>1119</v>
      </c>
      <c r="R1541">
        <v>107000</v>
      </c>
      <c r="S1541">
        <v>148300</v>
      </c>
      <c r="T1541">
        <v>1.38598130841121</v>
      </c>
      <c r="U1541">
        <v>2</v>
      </c>
    </row>
    <row r="1542" spans="1:21" x14ac:dyDescent="0.4">
      <c r="A1542">
        <v>1540</v>
      </c>
      <c r="B1542" t="s">
        <v>12060</v>
      </c>
      <c r="C1542" s="1">
        <v>44958</v>
      </c>
      <c r="D1542" t="s">
        <v>2580</v>
      </c>
      <c r="F1542">
        <v>10</v>
      </c>
      <c r="G1542">
        <v>10</v>
      </c>
      <c r="H1542">
        <v>10</v>
      </c>
      <c r="I1542">
        <v>20</v>
      </c>
      <c r="J1542">
        <v>10</v>
      </c>
      <c r="K1542">
        <v>27</v>
      </c>
      <c r="L1542">
        <v>29</v>
      </c>
      <c r="M1542">
        <v>23</v>
      </c>
      <c r="N1542">
        <v>0</v>
      </c>
      <c r="O1542">
        <v>1</v>
      </c>
      <c r="P1542">
        <v>0</v>
      </c>
      <c r="Q1542">
        <v>1234</v>
      </c>
      <c r="R1542">
        <v>107000</v>
      </c>
      <c r="S1542">
        <v>106361</v>
      </c>
      <c r="T1542">
        <v>0.99402803738317702</v>
      </c>
      <c r="U1542">
        <v>1</v>
      </c>
    </row>
    <row r="1543" spans="1:21" x14ac:dyDescent="0.4">
      <c r="A1543">
        <v>1541</v>
      </c>
      <c r="B1543" t="s">
        <v>12060</v>
      </c>
      <c r="C1543" s="1">
        <v>44958</v>
      </c>
      <c r="D1543" t="s">
        <v>2581</v>
      </c>
      <c r="F1543">
        <v>10</v>
      </c>
      <c r="G1543">
        <v>20</v>
      </c>
      <c r="H1543">
        <v>10</v>
      </c>
      <c r="I1543">
        <v>20</v>
      </c>
      <c r="J1543">
        <v>30</v>
      </c>
      <c r="K1543">
        <v>77</v>
      </c>
      <c r="L1543">
        <v>48</v>
      </c>
      <c r="M1543">
        <v>48</v>
      </c>
      <c r="N1543">
        <v>1</v>
      </c>
      <c r="O1543">
        <v>1</v>
      </c>
      <c r="P1543">
        <v>2.521267361</v>
      </c>
      <c r="Q1543">
        <v>1072</v>
      </c>
      <c r="R1543">
        <v>107000</v>
      </c>
      <c r="S1543">
        <v>178629</v>
      </c>
      <c r="T1543">
        <v>1.6694299065420499</v>
      </c>
      <c r="U1543">
        <v>2</v>
      </c>
    </row>
    <row r="1544" spans="1:21" x14ac:dyDescent="0.4">
      <c r="A1544">
        <v>1542</v>
      </c>
      <c r="B1544" t="s">
        <v>12060</v>
      </c>
      <c r="C1544" s="1">
        <v>44927</v>
      </c>
      <c r="D1544" t="s">
        <v>2582</v>
      </c>
      <c r="F1544">
        <v>20</v>
      </c>
      <c r="G1544">
        <v>10</v>
      </c>
      <c r="H1544">
        <v>20</v>
      </c>
      <c r="I1544">
        <v>20</v>
      </c>
      <c r="J1544">
        <v>40</v>
      </c>
      <c r="K1544">
        <v>29</v>
      </c>
      <c r="L1544">
        <v>19</v>
      </c>
      <c r="M1544">
        <v>15</v>
      </c>
      <c r="N1544">
        <v>0</v>
      </c>
      <c r="O1544">
        <v>1</v>
      </c>
      <c r="P1544">
        <v>0</v>
      </c>
      <c r="Q1544">
        <v>941</v>
      </c>
      <c r="R1544">
        <v>103000</v>
      </c>
      <c r="S1544">
        <v>90184</v>
      </c>
      <c r="T1544">
        <v>0.87557281553398003</v>
      </c>
      <c r="U1544">
        <v>1</v>
      </c>
    </row>
    <row r="1545" spans="1:21" x14ac:dyDescent="0.4">
      <c r="A1545">
        <v>1543</v>
      </c>
      <c r="B1545" t="s">
        <v>12060</v>
      </c>
      <c r="C1545" s="1">
        <v>44927</v>
      </c>
      <c r="D1545" t="s">
        <v>2583</v>
      </c>
      <c r="F1545">
        <v>10</v>
      </c>
      <c r="G1545">
        <v>20</v>
      </c>
      <c r="H1545">
        <v>10</v>
      </c>
      <c r="I1545">
        <v>10</v>
      </c>
      <c r="J1545">
        <v>20</v>
      </c>
      <c r="K1545">
        <v>90</v>
      </c>
      <c r="L1545">
        <v>82</v>
      </c>
      <c r="M1545">
        <v>56</v>
      </c>
      <c r="N1545">
        <v>0</v>
      </c>
      <c r="O1545">
        <v>2</v>
      </c>
      <c r="P1545">
        <v>0</v>
      </c>
      <c r="Q1545">
        <v>1038</v>
      </c>
      <c r="R1545">
        <v>103000</v>
      </c>
      <c r="S1545">
        <v>164099</v>
      </c>
      <c r="T1545">
        <v>1.59319417475728</v>
      </c>
      <c r="U1545">
        <v>2</v>
      </c>
    </row>
    <row r="1546" spans="1:21" x14ac:dyDescent="0.4">
      <c r="A1546">
        <v>1544</v>
      </c>
      <c r="B1546" t="s">
        <v>12060</v>
      </c>
      <c r="C1546" s="1">
        <v>44927</v>
      </c>
      <c r="D1546" t="s">
        <v>2584</v>
      </c>
      <c r="F1546">
        <v>20</v>
      </c>
      <c r="G1546">
        <v>20</v>
      </c>
      <c r="H1546">
        <v>20</v>
      </c>
      <c r="I1546">
        <v>20</v>
      </c>
      <c r="J1546">
        <v>30</v>
      </c>
      <c r="K1546">
        <v>29</v>
      </c>
      <c r="L1546">
        <v>23</v>
      </c>
      <c r="M1546">
        <v>16</v>
      </c>
      <c r="N1546">
        <v>0</v>
      </c>
      <c r="O1546">
        <v>1</v>
      </c>
      <c r="P1546">
        <v>0</v>
      </c>
      <c r="Q1546">
        <v>1043</v>
      </c>
      <c r="R1546">
        <v>103000</v>
      </c>
      <c r="S1546">
        <v>133370</v>
      </c>
      <c r="T1546">
        <v>1.29485436893203</v>
      </c>
      <c r="U1546">
        <v>2</v>
      </c>
    </row>
    <row r="1547" spans="1:21" x14ac:dyDescent="0.4">
      <c r="A1547">
        <v>1545</v>
      </c>
      <c r="B1547" t="s">
        <v>12060</v>
      </c>
      <c r="C1547" s="1">
        <v>44927</v>
      </c>
      <c r="D1547" t="s">
        <v>2585</v>
      </c>
      <c r="F1547">
        <v>30</v>
      </c>
      <c r="G1547">
        <v>20</v>
      </c>
      <c r="H1547">
        <v>20</v>
      </c>
      <c r="I1547">
        <v>20</v>
      </c>
      <c r="J1547">
        <v>40</v>
      </c>
      <c r="K1547">
        <v>38</v>
      </c>
      <c r="L1547">
        <v>30</v>
      </c>
      <c r="M1547">
        <v>26</v>
      </c>
      <c r="N1547">
        <v>0</v>
      </c>
      <c r="O1547">
        <v>1</v>
      </c>
      <c r="P1547">
        <v>0</v>
      </c>
      <c r="Q1547">
        <v>993</v>
      </c>
      <c r="R1547">
        <v>103000</v>
      </c>
      <c r="S1547">
        <v>58459</v>
      </c>
      <c r="T1547">
        <v>0.56756310679611599</v>
      </c>
      <c r="U1547">
        <v>1</v>
      </c>
    </row>
    <row r="1548" spans="1:21" x14ac:dyDescent="0.4">
      <c r="A1548">
        <v>1546</v>
      </c>
      <c r="B1548" t="s">
        <v>12060</v>
      </c>
      <c r="C1548" s="1">
        <v>44927</v>
      </c>
      <c r="D1548" t="s">
        <v>2586</v>
      </c>
      <c r="F1548">
        <v>10</v>
      </c>
      <c r="G1548">
        <v>10</v>
      </c>
      <c r="H1548">
        <v>20</v>
      </c>
      <c r="I1548">
        <v>20</v>
      </c>
      <c r="J1548">
        <v>10</v>
      </c>
      <c r="K1548">
        <v>66</v>
      </c>
      <c r="L1548">
        <v>41</v>
      </c>
      <c r="M1548">
        <v>28</v>
      </c>
      <c r="N1548">
        <v>0</v>
      </c>
      <c r="O1548">
        <v>1</v>
      </c>
      <c r="P1548">
        <v>0</v>
      </c>
      <c r="Q1548">
        <v>1221</v>
      </c>
      <c r="R1548">
        <v>103000</v>
      </c>
      <c r="S1548">
        <v>198481</v>
      </c>
      <c r="T1548">
        <v>1.927</v>
      </c>
      <c r="U1548">
        <v>2</v>
      </c>
    </row>
    <row r="1549" spans="1:21" x14ac:dyDescent="0.4">
      <c r="A1549">
        <v>1547</v>
      </c>
      <c r="B1549" t="s">
        <v>12060</v>
      </c>
      <c r="C1549" s="1">
        <v>44927</v>
      </c>
      <c r="D1549" t="s">
        <v>2587</v>
      </c>
      <c r="F1549">
        <v>10</v>
      </c>
      <c r="G1549">
        <v>10</v>
      </c>
      <c r="H1549">
        <v>10</v>
      </c>
      <c r="I1549">
        <v>20</v>
      </c>
      <c r="J1549">
        <v>20</v>
      </c>
      <c r="K1549">
        <v>94</v>
      </c>
      <c r="L1549">
        <v>83</v>
      </c>
      <c r="M1549">
        <v>82</v>
      </c>
      <c r="N1549">
        <v>0</v>
      </c>
      <c r="O1549">
        <v>1</v>
      </c>
      <c r="P1549">
        <v>0</v>
      </c>
      <c r="Q1549">
        <v>1025</v>
      </c>
      <c r="R1549">
        <v>103000</v>
      </c>
      <c r="S1549">
        <v>32084</v>
      </c>
      <c r="T1549">
        <v>0.31149514563106701</v>
      </c>
      <c r="U1549">
        <v>0</v>
      </c>
    </row>
    <row r="1550" spans="1:21" x14ac:dyDescent="0.4">
      <c r="A1550">
        <v>1548</v>
      </c>
      <c r="B1550" t="s">
        <v>12060</v>
      </c>
      <c r="C1550" s="1">
        <v>44927</v>
      </c>
      <c r="D1550" t="s">
        <v>2588</v>
      </c>
      <c r="F1550">
        <v>10</v>
      </c>
      <c r="G1550">
        <v>10</v>
      </c>
      <c r="H1550">
        <v>10</v>
      </c>
      <c r="I1550">
        <v>20</v>
      </c>
      <c r="J1550">
        <v>20</v>
      </c>
      <c r="K1550">
        <v>82</v>
      </c>
      <c r="L1550">
        <v>84</v>
      </c>
      <c r="M1550">
        <v>80</v>
      </c>
      <c r="N1550">
        <v>0</v>
      </c>
      <c r="O1550">
        <v>1</v>
      </c>
      <c r="P1550">
        <v>0</v>
      </c>
      <c r="Q1550">
        <v>873</v>
      </c>
      <c r="R1550">
        <v>103000</v>
      </c>
      <c r="S1550">
        <v>725714</v>
      </c>
      <c r="T1550">
        <v>7.0457669902912601</v>
      </c>
      <c r="U1550">
        <v>3</v>
      </c>
    </row>
    <row r="1551" spans="1:21" x14ac:dyDescent="0.4">
      <c r="A1551">
        <v>1549</v>
      </c>
      <c r="B1551" t="s">
        <v>12060</v>
      </c>
      <c r="C1551" s="1">
        <v>44927</v>
      </c>
      <c r="D1551" t="s">
        <v>2589</v>
      </c>
      <c r="F1551">
        <v>10</v>
      </c>
      <c r="G1551">
        <v>10</v>
      </c>
      <c r="H1551">
        <v>20</v>
      </c>
      <c r="I1551">
        <v>30</v>
      </c>
      <c r="J1551">
        <v>20</v>
      </c>
      <c r="K1551">
        <v>17</v>
      </c>
      <c r="L1551">
        <v>23</v>
      </c>
      <c r="M1551">
        <v>20</v>
      </c>
      <c r="N1551">
        <v>0</v>
      </c>
      <c r="O1551">
        <v>1</v>
      </c>
      <c r="P1551">
        <v>0</v>
      </c>
      <c r="Q1551">
        <v>1059</v>
      </c>
      <c r="R1551">
        <v>103000</v>
      </c>
      <c r="S1551">
        <v>34471</v>
      </c>
      <c r="T1551">
        <v>0.334669902912621</v>
      </c>
      <c r="U1551">
        <v>0</v>
      </c>
    </row>
    <row r="1552" spans="1:21" x14ac:dyDescent="0.4">
      <c r="A1552">
        <v>1550</v>
      </c>
      <c r="B1552" t="s">
        <v>12060</v>
      </c>
      <c r="C1552" s="1">
        <v>44896</v>
      </c>
      <c r="D1552" t="s">
        <v>2590</v>
      </c>
      <c r="F1552">
        <v>10</v>
      </c>
      <c r="G1552">
        <v>20</v>
      </c>
      <c r="H1552">
        <v>10</v>
      </c>
      <c r="I1552">
        <v>10</v>
      </c>
      <c r="J1552">
        <v>40</v>
      </c>
      <c r="K1552">
        <v>64</v>
      </c>
      <c r="L1552">
        <v>54</v>
      </c>
      <c r="M1552">
        <v>32</v>
      </c>
      <c r="N1552">
        <v>1</v>
      </c>
      <c r="O1552">
        <v>1</v>
      </c>
      <c r="P1552">
        <v>0</v>
      </c>
      <c r="Q1552">
        <v>660</v>
      </c>
      <c r="R1552">
        <v>97500</v>
      </c>
      <c r="S1552">
        <v>70162</v>
      </c>
      <c r="T1552">
        <v>0.719610256410256</v>
      </c>
      <c r="U1552">
        <v>1</v>
      </c>
    </row>
    <row r="1553" spans="1:21" x14ac:dyDescent="0.4">
      <c r="A1553">
        <v>1551</v>
      </c>
      <c r="B1553" t="s">
        <v>12060</v>
      </c>
      <c r="C1553" s="1">
        <v>44896</v>
      </c>
      <c r="D1553" t="s">
        <v>2591</v>
      </c>
      <c r="E1553" t="s">
        <v>2592</v>
      </c>
      <c r="F1553">
        <v>20</v>
      </c>
      <c r="G1553">
        <v>10</v>
      </c>
      <c r="H1553">
        <v>30</v>
      </c>
      <c r="I1553">
        <v>20</v>
      </c>
      <c r="J1553">
        <v>20</v>
      </c>
      <c r="K1553">
        <v>19</v>
      </c>
      <c r="L1553">
        <v>26</v>
      </c>
      <c r="M1553">
        <v>33</v>
      </c>
      <c r="N1553">
        <v>1</v>
      </c>
      <c r="O1553">
        <v>1</v>
      </c>
      <c r="P1553">
        <v>6.1515842010000004</v>
      </c>
      <c r="Q1553">
        <v>697</v>
      </c>
      <c r="R1553">
        <v>97500</v>
      </c>
      <c r="S1553">
        <v>40353</v>
      </c>
      <c r="T1553">
        <v>0.41387692307692298</v>
      </c>
      <c r="U1553">
        <v>1</v>
      </c>
    </row>
    <row r="1554" spans="1:21" x14ac:dyDescent="0.4">
      <c r="A1554">
        <v>1552</v>
      </c>
      <c r="B1554" t="s">
        <v>12060</v>
      </c>
      <c r="C1554" s="1">
        <v>44896</v>
      </c>
      <c r="D1554" t="s">
        <v>2593</v>
      </c>
      <c r="F1554">
        <v>20</v>
      </c>
      <c r="G1554">
        <v>20</v>
      </c>
      <c r="H1554">
        <v>10</v>
      </c>
      <c r="I1554">
        <v>20</v>
      </c>
      <c r="J1554">
        <v>20</v>
      </c>
      <c r="K1554">
        <v>121</v>
      </c>
      <c r="L1554">
        <v>75</v>
      </c>
      <c r="M1554">
        <v>32</v>
      </c>
      <c r="N1554">
        <v>0</v>
      </c>
      <c r="O1554">
        <v>0</v>
      </c>
      <c r="P1554">
        <v>0</v>
      </c>
      <c r="Q1554">
        <v>1094</v>
      </c>
      <c r="R1554">
        <v>97500</v>
      </c>
      <c r="S1554">
        <v>82485</v>
      </c>
      <c r="T1554">
        <v>0.84599999999999997</v>
      </c>
      <c r="U1554">
        <v>1</v>
      </c>
    </row>
    <row r="1555" spans="1:21" x14ac:dyDescent="0.4">
      <c r="A1555">
        <v>1553</v>
      </c>
      <c r="B1555" t="s">
        <v>12060</v>
      </c>
      <c r="C1555" s="1">
        <v>44896</v>
      </c>
      <c r="D1555" t="s">
        <v>2594</v>
      </c>
      <c r="F1555">
        <v>20</v>
      </c>
      <c r="G1555">
        <v>20</v>
      </c>
      <c r="H1555">
        <v>10</v>
      </c>
      <c r="I1555">
        <v>20</v>
      </c>
      <c r="J1555">
        <v>40</v>
      </c>
      <c r="K1555">
        <v>38</v>
      </c>
      <c r="L1555">
        <v>27</v>
      </c>
      <c r="M1555">
        <v>28</v>
      </c>
      <c r="N1555">
        <v>1</v>
      </c>
      <c r="O1555">
        <v>1</v>
      </c>
      <c r="P1555">
        <v>0</v>
      </c>
      <c r="Q1555">
        <v>880</v>
      </c>
      <c r="R1555">
        <v>97500</v>
      </c>
      <c r="S1555">
        <v>60399</v>
      </c>
      <c r="T1555">
        <v>0.61947692307692304</v>
      </c>
      <c r="U1555">
        <v>1</v>
      </c>
    </row>
    <row r="1556" spans="1:21" x14ac:dyDescent="0.4">
      <c r="A1556">
        <v>1554</v>
      </c>
      <c r="B1556" t="s">
        <v>12060</v>
      </c>
      <c r="C1556" s="1">
        <v>44896</v>
      </c>
      <c r="D1556" t="s">
        <v>2595</v>
      </c>
      <c r="F1556">
        <v>10</v>
      </c>
      <c r="G1556">
        <v>10</v>
      </c>
      <c r="H1556">
        <v>20</v>
      </c>
      <c r="I1556">
        <v>10</v>
      </c>
      <c r="J1556">
        <v>20</v>
      </c>
      <c r="K1556">
        <v>117</v>
      </c>
      <c r="L1556">
        <v>119</v>
      </c>
      <c r="M1556">
        <v>115</v>
      </c>
      <c r="N1556">
        <v>0</v>
      </c>
      <c r="O1556">
        <v>1</v>
      </c>
      <c r="P1556">
        <v>0</v>
      </c>
      <c r="Q1556">
        <v>1135</v>
      </c>
      <c r="R1556">
        <v>97500</v>
      </c>
      <c r="S1556">
        <v>1197425</v>
      </c>
      <c r="T1556">
        <v>12.281282051282</v>
      </c>
      <c r="U1556">
        <v>3</v>
      </c>
    </row>
    <row r="1557" spans="1:21" x14ac:dyDescent="0.4">
      <c r="A1557">
        <v>1555</v>
      </c>
      <c r="B1557" t="s">
        <v>12060</v>
      </c>
      <c r="C1557" s="1">
        <v>44896</v>
      </c>
      <c r="D1557" t="s">
        <v>2596</v>
      </c>
      <c r="F1557">
        <v>20</v>
      </c>
      <c r="G1557">
        <v>20</v>
      </c>
      <c r="H1557">
        <v>10</v>
      </c>
      <c r="I1557">
        <v>20</v>
      </c>
      <c r="J1557">
        <v>40</v>
      </c>
      <c r="K1557">
        <v>95</v>
      </c>
      <c r="L1557">
        <v>75</v>
      </c>
      <c r="M1557">
        <v>55</v>
      </c>
      <c r="N1557">
        <v>0</v>
      </c>
      <c r="O1557">
        <v>1</v>
      </c>
      <c r="P1557">
        <v>0</v>
      </c>
      <c r="Q1557">
        <v>997</v>
      </c>
      <c r="R1557">
        <v>97500</v>
      </c>
      <c r="S1557">
        <v>86476</v>
      </c>
      <c r="T1557">
        <v>0.88693333333333302</v>
      </c>
      <c r="U1557">
        <v>1</v>
      </c>
    </row>
    <row r="1558" spans="1:21" x14ac:dyDescent="0.4">
      <c r="A1558">
        <v>1556</v>
      </c>
      <c r="B1558" t="s">
        <v>12060</v>
      </c>
      <c r="C1558" s="1">
        <v>44896</v>
      </c>
      <c r="D1558" t="s">
        <v>2597</v>
      </c>
      <c r="F1558">
        <v>10</v>
      </c>
      <c r="G1558">
        <v>20</v>
      </c>
      <c r="H1558">
        <v>20</v>
      </c>
      <c r="I1558">
        <v>10</v>
      </c>
      <c r="J1558">
        <v>20</v>
      </c>
      <c r="K1558">
        <v>24</v>
      </c>
      <c r="L1558">
        <v>21</v>
      </c>
      <c r="M1558">
        <v>20</v>
      </c>
      <c r="N1558">
        <v>0</v>
      </c>
      <c r="O1558">
        <v>1</v>
      </c>
      <c r="P1558">
        <v>0</v>
      </c>
      <c r="Q1558">
        <v>648</v>
      </c>
      <c r="R1558">
        <v>97500</v>
      </c>
      <c r="S1558">
        <v>104004</v>
      </c>
      <c r="T1558">
        <v>1.0667076923076899</v>
      </c>
      <c r="U1558">
        <v>1</v>
      </c>
    </row>
    <row r="1559" spans="1:21" x14ac:dyDescent="0.4">
      <c r="A1559">
        <v>1557</v>
      </c>
      <c r="B1559" t="s">
        <v>12060</v>
      </c>
      <c r="C1559" s="1">
        <v>44896</v>
      </c>
      <c r="D1559" t="s">
        <v>2598</v>
      </c>
      <c r="F1559">
        <v>20</v>
      </c>
      <c r="G1559">
        <v>30</v>
      </c>
      <c r="H1559">
        <v>20</v>
      </c>
      <c r="I1559">
        <v>20</v>
      </c>
      <c r="J1559">
        <v>50</v>
      </c>
      <c r="K1559">
        <v>192</v>
      </c>
      <c r="L1559">
        <v>145</v>
      </c>
      <c r="M1559">
        <v>114</v>
      </c>
      <c r="N1559">
        <v>0</v>
      </c>
      <c r="O1559">
        <v>1</v>
      </c>
      <c r="P1559">
        <v>0</v>
      </c>
      <c r="Q1559">
        <v>1010</v>
      </c>
      <c r="R1559">
        <v>97500</v>
      </c>
      <c r="S1559">
        <v>74247</v>
      </c>
      <c r="T1559">
        <v>0.761507692307692</v>
      </c>
      <c r="U1559">
        <v>1</v>
      </c>
    </row>
    <row r="1560" spans="1:21" x14ac:dyDescent="0.4">
      <c r="A1560">
        <v>1558</v>
      </c>
      <c r="B1560" t="s">
        <v>12060</v>
      </c>
      <c r="C1560" s="1">
        <v>44896</v>
      </c>
      <c r="D1560" t="s">
        <v>2599</v>
      </c>
      <c r="F1560">
        <v>30</v>
      </c>
      <c r="G1560">
        <v>20</v>
      </c>
      <c r="H1560">
        <v>10</v>
      </c>
      <c r="I1560">
        <v>20</v>
      </c>
      <c r="J1560">
        <v>50</v>
      </c>
      <c r="K1560">
        <v>51</v>
      </c>
      <c r="L1560">
        <v>51</v>
      </c>
      <c r="M1560">
        <v>44</v>
      </c>
      <c r="N1560">
        <v>0</v>
      </c>
      <c r="O1560">
        <v>1</v>
      </c>
      <c r="P1560">
        <v>0</v>
      </c>
      <c r="Q1560">
        <v>948</v>
      </c>
      <c r="R1560">
        <v>97500</v>
      </c>
      <c r="S1560">
        <v>140297</v>
      </c>
      <c r="T1560">
        <v>1.4389435897435801</v>
      </c>
      <c r="U1560">
        <v>2</v>
      </c>
    </row>
    <row r="1561" spans="1:21" x14ac:dyDescent="0.4">
      <c r="A1561">
        <v>1559</v>
      </c>
      <c r="B1561" t="s">
        <v>12060</v>
      </c>
      <c r="C1561" s="1">
        <v>44866</v>
      </c>
      <c r="D1561" t="s">
        <v>2600</v>
      </c>
      <c r="F1561">
        <v>40</v>
      </c>
      <c r="G1561">
        <v>20</v>
      </c>
      <c r="H1561">
        <v>10</v>
      </c>
      <c r="I1561">
        <v>20</v>
      </c>
      <c r="J1561">
        <v>50</v>
      </c>
      <c r="K1561">
        <v>48</v>
      </c>
      <c r="L1561">
        <v>51</v>
      </c>
      <c r="M1561">
        <v>47</v>
      </c>
      <c r="N1561">
        <v>0</v>
      </c>
      <c r="O1561">
        <v>1</v>
      </c>
      <c r="P1561">
        <v>0</v>
      </c>
      <c r="Q1561">
        <v>1006</v>
      </c>
      <c r="R1561">
        <v>93700</v>
      </c>
      <c r="S1561">
        <v>82022</v>
      </c>
      <c r="T1561">
        <v>0.87536819637139796</v>
      </c>
      <c r="U1561">
        <v>1</v>
      </c>
    </row>
    <row r="1562" spans="1:21" x14ac:dyDescent="0.4">
      <c r="A1562">
        <v>1560</v>
      </c>
      <c r="B1562" t="s">
        <v>12060</v>
      </c>
      <c r="C1562" s="1">
        <v>44866</v>
      </c>
      <c r="D1562" t="s">
        <v>2601</v>
      </c>
      <c r="F1562">
        <v>20</v>
      </c>
      <c r="G1562">
        <v>20</v>
      </c>
      <c r="H1562">
        <v>10</v>
      </c>
      <c r="I1562">
        <v>10</v>
      </c>
      <c r="J1562">
        <v>40</v>
      </c>
      <c r="K1562">
        <v>35</v>
      </c>
      <c r="L1562">
        <v>24</v>
      </c>
      <c r="M1562">
        <v>20</v>
      </c>
      <c r="N1562">
        <v>0</v>
      </c>
      <c r="O1562">
        <v>1</v>
      </c>
      <c r="P1562">
        <v>0</v>
      </c>
      <c r="Q1562">
        <v>768</v>
      </c>
      <c r="R1562">
        <v>93700</v>
      </c>
      <c r="S1562">
        <v>81345</v>
      </c>
      <c r="T1562">
        <v>0.86814300960512203</v>
      </c>
      <c r="U1562">
        <v>1</v>
      </c>
    </row>
    <row r="1563" spans="1:21" x14ac:dyDescent="0.4">
      <c r="A1563">
        <v>1561</v>
      </c>
      <c r="B1563" t="s">
        <v>12060</v>
      </c>
      <c r="C1563" s="1">
        <v>44866</v>
      </c>
      <c r="D1563" t="s">
        <v>2602</v>
      </c>
      <c r="F1563">
        <v>20</v>
      </c>
      <c r="G1563">
        <v>10</v>
      </c>
      <c r="H1563">
        <v>10</v>
      </c>
      <c r="I1563">
        <v>20</v>
      </c>
      <c r="J1563">
        <v>20</v>
      </c>
      <c r="K1563">
        <v>163</v>
      </c>
      <c r="L1563">
        <v>163</v>
      </c>
      <c r="M1563">
        <v>160</v>
      </c>
      <c r="N1563">
        <v>0</v>
      </c>
      <c r="O1563">
        <v>1</v>
      </c>
      <c r="P1563">
        <v>0</v>
      </c>
      <c r="Q1563">
        <v>900</v>
      </c>
      <c r="R1563">
        <v>93700</v>
      </c>
      <c r="S1563">
        <v>59283</v>
      </c>
      <c r="T1563">
        <v>0.63268943436499403</v>
      </c>
      <c r="U1563">
        <v>1</v>
      </c>
    </row>
    <row r="1564" spans="1:21" x14ac:dyDescent="0.4">
      <c r="A1564">
        <v>1562</v>
      </c>
      <c r="B1564" t="s">
        <v>12060</v>
      </c>
      <c r="C1564" s="1">
        <v>44866</v>
      </c>
      <c r="D1564" t="s">
        <v>2603</v>
      </c>
      <c r="F1564">
        <v>20</v>
      </c>
      <c r="G1564">
        <v>10</v>
      </c>
      <c r="H1564">
        <v>20</v>
      </c>
      <c r="I1564">
        <v>10</v>
      </c>
      <c r="J1564">
        <v>10</v>
      </c>
      <c r="K1564">
        <v>28</v>
      </c>
      <c r="L1564">
        <v>19</v>
      </c>
      <c r="M1564">
        <v>16</v>
      </c>
      <c r="N1564">
        <v>2</v>
      </c>
      <c r="O1564">
        <v>2</v>
      </c>
      <c r="P1564">
        <v>0</v>
      </c>
      <c r="Q1564">
        <v>1197</v>
      </c>
      <c r="R1564">
        <v>93700</v>
      </c>
      <c r="S1564">
        <v>638410</v>
      </c>
      <c r="T1564">
        <v>6.8133404482390603</v>
      </c>
      <c r="U1564">
        <v>3</v>
      </c>
    </row>
    <row r="1565" spans="1:21" x14ac:dyDescent="0.4">
      <c r="A1565">
        <v>1563</v>
      </c>
      <c r="B1565" t="s">
        <v>12060</v>
      </c>
      <c r="C1565" s="1">
        <v>44866</v>
      </c>
      <c r="D1565" t="s">
        <v>2604</v>
      </c>
      <c r="F1565">
        <v>10</v>
      </c>
      <c r="G1565">
        <v>20</v>
      </c>
      <c r="H1565">
        <v>10</v>
      </c>
      <c r="I1565">
        <v>20</v>
      </c>
      <c r="J1565">
        <v>20</v>
      </c>
      <c r="K1565">
        <v>50</v>
      </c>
      <c r="L1565">
        <v>48</v>
      </c>
      <c r="M1565">
        <v>40</v>
      </c>
      <c r="N1565">
        <v>1</v>
      </c>
      <c r="O1565">
        <v>2</v>
      </c>
      <c r="P1565">
        <v>0</v>
      </c>
      <c r="Q1565">
        <v>1165</v>
      </c>
      <c r="R1565">
        <v>93700</v>
      </c>
      <c r="S1565">
        <v>249162</v>
      </c>
      <c r="T1565">
        <v>2.6591462113127</v>
      </c>
      <c r="U1565">
        <v>2</v>
      </c>
    </row>
    <row r="1566" spans="1:21" x14ac:dyDescent="0.4">
      <c r="A1566">
        <v>1564</v>
      </c>
      <c r="B1566" t="s">
        <v>12060</v>
      </c>
      <c r="C1566" s="1">
        <v>44866</v>
      </c>
      <c r="D1566" t="s">
        <v>2605</v>
      </c>
      <c r="F1566">
        <v>10</v>
      </c>
      <c r="G1566">
        <v>10</v>
      </c>
      <c r="H1566">
        <v>10</v>
      </c>
      <c r="I1566">
        <v>20</v>
      </c>
      <c r="J1566">
        <v>10</v>
      </c>
      <c r="K1566">
        <v>177</v>
      </c>
      <c r="L1566">
        <v>161</v>
      </c>
      <c r="M1566">
        <v>136</v>
      </c>
      <c r="N1566">
        <v>0</v>
      </c>
      <c r="O1566">
        <v>1</v>
      </c>
      <c r="P1566">
        <v>0</v>
      </c>
      <c r="Q1566">
        <v>868</v>
      </c>
      <c r="R1566">
        <v>93700</v>
      </c>
      <c r="S1566">
        <v>163043</v>
      </c>
      <c r="T1566">
        <v>1.7400533617929499</v>
      </c>
      <c r="U1566">
        <v>2</v>
      </c>
    </row>
    <row r="1567" spans="1:21" x14ac:dyDescent="0.4">
      <c r="A1567">
        <v>1565</v>
      </c>
      <c r="B1567" t="s">
        <v>12060</v>
      </c>
      <c r="C1567" s="1">
        <v>44866</v>
      </c>
      <c r="D1567" t="s">
        <v>2606</v>
      </c>
      <c r="F1567">
        <v>30</v>
      </c>
      <c r="G1567">
        <v>20</v>
      </c>
      <c r="H1567">
        <v>30</v>
      </c>
      <c r="I1567">
        <v>20</v>
      </c>
      <c r="J1567">
        <v>30</v>
      </c>
      <c r="K1567">
        <v>142</v>
      </c>
      <c r="L1567">
        <v>158</v>
      </c>
      <c r="M1567">
        <v>159</v>
      </c>
      <c r="N1567">
        <v>0</v>
      </c>
      <c r="O1567">
        <v>1</v>
      </c>
      <c r="P1567">
        <v>0</v>
      </c>
      <c r="Q1567">
        <v>834</v>
      </c>
      <c r="R1567">
        <v>93700</v>
      </c>
      <c r="S1567">
        <v>47773</v>
      </c>
      <c r="T1567">
        <v>0.50985058697972196</v>
      </c>
      <c r="U1567">
        <v>1</v>
      </c>
    </row>
    <row r="1568" spans="1:21" x14ac:dyDescent="0.4">
      <c r="A1568">
        <v>1566</v>
      </c>
      <c r="B1568" t="s">
        <v>12060</v>
      </c>
      <c r="C1568" s="1">
        <v>44835</v>
      </c>
      <c r="D1568" t="s">
        <v>2607</v>
      </c>
      <c r="F1568">
        <v>20</v>
      </c>
      <c r="G1568">
        <v>20</v>
      </c>
      <c r="H1568">
        <v>20</v>
      </c>
      <c r="I1568">
        <v>40</v>
      </c>
      <c r="J1568">
        <v>20</v>
      </c>
      <c r="K1568">
        <v>58</v>
      </c>
      <c r="L1568">
        <v>50</v>
      </c>
      <c r="M1568">
        <v>56</v>
      </c>
      <c r="N1568">
        <v>0</v>
      </c>
      <c r="O1568">
        <v>1</v>
      </c>
      <c r="P1568">
        <v>0</v>
      </c>
      <c r="Q1568">
        <v>1124</v>
      </c>
      <c r="R1568">
        <v>86300</v>
      </c>
      <c r="S1568">
        <v>111179</v>
      </c>
      <c r="T1568">
        <v>1.2882850521436799</v>
      </c>
      <c r="U1568">
        <v>2</v>
      </c>
    </row>
    <row r="1569" spans="1:21" x14ac:dyDescent="0.4">
      <c r="A1569">
        <v>1567</v>
      </c>
      <c r="B1569" t="s">
        <v>12060</v>
      </c>
      <c r="C1569" s="1">
        <v>44835</v>
      </c>
      <c r="D1569" t="s">
        <v>2608</v>
      </c>
      <c r="F1569">
        <v>10</v>
      </c>
      <c r="G1569">
        <v>10</v>
      </c>
      <c r="H1569">
        <v>10</v>
      </c>
      <c r="I1569">
        <v>10</v>
      </c>
      <c r="J1569">
        <v>10</v>
      </c>
      <c r="K1569">
        <v>24</v>
      </c>
      <c r="L1569">
        <v>23</v>
      </c>
      <c r="M1569">
        <v>27</v>
      </c>
      <c r="N1569">
        <v>1</v>
      </c>
      <c r="O1569">
        <v>2</v>
      </c>
      <c r="P1569">
        <v>0</v>
      </c>
      <c r="Q1569">
        <v>991</v>
      </c>
      <c r="R1569">
        <v>86300</v>
      </c>
      <c r="S1569">
        <v>146881</v>
      </c>
      <c r="T1569">
        <v>1.70198146002317</v>
      </c>
      <c r="U1569">
        <v>2</v>
      </c>
    </row>
    <row r="1570" spans="1:21" x14ac:dyDescent="0.4">
      <c r="A1570">
        <v>1568</v>
      </c>
      <c r="B1570" t="s">
        <v>12060</v>
      </c>
      <c r="C1570" s="1">
        <v>44835</v>
      </c>
      <c r="D1570" t="s">
        <v>2609</v>
      </c>
      <c r="F1570">
        <v>20</v>
      </c>
      <c r="G1570">
        <v>20</v>
      </c>
      <c r="H1570">
        <v>10</v>
      </c>
      <c r="I1570">
        <v>20</v>
      </c>
      <c r="J1570">
        <v>30</v>
      </c>
      <c r="K1570">
        <v>20</v>
      </c>
      <c r="L1570">
        <v>16</v>
      </c>
      <c r="M1570">
        <v>25</v>
      </c>
      <c r="N1570">
        <v>0</v>
      </c>
      <c r="O1570">
        <v>0</v>
      </c>
      <c r="P1570">
        <v>0</v>
      </c>
      <c r="Q1570">
        <v>1133</v>
      </c>
      <c r="R1570">
        <v>86300</v>
      </c>
      <c r="S1570">
        <v>91057</v>
      </c>
      <c r="T1570">
        <v>1.0551216685979099</v>
      </c>
      <c r="U1570">
        <v>1</v>
      </c>
    </row>
    <row r="1571" spans="1:21" x14ac:dyDescent="0.4">
      <c r="A1571">
        <v>1569</v>
      </c>
      <c r="B1571" t="s">
        <v>12060</v>
      </c>
      <c r="C1571" s="1">
        <v>44835</v>
      </c>
      <c r="D1571" t="s">
        <v>2610</v>
      </c>
      <c r="F1571">
        <v>10</v>
      </c>
      <c r="G1571">
        <v>20</v>
      </c>
      <c r="H1571">
        <v>20</v>
      </c>
      <c r="I1571">
        <v>30</v>
      </c>
      <c r="J1571">
        <v>10</v>
      </c>
      <c r="K1571">
        <v>11</v>
      </c>
      <c r="L1571">
        <v>8</v>
      </c>
      <c r="M1571">
        <v>6</v>
      </c>
      <c r="N1571">
        <v>0</v>
      </c>
      <c r="O1571">
        <v>1</v>
      </c>
      <c r="P1571">
        <v>0</v>
      </c>
      <c r="Q1571">
        <v>1284</v>
      </c>
      <c r="R1571">
        <v>86300</v>
      </c>
      <c r="S1571">
        <v>87594</v>
      </c>
      <c r="T1571">
        <v>1.0149942062572399</v>
      </c>
      <c r="U1571">
        <v>1</v>
      </c>
    </row>
    <row r="1572" spans="1:21" x14ac:dyDescent="0.4">
      <c r="A1572">
        <v>1570</v>
      </c>
      <c r="B1572" t="s">
        <v>12060</v>
      </c>
      <c r="C1572" s="1">
        <v>44835</v>
      </c>
      <c r="D1572" t="s">
        <v>2611</v>
      </c>
      <c r="F1572">
        <v>30</v>
      </c>
      <c r="G1572">
        <v>20</v>
      </c>
      <c r="H1572">
        <v>10</v>
      </c>
      <c r="I1572">
        <v>20</v>
      </c>
      <c r="J1572">
        <v>50</v>
      </c>
      <c r="K1572">
        <v>62</v>
      </c>
      <c r="L1572">
        <v>50</v>
      </c>
      <c r="M1572">
        <v>28</v>
      </c>
      <c r="N1572">
        <v>0</v>
      </c>
      <c r="O1572">
        <v>1</v>
      </c>
      <c r="P1572">
        <v>0</v>
      </c>
      <c r="Q1572">
        <v>560</v>
      </c>
      <c r="R1572">
        <v>86300</v>
      </c>
      <c r="S1572">
        <v>62168</v>
      </c>
      <c r="T1572">
        <v>0.72037079953649996</v>
      </c>
      <c r="U1572">
        <v>1</v>
      </c>
    </row>
    <row r="1573" spans="1:21" x14ac:dyDescent="0.4">
      <c r="A1573">
        <v>1571</v>
      </c>
      <c r="B1573" t="s">
        <v>12060</v>
      </c>
      <c r="C1573" s="1">
        <v>44835</v>
      </c>
      <c r="D1573" t="s">
        <v>2612</v>
      </c>
      <c r="F1573">
        <v>20</v>
      </c>
      <c r="G1573">
        <v>30</v>
      </c>
      <c r="H1573">
        <v>10</v>
      </c>
      <c r="I1573">
        <v>50</v>
      </c>
      <c r="J1573">
        <v>20</v>
      </c>
      <c r="K1573">
        <v>72</v>
      </c>
      <c r="L1573">
        <v>137</v>
      </c>
      <c r="M1573">
        <v>157</v>
      </c>
      <c r="N1573">
        <v>0</v>
      </c>
      <c r="O1573">
        <v>1</v>
      </c>
      <c r="P1573">
        <v>0</v>
      </c>
      <c r="Q1573">
        <v>1031</v>
      </c>
      <c r="R1573">
        <v>86300</v>
      </c>
      <c r="S1573">
        <v>146889</v>
      </c>
      <c r="T1573">
        <v>1.7020741599072999</v>
      </c>
      <c r="U1573">
        <v>2</v>
      </c>
    </row>
    <row r="1574" spans="1:21" x14ac:dyDescent="0.4">
      <c r="A1574">
        <v>1572</v>
      </c>
      <c r="B1574" t="s">
        <v>12060</v>
      </c>
      <c r="C1574" s="1">
        <v>44805</v>
      </c>
      <c r="D1574" t="s">
        <v>2613</v>
      </c>
      <c r="F1574">
        <v>30</v>
      </c>
      <c r="G1574">
        <v>20</v>
      </c>
      <c r="H1574">
        <v>10</v>
      </c>
      <c r="I1574">
        <v>20</v>
      </c>
      <c r="J1574">
        <v>50</v>
      </c>
      <c r="K1574">
        <v>179</v>
      </c>
      <c r="L1574">
        <v>153</v>
      </c>
      <c r="M1574">
        <v>125</v>
      </c>
      <c r="N1574">
        <v>0</v>
      </c>
      <c r="O1574">
        <v>1</v>
      </c>
      <c r="P1574">
        <v>0</v>
      </c>
      <c r="Q1574">
        <v>995</v>
      </c>
      <c r="R1574">
        <v>81000</v>
      </c>
      <c r="S1574">
        <v>1113692</v>
      </c>
      <c r="T1574">
        <v>13.749283950617199</v>
      </c>
      <c r="U1574">
        <v>3</v>
      </c>
    </row>
    <row r="1575" spans="1:21" x14ac:dyDescent="0.4">
      <c r="A1575">
        <v>1573</v>
      </c>
      <c r="B1575" t="s">
        <v>12060</v>
      </c>
      <c r="C1575" s="1">
        <v>44805</v>
      </c>
      <c r="D1575" t="s">
        <v>2614</v>
      </c>
      <c r="F1575">
        <v>10</v>
      </c>
      <c r="G1575">
        <v>10</v>
      </c>
      <c r="H1575">
        <v>10</v>
      </c>
      <c r="I1575">
        <v>20</v>
      </c>
      <c r="J1575">
        <v>10</v>
      </c>
      <c r="K1575">
        <v>16</v>
      </c>
      <c r="L1575">
        <v>11</v>
      </c>
      <c r="M1575">
        <v>15</v>
      </c>
      <c r="N1575">
        <v>0</v>
      </c>
      <c r="O1575">
        <v>1</v>
      </c>
      <c r="P1575">
        <v>0</v>
      </c>
      <c r="Q1575">
        <v>1065</v>
      </c>
      <c r="R1575">
        <v>81000</v>
      </c>
      <c r="S1575">
        <v>152889</v>
      </c>
      <c r="T1575">
        <v>1.8875185185185099</v>
      </c>
      <c r="U1575">
        <v>2</v>
      </c>
    </row>
    <row r="1576" spans="1:21" x14ac:dyDescent="0.4">
      <c r="A1576">
        <v>1574</v>
      </c>
      <c r="B1576" t="s">
        <v>12060</v>
      </c>
      <c r="C1576" s="1">
        <v>44805</v>
      </c>
      <c r="D1576" t="s">
        <v>2615</v>
      </c>
      <c r="F1576">
        <v>10</v>
      </c>
      <c r="G1576">
        <v>20</v>
      </c>
      <c r="H1576">
        <v>10</v>
      </c>
      <c r="I1576">
        <v>10</v>
      </c>
      <c r="J1576">
        <v>40</v>
      </c>
      <c r="K1576">
        <v>27</v>
      </c>
      <c r="L1576">
        <v>27</v>
      </c>
      <c r="M1576">
        <v>30</v>
      </c>
      <c r="N1576">
        <v>0</v>
      </c>
      <c r="O1576">
        <v>1</v>
      </c>
      <c r="P1576">
        <v>0</v>
      </c>
      <c r="Q1576">
        <v>1061</v>
      </c>
      <c r="R1576">
        <v>81000</v>
      </c>
      <c r="S1576">
        <v>151013</v>
      </c>
      <c r="T1576">
        <v>1.86435802469135</v>
      </c>
      <c r="U1576">
        <v>2</v>
      </c>
    </row>
    <row r="1577" spans="1:21" x14ac:dyDescent="0.4">
      <c r="A1577">
        <v>1575</v>
      </c>
      <c r="B1577" t="s">
        <v>12060</v>
      </c>
      <c r="C1577" s="1">
        <v>44805</v>
      </c>
      <c r="D1577" t="s">
        <v>2616</v>
      </c>
      <c r="F1577">
        <v>30</v>
      </c>
      <c r="G1577">
        <v>20</v>
      </c>
      <c r="H1577">
        <v>20</v>
      </c>
      <c r="I1577">
        <v>20</v>
      </c>
      <c r="J1577">
        <v>50</v>
      </c>
      <c r="K1577">
        <v>16</v>
      </c>
      <c r="L1577">
        <v>15</v>
      </c>
      <c r="M1577">
        <v>14</v>
      </c>
      <c r="N1577">
        <v>0</v>
      </c>
      <c r="O1577">
        <v>2</v>
      </c>
      <c r="P1577">
        <v>0</v>
      </c>
      <c r="Q1577">
        <v>1094</v>
      </c>
      <c r="R1577">
        <v>81000</v>
      </c>
      <c r="S1577">
        <v>94826</v>
      </c>
      <c r="T1577">
        <v>1.17069135802469</v>
      </c>
      <c r="U1577">
        <v>2</v>
      </c>
    </row>
    <row r="1578" spans="1:21" x14ac:dyDescent="0.4">
      <c r="A1578">
        <v>1576</v>
      </c>
      <c r="B1578" t="s">
        <v>12060</v>
      </c>
      <c r="C1578" s="1">
        <v>44805</v>
      </c>
      <c r="D1578" t="s">
        <v>2617</v>
      </c>
      <c r="F1578">
        <v>10</v>
      </c>
      <c r="G1578">
        <v>30</v>
      </c>
      <c r="H1578">
        <v>20</v>
      </c>
      <c r="I1578">
        <v>40</v>
      </c>
      <c r="J1578">
        <v>20</v>
      </c>
      <c r="K1578">
        <v>18</v>
      </c>
      <c r="L1578">
        <v>17</v>
      </c>
      <c r="M1578">
        <v>18</v>
      </c>
      <c r="N1578">
        <v>0</v>
      </c>
      <c r="O1578">
        <v>1</v>
      </c>
      <c r="P1578">
        <v>0</v>
      </c>
      <c r="Q1578">
        <v>1011</v>
      </c>
      <c r="R1578">
        <v>81000</v>
      </c>
      <c r="S1578">
        <v>285731</v>
      </c>
      <c r="T1578">
        <v>3.5275432098765398</v>
      </c>
      <c r="U1578">
        <v>2</v>
      </c>
    </row>
    <row r="1579" spans="1:21" x14ac:dyDescent="0.4">
      <c r="A1579">
        <v>1577</v>
      </c>
      <c r="B1579" t="s">
        <v>12060</v>
      </c>
      <c r="C1579" s="1">
        <v>44805</v>
      </c>
      <c r="D1579" t="s">
        <v>2618</v>
      </c>
      <c r="F1579">
        <v>10</v>
      </c>
      <c r="G1579">
        <v>10</v>
      </c>
      <c r="H1579">
        <v>10</v>
      </c>
      <c r="I1579">
        <v>10</v>
      </c>
      <c r="J1579">
        <v>10</v>
      </c>
      <c r="K1579">
        <v>16</v>
      </c>
      <c r="L1579">
        <v>19</v>
      </c>
      <c r="M1579">
        <v>24</v>
      </c>
      <c r="N1579">
        <v>0</v>
      </c>
      <c r="O1579">
        <v>1</v>
      </c>
      <c r="P1579">
        <v>0</v>
      </c>
      <c r="Q1579">
        <v>932</v>
      </c>
      <c r="R1579">
        <v>81000</v>
      </c>
      <c r="S1579">
        <v>49467</v>
      </c>
      <c r="T1579">
        <v>0.61070370370370297</v>
      </c>
      <c r="U1579">
        <v>1</v>
      </c>
    </row>
    <row r="1580" spans="1:21" x14ac:dyDescent="0.4">
      <c r="A1580">
        <v>1578</v>
      </c>
      <c r="B1580" t="s">
        <v>12060</v>
      </c>
      <c r="C1580" s="1">
        <v>44805</v>
      </c>
      <c r="D1580" t="s">
        <v>2619</v>
      </c>
      <c r="F1580">
        <v>10</v>
      </c>
      <c r="G1580">
        <v>20</v>
      </c>
      <c r="H1580">
        <v>10</v>
      </c>
      <c r="I1580">
        <v>20</v>
      </c>
      <c r="J1580">
        <v>20</v>
      </c>
      <c r="K1580">
        <v>23</v>
      </c>
      <c r="L1580">
        <v>24</v>
      </c>
      <c r="M1580">
        <v>21</v>
      </c>
      <c r="N1580">
        <v>0</v>
      </c>
      <c r="O1580">
        <v>0</v>
      </c>
      <c r="P1580">
        <v>0</v>
      </c>
      <c r="Q1580">
        <v>1135</v>
      </c>
      <c r="R1580">
        <v>81000</v>
      </c>
      <c r="S1580">
        <v>50273</v>
      </c>
      <c r="T1580">
        <v>0.62065432098765405</v>
      </c>
      <c r="U1580">
        <v>1</v>
      </c>
    </row>
    <row r="1581" spans="1:21" x14ac:dyDescent="0.4">
      <c r="A1581">
        <v>1579</v>
      </c>
      <c r="B1581" t="s">
        <v>12060</v>
      </c>
      <c r="C1581" s="1">
        <v>44774</v>
      </c>
      <c r="D1581" t="s">
        <v>2620</v>
      </c>
      <c r="F1581">
        <v>10</v>
      </c>
      <c r="G1581">
        <v>10</v>
      </c>
      <c r="H1581">
        <v>10</v>
      </c>
      <c r="I1581">
        <v>30</v>
      </c>
      <c r="J1581">
        <v>10</v>
      </c>
      <c r="K1581">
        <v>44</v>
      </c>
      <c r="L1581">
        <v>59</v>
      </c>
      <c r="M1581">
        <v>64</v>
      </c>
      <c r="N1581">
        <v>0</v>
      </c>
      <c r="O1581">
        <v>2</v>
      </c>
      <c r="P1581">
        <v>0</v>
      </c>
      <c r="Q1581">
        <v>1139</v>
      </c>
      <c r="R1581">
        <v>71900</v>
      </c>
      <c r="S1581">
        <v>286204</v>
      </c>
      <c r="T1581">
        <v>3.9805841446453401</v>
      </c>
      <c r="U1581">
        <v>2</v>
      </c>
    </row>
    <row r="1582" spans="1:21" x14ac:dyDescent="0.4">
      <c r="A1582">
        <v>1580</v>
      </c>
      <c r="B1582" t="s">
        <v>12060</v>
      </c>
      <c r="C1582" s="1">
        <v>44774</v>
      </c>
      <c r="D1582" t="s">
        <v>2621</v>
      </c>
      <c r="F1582">
        <v>10</v>
      </c>
      <c r="G1582">
        <v>10</v>
      </c>
      <c r="H1582">
        <v>10</v>
      </c>
      <c r="I1582">
        <v>10</v>
      </c>
      <c r="J1582">
        <v>20</v>
      </c>
      <c r="K1582">
        <v>18</v>
      </c>
      <c r="L1582">
        <v>22</v>
      </c>
      <c r="M1582">
        <v>22</v>
      </c>
      <c r="N1582">
        <v>0</v>
      </c>
      <c r="O1582">
        <v>1</v>
      </c>
      <c r="P1582">
        <v>0</v>
      </c>
      <c r="Q1582">
        <v>1256</v>
      </c>
      <c r="R1582">
        <v>71900</v>
      </c>
      <c r="S1582">
        <v>19673</v>
      </c>
      <c r="T1582">
        <v>0.27361613351877601</v>
      </c>
      <c r="U1582">
        <v>0</v>
      </c>
    </row>
    <row r="1583" spans="1:21" x14ac:dyDescent="0.4">
      <c r="A1583">
        <v>1581</v>
      </c>
      <c r="B1583" t="s">
        <v>12060</v>
      </c>
      <c r="C1583" s="1">
        <v>44774</v>
      </c>
      <c r="D1583" t="s">
        <v>2622</v>
      </c>
      <c r="F1583">
        <v>10</v>
      </c>
      <c r="G1583">
        <v>10</v>
      </c>
      <c r="H1583">
        <v>10</v>
      </c>
      <c r="I1583">
        <v>20</v>
      </c>
      <c r="J1583">
        <v>10</v>
      </c>
      <c r="K1583">
        <v>18</v>
      </c>
      <c r="L1583">
        <v>17</v>
      </c>
      <c r="M1583">
        <v>27</v>
      </c>
      <c r="N1583">
        <v>0</v>
      </c>
      <c r="O1583">
        <v>2</v>
      </c>
      <c r="P1583">
        <v>0</v>
      </c>
      <c r="Q1583">
        <v>778</v>
      </c>
      <c r="R1583">
        <v>71900</v>
      </c>
      <c r="S1583">
        <v>92292</v>
      </c>
      <c r="T1583">
        <v>1.2836161335187699</v>
      </c>
      <c r="U1583">
        <v>2</v>
      </c>
    </row>
    <row r="1584" spans="1:21" x14ac:dyDescent="0.4">
      <c r="A1584">
        <v>1582</v>
      </c>
      <c r="B1584" t="s">
        <v>12060</v>
      </c>
      <c r="C1584" s="1">
        <v>44774</v>
      </c>
      <c r="D1584" t="s">
        <v>2623</v>
      </c>
      <c r="F1584">
        <v>20</v>
      </c>
      <c r="G1584">
        <v>20</v>
      </c>
      <c r="H1584">
        <v>10</v>
      </c>
      <c r="I1584">
        <v>10</v>
      </c>
      <c r="J1584">
        <v>20</v>
      </c>
      <c r="K1584">
        <v>19</v>
      </c>
      <c r="L1584">
        <v>26</v>
      </c>
      <c r="M1584">
        <v>25</v>
      </c>
      <c r="N1584">
        <v>1</v>
      </c>
      <c r="O1584">
        <v>1</v>
      </c>
      <c r="P1584">
        <v>0</v>
      </c>
      <c r="Q1584">
        <v>891</v>
      </c>
      <c r="R1584">
        <v>71900</v>
      </c>
      <c r="S1584">
        <v>142839</v>
      </c>
      <c r="T1584">
        <v>1.98663421418637</v>
      </c>
      <c r="U1584">
        <v>2</v>
      </c>
    </row>
    <row r="1585" spans="1:21" x14ac:dyDescent="0.4">
      <c r="A1585">
        <v>1583</v>
      </c>
      <c r="B1585" t="s">
        <v>12060</v>
      </c>
      <c r="C1585" s="1">
        <v>44774</v>
      </c>
      <c r="D1585" t="s">
        <v>2624</v>
      </c>
      <c r="F1585">
        <v>10</v>
      </c>
      <c r="G1585">
        <v>20</v>
      </c>
      <c r="H1585">
        <v>10</v>
      </c>
      <c r="I1585">
        <v>10</v>
      </c>
      <c r="J1585">
        <v>30</v>
      </c>
      <c r="K1585">
        <v>21</v>
      </c>
      <c r="L1585">
        <v>18</v>
      </c>
      <c r="M1585">
        <v>18</v>
      </c>
      <c r="N1585">
        <v>0</v>
      </c>
      <c r="O1585">
        <v>1</v>
      </c>
      <c r="P1585">
        <v>0</v>
      </c>
      <c r="Q1585">
        <v>1247</v>
      </c>
      <c r="R1585">
        <v>71900</v>
      </c>
      <c r="S1585">
        <v>347232</v>
      </c>
      <c r="T1585">
        <v>4.8293741307371301</v>
      </c>
      <c r="U1585">
        <v>3</v>
      </c>
    </row>
    <row r="1586" spans="1:21" x14ac:dyDescent="0.4">
      <c r="A1586">
        <v>1584</v>
      </c>
      <c r="B1586" t="s">
        <v>12060</v>
      </c>
      <c r="C1586" s="1">
        <v>44774</v>
      </c>
      <c r="D1586" t="s">
        <v>2625</v>
      </c>
      <c r="F1586">
        <v>10</v>
      </c>
      <c r="G1586">
        <v>10</v>
      </c>
      <c r="H1586">
        <v>10</v>
      </c>
      <c r="I1586">
        <v>10</v>
      </c>
      <c r="J1586">
        <v>10</v>
      </c>
      <c r="K1586">
        <v>12</v>
      </c>
      <c r="L1586">
        <v>15</v>
      </c>
      <c r="M1586">
        <v>21</v>
      </c>
      <c r="N1586">
        <v>0</v>
      </c>
      <c r="O1586">
        <v>1</v>
      </c>
      <c r="P1586">
        <v>0</v>
      </c>
      <c r="Q1586">
        <v>1002</v>
      </c>
      <c r="R1586">
        <v>71900</v>
      </c>
      <c r="S1586">
        <v>35258</v>
      </c>
      <c r="T1586">
        <v>0.49037552155771902</v>
      </c>
      <c r="U1586">
        <v>1</v>
      </c>
    </row>
    <row r="1587" spans="1:21" x14ac:dyDescent="0.4">
      <c r="A1587">
        <v>1585</v>
      </c>
      <c r="B1587" t="s">
        <v>12060</v>
      </c>
      <c r="C1587" s="1">
        <v>44774</v>
      </c>
      <c r="D1587" t="s">
        <v>2626</v>
      </c>
      <c r="E1587" t="s">
        <v>2627</v>
      </c>
      <c r="F1587">
        <v>10</v>
      </c>
      <c r="G1587">
        <v>10</v>
      </c>
      <c r="H1587">
        <v>20</v>
      </c>
      <c r="I1587">
        <v>20</v>
      </c>
      <c r="J1587">
        <v>20</v>
      </c>
      <c r="K1587">
        <v>64</v>
      </c>
      <c r="L1587">
        <v>47</v>
      </c>
      <c r="M1587">
        <v>32</v>
      </c>
      <c r="N1587">
        <v>0</v>
      </c>
      <c r="O1587">
        <v>1</v>
      </c>
      <c r="P1587">
        <v>1.9913194439999999</v>
      </c>
      <c r="Q1587">
        <v>1027</v>
      </c>
      <c r="R1587">
        <v>71900</v>
      </c>
      <c r="S1587">
        <v>29890</v>
      </c>
      <c r="T1587">
        <v>0.41571627260083399</v>
      </c>
      <c r="U1587">
        <v>1</v>
      </c>
    </row>
    <row r="1588" spans="1:21" x14ac:dyDescent="0.4">
      <c r="A1588">
        <v>1586</v>
      </c>
      <c r="B1588" t="s">
        <v>12060</v>
      </c>
      <c r="C1588" s="1">
        <v>44774</v>
      </c>
      <c r="D1588" t="s">
        <v>2628</v>
      </c>
      <c r="F1588">
        <v>20</v>
      </c>
      <c r="G1588">
        <v>20</v>
      </c>
      <c r="H1588">
        <v>10</v>
      </c>
      <c r="I1588">
        <v>20</v>
      </c>
      <c r="J1588">
        <v>40</v>
      </c>
      <c r="K1588">
        <v>86</v>
      </c>
      <c r="L1588">
        <v>83</v>
      </c>
      <c r="M1588">
        <v>63</v>
      </c>
      <c r="N1588">
        <v>1</v>
      </c>
      <c r="O1588">
        <v>1</v>
      </c>
      <c r="P1588">
        <v>0</v>
      </c>
      <c r="Q1588">
        <v>922</v>
      </c>
      <c r="R1588">
        <v>71900</v>
      </c>
      <c r="S1588">
        <v>651100</v>
      </c>
      <c r="T1588">
        <v>9.0556328233657801</v>
      </c>
      <c r="U1588">
        <v>3</v>
      </c>
    </row>
    <row r="1589" spans="1:21" x14ac:dyDescent="0.4">
      <c r="A1589">
        <v>1587</v>
      </c>
      <c r="B1589" t="s">
        <v>12060</v>
      </c>
      <c r="C1589" s="1">
        <v>44774</v>
      </c>
      <c r="D1589" t="s">
        <v>2629</v>
      </c>
      <c r="F1589">
        <v>20</v>
      </c>
      <c r="G1589">
        <v>20</v>
      </c>
      <c r="H1589">
        <v>10</v>
      </c>
      <c r="I1589">
        <v>20</v>
      </c>
      <c r="J1589">
        <v>40</v>
      </c>
      <c r="K1589">
        <v>28</v>
      </c>
      <c r="L1589">
        <v>20</v>
      </c>
      <c r="M1589">
        <v>18</v>
      </c>
      <c r="N1589">
        <v>0</v>
      </c>
      <c r="O1589">
        <v>1</v>
      </c>
      <c r="P1589">
        <v>0</v>
      </c>
      <c r="Q1589">
        <v>1107</v>
      </c>
      <c r="R1589">
        <v>71900</v>
      </c>
      <c r="S1589">
        <v>68215</v>
      </c>
      <c r="T1589">
        <v>0.94874826147426905</v>
      </c>
      <c r="U1589">
        <v>1</v>
      </c>
    </row>
    <row r="1590" spans="1:21" x14ac:dyDescent="0.4">
      <c r="A1590">
        <v>1588</v>
      </c>
      <c r="B1590" t="s">
        <v>12060</v>
      </c>
      <c r="C1590" s="1">
        <v>44743</v>
      </c>
      <c r="D1590" t="s">
        <v>2630</v>
      </c>
      <c r="E1590" t="s">
        <v>2631</v>
      </c>
      <c r="F1590">
        <v>40</v>
      </c>
      <c r="G1590">
        <v>20</v>
      </c>
      <c r="H1590">
        <v>20</v>
      </c>
      <c r="I1590">
        <v>20</v>
      </c>
      <c r="J1590">
        <v>50</v>
      </c>
      <c r="K1590">
        <v>63</v>
      </c>
      <c r="L1590">
        <v>62</v>
      </c>
      <c r="M1590">
        <v>37</v>
      </c>
      <c r="N1590">
        <v>1</v>
      </c>
      <c r="O1590">
        <v>1</v>
      </c>
      <c r="P1590">
        <v>0</v>
      </c>
      <c r="Q1590">
        <v>1027</v>
      </c>
      <c r="R1590">
        <v>68000</v>
      </c>
      <c r="S1590">
        <v>2273816</v>
      </c>
      <c r="T1590">
        <v>33.438470588235297</v>
      </c>
      <c r="U1590">
        <v>3</v>
      </c>
    </row>
    <row r="1591" spans="1:21" x14ac:dyDescent="0.4">
      <c r="A1591">
        <v>1589</v>
      </c>
      <c r="B1591" t="s">
        <v>12060</v>
      </c>
      <c r="C1591" s="1">
        <v>44743</v>
      </c>
      <c r="D1591" t="s">
        <v>2632</v>
      </c>
      <c r="F1591">
        <v>10</v>
      </c>
      <c r="G1591">
        <v>10</v>
      </c>
      <c r="H1591">
        <v>20</v>
      </c>
      <c r="I1591">
        <v>20</v>
      </c>
      <c r="J1591">
        <v>10</v>
      </c>
      <c r="K1591">
        <v>49</v>
      </c>
      <c r="L1591">
        <v>54</v>
      </c>
      <c r="M1591">
        <v>49</v>
      </c>
      <c r="N1591">
        <v>0</v>
      </c>
      <c r="O1591">
        <v>2</v>
      </c>
      <c r="P1591">
        <v>0</v>
      </c>
      <c r="Q1591">
        <v>1149</v>
      </c>
      <c r="R1591">
        <v>68000</v>
      </c>
      <c r="S1591">
        <v>846883</v>
      </c>
      <c r="T1591">
        <v>12.4541617647058</v>
      </c>
      <c r="U1591">
        <v>3</v>
      </c>
    </row>
    <row r="1592" spans="1:21" x14ac:dyDescent="0.4">
      <c r="A1592">
        <v>1590</v>
      </c>
      <c r="B1592" t="s">
        <v>12060</v>
      </c>
      <c r="C1592" s="1">
        <v>44743</v>
      </c>
      <c r="D1592" t="s">
        <v>2633</v>
      </c>
      <c r="F1592">
        <v>20</v>
      </c>
      <c r="G1592">
        <v>10</v>
      </c>
      <c r="H1592">
        <v>10</v>
      </c>
      <c r="I1592">
        <v>20</v>
      </c>
      <c r="J1592">
        <v>20</v>
      </c>
      <c r="K1592">
        <v>50</v>
      </c>
      <c r="L1592">
        <v>44</v>
      </c>
      <c r="M1592">
        <v>20</v>
      </c>
      <c r="N1592">
        <v>0</v>
      </c>
      <c r="O1592">
        <v>1</v>
      </c>
      <c r="P1592">
        <v>0</v>
      </c>
      <c r="Q1592">
        <v>844</v>
      </c>
      <c r="R1592">
        <v>68000</v>
      </c>
      <c r="S1592">
        <v>45634</v>
      </c>
      <c r="T1592">
        <v>0.67108823529411699</v>
      </c>
      <c r="U1592">
        <v>1</v>
      </c>
    </row>
    <row r="1593" spans="1:21" x14ac:dyDescent="0.4">
      <c r="A1593">
        <v>1591</v>
      </c>
      <c r="B1593" t="s">
        <v>12060</v>
      </c>
      <c r="C1593" s="1">
        <v>44743</v>
      </c>
      <c r="D1593" t="s">
        <v>2634</v>
      </c>
      <c r="F1593">
        <v>10</v>
      </c>
      <c r="G1593">
        <v>10</v>
      </c>
      <c r="H1593">
        <v>10</v>
      </c>
      <c r="I1593">
        <v>10</v>
      </c>
      <c r="J1593">
        <v>10</v>
      </c>
      <c r="K1593">
        <v>27</v>
      </c>
      <c r="L1593">
        <v>31</v>
      </c>
      <c r="M1593">
        <v>31</v>
      </c>
      <c r="N1593">
        <v>0</v>
      </c>
      <c r="O1593">
        <v>1</v>
      </c>
      <c r="P1593">
        <v>0</v>
      </c>
      <c r="Q1593">
        <v>949</v>
      </c>
      <c r="R1593">
        <v>68000</v>
      </c>
      <c r="S1593">
        <v>93690</v>
      </c>
      <c r="T1593">
        <v>1.3777941176470501</v>
      </c>
      <c r="U1593">
        <v>2</v>
      </c>
    </row>
    <row r="1594" spans="1:21" x14ac:dyDescent="0.4">
      <c r="A1594">
        <v>1592</v>
      </c>
      <c r="B1594" t="s">
        <v>12060</v>
      </c>
      <c r="C1594" s="1">
        <v>44743</v>
      </c>
      <c r="D1594" t="s">
        <v>2635</v>
      </c>
      <c r="F1594">
        <v>10</v>
      </c>
      <c r="G1594">
        <v>20</v>
      </c>
      <c r="H1594">
        <v>10</v>
      </c>
      <c r="I1594">
        <v>10</v>
      </c>
      <c r="J1594">
        <v>20</v>
      </c>
      <c r="K1594">
        <v>81</v>
      </c>
      <c r="L1594">
        <v>89</v>
      </c>
      <c r="M1594">
        <v>93</v>
      </c>
      <c r="N1594">
        <v>0</v>
      </c>
      <c r="O1594">
        <v>1</v>
      </c>
      <c r="P1594">
        <v>0</v>
      </c>
      <c r="Q1594">
        <v>1034</v>
      </c>
      <c r="R1594">
        <v>68000</v>
      </c>
      <c r="S1594">
        <v>253154</v>
      </c>
      <c r="T1594">
        <v>3.7228529411764701</v>
      </c>
      <c r="U1594">
        <v>2</v>
      </c>
    </row>
    <row r="1595" spans="1:21" x14ac:dyDescent="0.4">
      <c r="A1595">
        <v>1593</v>
      </c>
      <c r="B1595" t="s">
        <v>12060</v>
      </c>
      <c r="C1595" s="1">
        <v>44743</v>
      </c>
      <c r="D1595" t="s">
        <v>2636</v>
      </c>
      <c r="F1595">
        <v>20</v>
      </c>
      <c r="G1595">
        <v>20</v>
      </c>
      <c r="H1595">
        <v>20</v>
      </c>
      <c r="I1595">
        <v>20</v>
      </c>
      <c r="J1595">
        <v>30</v>
      </c>
      <c r="K1595">
        <v>146</v>
      </c>
      <c r="L1595">
        <v>112</v>
      </c>
      <c r="M1595">
        <v>94</v>
      </c>
      <c r="N1595">
        <v>0</v>
      </c>
      <c r="O1595">
        <v>1</v>
      </c>
      <c r="P1595">
        <v>0</v>
      </c>
      <c r="Q1595">
        <v>883</v>
      </c>
      <c r="R1595">
        <v>68000</v>
      </c>
      <c r="S1595">
        <v>657134</v>
      </c>
      <c r="T1595">
        <v>9.6637352941176395</v>
      </c>
      <c r="U1595">
        <v>3</v>
      </c>
    </row>
    <row r="1596" spans="1:21" x14ac:dyDescent="0.4">
      <c r="A1596">
        <v>1594</v>
      </c>
      <c r="B1596" t="s">
        <v>12060</v>
      </c>
      <c r="C1596" s="1">
        <v>44743</v>
      </c>
      <c r="D1596" t="s">
        <v>2637</v>
      </c>
      <c r="F1596">
        <v>10</v>
      </c>
      <c r="G1596">
        <v>10</v>
      </c>
      <c r="H1596">
        <v>20</v>
      </c>
      <c r="I1596">
        <v>20</v>
      </c>
      <c r="J1596">
        <v>20</v>
      </c>
      <c r="K1596">
        <v>61</v>
      </c>
      <c r="L1596">
        <v>49</v>
      </c>
      <c r="M1596">
        <v>32</v>
      </c>
      <c r="N1596">
        <v>0</v>
      </c>
      <c r="O1596">
        <v>1</v>
      </c>
      <c r="P1596">
        <v>0</v>
      </c>
      <c r="Q1596">
        <v>961</v>
      </c>
      <c r="R1596">
        <v>68000</v>
      </c>
      <c r="S1596">
        <v>147802</v>
      </c>
      <c r="T1596">
        <v>2.1735588235294099</v>
      </c>
      <c r="U1596">
        <v>2</v>
      </c>
    </row>
    <row r="1597" spans="1:21" x14ac:dyDescent="0.4">
      <c r="A1597">
        <v>1595</v>
      </c>
      <c r="B1597" t="s">
        <v>12060</v>
      </c>
      <c r="C1597" s="1">
        <v>44713</v>
      </c>
      <c r="D1597" t="s">
        <v>2638</v>
      </c>
      <c r="F1597">
        <v>20</v>
      </c>
      <c r="G1597">
        <v>20</v>
      </c>
      <c r="H1597">
        <v>10</v>
      </c>
      <c r="I1597">
        <v>20</v>
      </c>
      <c r="J1597">
        <v>20</v>
      </c>
      <c r="K1597">
        <v>31</v>
      </c>
      <c r="L1597">
        <v>30</v>
      </c>
      <c r="M1597">
        <v>39</v>
      </c>
      <c r="N1597">
        <v>1</v>
      </c>
      <c r="O1597">
        <v>1</v>
      </c>
      <c r="P1597">
        <v>0</v>
      </c>
      <c r="Q1597">
        <v>848</v>
      </c>
      <c r="R1597">
        <v>62400</v>
      </c>
      <c r="S1597">
        <v>140581</v>
      </c>
      <c r="T1597">
        <v>2.25290064102564</v>
      </c>
      <c r="U1597">
        <v>2</v>
      </c>
    </row>
    <row r="1598" spans="1:21" x14ac:dyDescent="0.4">
      <c r="A1598">
        <v>1596</v>
      </c>
      <c r="B1598" t="s">
        <v>12060</v>
      </c>
      <c r="C1598" s="1">
        <v>44713</v>
      </c>
      <c r="D1598" t="s">
        <v>2639</v>
      </c>
      <c r="F1598">
        <v>10</v>
      </c>
      <c r="G1598">
        <v>20</v>
      </c>
      <c r="H1598">
        <v>10</v>
      </c>
      <c r="I1598">
        <v>20</v>
      </c>
      <c r="J1598">
        <v>10</v>
      </c>
      <c r="K1598">
        <v>12</v>
      </c>
      <c r="L1598">
        <v>14</v>
      </c>
      <c r="M1598">
        <v>22</v>
      </c>
      <c r="N1598">
        <v>0</v>
      </c>
      <c r="O1598">
        <v>1</v>
      </c>
      <c r="P1598">
        <v>0</v>
      </c>
      <c r="Q1598">
        <v>961</v>
      </c>
      <c r="R1598">
        <v>62400</v>
      </c>
      <c r="S1598">
        <v>70563</v>
      </c>
      <c r="T1598">
        <v>1.1308173076923</v>
      </c>
      <c r="U1598">
        <v>1</v>
      </c>
    </row>
    <row r="1599" spans="1:21" x14ac:dyDescent="0.4">
      <c r="A1599">
        <v>1597</v>
      </c>
      <c r="B1599" t="s">
        <v>12060</v>
      </c>
      <c r="C1599" s="1">
        <v>44713</v>
      </c>
      <c r="D1599" t="s">
        <v>2640</v>
      </c>
      <c r="F1599">
        <v>10</v>
      </c>
      <c r="G1599">
        <v>10</v>
      </c>
      <c r="H1599">
        <v>10</v>
      </c>
      <c r="I1599">
        <v>30</v>
      </c>
      <c r="J1599">
        <v>20</v>
      </c>
      <c r="K1599">
        <v>15</v>
      </c>
      <c r="L1599">
        <v>17</v>
      </c>
      <c r="M1599">
        <v>20</v>
      </c>
      <c r="N1599">
        <v>0</v>
      </c>
      <c r="O1599">
        <v>2</v>
      </c>
      <c r="P1599">
        <v>0</v>
      </c>
      <c r="Q1599">
        <v>1066</v>
      </c>
      <c r="R1599">
        <v>62400</v>
      </c>
      <c r="S1599">
        <v>174300</v>
      </c>
      <c r="T1599">
        <v>2.7932692307692299</v>
      </c>
      <c r="U1599">
        <v>2</v>
      </c>
    </row>
    <row r="1600" spans="1:21" x14ac:dyDescent="0.4">
      <c r="A1600">
        <v>1598</v>
      </c>
      <c r="B1600" t="s">
        <v>12060</v>
      </c>
      <c r="C1600" s="1">
        <v>44713</v>
      </c>
      <c r="D1600" t="s">
        <v>2641</v>
      </c>
      <c r="F1600">
        <v>20</v>
      </c>
      <c r="G1600">
        <v>20</v>
      </c>
      <c r="H1600">
        <v>10</v>
      </c>
      <c r="I1600">
        <v>20</v>
      </c>
      <c r="J1600">
        <v>40</v>
      </c>
      <c r="K1600">
        <v>20</v>
      </c>
      <c r="L1600">
        <v>9</v>
      </c>
      <c r="M1600">
        <v>5</v>
      </c>
      <c r="N1600">
        <v>0</v>
      </c>
      <c r="O1600">
        <v>1</v>
      </c>
      <c r="P1600">
        <v>0</v>
      </c>
      <c r="Q1600">
        <v>1220</v>
      </c>
      <c r="R1600">
        <v>62400</v>
      </c>
      <c r="S1600">
        <v>322712</v>
      </c>
      <c r="T1600">
        <v>5.1716666666666598</v>
      </c>
      <c r="U1600">
        <v>3</v>
      </c>
    </row>
    <row r="1601" spans="1:21" x14ac:dyDescent="0.4">
      <c r="A1601">
        <v>1599</v>
      </c>
      <c r="B1601" t="s">
        <v>12060</v>
      </c>
      <c r="C1601" s="1">
        <v>44713</v>
      </c>
      <c r="D1601" t="s">
        <v>2642</v>
      </c>
      <c r="F1601">
        <v>10</v>
      </c>
      <c r="G1601">
        <v>10</v>
      </c>
      <c r="H1601">
        <v>10</v>
      </c>
      <c r="I1601">
        <v>20</v>
      </c>
      <c r="J1601">
        <v>20</v>
      </c>
      <c r="K1601">
        <v>47</v>
      </c>
      <c r="L1601">
        <v>47</v>
      </c>
      <c r="M1601">
        <v>40</v>
      </c>
      <c r="N1601">
        <v>0</v>
      </c>
      <c r="O1601">
        <v>1</v>
      </c>
      <c r="P1601">
        <v>9.8827039929999998</v>
      </c>
      <c r="Q1601">
        <v>1191</v>
      </c>
      <c r="R1601">
        <v>62400</v>
      </c>
      <c r="S1601">
        <v>181433</v>
      </c>
      <c r="T1601">
        <v>2.9075801282051201</v>
      </c>
      <c r="U1601">
        <v>2</v>
      </c>
    </row>
    <row r="1602" spans="1:21" x14ac:dyDescent="0.4">
      <c r="A1602">
        <v>1600</v>
      </c>
      <c r="B1602" t="s">
        <v>12060</v>
      </c>
      <c r="C1602" s="1">
        <v>44713</v>
      </c>
      <c r="D1602" t="s">
        <v>2643</v>
      </c>
      <c r="F1602">
        <v>10</v>
      </c>
      <c r="G1602">
        <v>20</v>
      </c>
      <c r="H1602">
        <v>10</v>
      </c>
      <c r="I1602">
        <v>20</v>
      </c>
      <c r="J1602">
        <v>30</v>
      </c>
      <c r="K1602">
        <v>141</v>
      </c>
      <c r="L1602">
        <v>49</v>
      </c>
      <c r="M1602">
        <v>20</v>
      </c>
      <c r="N1602">
        <v>0</v>
      </c>
      <c r="O1602">
        <v>1</v>
      </c>
      <c r="P1602">
        <v>0</v>
      </c>
      <c r="Q1602">
        <v>1057</v>
      </c>
      <c r="R1602">
        <v>62400</v>
      </c>
      <c r="S1602">
        <v>270887</v>
      </c>
      <c r="T1602">
        <v>4.3411378205128202</v>
      </c>
      <c r="U1602">
        <v>3</v>
      </c>
    </row>
    <row r="1603" spans="1:21" x14ac:dyDescent="0.4">
      <c r="A1603">
        <v>1601</v>
      </c>
      <c r="B1603" t="s">
        <v>12060</v>
      </c>
      <c r="C1603" s="1">
        <v>44713</v>
      </c>
      <c r="D1603" t="s">
        <v>2644</v>
      </c>
      <c r="E1603" t="s">
        <v>2645</v>
      </c>
      <c r="F1603">
        <v>20</v>
      </c>
      <c r="G1603">
        <v>10</v>
      </c>
      <c r="H1603">
        <v>20</v>
      </c>
      <c r="I1603">
        <v>20</v>
      </c>
      <c r="J1603">
        <v>30</v>
      </c>
      <c r="K1603">
        <v>15</v>
      </c>
      <c r="L1603">
        <v>19</v>
      </c>
      <c r="M1603">
        <v>16</v>
      </c>
      <c r="N1603">
        <v>1</v>
      </c>
      <c r="O1603">
        <v>1</v>
      </c>
      <c r="P1603">
        <v>0</v>
      </c>
      <c r="Q1603">
        <v>1153</v>
      </c>
      <c r="R1603">
        <v>62400</v>
      </c>
      <c r="S1603">
        <v>103045</v>
      </c>
      <c r="T1603">
        <v>1.65136217948717</v>
      </c>
      <c r="U1603">
        <v>2</v>
      </c>
    </row>
    <row r="1604" spans="1:21" x14ac:dyDescent="0.4">
      <c r="A1604">
        <v>1602</v>
      </c>
      <c r="B1604" t="s">
        <v>12060</v>
      </c>
      <c r="C1604" s="1">
        <v>44713</v>
      </c>
      <c r="D1604" t="s">
        <v>2646</v>
      </c>
      <c r="E1604" t="s">
        <v>2647</v>
      </c>
      <c r="F1604">
        <v>20</v>
      </c>
      <c r="G1604">
        <v>20</v>
      </c>
      <c r="H1604">
        <v>20</v>
      </c>
      <c r="I1604">
        <v>20</v>
      </c>
      <c r="J1604">
        <v>40</v>
      </c>
      <c r="K1604">
        <v>122</v>
      </c>
      <c r="L1604">
        <v>84</v>
      </c>
      <c r="M1604">
        <v>60</v>
      </c>
      <c r="N1604">
        <v>1</v>
      </c>
      <c r="O1604">
        <v>1</v>
      </c>
      <c r="P1604">
        <v>3.878689236</v>
      </c>
      <c r="Q1604">
        <v>828</v>
      </c>
      <c r="R1604">
        <v>62400</v>
      </c>
      <c r="S1604">
        <v>49375</v>
      </c>
      <c r="T1604">
        <v>0.79126602564102499</v>
      </c>
      <c r="U1604">
        <v>1</v>
      </c>
    </row>
    <row r="1605" spans="1:21" x14ac:dyDescent="0.4">
      <c r="A1605">
        <v>1603</v>
      </c>
      <c r="B1605" t="s">
        <v>12060</v>
      </c>
      <c r="C1605" s="1">
        <v>44682</v>
      </c>
      <c r="D1605" t="s">
        <v>2648</v>
      </c>
      <c r="F1605">
        <v>10</v>
      </c>
      <c r="G1605">
        <v>10</v>
      </c>
      <c r="H1605">
        <v>20</v>
      </c>
      <c r="I1605">
        <v>10</v>
      </c>
      <c r="J1605">
        <v>30</v>
      </c>
      <c r="K1605">
        <v>4</v>
      </c>
      <c r="L1605">
        <v>24</v>
      </c>
      <c r="M1605">
        <v>72</v>
      </c>
      <c r="N1605">
        <v>0</v>
      </c>
      <c r="O1605">
        <v>2</v>
      </c>
      <c r="P1605">
        <v>0</v>
      </c>
      <c r="Q1605">
        <v>1196</v>
      </c>
      <c r="R1605">
        <v>55500</v>
      </c>
      <c r="S1605">
        <v>227333</v>
      </c>
      <c r="T1605">
        <v>4.0960900900900903</v>
      </c>
      <c r="U1605">
        <v>2</v>
      </c>
    </row>
    <row r="1606" spans="1:21" x14ac:dyDescent="0.4">
      <c r="A1606">
        <v>1604</v>
      </c>
      <c r="B1606" t="s">
        <v>12060</v>
      </c>
      <c r="C1606" s="1">
        <v>44682</v>
      </c>
      <c r="D1606" t="s">
        <v>2649</v>
      </c>
      <c r="F1606">
        <v>10</v>
      </c>
      <c r="G1606">
        <v>30</v>
      </c>
      <c r="H1606">
        <v>20</v>
      </c>
      <c r="I1606">
        <v>40</v>
      </c>
      <c r="J1606">
        <v>30</v>
      </c>
      <c r="K1606">
        <v>39</v>
      </c>
      <c r="L1606">
        <v>27</v>
      </c>
      <c r="M1606">
        <v>26</v>
      </c>
      <c r="N1606">
        <v>1</v>
      </c>
      <c r="O1606">
        <v>1</v>
      </c>
      <c r="P1606">
        <v>0</v>
      </c>
      <c r="Q1606">
        <v>910</v>
      </c>
      <c r="R1606">
        <v>55500</v>
      </c>
      <c r="S1606">
        <v>741165</v>
      </c>
      <c r="T1606">
        <v>13.354324324324301</v>
      </c>
      <c r="U1606">
        <v>3</v>
      </c>
    </row>
    <row r="1607" spans="1:21" x14ac:dyDescent="0.4">
      <c r="A1607">
        <v>1605</v>
      </c>
      <c r="B1607" t="s">
        <v>12060</v>
      </c>
      <c r="C1607" s="1">
        <v>44682</v>
      </c>
      <c r="D1607" t="s">
        <v>2650</v>
      </c>
      <c r="F1607">
        <v>40</v>
      </c>
      <c r="G1607">
        <v>20</v>
      </c>
      <c r="H1607">
        <v>20</v>
      </c>
      <c r="I1607">
        <v>20</v>
      </c>
      <c r="J1607">
        <v>50</v>
      </c>
      <c r="K1607">
        <v>31</v>
      </c>
      <c r="L1607">
        <v>22</v>
      </c>
      <c r="M1607">
        <v>17</v>
      </c>
      <c r="N1607">
        <v>0</v>
      </c>
      <c r="O1607">
        <v>1</v>
      </c>
      <c r="P1607">
        <v>0</v>
      </c>
      <c r="Q1607">
        <v>1149</v>
      </c>
      <c r="R1607">
        <v>55500</v>
      </c>
      <c r="S1607">
        <v>237551</v>
      </c>
      <c r="T1607">
        <v>4.2801981981981898</v>
      </c>
      <c r="U1607">
        <v>3</v>
      </c>
    </row>
    <row r="1608" spans="1:21" x14ac:dyDescent="0.4">
      <c r="A1608">
        <v>1606</v>
      </c>
      <c r="B1608" t="s">
        <v>12060</v>
      </c>
      <c r="C1608" s="1">
        <v>44682</v>
      </c>
      <c r="D1608" t="s">
        <v>2651</v>
      </c>
      <c r="F1608">
        <v>10</v>
      </c>
      <c r="G1608">
        <v>10</v>
      </c>
      <c r="H1608">
        <v>10</v>
      </c>
      <c r="I1608">
        <v>20</v>
      </c>
      <c r="J1608">
        <v>20</v>
      </c>
      <c r="K1608">
        <v>22</v>
      </c>
      <c r="L1608">
        <v>20</v>
      </c>
      <c r="M1608">
        <v>16</v>
      </c>
      <c r="N1608">
        <v>1</v>
      </c>
      <c r="O1608">
        <v>1</v>
      </c>
      <c r="P1608">
        <v>0</v>
      </c>
      <c r="Q1608">
        <v>1004</v>
      </c>
      <c r="R1608">
        <v>55500</v>
      </c>
      <c r="S1608">
        <v>158485</v>
      </c>
      <c r="T1608">
        <v>2.8555855855855801</v>
      </c>
      <c r="U1608">
        <v>2</v>
      </c>
    </row>
    <row r="1609" spans="1:21" x14ac:dyDescent="0.4">
      <c r="A1609">
        <v>1607</v>
      </c>
      <c r="B1609" t="s">
        <v>12060</v>
      </c>
      <c r="C1609" s="1">
        <v>44682</v>
      </c>
      <c r="D1609" t="s">
        <v>2652</v>
      </c>
      <c r="F1609">
        <v>10</v>
      </c>
      <c r="G1609">
        <v>20</v>
      </c>
      <c r="H1609">
        <v>20</v>
      </c>
      <c r="I1609">
        <v>20</v>
      </c>
      <c r="J1609">
        <v>10</v>
      </c>
      <c r="K1609">
        <v>90</v>
      </c>
      <c r="L1609">
        <v>84</v>
      </c>
      <c r="M1609">
        <v>77</v>
      </c>
      <c r="N1609">
        <v>0</v>
      </c>
      <c r="O1609">
        <v>1</v>
      </c>
      <c r="P1609">
        <v>0</v>
      </c>
      <c r="Q1609">
        <v>1305</v>
      </c>
      <c r="R1609">
        <v>55500</v>
      </c>
      <c r="S1609">
        <v>714887</v>
      </c>
      <c r="T1609">
        <v>12.880846846846801</v>
      </c>
      <c r="U1609">
        <v>3</v>
      </c>
    </row>
    <row r="1610" spans="1:21" x14ac:dyDescent="0.4">
      <c r="A1610">
        <v>1608</v>
      </c>
      <c r="B1610" t="s">
        <v>12060</v>
      </c>
      <c r="C1610" s="1">
        <v>44682</v>
      </c>
      <c r="D1610" t="s">
        <v>2653</v>
      </c>
      <c r="F1610">
        <v>30</v>
      </c>
      <c r="G1610">
        <v>20</v>
      </c>
      <c r="H1610">
        <v>30</v>
      </c>
      <c r="I1610">
        <v>40</v>
      </c>
      <c r="J1610">
        <v>50</v>
      </c>
      <c r="K1610">
        <v>208</v>
      </c>
      <c r="L1610">
        <v>196</v>
      </c>
      <c r="M1610">
        <v>190</v>
      </c>
      <c r="N1610">
        <v>0</v>
      </c>
      <c r="O1610">
        <v>2</v>
      </c>
      <c r="P1610">
        <v>0</v>
      </c>
      <c r="Q1610">
        <v>629</v>
      </c>
      <c r="R1610">
        <v>55500</v>
      </c>
      <c r="S1610">
        <v>3139820</v>
      </c>
      <c r="T1610">
        <v>56.573333333333302</v>
      </c>
      <c r="U1610">
        <v>3</v>
      </c>
    </row>
    <row r="1611" spans="1:21" x14ac:dyDescent="0.4">
      <c r="A1611">
        <v>1609</v>
      </c>
      <c r="B1611" t="s">
        <v>12060</v>
      </c>
      <c r="C1611" s="1">
        <v>44682</v>
      </c>
      <c r="D1611" t="s">
        <v>2654</v>
      </c>
      <c r="E1611" t="s">
        <v>2655</v>
      </c>
      <c r="F1611">
        <v>20</v>
      </c>
      <c r="G1611">
        <v>20</v>
      </c>
      <c r="H1611">
        <v>40</v>
      </c>
      <c r="I1611">
        <v>10</v>
      </c>
      <c r="J1611">
        <v>50</v>
      </c>
      <c r="K1611">
        <v>52</v>
      </c>
      <c r="L1611">
        <v>51</v>
      </c>
      <c r="M1611">
        <v>51</v>
      </c>
      <c r="N1611">
        <v>1</v>
      </c>
      <c r="O1611">
        <v>1</v>
      </c>
      <c r="P1611">
        <v>0</v>
      </c>
      <c r="Q1611">
        <v>817</v>
      </c>
      <c r="R1611">
        <v>55500</v>
      </c>
      <c r="S1611">
        <v>166422</v>
      </c>
      <c r="T1611">
        <v>2.9985945945945902</v>
      </c>
      <c r="U1611">
        <v>2</v>
      </c>
    </row>
    <row r="1612" spans="1:21" x14ac:dyDescent="0.4">
      <c r="A1612">
        <v>1610</v>
      </c>
      <c r="B1612" t="s">
        <v>12060</v>
      </c>
      <c r="C1612" s="1">
        <v>44652</v>
      </c>
      <c r="D1612" t="s">
        <v>2656</v>
      </c>
      <c r="F1612">
        <v>20</v>
      </c>
      <c r="G1612">
        <v>20</v>
      </c>
      <c r="H1612">
        <v>10</v>
      </c>
      <c r="I1612">
        <v>20</v>
      </c>
      <c r="J1612">
        <v>30</v>
      </c>
      <c r="K1612">
        <v>62</v>
      </c>
      <c r="L1612">
        <v>49</v>
      </c>
      <c r="M1612">
        <v>29</v>
      </c>
      <c r="N1612">
        <v>0</v>
      </c>
      <c r="O1612">
        <v>2</v>
      </c>
      <c r="P1612">
        <v>0.80121527800000003</v>
      </c>
      <c r="Q1612">
        <v>931</v>
      </c>
      <c r="R1612">
        <v>50800</v>
      </c>
      <c r="S1612">
        <v>730206</v>
      </c>
      <c r="T1612">
        <v>14.374133858267699</v>
      </c>
      <c r="U1612">
        <v>3</v>
      </c>
    </row>
    <row r="1613" spans="1:21" x14ac:dyDescent="0.4">
      <c r="A1613">
        <v>1611</v>
      </c>
      <c r="B1613" t="s">
        <v>12060</v>
      </c>
      <c r="C1613" s="1">
        <v>44652</v>
      </c>
      <c r="D1613" t="s">
        <v>2657</v>
      </c>
      <c r="F1613">
        <v>10</v>
      </c>
      <c r="G1613">
        <v>20</v>
      </c>
      <c r="H1613">
        <v>10</v>
      </c>
      <c r="I1613">
        <v>20</v>
      </c>
      <c r="J1613">
        <v>20</v>
      </c>
      <c r="K1613">
        <v>24</v>
      </c>
      <c r="L1613">
        <v>14</v>
      </c>
      <c r="M1613">
        <v>10</v>
      </c>
      <c r="N1613">
        <v>0</v>
      </c>
      <c r="O1613">
        <v>1</v>
      </c>
      <c r="P1613">
        <v>0</v>
      </c>
      <c r="Q1613">
        <v>889</v>
      </c>
      <c r="R1613">
        <v>50800</v>
      </c>
      <c r="S1613">
        <v>208072</v>
      </c>
      <c r="T1613">
        <v>4.0959055118110204</v>
      </c>
      <c r="U1613">
        <v>2</v>
      </c>
    </row>
    <row r="1614" spans="1:21" x14ac:dyDescent="0.4">
      <c r="A1614">
        <v>1612</v>
      </c>
      <c r="B1614" t="s">
        <v>12060</v>
      </c>
      <c r="C1614" s="1">
        <v>44652</v>
      </c>
      <c r="D1614" t="s">
        <v>2658</v>
      </c>
      <c r="F1614">
        <v>40</v>
      </c>
      <c r="G1614">
        <v>30</v>
      </c>
      <c r="H1614">
        <v>10</v>
      </c>
      <c r="I1614">
        <v>30</v>
      </c>
      <c r="J1614">
        <v>50</v>
      </c>
      <c r="K1614">
        <v>54</v>
      </c>
      <c r="L1614">
        <v>60</v>
      </c>
      <c r="M1614">
        <v>52</v>
      </c>
      <c r="N1614">
        <v>0</v>
      </c>
      <c r="O1614">
        <v>1</v>
      </c>
      <c r="P1614">
        <v>0</v>
      </c>
      <c r="Q1614">
        <v>833</v>
      </c>
      <c r="R1614">
        <v>50800</v>
      </c>
      <c r="S1614">
        <v>60774</v>
      </c>
      <c r="T1614">
        <v>1.19633858267716</v>
      </c>
      <c r="U1614">
        <v>2</v>
      </c>
    </row>
    <row r="1615" spans="1:21" x14ac:dyDescent="0.4">
      <c r="A1615">
        <v>1613</v>
      </c>
      <c r="B1615" t="s">
        <v>12060</v>
      </c>
      <c r="C1615" s="1">
        <v>44652</v>
      </c>
      <c r="D1615" t="s">
        <v>2659</v>
      </c>
      <c r="F1615">
        <v>20</v>
      </c>
      <c r="G1615">
        <v>20</v>
      </c>
      <c r="H1615">
        <v>10</v>
      </c>
      <c r="I1615">
        <v>20</v>
      </c>
      <c r="J1615">
        <v>20</v>
      </c>
      <c r="K1615">
        <v>28</v>
      </c>
      <c r="L1615">
        <v>26</v>
      </c>
      <c r="M1615">
        <v>23</v>
      </c>
      <c r="N1615">
        <v>0</v>
      </c>
      <c r="O1615">
        <v>1</v>
      </c>
      <c r="P1615">
        <v>0</v>
      </c>
      <c r="Q1615">
        <v>990</v>
      </c>
      <c r="R1615">
        <v>50800</v>
      </c>
      <c r="S1615">
        <v>35773</v>
      </c>
      <c r="T1615">
        <v>0.70419291338582601</v>
      </c>
      <c r="U1615">
        <v>1</v>
      </c>
    </row>
    <row r="1616" spans="1:21" x14ac:dyDescent="0.4">
      <c r="A1616">
        <v>1614</v>
      </c>
      <c r="B1616" t="s">
        <v>12060</v>
      </c>
      <c r="C1616" s="1">
        <v>44652</v>
      </c>
      <c r="D1616" t="s">
        <v>2660</v>
      </c>
      <c r="F1616">
        <v>20</v>
      </c>
      <c r="G1616">
        <v>10</v>
      </c>
      <c r="H1616">
        <v>10</v>
      </c>
      <c r="I1616">
        <v>20</v>
      </c>
      <c r="J1616">
        <v>40</v>
      </c>
      <c r="K1616">
        <v>156</v>
      </c>
      <c r="L1616">
        <v>113</v>
      </c>
      <c r="M1616">
        <v>61</v>
      </c>
      <c r="N1616">
        <v>1</v>
      </c>
      <c r="O1616">
        <v>1</v>
      </c>
      <c r="P1616">
        <v>0</v>
      </c>
      <c r="Q1616">
        <v>1041</v>
      </c>
      <c r="R1616">
        <v>50800</v>
      </c>
      <c r="S1616">
        <v>66105</v>
      </c>
      <c r="T1616">
        <v>1.3012795275590501</v>
      </c>
      <c r="U1616">
        <v>2</v>
      </c>
    </row>
    <row r="1617" spans="1:21" x14ac:dyDescent="0.4">
      <c r="A1617">
        <v>1615</v>
      </c>
      <c r="B1617" t="s">
        <v>12060</v>
      </c>
      <c r="C1617" s="1">
        <v>44652</v>
      </c>
      <c r="D1617" t="s">
        <v>2661</v>
      </c>
      <c r="F1617">
        <v>20</v>
      </c>
      <c r="G1617">
        <v>20</v>
      </c>
      <c r="H1617">
        <v>10</v>
      </c>
      <c r="I1617">
        <v>20</v>
      </c>
      <c r="J1617">
        <v>50</v>
      </c>
      <c r="K1617">
        <v>25</v>
      </c>
      <c r="L1617">
        <v>25</v>
      </c>
      <c r="M1617">
        <v>18</v>
      </c>
      <c r="N1617">
        <v>0</v>
      </c>
      <c r="O1617">
        <v>1</v>
      </c>
      <c r="P1617">
        <v>0</v>
      </c>
      <c r="Q1617">
        <v>898</v>
      </c>
      <c r="R1617">
        <v>50800</v>
      </c>
      <c r="S1617">
        <v>117260</v>
      </c>
      <c r="T1617">
        <v>2.3082677165354299</v>
      </c>
      <c r="U1617">
        <v>2</v>
      </c>
    </row>
    <row r="1618" spans="1:21" x14ac:dyDescent="0.4">
      <c r="A1618">
        <v>1616</v>
      </c>
      <c r="B1618" t="s">
        <v>12060</v>
      </c>
      <c r="C1618" s="1">
        <v>44652</v>
      </c>
      <c r="D1618" t="s">
        <v>2662</v>
      </c>
      <c r="F1618">
        <v>20</v>
      </c>
      <c r="G1618">
        <v>20</v>
      </c>
      <c r="H1618">
        <v>20</v>
      </c>
      <c r="I1618">
        <v>20</v>
      </c>
      <c r="J1618">
        <v>30</v>
      </c>
      <c r="K1618">
        <v>135</v>
      </c>
      <c r="L1618">
        <v>119</v>
      </c>
      <c r="M1618">
        <v>98</v>
      </c>
      <c r="N1618">
        <v>0</v>
      </c>
      <c r="O1618">
        <v>1</v>
      </c>
      <c r="P1618">
        <v>0</v>
      </c>
      <c r="Q1618">
        <v>857</v>
      </c>
      <c r="R1618">
        <v>50800</v>
      </c>
      <c r="S1618">
        <v>236864</v>
      </c>
      <c r="T1618">
        <v>4.6626771653543297</v>
      </c>
      <c r="U1618">
        <v>3</v>
      </c>
    </row>
    <row r="1619" spans="1:21" x14ac:dyDescent="0.4">
      <c r="A1619">
        <v>1617</v>
      </c>
      <c r="B1619" t="s">
        <v>12060</v>
      </c>
      <c r="C1619" s="1">
        <v>44652</v>
      </c>
      <c r="D1619" t="s">
        <v>2663</v>
      </c>
      <c r="F1619">
        <v>20</v>
      </c>
      <c r="G1619">
        <v>20</v>
      </c>
      <c r="H1619">
        <v>20</v>
      </c>
      <c r="I1619">
        <v>20</v>
      </c>
      <c r="J1619">
        <v>50</v>
      </c>
      <c r="K1619">
        <v>46</v>
      </c>
      <c r="L1619">
        <v>53</v>
      </c>
      <c r="M1619">
        <v>58</v>
      </c>
      <c r="N1619">
        <v>0</v>
      </c>
      <c r="O1619">
        <v>2</v>
      </c>
      <c r="P1619">
        <v>0</v>
      </c>
      <c r="Q1619">
        <v>985</v>
      </c>
      <c r="R1619">
        <v>50800</v>
      </c>
      <c r="S1619">
        <v>274752</v>
      </c>
      <c r="T1619">
        <v>5.40850393700787</v>
      </c>
      <c r="U1619">
        <v>3</v>
      </c>
    </row>
    <row r="1620" spans="1:21" x14ac:dyDescent="0.4">
      <c r="A1620">
        <v>1618</v>
      </c>
      <c r="B1620" t="s">
        <v>12060</v>
      </c>
      <c r="C1620" s="1">
        <v>44652</v>
      </c>
      <c r="D1620" t="s">
        <v>2664</v>
      </c>
      <c r="F1620">
        <v>20</v>
      </c>
      <c r="G1620">
        <v>10</v>
      </c>
      <c r="H1620">
        <v>10</v>
      </c>
      <c r="I1620">
        <v>20</v>
      </c>
      <c r="J1620">
        <v>50</v>
      </c>
      <c r="K1620">
        <v>52</v>
      </c>
      <c r="L1620">
        <v>42</v>
      </c>
      <c r="M1620">
        <v>41</v>
      </c>
      <c r="N1620">
        <v>0</v>
      </c>
      <c r="O1620">
        <v>1</v>
      </c>
      <c r="P1620">
        <v>0</v>
      </c>
      <c r="Q1620">
        <v>986</v>
      </c>
      <c r="R1620">
        <v>50800</v>
      </c>
      <c r="S1620">
        <v>13355</v>
      </c>
      <c r="T1620">
        <v>0.26289370078740099</v>
      </c>
      <c r="U1620">
        <v>0</v>
      </c>
    </row>
    <row r="1621" spans="1:21" x14ac:dyDescent="0.4">
      <c r="A1621">
        <v>1619</v>
      </c>
      <c r="B1621" t="s">
        <v>12060</v>
      </c>
      <c r="C1621" s="1">
        <v>44652</v>
      </c>
      <c r="D1621" t="s">
        <v>2665</v>
      </c>
      <c r="F1621">
        <v>10</v>
      </c>
      <c r="G1621">
        <v>20</v>
      </c>
      <c r="H1621">
        <v>10</v>
      </c>
      <c r="I1621">
        <v>10</v>
      </c>
      <c r="J1621">
        <v>20</v>
      </c>
      <c r="K1621">
        <v>188</v>
      </c>
      <c r="L1621">
        <v>196</v>
      </c>
      <c r="M1621">
        <v>200</v>
      </c>
      <c r="N1621">
        <v>0</v>
      </c>
      <c r="O1621">
        <v>1</v>
      </c>
      <c r="P1621">
        <v>0</v>
      </c>
      <c r="Q1621">
        <v>1127</v>
      </c>
      <c r="R1621">
        <v>50800</v>
      </c>
      <c r="S1621">
        <v>210605</v>
      </c>
      <c r="T1621">
        <v>4.1457677165354303</v>
      </c>
      <c r="U1621">
        <v>2</v>
      </c>
    </row>
    <row r="1622" spans="1:21" x14ac:dyDescent="0.4">
      <c r="A1622">
        <v>1620</v>
      </c>
      <c r="B1622" t="s">
        <v>12060</v>
      </c>
      <c r="C1622" s="1">
        <v>44652</v>
      </c>
      <c r="D1622" t="s">
        <v>2666</v>
      </c>
      <c r="F1622">
        <v>10</v>
      </c>
      <c r="G1622">
        <v>20</v>
      </c>
      <c r="H1622">
        <v>10</v>
      </c>
      <c r="I1622">
        <v>20</v>
      </c>
      <c r="J1622">
        <v>10</v>
      </c>
      <c r="K1622">
        <v>49</v>
      </c>
      <c r="L1622">
        <v>46</v>
      </c>
      <c r="M1622">
        <v>48</v>
      </c>
      <c r="N1622">
        <v>0</v>
      </c>
      <c r="O1622">
        <v>1</v>
      </c>
      <c r="P1622">
        <v>0</v>
      </c>
      <c r="Q1622">
        <v>1106</v>
      </c>
      <c r="R1622">
        <v>50800</v>
      </c>
      <c r="S1622">
        <v>1095443</v>
      </c>
      <c r="T1622">
        <v>21.5638385826771</v>
      </c>
      <c r="U1622">
        <v>3</v>
      </c>
    </row>
    <row r="1623" spans="1:21" x14ac:dyDescent="0.4">
      <c r="A1623">
        <v>1621</v>
      </c>
      <c r="B1623" t="s">
        <v>12060</v>
      </c>
      <c r="C1623" s="1">
        <v>44621</v>
      </c>
      <c r="D1623" t="s">
        <v>2667</v>
      </c>
      <c r="F1623">
        <v>20</v>
      </c>
      <c r="G1623">
        <v>20</v>
      </c>
      <c r="H1623">
        <v>10</v>
      </c>
      <c r="I1623">
        <v>30</v>
      </c>
      <c r="J1623">
        <v>30</v>
      </c>
      <c r="K1623">
        <v>53</v>
      </c>
      <c r="L1623">
        <v>48</v>
      </c>
      <c r="M1623">
        <v>42</v>
      </c>
      <c r="N1623">
        <v>0</v>
      </c>
      <c r="O1623">
        <v>1</v>
      </c>
      <c r="P1623">
        <v>0</v>
      </c>
      <c r="Q1623">
        <v>889</v>
      </c>
      <c r="R1623">
        <v>45100</v>
      </c>
      <c r="S1623">
        <v>211414</v>
      </c>
      <c r="T1623">
        <v>4.6876718403547599</v>
      </c>
      <c r="U1623">
        <v>3</v>
      </c>
    </row>
    <row r="1624" spans="1:21" x14ac:dyDescent="0.4">
      <c r="A1624">
        <v>1622</v>
      </c>
      <c r="B1624" t="s">
        <v>12060</v>
      </c>
      <c r="C1624" s="1">
        <v>44621</v>
      </c>
      <c r="D1624" t="s">
        <v>2668</v>
      </c>
      <c r="F1624">
        <v>20</v>
      </c>
      <c r="G1624">
        <v>10</v>
      </c>
      <c r="H1624">
        <v>10</v>
      </c>
      <c r="I1624">
        <v>20</v>
      </c>
      <c r="J1624">
        <v>30</v>
      </c>
      <c r="K1624">
        <v>159</v>
      </c>
      <c r="L1624">
        <v>157</v>
      </c>
      <c r="M1624">
        <v>151</v>
      </c>
      <c r="N1624">
        <v>0</v>
      </c>
      <c r="O1624">
        <v>1</v>
      </c>
      <c r="P1624">
        <v>0</v>
      </c>
      <c r="Q1624">
        <v>1232</v>
      </c>
      <c r="R1624">
        <v>45100</v>
      </c>
      <c r="S1624">
        <v>69584</v>
      </c>
      <c r="T1624">
        <v>1.5428824833702799</v>
      </c>
      <c r="U1624">
        <v>2</v>
      </c>
    </row>
    <row r="1625" spans="1:21" x14ac:dyDescent="0.4">
      <c r="A1625">
        <v>1623</v>
      </c>
      <c r="B1625" t="s">
        <v>12060</v>
      </c>
      <c r="C1625" s="1">
        <v>44621</v>
      </c>
      <c r="D1625" t="s">
        <v>2669</v>
      </c>
      <c r="F1625">
        <v>20</v>
      </c>
      <c r="G1625">
        <v>20</v>
      </c>
      <c r="H1625">
        <v>10</v>
      </c>
      <c r="I1625">
        <v>20</v>
      </c>
      <c r="J1625">
        <v>50</v>
      </c>
      <c r="K1625">
        <v>12</v>
      </c>
      <c r="L1625">
        <v>26</v>
      </c>
      <c r="M1625">
        <v>29</v>
      </c>
      <c r="N1625">
        <v>0</v>
      </c>
      <c r="O1625">
        <v>1</v>
      </c>
      <c r="P1625">
        <v>0</v>
      </c>
      <c r="Q1625">
        <v>1238</v>
      </c>
      <c r="R1625">
        <v>45100</v>
      </c>
      <c r="S1625">
        <v>3044527</v>
      </c>
      <c r="T1625">
        <v>67.506141906873594</v>
      </c>
      <c r="U1625">
        <v>3</v>
      </c>
    </row>
    <row r="1626" spans="1:21" x14ac:dyDescent="0.4">
      <c r="A1626">
        <v>1624</v>
      </c>
      <c r="B1626" t="s">
        <v>12060</v>
      </c>
      <c r="C1626" s="1">
        <v>44621</v>
      </c>
      <c r="D1626" t="s">
        <v>2670</v>
      </c>
      <c r="F1626">
        <v>30</v>
      </c>
      <c r="G1626">
        <v>30</v>
      </c>
      <c r="H1626">
        <v>10</v>
      </c>
      <c r="I1626">
        <v>20</v>
      </c>
      <c r="J1626">
        <v>50</v>
      </c>
      <c r="K1626">
        <v>79</v>
      </c>
      <c r="L1626">
        <v>85</v>
      </c>
      <c r="M1626">
        <v>85</v>
      </c>
      <c r="N1626">
        <v>1</v>
      </c>
      <c r="O1626">
        <v>1</v>
      </c>
      <c r="P1626">
        <v>0</v>
      </c>
      <c r="Q1626">
        <v>1246</v>
      </c>
      <c r="R1626">
        <v>45100</v>
      </c>
      <c r="S1626">
        <v>136169</v>
      </c>
      <c r="T1626">
        <v>3.01926829268292</v>
      </c>
      <c r="U1626">
        <v>2</v>
      </c>
    </row>
    <row r="1627" spans="1:21" x14ac:dyDescent="0.4">
      <c r="A1627">
        <v>1625</v>
      </c>
      <c r="B1627" t="s">
        <v>12060</v>
      </c>
      <c r="C1627" s="1">
        <v>44621</v>
      </c>
      <c r="D1627" t="s">
        <v>2671</v>
      </c>
      <c r="F1627">
        <v>20</v>
      </c>
      <c r="G1627">
        <v>20</v>
      </c>
      <c r="H1627">
        <v>10</v>
      </c>
      <c r="I1627">
        <v>20</v>
      </c>
      <c r="J1627">
        <v>40</v>
      </c>
      <c r="K1627">
        <v>50</v>
      </c>
      <c r="L1627">
        <v>96</v>
      </c>
      <c r="M1627">
        <v>96</v>
      </c>
      <c r="N1627">
        <v>0</v>
      </c>
      <c r="O1627">
        <v>1</v>
      </c>
      <c r="P1627">
        <v>0</v>
      </c>
      <c r="Q1627">
        <v>1137</v>
      </c>
      <c r="R1627">
        <v>45100</v>
      </c>
      <c r="S1627">
        <v>29716</v>
      </c>
      <c r="T1627">
        <v>0.65889135254988895</v>
      </c>
      <c r="U1627">
        <v>1</v>
      </c>
    </row>
    <row r="1628" spans="1:21" x14ac:dyDescent="0.4">
      <c r="A1628">
        <v>1626</v>
      </c>
      <c r="B1628" t="s">
        <v>12060</v>
      </c>
      <c r="C1628" s="1">
        <v>44621</v>
      </c>
      <c r="D1628" t="s">
        <v>2672</v>
      </c>
      <c r="F1628">
        <v>10</v>
      </c>
      <c r="G1628">
        <v>40</v>
      </c>
      <c r="H1628">
        <v>30</v>
      </c>
      <c r="I1628">
        <v>50</v>
      </c>
      <c r="J1628">
        <v>20</v>
      </c>
      <c r="K1628">
        <v>143</v>
      </c>
      <c r="L1628">
        <v>148</v>
      </c>
      <c r="M1628">
        <v>168</v>
      </c>
      <c r="N1628">
        <v>1</v>
      </c>
      <c r="O1628">
        <v>1</v>
      </c>
      <c r="P1628">
        <v>0</v>
      </c>
      <c r="Q1628">
        <v>1144</v>
      </c>
      <c r="R1628">
        <v>45100</v>
      </c>
      <c r="S1628">
        <v>64251</v>
      </c>
      <c r="T1628">
        <v>1.42463414634146</v>
      </c>
      <c r="U1628">
        <v>2</v>
      </c>
    </row>
    <row r="1629" spans="1:21" x14ac:dyDescent="0.4">
      <c r="A1629">
        <v>1627</v>
      </c>
      <c r="B1629" t="s">
        <v>12060</v>
      </c>
      <c r="C1629" s="1">
        <v>44621</v>
      </c>
      <c r="D1629" t="s">
        <v>2673</v>
      </c>
      <c r="F1629">
        <v>20</v>
      </c>
      <c r="G1629">
        <v>20</v>
      </c>
      <c r="H1629">
        <v>20</v>
      </c>
      <c r="I1629">
        <v>10</v>
      </c>
      <c r="J1629">
        <v>30</v>
      </c>
      <c r="K1629">
        <v>36</v>
      </c>
      <c r="L1629">
        <v>18</v>
      </c>
      <c r="M1629">
        <v>44</v>
      </c>
      <c r="N1629">
        <v>0</v>
      </c>
      <c r="O1629">
        <v>2</v>
      </c>
      <c r="P1629">
        <v>0</v>
      </c>
      <c r="Q1629">
        <v>1216</v>
      </c>
      <c r="R1629">
        <v>45100</v>
      </c>
      <c r="S1629">
        <v>344319</v>
      </c>
      <c r="T1629">
        <v>7.6345676274944498</v>
      </c>
      <c r="U1629">
        <v>3</v>
      </c>
    </row>
    <row r="1630" spans="1:21" x14ac:dyDescent="0.4">
      <c r="A1630">
        <v>1628</v>
      </c>
      <c r="B1630" t="s">
        <v>12060</v>
      </c>
      <c r="C1630" s="1">
        <v>44621</v>
      </c>
      <c r="D1630" t="s">
        <v>2674</v>
      </c>
      <c r="F1630">
        <v>40</v>
      </c>
      <c r="G1630">
        <v>20</v>
      </c>
      <c r="H1630">
        <v>10</v>
      </c>
      <c r="I1630">
        <v>20</v>
      </c>
      <c r="J1630">
        <v>50</v>
      </c>
      <c r="K1630">
        <v>91</v>
      </c>
      <c r="L1630">
        <v>89</v>
      </c>
      <c r="M1630">
        <v>66</v>
      </c>
      <c r="N1630">
        <v>0</v>
      </c>
      <c r="O1630">
        <v>2</v>
      </c>
      <c r="P1630">
        <v>0</v>
      </c>
      <c r="Q1630">
        <v>878</v>
      </c>
      <c r="R1630">
        <v>45100</v>
      </c>
      <c r="S1630">
        <v>467410</v>
      </c>
      <c r="T1630">
        <v>10.3638580931263</v>
      </c>
      <c r="U1630">
        <v>3</v>
      </c>
    </row>
    <row r="1631" spans="1:21" x14ac:dyDescent="0.4">
      <c r="A1631">
        <v>1629</v>
      </c>
      <c r="B1631" t="s">
        <v>12060</v>
      </c>
      <c r="C1631" s="1">
        <v>44621</v>
      </c>
      <c r="D1631" t="s">
        <v>2675</v>
      </c>
      <c r="F1631">
        <v>20</v>
      </c>
      <c r="G1631">
        <v>20</v>
      </c>
      <c r="H1631">
        <v>10</v>
      </c>
      <c r="I1631">
        <v>20</v>
      </c>
      <c r="J1631">
        <v>50</v>
      </c>
      <c r="K1631">
        <v>25</v>
      </c>
      <c r="L1631">
        <v>24</v>
      </c>
      <c r="M1631">
        <v>23</v>
      </c>
      <c r="N1631">
        <v>0</v>
      </c>
      <c r="O1631">
        <v>1</v>
      </c>
      <c r="P1631">
        <v>0</v>
      </c>
      <c r="Q1631">
        <v>1104</v>
      </c>
      <c r="R1631">
        <v>45100</v>
      </c>
      <c r="S1631">
        <v>415575</v>
      </c>
      <c r="T1631">
        <v>9.2145232815964508</v>
      </c>
      <c r="U1631">
        <v>3</v>
      </c>
    </row>
    <row r="1632" spans="1:21" x14ac:dyDescent="0.4">
      <c r="A1632">
        <v>1630</v>
      </c>
      <c r="B1632" t="s">
        <v>12060</v>
      </c>
      <c r="C1632" s="1">
        <v>44593</v>
      </c>
      <c r="D1632" t="s">
        <v>2676</v>
      </c>
      <c r="F1632">
        <v>30</v>
      </c>
      <c r="G1632">
        <v>20</v>
      </c>
      <c r="H1632">
        <v>10</v>
      </c>
      <c r="I1632">
        <v>20</v>
      </c>
      <c r="J1632">
        <v>50</v>
      </c>
      <c r="K1632">
        <v>104</v>
      </c>
      <c r="L1632">
        <v>87</v>
      </c>
      <c r="M1632">
        <v>58</v>
      </c>
      <c r="N1632">
        <v>0</v>
      </c>
      <c r="O1632">
        <v>1</v>
      </c>
      <c r="P1632">
        <v>0</v>
      </c>
      <c r="Q1632">
        <v>986</v>
      </c>
      <c r="R1632">
        <v>43300</v>
      </c>
      <c r="S1632">
        <v>611551</v>
      </c>
      <c r="T1632">
        <v>14.1235796766743</v>
      </c>
      <c r="U1632">
        <v>3</v>
      </c>
    </row>
    <row r="1633" spans="1:21" x14ac:dyDescent="0.4">
      <c r="A1633">
        <v>1631</v>
      </c>
      <c r="B1633" t="s">
        <v>12060</v>
      </c>
      <c r="C1633" s="1">
        <v>44593</v>
      </c>
      <c r="D1633" t="s">
        <v>2677</v>
      </c>
      <c r="F1633">
        <v>20</v>
      </c>
      <c r="G1633">
        <v>20</v>
      </c>
      <c r="H1633">
        <v>20</v>
      </c>
      <c r="I1633">
        <v>20</v>
      </c>
      <c r="J1633">
        <v>30</v>
      </c>
      <c r="K1633">
        <v>10</v>
      </c>
      <c r="L1633">
        <v>16</v>
      </c>
      <c r="M1633">
        <v>16</v>
      </c>
      <c r="N1633">
        <v>0</v>
      </c>
      <c r="O1633">
        <v>1</v>
      </c>
      <c r="P1633">
        <v>0</v>
      </c>
      <c r="Q1633">
        <v>1066</v>
      </c>
      <c r="R1633">
        <v>43300</v>
      </c>
      <c r="S1633">
        <v>382513</v>
      </c>
      <c r="T1633">
        <v>8.83401847575057</v>
      </c>
      <c r="U1633">
        <v>3</v>
      </c>
    </row>
    <row r="1634" spans="1:21" x14ac:dyDescent="0.4">
      <c r="A1634">
        <v>1632</v>
      </c>
      <c r="B1634" t="s">
        <v>12060</v>
      </c>
      <c r="C1634" s="1">
        <v>44593</v>
      </c>
      <c r="D1634" t="s">
        <v>2678</v>
      </c>
      <c r="F1634">
        <v>10</v>
      </c>
      <c r="G1634">
        <v>20</v>
      </c>
      <c r="H1634">
        <v>10</v>
      </c>
      <c r="I1634">
        <v>30</v>
      </c>
      <c r="J1634">
        <v>20</v>
      </c>
      <c r="K1634">
        <v>27</v>
      </c>
      <c r="L1634">
        <v>20</v>
      </c>
      <c r="M1634">
        <v>16</v>
      </c>
      <c r="N1634">
        <v>0</v>
      </c>
      <c r="O1634">
        <v>1</v>
      </c>
      <c r="P1634">
        <v>0</v>
      </c>
      <c r="Q1634">
        <v>1033</v>
      </c>
      <c r="R1634">
        <v>43300</v>
      </c>
      <c r="S1634">
        <v>96651</v>
      </c>
      <c r="T1634">
        <v>2.23212471131639</v>
      </c>
      <c r="U1634">
        <v>2</v>
      </c>
    </row>
    <row r="1635" spans="1:21" x14ac:dyDescent="0.4">
      <c r="A1635">
        <v>1633</v>
      </c>
      <c r="B1635" t="s">
        <v>12060</v>
      </c>
      <c r="C1635" s="1">
        <v>44593</v>
      </c>
      <c r="D1635" t="s">
        <v>2679</v>
      </c>
      <c r="F1635">
        <v>10</v>
      </c>
      <c r="G1635">
        <v>20</v>
      </c>
      <c r="H1635">
        <v>10</v>
      </c>
      <c r="I1635">
        <v>20</v>
      </c>
      <c r="J1635">
        <v>20</v>
      </c>
      <c r="K1635">
        <v>48</v>
      </c>
      <c r="L1635">
        <v>47</v>
      </c>
      <c r="M1635">
        <v>43</v>
      </c>
      <c r="N1635">
        <v>0</v>
      </c>
      <c r="O1635">
        <v>1</v>
      </c>
      <c r="P1635">
        <v>0</v>
      </c>
      <c r="Q1635">
        <v>925</v>
      </c>
      <c r="R1635">
        <v>43300</v>
      </c>
      <c r="S1635">
        <v>132648</v>
      </c>
      <c r="T1635">
        <v>3.06346420323325</v>
      </c>
      <c r="U1635">
        <v>2</v>
      </c>
    </row>
    <row r="1636" spans="1:21" x14ac:dyDescent="0.4">
      <c r="A1636">
        <v>1634</v>
      </c>
      <c r="B1636" t="s">
        <v>12060</v>
      </c>
      <c r="C1636" s="1">
        <v>44593</v>
      </c>
      <c r="D1636" t="s">
        <v>2680</v>
      </c>
      <c r="F1636">
        <v>20</v>
      </c>
      <c r="G1636">
        <v>20</v>
      </c>
      <c r="H1636">
        <v>10</v>
      </c>
      <c r="I1636">
        <v>10</v>
      </c>
      <c r="J1636">
        <v>40</v>
      </c>
      <c r="K1636">
        <v>201</v>
      </c>
      <c r="L1636">
        <v>199</v>
      </c>
      <c r="M1636">
        <v>178</v>
      </c>
      <c r="N1636">
        <v>0</v>
      </c>
      <c r="O1636">
        <v>1</v>
      </c>
      <c r="P1636">
        <v>0</v>
      </c>
      <c r="Q1636">
        <v>875</v>
      </c>
      <c r="R1636">
        <v>43300</v>
      </c>
      <c r="S1636">
        <v>264125</v>
      </c>
      <c r="T1636">
        <v>6.0998845265588901</v>
      </c>
      <c r="U1636">
        <v>3</v>
      </c>
    </row>
    <row r="1637" spans="1:21" x14ac:dyDescent="0.4">
      <c r="A1637">
        <v>1635</v>
      </c>
      <c r="B1637" t="s">
        <v>12060</v>
      </c>
      <c r="C1637" s="1">
        <v>44593</v>
      </c>
      <c r="D1637" t="s">
        <v>2681</v>
      </c>
      <c r="F1637">
        <v>10</v>
      </c>
      <c r="G1637">
        <v>20</v>
      </c>
      <c r="H1637">
        <v>10</v>
      </c>
      <c r="I1637">
        <v>20</v>
      </c>
      <c r="J1637">
        <v>20</v>
      </c>
      <c r="K1637">
        <v>55</v>
      </c>
      <c r="L1637">
        <v>54</v>
      </c>
      <c r="M1637">
        <v>28</v>
      </c>
      <c r="N1637">
        <v>0</v>
      </c>
      <c r="O1637">
        <v>1</v>
      </c>
      <c r="P1637">
        <v>0</v>
      </c>
      <c r="Q1637">
        <v>799</v>
      </c>
      <c r="R1637">
        <v>43300</v>
      </c>
      <c r="S1637">
        <v>85224</v>
      </c>
      <c r="T1637">
        <v>1.9682217090069201</v>
      </c>
      <c r="U1637">
        <v>2</v>
      </c>
    </row>
    <row r="1638" spans="1:21" x14ac:dyDescent="0.4">
      <c r="A1638">
        <v>1636</v>
      </c>
      <c r="B1638" t="s">
        <v>12060</v>
      </c>
      <c r="C1638" s="1">
        <v>44593</v>
      </c>
      <c r="D1638" t="s">
        <v>2682</v>
      </c>
      <c r="F1638">
        <v>10</v>
      </c>
      <c r="G1638">
        <v>20</v>
      </c>
      <c r="H1638">
        <v>10</v>
      </c>
      <c r="I1638">
        <v>20</v>
      </c>
      <c r="J1638">
        <v>20</v>
      </c>
      <c r="K1638">
        <v>124</v>
      </c>
      <c r="L1638">
        <v>71</v>
      </c>
      <c r="M1638">
        <v>28</v>
      </c>
      <c r="N1638">
        <v>0</v>
      </c>
      <c r="O1638">
        <v>1</v>
      </c>
      <c r="P1638">
        <v>0</v>
      </c>
      <c r="Q1638">
        <v>1192</v>
      </c>
      <c r="R1638">
        <v>43300</v>
      </c>
      <c r="S1638">
        <v>250207</v>
      </c>
      <c r="T1638">
        <v>5.77845265588914</v>
      </c>
      <c r="U1638">
        <v>3</v>
      </c>
    </row>
    <row r="1639" spans="1:21" x14ac:dyDescent="0.4">
      <c r="A1639">
        <v>1637</v>
      </c>
      <c r="B1639" t="s">
        <v>12060</v>
      </c>
      <c r="C1639" s="1">
        <v>44562</v>
      </c>
      <c r="D1639" t="s">
        <v>2683</v>
      </c>
      <c r="F1639">
        <v>20</v>
      </c>
      <c r="G1639">
        <v>10</v>
      </c>
      <c r="H1639">
        <v>10</v>
      </c>
      <c r="I1639">
        <v>10</v>
      </c>
      <c r="J1639">
        <v>30</v>
      </c>
      <c r="K1639">
        <v>46</v>
      </c>
      <c r="L1639">
        <v>48</v>
      </c>
      <c r="M1639">
        <v>49</v>
      </c>
      <c r="N1639">
        <v>0</v>
      </c>
      <c r="O1639">
        <v>2</v>
      </c>
      <c r="P1639">
        <v>0</v>
      </c>
      <c r="Q1639">
        <v>1152</v>
      </c>
      <c r="R1639">
        <v>42200</v>
      </c>
      <c r="S1639">
        <v>32885</v>
      </c>
      <c r="T1639">
        <v>0.77926540284360102</v>
      </c>
      <c r="U1639">
        <v>1</v>
      </c>
    </row>
    <row r="1640" spans="1:21" x14ac:dyDescent="0.4">
      <c r="A1640">
        <v>1638</v>
      </c>
      <c r="B1640" t="s">
        <v>12060</v>
      </c>
      <c r="C1640" s="1">
        <v>44562</v>
      </c>
      <c r="D1640" t="s">
        <v>2684</v>
      </c>
      <c r="F1640">
        <v>10</v>
      </c>
      <c r="G1640">
        <v>20</v>
      </c>
      <c r="H1640">
        <v>20</v>
      </c>
      <c r="I1640">
        <v>50</v>
      </c>
      <c r="J1640">
        <v>10</v>
      </c>
      <c r="K1640">
        <v>15</v>
      </c>
      <c r="L1640">
        <v>20</v>
      </c>
      <c r="M1640">
        <v>25</v>
      </c>
      <c r="N1640">
        <v>0</v>
      </c>
      <c r="O1640">
        <v>1</v>
      </c>
      <c r="P1640">
        <v>0</v>
      </c>
      <c r="Q1640">
        <v>1086</v>
      </c>
      <c r="R1640">
        <v>42200</v>
      </c>
      <c r="S1640">
        <v>337707</v>
      </c>
      <c r="T1640">
        <v>8.0025355450236901</v>
      </c>
      <c r="U1640">
        <v>3</v>
      </c>
    </row>
    <row r="1641" spans="1:21" x14ac:dyDescent="0.4">
      <c r="A1641">
        <v>1639</v>
      </c>
      <c r="B1641" t="s">
        <v>12060</v>
      </c>
      <c r="C1641" s="1">
        <v>44562</v>
      </c>
      <c r="D1641" t="s">
        <v>2685</v>
      </c>
      <c r="F1641">
        <v>10</v>
      </c>
      <c r="G1641">
        <v>10</v>
      </c>
      <c r="H1641">
        <v>10</v>
      </c>
      <c r="I1641">
        <v>20</v>
      </c>
      <c r="J1641">
        <v>10</v>
      </c>
      <c r="K1641">
        <v>41</v>
      </c>
      <c r="L1641">
        <v>9</v>
      </c>
      <c r="M1641">
        <v>14</v>
      </c>
      <c r="N1641">
        <v>0</v>
      </c>
      <c r="O1641">
        <v>2</v>
      </c>
      <c r="P1641">
        <v>0</v>
      </c>
      <c r="Q1641">
        <v>1227</v>
      </c>
      <c r="R1641">
        <v>42200</v>
      </c>
      <c r="S1641">
        <v>52535</v>
      </c>
      <c r="T1641">
        <v>1.2449052132701399</v>
      </c>
      <c r="U1641">
        <v>2</v>
      </c>
    </row>
    <row r="1642" spans="1:21" x14ac:dyDescent="0.4">
      <c r="A1642">
        <v>1640</v>
      </c>
      <c r="B1642" t="s">
        <v>12060</v>
      </c>
      <c r="C1642" s="1">
        <v>44562</v>
      </c>
      <c r="D1642" t="s">
        <v>2686</v>
      </c>
      <c r="F1642">
        <v>10</v>
      </c>
      <c r="G1642">
        <v>10</v>
      </c>
      <c r="H1642">
        <v>10</v>
      </c>
      <c r="I1642">
        <v>10</v>
      </c>
      <c r="J1642">
        <v>10</v>
      </c>
      <c r="K1642">
        <v>21</v>
      </c>
      <c r="L1642">
        <v>20</v>
      </c>
      <c r="M1642">
        <v>17</v>
      </c>
      <c r="N1642">
        <v>2</v>
      </c>
      <c r="O1642">
        <v>2</v>
      </c>
      <c r="P1642">
        <v>0</v>
      </c>
      <c r="Q1642">
        <v>902</v>
      </c>
      <c r="R1642">
        <v>42200</v>
      </c>
      <c r="S1642">
        <v>22511</v>
      </c>
      <c r="T1642">
        <v>0.53343601895734505</v>
      </c>
      <c r="U1642">
        <v>1</v>
      </c>
    </row>
    <row r="1643" spans="1:21" x14ac:dyDescent="0.4">
      <c r="A1643">
        <v>1641</v>
      </c>
      <c r="B1643" t="s">
        <v>12060</v>
      </c>
      <c r="C1643" s="1">
        <v>44562</v>
      </c>
      <c r="D1643" t="s">
        <v>2687</v>
      </c>
      <c r="F1643">
        <v>10</v>
      </c>
      <c r="G1643">
        <v>10</v>
      </c>
      <c r="H1643">
        <v>20</v>
      </c>
      <c r="I1643">
        <v>10</v>
      </c>
      <c r="J1643">
        <v>10</v>
      </c>
      <c r="K1643">
        <v>193</v>
      </c>
      <c r="L1643">
        <v>194</v>
      </c>
      <c r="M1643">
        <v>198</v>
      </c>
      <c r="N1643">
        <v>2</v>
      </c>
      <c r="O1643">
        <v>2</v>
      </c>
      <c r="P1643">
        <v>0</v>
      </c>
      <c r="Q1643">
        <v>990</v>
      </c>
      <c r="R1643">
        <v>42200</v>
      </c>
      <c r="S1643">
        <v>83312</v>
      </c>
      <c r="T1643">
        <v>1.9742180094786701</v>
      </c>
      <c r="U1643">
        <v>2</v>
      </c>
    </row>
    <row r="1644" spans="1:21" x14ac:dyDescent="0.4">
      <c r="A1644">
        <v>1642</v>
      </c>
      <c r="B1644" t="s">
        <v>12060</v>
      </c>
      <c r="C1644" s="1">
        <v>44562</v>
      </c>
      <c r="D1644" t="s">
        <v>2688</v>
      </c>
      <c r="F1644">
        <v>10</v>
      </c>
      <c r="G1644">
        <v>10</v>
      </c>
      <c r="H1644">
        <v>10</v>
      </c>
      <c r="I1644">
        <v>20</v>
      </c>
      <c r="J1644">
        <v>30</v>
      </c>
      <c r="K1644">
        <v>27</v>
      </c>
      <c r="L1644">
        <v>29</v>
      </c>
      <c r="M1644">
        <v>24</v>
      </c>
      <c r="N1644">
        <v>0</v>
      </c>
      <c r="O1644">
        <v>1</v>
      </c>
      <c r="P1644">
        <v>0</v>
      </c>
      <c r="Q1644">
        <v>620</v>
      </c>
      <c r="R1644">
        <v>42200</v>
      </c>
      <c r="S1644">
        <v>30564</v>
      </c>
      <c r="T1644">
        <v>0.72426540284360097</v>
      </c>
      <c r="U1644">
        <v>1</v>
      </c>
    </row>
    <row r="1645" spans="1:21" x14ac:dyDescent="0.4">
      <c r="A1645">
        <v>1643</v>
      </c>
      <c r="B1645" t="s">
        <v>12060</v>
      </c>
      <c r="C1645" s="1">
        <v>44562</v>
      </c>
      <c r="D1645" t="s">
        <v>2689</v>
      </c>
      <c r="F1645">
        <v>10</v>
      </c>
      <c r="G1645">
        <v>20</v>
      </c>
      <c r="H1645">
        <v>20</v>
      </c>
      <c r="I1645">
        <v>30</v>
      </c>
      <c r="J1645">
        <v>20</v>
      </c>
      <c r="K1645">
        <v>18</v>
      </c>
      <c r="L1645">
        <v>24</v>
      </c>
      <c r="M1645">
        <v>29</v>
      </c>
      <c r="N1645">
        <v>0</v>
      </c>
      <c r="O1645">
        <v>0</v>
      </c>
      <c r="P1645">
        <v>0</v>
      </c>
      <c r="Q1645">
        <v>1149</v>
      </c>
      <c r="R1645">
        <v>42200</v>
      </c>
      <c r="S1645">
        <v>48057</v>
      </c>
      <c r="T1645">
        <v>1.13879146919431</v>
      </c>
      <c r="U1645">
        <v>1</v>
      </c>
    </row>
    <row r="1646" spans="1:21" x14ac:dyDescent="0.4">
      <c r="A1646">
        <v>1644</v>
      </c>
      <c r="B1646" t="s">
        <v>12060</v>
      </c>
      <c r="C1646" s="1">
        <v>44531</v>
      </c>
      <c r="D1646" t="s">
        <v>2690</v>
      </c>
      <c r="F1646">
        <v>10</v>
      </c>
      <c r="G1646">
        <v>20</v>
      </c>
      <c r="H1646">
        <v>10</v>
      </c>
      <c r="I1646">
        <v>10</v>
      </c>
      <c r="J1646">
        <v>30</v>
      </c>
      <c r="K1646">
        <v>135</v>
      </c>
      <c r="L1646">
        <v>120</v>
      </c>
      <c r="M1646">
        <v>96</v>
      </c>
      <c r="N1646">
        <v>0</v>
      </c>
      <c r="O1646">
        <v>1</v>
      </c>
      <c r="P1646">
        <v>0</v>
      </c>
      <c r="Q1646">
        <v>958</v>
      </c>
      <c r="R1646">
        <v>41200</v>
      </c>
      <c r="S1646">
        <v>408814</v>
      </c>
      <c r="T1646">
        <v>9.9226699029126202</v>
      </c>
      <c r="U1646">
        <v>3</v>
      </c>
    </row>
    <row r="1647" spans="1:21" x14ac:dyDescent="0.4">
      <c r="A1647">
        <v>1645</v>
      </c>
      <c r="B1647" t="s">
        <v>12060</v>
      </c>
      <c r="C1647" s="1">
        <v>44531</v>
      </c>
      <c r="D1647" t="s">
        <v>2691</v>
      </c>
      <c r="F1647">
        <v>20</v>
      </c>
      <c r="G1647">
        <v>30</v>
      </c>
      <c r="H1647">
        <v>20</v>
      </c>
      <c r="I1647">
        <v>20</v>
      </c>
      <c r="J1647">
        <v>50</v>
      </c>
      <c r="K1647">
        <v>26</v>
      </c>
      <c r="L1647">
        <v>23</v>
      </c>
      <c r="M1647">
        <v>26</v>
      </c>
      <c r="N1647">
        <v>0</v>
      </c>
      <c r="O1647">
        <v>1</v>
      </c>
      <c r="P1647">
        <v>0</v>
      </c>
      <c r="Q1647">
        <v>1167</v>
      </c>
      <c r="R1647">
        <v>41200</v>
      </c>
      <c r="S1647">
        <v>382784</v>
      </c>
      <c r="T1647">
        <v>9.2908737864077597</v>
      </c>
      <c r="U1647">
        <v>3</v>
      </c>
    </row>
    <row r="1648" spans="1:21" x14ac:dyDescent="0.4">
      <c r="A1648">
        <v>1646</v>
      </c>
      <c r="B1648" t="s">
        <v>12060</v>
      </c>
      <c r="C1648" s="1">
        <v>44531</v>
      </c>
      <c r="D1648" t="s">
        <v>2692</v>
      </c>
      <c r="F1648">
        <v>10</v>
      </c>
      <c r="G1648">
        <v>30</v>
      </c>
      <c r="H1648">
        <v>20</v>
      </c>
      <c r="I1648">
        <v>50</v>
      </c>
      <c r="J1648">
        <v>20</v>
      </c>
      <c r="K1648">
        <v>64</v>
      </c>
      <c r="L1648">
        <v>54</v>
      </c>
      <c r="M1648">
        <v>54</v>
      </c>
      <c r="N1648">
        <v>0</v>
      </c>
      <c r="O1648">
        <v>0</v>
      </c>
      <c r="P1648">
        <v>0</v>
      </c>
      <c r="Q1648">
        <v>984</v>
      </c>
      <c r="R1648">
        <v>41200</v>
      </c>
      <c r="S1648">
        <v>23593</v>
      </c>
      <c r="T1648">
        <v>0.57264563106796096</v>
      </c>
      <c r="U1648">
        <v>1</v>
      </c>
    </row>
    <row r="1649" spans="1:21" x14ac:dyDescent="0.4">
      <c r="A1649">
        <v>1647</v>
      </c>
      <c r="B1649" t="s">
        <v>12060</v>
      </c>
      <c r="C1649" s="1">
        <v>44531</v>
      </c>
      <c r="D1649" t="s">
        <v>2693</v>
      </c>
      <c r="F1649">
        <v>20</v>
      </c>
      <c r="G1649">
        <v>20</v>
      </c>
      <c r="H1649">
        <v>10</v>
      </c>
      <c r="I1649">
        <v>20</v>
      </c>
      <c r="J1649">
        <v>50</v>
      </c>
      <c r="K1649">
        <v>92</v>
      </c>
      <c r="L1649">
        <v>77</v>
      </c>
      <c r="M1649">
        <v>51</v>
      </c>
      <c r="N1649">
        <v>0</v>
      </c>
      <c r="O1649">
        <v>1</v>
      </c>
      <c r="P1649">
        <v>0</v>
      </c>
      <c r="Q1649">
        <v>1144</v>
      </c>
      <c r="R1649">
        <v>41200</v>
      </c>
      <c r="S1649">
        <v>819780</v>
      </c>
      <c r="T1649">
        <v>19.897572815533898</v>
      </c>
      <c r="U1649">
        <v>3</v>
      </c>
    </row>
    <row r="1650" spans="1:21" x14ac:dyDescent="0.4">
      <c r="A1650">
        <v>1648</v>
      </c>
      <c r="B1650" t="s">
        <v>12060</v>
      </c>
      <c r="C1650" s="1">
        <v>44531</v>
      </c>
      <c r="D1650" t="s">
        <v>2694</v>
      </c>
      <c r="F1650">
        <v>10</v>
      </c>
      <c r="G1650">
        <v>20</v>
      </c>
      <c r="H1650">
        <v>10</v>
      </c>
      <c r="I1650">
        <v>20</v>
      </c>
      <c r="J1650">
        <v>30</v>
      </c>
      <c r="K1650">
        <v>27</v>
      </c>
      <c r="L1650">
        <v>26</v>
      </c>
      <c r="M1650">
        <v>28</v>
      </c>
      <c r="N1650">
        <v>0</v>
      </c>
      <c r="O1650">
        <v>0</v>
      </c>
      <c r="P1650">
        <v>0</v>
      </c>
      <c r="Q1650">
        <v>865</v>
      </c>
      <c r="R1650">
        <v>41200</v>
      </c>
      <c r="S1650">
        <v>36679</v>
      </c>
      <c r="T1650">
        <v>0.89026699029126199</v>
      </c>
      <c r="U1650">
        <v>1</v>
      </c>
    </row>
    <row r="1651" spans="1:21" x14ac:dyDescent="0.4">
      <c r="A1651">
        <v>1649</v>
      </c>
      <c r="B1651" t="s">
        <v>12060</v>
      </c>
      <c r="C1651" s="1">
        <v>44531</v>
      </c>
      <c r="D1651" t="s">
        <v>2695</v>
      </c>
      <c r="F1651">
        <v>10</v>
      </c>
      <c r="G1651">
        <v>20</v>
      </c>
      <c r="H1651">
        <v>10</v>
      </c>
      <c r="I1651">
        <v>20</v>
      </c>
      <c r="J1651">
        <v>20</v>
      </c>
      <c r="K1651">
        <v>60</v>
      </c>
      <c r="L1651">
        <v>50</v>
      </c>
      <c r="M1651">
        <v>42</v>
      </c>
      <c r="N1651">
        <v>0</v>
      </c>
      <c r="O1651">
        <v>1</v>
      </c>
      <c r="P1651">
        <v>0</v>
      </c>
      <c r="Q1651">
        <v>902</v>
      </c>
      <c r="R1651">
        <v>41200</v>
      </c>
      <c r="S1651">
        <v>214823</v>
      </c>
      <c r="T1651">
        <v>5.2141504854368899</v>
      </c>
      <c r="U1651">
        <v>3</v>
      </c>
    </row>
    <row r="1652" spans="1:21" x14ac:dyDescent="0.4">
      <c r="A1652">
        <v>1650</v>
      </c>
      <c r="B1652" t="s">
        <v>12060</v>
      </c>
      <c r="C1652" s="1">
        <v>44531</v>
      </c>
      <c r="D1652" t="s">
        <v>2696</v>
      </c>
      <c r="F1652">
        <v>20</v>
      </c>
      <c r="G1652">
        <v>10</v>
      </c>
      <c r="H1652">
        <v>10</v>
      </c>
      <c r="I1652">
        <v>30</v>
      </c>
      <c r="J1652">
        <v>50</v>
      </c>
      <c r="K1652">
        <v>18</v>
      </c>
      <c r="L1652">
        <v>17</v>
      </c>
      <c r="M1652">
        <v>16</v>
      </c>
      <c r="N1652">
        <v>1</v>
      </c>
      <c r="O1652">
        <v>1</v>
      </c>
      <c r="P1652">
        <v>0</v>
      </c>
      <c r="Q1652">
        <v>891</v>
      </c>
      <c r="R1652">
        <v>41200</v>
      </c>
      <c r="S1652">
        <v>46125</v>
      </c>
      <c r="T1652">
        <v>1.1195388349514499</v>
      </c>
      <c r="U1652">
        <v>1</v>
      </c>
    </row>
    <row r="1653" spans="1:21" x14ac:dyDescent="0.4">
      <c r="A1653">
        <v>1651</v>
      </c>
      <c r="B1653" t="s">
        <v>12060</v>
      </c>
      <c r="C1653" s="1">
        <v>44531</v>
      </c>
      <c r="D1653" t="s">
        <v>2697</v>
      </c>
      <c r="F1653">
        <v>10</v>
      </c>
      <c r="G1653">
        <v>20</v>
      </c>
      <c r="H1653">
        <v>10</v>
      </c>
      <c r="I1653">
        <v>40</v>
      </c>
      <c r="J1653">
        <v>30</v>
      </c>
      <c r="K1653">
        <v>19</v>
      </c>
      <c r="L1653">
        <v>24</v>
      </c>
      <c r="M1653">
        <v>32</v>
      </c>
      <c r="N1653">
        <v>0</v>
      </c>
      <c r="O1653">
        <v>1</v>
      </c>
      <c r="P1653">
        <v>0</v>
      </c>
      <c r="Q1653">
        <v>788</v>
      </c>
      <c r="R1653">
        <v>41200</v>
      </c>
      <c r="S1653">
        <v>34461</v>
      </c>
      <c r="T1653">
        <v>0.83643203883495099</v>
      </c>
      <c r="U1653">
        <v>1</v>
      </c>
    </row>
    <row r="1654" spans="1:21" x14ac:dyDescent="0.4">
      <c r="A1654">
        <v>1652</v>
      </c>
      <c r="B1654" t="s">
        <v>12060</v>
      </c>
      <c r="C1654" s="1">
        <v>44501</v>
      </c>
      <c r="D1654" t="s">
        <v>2698</v>
      </c>
      <c r="F1654">
        <v>30</v>
      </c>
      <c r="G1654">
        <v>20</v>
      </c>
      <c r="H1654">
        <v>20</v>
      </c>
      <c r="I1654">
        <v>20</v>
      </c>
      <c r="J1654">
        <v>40</v>
      </c>
      <c r="K1654">
        <v>34</v>
      </c>
      <c r="L1654">
        <v>64</v>
      </c>
      <c r="M1654">
        <v>59</v>
      </c>
      <c r="N1654">
        <v>0</v>
      </c>
      <c r="O1654">
        <v>2</v>
      </c>
      <c r="P1654">
        <v>0</v>
      </c>
      <c r="Q1654">
        <v>726</v>
      </c>
      <c r="R1654">
        <v>40500</v>
      </c>
      <c r="S1654">
        <v>3417</v>
      </c>
      <c r="T1654">
        <v>8.4370370370370304E-2</v>
      </c>
      <c r="U1654">
        <v>0</v>
      </c>
    </row>
    <row r="1655" spans="1:21" x14ac:dyDescent="0.4">
      <c r="A1655">
        <v>1653</v>
      </c>
      <c r="B1655" t="s">
        <v>12060</v>
      </c>
      <c r="C1655" s="1">
        <v>44501</v>
      </c>
      <c r="D1655" t="s">
        <v>2699</v>
      </c>
      <c r="F1655">
        <v>10</v>
      </c>
      <c r="G1655">
        <v>10</v>
      </c>
      <c r="H1655">
        <v>10</v>
      </c>
      <c r="I1655">
        <v>10</v>
      </c>
      <c r="J1655">
        <v>10</v>
      </c>
      <c r="K1655">
        <v>18</v>
      </c>
      <c r="L1655">
        <v>25</v>
      </c>
      <c r="M1655">
        <v>25</v>
      </c>
      <c r="N1655">
        <v>0</v>
      </c>
      <c r="O1655">
        <v>1</v>
      </c>
      <c r="P1655">
        <v>0</v>
      </c>
      <c r="Q1655">
        <v>934</v>
      </c>
      <c r="R1655">
        <v>40500</v>
      </c>
      <c r="S1655">
        <v>77313</v>
      </c>
      <c r="T1655">
        <v>1.9089629629629601</v>
      </c>
      <c r="U1655">
        <v>2</v>
      </c>
    </row>
    <row r="1656" spans="1:21" x14ac:dyDescent="0.4">
      <c r="A1656">
        <v>1654</v>
      </c>
      <c r="B1656" t="s">
        <v>12060</v>
      </c>
      <c r="C1656" s="1">
        <v>44501</v>
      </c>
      <c r="D1656" t="s">
        <v>2700</v>
      </c>
      <c r="F1656">
        <v>20</v>
      </c>
      <c r="G1656">
        <v>10</v>
      </c>
      <c r="H1656">
        <v>20</v>
      </c>
      <c r="I1656">
        <v>20</v>
      </c>
      <c r="J1656">
        <v>20</v>
      </c>
      <c r="K1656">
        <v>29</v>
      </c>
      <c r="L1656">
        <v>27</v>
      </c>
      <c r="M1656">
        <v>25</v>
      </c>
      <c r="N1656">
        <v>0</v>
      </c>
      <c r="O1656">
        <v>1</v>
      </c>
      <c r="P1656">
        <v>0</v>
      </c>
      <c r="Q1656">
        <v>853</v>
      </c>
      <c r="R1656">
        <v>40500</v>
      </c>
      <c r="S1656">
        <v>22355</v>
      </c>
      <c r="T1656">
        <v>0.55197530864197497</v>
      </c>
      <c r="U1656">
        <v>1</v>
      </c>
    </row>
    <row r="1657" spans="1:21" x14ac:dyDescent="0.4">
      <c r="A1657">
        <v>1655</v>
      </c>
      <c r="B1657" t="s">
        <v>12060</v>
      </c>
      <c r="C1657" s="1">
        <v>44501</v>
      </c>
      <c r="D1657" t="s">
        <v>2701</v>
      </c>
      <c r="F1657">
        <v>10</v>
      </c>
      <c r="G1657">
        <v>10</v>
      </c>
      <c r="H1657">
        <v>10</v>
      </c>
      <c r="I1657">
        <v>20</v>
      </c>
      <c r="J1657">
        <v>10</v>
      </c>
      <c r="K1657">
        <v>17</v>
      </c>
      <c r="L1657">
        <v>23</v>
      </c>
      <c r="M1657">
        <v>25</v>
      </c>
      <c r="N1657">
        <v>0</v>
      </c>
      <c r="O1657">
        <v>1</v>
      </c>
      <c r="P1657">
        <v>0</v>
      </c>
      <c r="Q1657">
        <v>582</v>
      </c>
      <c r="R1657">
        <v>40500</v>
      </c>
      <c r="S1657">
        <v>9022</v>
      </c>
      <c r="T1657">
        <v>0.22276543209876501</v>
      </c>
      <c r="U1657">
        <v>0</v>
      </c>
    </row>
    <row r="1658" spans="1:21" x14ac:dyDescent="0.4">
      <c r="A1658">
        <v>1656</v>
      </c>
      <c r="B1658" t="s">
        <v>12060</v>
      </c>
      <c r="C1658" s="1">
        <v>44470</v>
      </c>
      <c r="D1658" t="s">
        <v>2702</v>
      </c>
      <c r="E1658" t="s">
        <v>2703</v>
      </c>
      <c r="F1658">
        <v>10</v>
      </c>
      <c r="G1658">
        <v>10</v>
      </c>
      <c r="H1658">
        <v>50</v>
      </c>
      <c r="I1658">
        <v>20</v>
      </c>
      <c r="J1658">
        <v>10</v>
      </c>
      <c r="K1658">
        <v>18</v>
      </c>
      <c r="L1658">
        <v>22</v>
      </c>
      <c r="M1658">
        <v>23</v>
      </c>
      <c r="N1658">
        <v>2</v>
      </c>
      <c r="O1658">
        <v>1</v>
      </c>
      <c r="P1658">
        <v>11.11436632</v>
      </c>
      <c r="Q1658">
        <v>699</v>
      </c>
      <c r="R1658">
        <v>39800</v>
      </c>
      <c r="S1658">
        <v>11206</v>
      </c>
      <c r="T1658">
        <v>0.281557788944723</v>
      </c>
      <c r="U1658">
        <v>0</v>
      </c>
    </row>
    <row r="1659" spans="1:21" x14ac:dyDescent="0.4">
      <c r="A1659">
        <v>1657</v>
      </c>
      <c r="B1659" t="s">
        <v>12060</v>
      </c>
      <c r="C1659" s="1">
        <v>44470</v>
      </c>
      <c r="D1659" t="s">
        <v>2704</v>
      </c>
      <c r="F1659">
        <v>20</v>
      </c>
      <c r="G1659">
        <v>10</v>
      </c>
      <c r="H1659">
        <v>10</v>
      </c>
      <c r="I1659">
        <v>20</v>
      </c>
      <c r="J1659">
        <v>30</v>
      </c>
      <c r="K1659">
        <v>58</v>
      </c>
      <c r="L1659">
        <v>51</v>
      </c>
      <c r="M1659">
        <v>41</v>
      </c>
      <c r="N1659">
        <v>0</v>
      </c>
      <c r="O1659">
        <v>1</v>
      </c>
      <c r="P1659">
        <v>0</v>
      </c>
      <c r="Q1659">
        <v>697</v>
      </c>
      <c r="R1659">
        <v>39800</v>
      </c>
      <c r="S1659">
        <v>40710</v>
      </c>
      <c r="T1659">
        <v>1.02286432160804</v>
      </c>
      <c r="U1659">
        <v>1</v>
      </c>
    </row>
    <row r="1660" spans="1:21" x14ac:dyDescent="0.4">
      <c r="A1660">
        <v>1658</v>
      </c>
      <c r="B1660" t="s">
        <v>12060</v>
      </c>
      <c r="C1660" s="1">
        <v>44470</v>
      </c>
      <c r="D1660" t="s">
        <v>2705</v>
      </c>
      <c r="E1660" t="s">
        <v>2706</v>
      </c>
      <c r="F1660">
        <v>20</v>
      </c>
      <c r="G1660">
        <v>30</v>
      </c>
      <c r="H1660">
        <v>50</v>
      </c>
      <c r="I1660">
        <v>20</v>
      </c>
      <c r="J1660">
        <v>50</v>
      </c>
      <c r="K1660">
        <v>23</v>
      </c>
      <c r="L1660">
        <v>23</v>
      </c>
      <c r="M1660">
        <v>19</v>
      </c>
      <c r="N1660">
        <v>1</v>
      </c>
      <c r="O1660">
        <v>1</v>
      </c>
      <c r="P1660">
        <v>4.1253255209999997</v>
      </c>
      <c r="Q1660">
        <v>518</v>
      </c>
      <c r="R1660">
        <v>39800</v>
      </c>
      <c r="S1660">
        <v>8181</v>
      </c>
      <c r="T1660">
        <v>0.20555276381909501</v>
      </c>
      <c r="U1660">
        <v>0</v>
      </c>
    </row>
    <row r="1661" spans="1:21" x14ac:dyDescent="0.4">
      <c r="A1661">
        <v>1659</v>
      </c>
      <c r="B1661" t="s">
        <v>12060</v>
      </c>
      <c r="C1661" s="1">
        <v>44470</v>
      </c>
      <c r="D1661" t="s">
        <v>2707</v>
      </c>
      <c r="F1661">
        <v>20</v>
      </c>
      <c r="G1661">
        <v>20</v>
      </c>
      <c r="H1661">
        <v>10</v>
      </c>
      <c r="I1661">
        <v>20</v>
      </c>
      <c r="J1661">
        <v>20</v>
      </c>
      <c r="K1661">
        <v>17</v>
      </c>
      <c r="L1661">
        <v>23</v>
      </c>
      <c r="M1661">
        <v>25</v>
      </c>
      <c r="N1661">
        <v>0</v>
      </c>
      <c r="O1661">
        <v>1</v>
      </c>
      <c r="P1661">
        <v>0</v>
      </c>
      <c r="Q1661">
        <v>912</v>
      </c>
      <c r="R1661">
        <v>39800</v>
      </c>
      <c r="S1661">
        <v>27960</v>
      </c>
      <c r="T1661">
        <v>0.70251256281407004</v>
      </c>
      <c r="U1661">
        <v>1</v>
      </c>
    </row>
    <row r="1662" spans="1:21" x14ac:dyDescent="0.4">
      <c r="A1662">
        <v>1660</v>
      </c>
      <c r="B1662" t="s">
        <v>12060</v>
      </c>
      <c r="C1662" s="1">
        <v>44440</v>
      </c>
      <c r="D1662" t="s">
        <v>2708</v>
      </c>
      <c r="E1662" t="s">
        <v>2709</v>
      </c>
      <c r="F1662">
        <v>20</v>
      </c>
      <c r="G1662">
        <v>10</v>
      </c>
      <c r="H1662">
        <v>50</v>
      </c>
      <c r="I1662">
        <v>20</v>
      </c>
      <c r="J1662">
        <v>10</v>
      </c>
      <c r="K1662">
        <v>208</v>
      </c>
      <c r="L1662">
        <v>194</v>
      </c>
      <c r="M1662">
        <v>140</v>
      </c>
      <c r="N1662">
        <v>1</v>
      </c>
      <c r="O1662">
        <v>0</v>
      </c>
      <c r="P1662">
        <v>16.126410589999999</v>
      </c>
      <c r="Q1662">
        <v>1197</v>
      </c>
      <c r="R1662">
        <v>38300</v>
      </c>
      <c r="S1662">
        <v>5838</v>
      </c>
      <c r="T1662">
        <v>0.15242819843342001</v>
      </c>
      <c r="U1662">
        <v>0</v>
      </c>
    </row>
    <row r="1663" spans="1:21" x14ac:dyDescent="0.4">
      <c r="A1663">
        <v>1661</v>
      </c>
      <c r="B1663" t="s">
        <v>12060</v>
      </c>
      <c r="C1663" s="1">
        <v>44440</v>
      </c>
      <c r="D1663" t="s">
        <v>2710</v>
      </c>
      <c r="E1663" t="s">
        <v>2711</v>
      </c>
      <c r="F1663">
        <v>30</v>
      </c>
      <c r="G1663">
        <v>10</v>
      </c>
      <c r="H1663">
        <v>20</v>
      </c>
      <c r="I1663">
        <v>20</v>
      </c>
      <c r="J1663">
        <v>40</v>
      </c>
      <c r="K1663">
        <v>185</v>
      </c>
      <c r="L1663">
        <v>203</v>
      </c>
      <c r="M1663">
        <v>207</v>
      </c>
      <c r="N1663">
        <v>1</v>
      </c>
      <c r="O1663">
        <v>2</v>
      </c>
      <c r="P1663">
        <v>0</v>
      </c>
      <c r="Q1663">
        <v>767</v>
      </c>
      <c r="R1663">
        <v>38300</v>
      </c>
      <c r="S1663">
        <v>303413</v>
      </c>
      <c r="T1663">
        <v>7.92201044386423</v>
      </c>
      <c r="U1663">
        <v>3</v>
      </c>
    </row>
    <row r="1664" spans="1:21" x14ac:dyDescent="0.4">
      <c r="A1664">
        <v>1662</v>
      </c>
      <c r="B1664" t="s">
        <v>12060</v>
      </c>
      <c r="C1664" s="1">
        <v>44409</v>
      </c>
      <c r="D1664" t="s">
        <v>2712</v>
      </c>
      <c r="E1664" t="s">
        <v>2713</v>
      </c>
      <c r="F1664">
        <v>10</v>
      </c>
      <c r="G1664">
        <v>20</v>
      </c>
      <c r="H1664">
        <v>20</v>
      </c>
      <c r="I1664">
        <v>50</v>
      </c>
      <c r="J1664">
        <v>10</v>
      </c>
      <c r="K1664">
        <v>73</v>
      </c>
      <c r="L1664">
        <v>39</v>
      </c>
      <c r="M1664">
        <v>40</v>
      </c>
      <c r="N1664">
        <v>1</v>
      </c>
      <c r="O1664">
        <v>0</v>
      </c>
      <c r="P1664">
        <v>3.6614583330000001</v>
      </c>
      <c r="Q1664">
        <v>639</v>
      </c>
      <c r="R1664">
        <v>34300</v>
      </c>
      <c r="S1664">
        <v>16294</v>
      </c>
      <c r="T1664">
        <v>0.47504373177842502</v>
      </c>
      <c r="U1664">
        <v>1</v>
      </c>
    </row>
    <row r="1665" spans="1:21" x14ac:dyDescent="0.4">
      <c r="A1665">
        <v>1663</v>
      </c>
      <c r="B1665" t="s">
        <v>12060</v>
      </c>
      <c r="C1665" s="1">
        <v>44409</v>
      </c>
      <c r="D1665" t="s">
        <v>2714</v>
      </c>
      <c r="F1665">
        <v>30</v>
      </c>
      <c r="G1665">
        <v>20</v>
      </c>
      <c r="H1665">
        <v>20</v>
      </c>
      <c r="I1665">
        <v>10</v>
      </c>
      <c r="J1665">
        <v>50</v>
      </c>
      <c r="K1665">
        <v>220</v>
      </c>
      <c r="L1665">
        <v>220</v>
      </c>
      <c r="M1665">
        <v>211</v>
      </c>
      <c r="N1665">
        <v>0</v>
      </c>
      <c r="O1665">
        <v>1</v>
      </c>
      <c r="P1665">
        <v>0</v>
      </c>
      <c r="Q1665">
        <v>917</v>
      </c>
      <c r="R1665">
        <v>34300</v>
      </c>
      <c r="S1665">
        <v>1367419</v>
      </c>
      <c r="T1665">
        <v>39.866443148687999</v>
      </c>
      <c r="U1665">
        <v>3</v>
      </c>
    </row>
    <row r="1666" spans="1:21" x14ac:dyDescent="0.4">
      <c r="A1666">
        <v>1664</v>
      </c>
      <c r="B1666" t="s">
        <v>12060</v>
      </c>
      <c r="C1666" s="1">
        <v>44409</v>
      </c>
      <c r="D1666" t="s">
        <v>2715</v>
      </c>
      <c r="F1666">
        <v>20</v>
      </c>
      <c r="G1666">
        <v>20</v>
      </c>
      <c r="H1666">
        <v>10</v>
      </c>
      <c r="I1666">
        <v>40</v>
      </c>
      <c r="J1666">
        <v>30</v>
      </c>
      <c r="K1666">
        <v>100</v>
      </c>
      <c r="L1666">
        <v>120</v>
      </c>
      <c r="M1666">
        <v>136</v>
      </c>
      <c r="N1666">
        <v>0</v>
      </c>
      <c r="O1666">
        <v>0</v>
      </c>
      <c r="P1666">
        <v>0</v>
      </c>
      <c r="Q1666">
        <v>1147</v>
      </c>
      <c r="R1666">
        <v>34300</v>
      </c>
      <c r="S1666">
        <v>413085</v>
      </c>
      <c r="T1666">
        <v>12.0432944606414</v>
      </c>
      <c r="U1666">
        <v>3</v>
      </c>
    </row>
    <row r="1667" spans="1:21" x14ac:dyDescent="0.4">
      <c r="A1667">
        <v>1665</v>
      </c>
      <c r="B1667" t="s">
        <v>12060</v>
      </c>
      <c r="C1667" s="1">
        <v>44409</v>
      </c>
      <c r="D1667" t="s">
        <v>2716</v>
      </c>
      <c r="F1667">
        <v>40</v>
      </c>
      <c r="G1667">
        <v>20</v>
      </c>
      <c r="H1667">
        <v>10</v>
      </c>
      <c r="I1667">
        <v>20</v>
      </c>
      <c r="J1667">
        <v>50</v>
      </c>
      <c r="K1667">
        <v>22</v>
      </c>
      <c r="L1667">
        <v>18</v>
      </c>
      <c r="M1667">
        <v>21</v>
      </c>
      <c r="N1667">
        <v>0</v>
      </c>
      <c r="O1667">
        <v>1</v>
      </c>
      <c r="P1667">
        <v>0</v>
      </c>
      <c r="Q1667">
        <v>700</v>
      </c>
      <c r="R1667">
        <v>34300</v>
      </c>
      <c r="S1667">
        <v>74730</v>
      </c>
      <c r="T1667">
        <v>2.17871720116618</v>
      </c>
      <c r="U1667">
        <v>2</v>
      </c>
    </row>
    <row r="1668" spans="1:21" x14ac:dyDescent="0.4">
      <c r="A1668">
        <v>1666</v>
      </c>
      <c r="B1668" t="s">
        <v>12060</v>
      </c>
      <c r="C1668" s="1">
        <v>44409</v>
      </c>
      <c r="D1668" t="s">
        <v>2717</v>
      </c>
      <c r="E1668" t="s">
        <v>2718</v>
      </c>
      <c r="F1668">
        <v>20</v>
      </c>
      <c r="G1668">
        <v>10</v>
      </c>
      <c r="H1668">
        <v>20</v>
      </c>
      <c r="I1668">
        <v>20</v>
      </c>
      <c r="J1668">
        <v>30</v>
      </c>
      <c r="K1668">
        <v>31</v>
      </c>
      <c r="L1668">
        <v>22</v>
      </c>
      <c r="M1668">
        <v>21</v>
      </c>
      <c r="N1668">
        <v>0</v>
      </c>
      <c r="O1668">
        <v>1</v>
      </c>
      <c r="P1668">
        <v>8.1536458330000006</v>
      </c>
      <c r="Q1668">
        <v>810</v>
      </c>
      <c r="R1668">
        <v>34300</v>
      </c>
      <c r="S1668">
        <v>324460</v>
      </c>
      <c r="T1668">
        <v>9.4594752186588895</v>
      </c>
      <c r="U1668">
        <v>3</v>
      </c>
    </row>
    <row r="1669" spans="1:21" x14ac:dyDescent="0.4">
      <c r="A1669">
        <v>1667</v>
      </c>
      <c r="B1669" t="s">
        <v>12060</v>
      </c>
      <c r="C1669" s="1">
        <v>44409</v>
      </c>
      <c r="D1669" t="s">
        <v>2719</v>
      </c>
      <c r="E1669" t="s">
        <v>2720</v>
      </c>
      <c r="F1669">
        <v>30</v>
      </c>
      <c r="G1669">
        <v>20</v>
      </c>
      <c r="H1669">
        <v>40</v>
      </c>
      <c r="I1669">
        <v>20</v>
      </c>
      <c r="J1669">
        <v>30</v>
      </c>
      <c r="K1669">
        <v>53</v>
      </c>
      <c r="L1669">
        <v>51</v>
      </c>
      <c r="M1669">
        <v>45</v>
      </c>
      <c r="N1669">
        <v>1</v>
      </c>
      <c r="O1669">
        <v>2</v>
      </c>
      <c r="P1669">
        <v>7.2890625</v>
      </c>
      <c r="Q1669">
        <v>502</v>
      </c>
      <c r="R1669">
        <v>34300</v>
      </c>
      <c r="S1669">
        <v>16402</v>
      </c>
      <c r="T1669">
        <v>0.47819241982507199</v>
      </c>
      <c r="U1669">
        <v>1</v>
      </c>
    </row>
    <row r="1670" spans="1:21" x14ac:dyDescent="0.4">
      <c r="A1670">
        <v>1668</v>
      </c>
      <c r="B1670" t="s">
        <v>12060</v>
      </c>
      <c r="C1670" s="1">
        <v>44378</v>
      </c>
      <c r="D1670" t="s">
        <v>2721</v>
      </c>
      <c r="E1670" t="s">
        <v>2722</v>
      </c>
      <c r="F1670">
        <v>20</v>
      </c>
      <c r="G1670">
        <v>20</v>
      </c>
      <c r="H1670">
        <v>50</v>
      </c>
      <c r="I1670">
        <v>20</v>
      </c>
      <c r="J1670">
        <v>40</v>
      </c>
      <c r="K1670">
        <v>26</v>
      </c>
      <c r="L1670">
        <v>21</v>
      </c>
      <c r="M1670">
        <v>14</v>
      </c>
      <c r="N1670">
        <v>2</v>
      </c>
      <c r="O1670">
        <v>1</v>
      </c>
      <c r="P1670">
        <v>6.684570313</v>
      </c>
      <c r="Q1670">
        <v>991</v>
      </c>
      <c r="R1670">
        <v>30800</v>
      </c>
      <c r="S1670">
        <v>29841</v>
      </c>
      <c r="T1670">
        <v>0.96886363636363604</v>
      </c>
      <c r="U1670">
        <v>1</v>
      </c>
    </row>
    <row r="1671" spans="1:21" x14ac:dyDescent="0.4">
      <c r="A1671">
        <v>1669</v>
      </c>
      <c r="B1671" t="s">
        <v>12060</v>
      </c>
      <c r="C1671" s="1">
        <v>44378</v>
      </c>
      <c r="D1671" t="s">
        <v>2723</v>
      </c>
      <c r="E1671" t="s">
        <v>2724</v>
      </c>
      <c r="F1671">
        <v>20</v>
      </c>
      <c r="G1671">
        <v>10</v>
      </c>
      <c r="H1671">
        <v>20</v>
      </c>
      <c r="I1671">
        <v>20</v>
      </c>
      <c r="J1671">
        <v>20</v>
      </c>
      <c r="K1671">
        <v>21</v>
      </c>
      <c r="L1671">
        <v>28</v>
      </c>
      <c r="M1671">
        <v>28</v>
      </c>
      <c r="N1671">
        <v>1</v>
      </c>
      <c r="O1671">
        <v>1</v>
      </c>
      <c r="P1671">
        <v>11.062825520000001</v>
      </c>
      <c r="Q1671">
        <v>728</v>
      </c>
      <c r="R1671">
        <v>30800</v>
      </c>
      <c r="S1671">
        <v>23859</v>
      </c>
      <c r="T1671">
        <v>0.77464285714285697</v>
      </c>
      <c r="U1671">
        <v>1</v>
      </c>
    </row>
    <row r="1672" spans="1:21" x14ac:dyDescent="0.4">
      <c r="A1672">
        <v>1670</v>
      </c>
      <c r="B1672" t="s">
        <v>12060</v>
      </c>
      <c r="C1672" s="1">
        <v>44378</v>
      </c>
      <c r="D1672" t="s">
        <v>2725</v>
      </c>
      <c r="E1672" t="s">
        <v>2726</v>
      </c>
      <c r="F1672">
        <v>40</v>
      </c>
      <c r="G1672">
        <v>20</v>
      </c>
      <c r="H1672">
        <v>20</v>
      </c>
      <c r="I1672">
        <v>30</v>
      </c>
      <c r="J1672">
        <v>50</v>
      </c>
      <c r="K1672">
        <v>217</v>
      </c>
      <c r="L1672">
        <v>193</v>
      </c>
      <c r="M1672">
        <v>130</v>
      </c>
      <c r="N1672">
        <v>0</v>
      </c>
      <c r="O1672">
        <v>1</v>
      </c>
      <c r="P1672">
        <v>7.197265625</v>
      </c>
      <c r="Q1672">
        <v>971</v>
      </c>
      <c r="R1672">
        <v>30800</v>
      </c>
      <c r="S1672">
        <v>96267</v>
      </c>
      <c r="T1672">
        <v>3.1255519480519398</v>
      </c>
      <c r="U1672">
        <v>2</v>
      </c>
    </row>
    <row r="1673" spans="1:21" x14ac:dyDescent="0.4">
      <c r="A1673">
        <v>1671</v>
      </c>
      <c r="B1673" t="s">
        <v>12060</v>
      </c>
      <c r="C1673" s="1">
        <v>44378</v>
      </c>
      <c r="D1673" t="s">
        <v>2727</v>
      </c>
      <c r="E1673" t="s">
        <v>2728</v>
      </c>
      <c r="F1673">
        <v>20</v>
      </c>
      <c r="G1673">
        <v>20</v>
      </c>
      <c r="H1673">
        <v>40</v>
      </c>
      <c r="I1673">
        <v>20</v>
      </c>
      <c r="J1673">
        <v>40</v>
      </c>
      <c r="K1673">
        <v>15</v>
      </c>
      <c r="L1673">
        <v>23</v>
      </c>
      <c r="M1673">
        <v>21</v>
      </c>
      <c r="N1673">
        <v>1</v>
      </c>
      <c r="O1673">
        <v>1</v>
      </c>
      <c r="P1673">
        <v>4.4301215279999999</v>
      </c>
      <c r="Q1673">
        <v>1199</v>
      </c>
      <c r="R1673">
        <v>30800</v>
      </c>
      <c r="S1673">
        <v>105680</v>
      </c>
      <c r="T1673">
        <v>3.4311688311688302</v>
      </c>
      <c r="U1673">
        <v>2</v>
      </c>
    </row>
    <row r="1674" spans="1:21" x14ac:dyDescent="0.4">
      <c r="A1674">
        <v>1672</v>
      </c>
      <c r="B1674" t="s">
        <v>12060</v>
      </c>
      <c r="C1674" s="1">
        <v>44378</v>
      </c>
      <c r="D1674" t="s">
        <v>2729</v>
      </c>
      <c r="F1674">
        <v>10</v>
      </c>
      <c r="G1674">
        <v>10</v>
      </c>
      <c r="H1674">
        <v>10</v>
      </c>
      <c r="I1674">
        <v>20</v>
      </c>
      <c r="J1674">
        <v>10</v>
      </c>
      <c r="K1674">
        <v>14</v>
      </c>
      <c r="L1674">
        <v>15</v>
      </c>
      <c r="M1674">
        <v>13</v>
      </c>
      <c r="N1674">
        <v>0</v>
      </c>
      <c r="O1674">
        <v>1</v>
      </c>
      <c r="P1674">
        <v>0</v>
      </c>
      <c r="Q1674">
        <v>998</v>
      </c>
      <c r="R1674">
        <v>30800</v>
      </c>
      <c r="S1674">
        <v>160196</v>
      </c>
      <c r="T1674">
        <v>5.2011688311688298</v>
      </c>
      <c r="U1674">
        <v>3</v>
      </c>
    </row>
    <row r="1675" spans="1:21" x14ac:dyDescent="0.4">
      <c r="A1675">
        <v>1673</v>
      </c>
      <c r="B1675" t="s">
        <v>12060</v>
      </c>
      <c r="C1675" s="1">
        <v>44378</v>
      </c>
      <c r="D1675" t="s">
        <v>2730</v>
      </c>
      <c r="E1675" t="s">
        <v>2731</v>
      </c>
      <c r="F1675">
        <v>20</v>
      </c>
      <c r="G1675">
        <v>20</v>
      </c>
      <c r="H1675">
        <v>20</v>
      </c>
      <c r="I1675">
        <v>20</v>
      </c>
      <c r="J1675">
        <v>40</v>
      </c>
      <c r="K1675">
        <v>47</v>
      </c>
      <c r="L1675">
        <v>88</v>
      </c>
      <c r="M1675">
        <v>140</v>
      </c>
      <c r="N1675">
        <v>2</v>
      </c>
      <c r="O1675">
        <v>1</v>
      </c>
      <c r="P1675">
        <v>6.2620442709999997</v>
      </c>
      <c r="Q1675">
        <v>545</v>
      </c>
      <c r="R1675">
        <v>30800</v>
      </c>
      <c r="S1675">
        <v>11917</v>
      </c>
      <c r="T1675">
        <v>0.38691558441558399</v>
      </c>
      <c r="U1675">
        <v>0</v>
      </c>
    </row>
    <row r="1676" spans="1:21" x14ac:dyDescent="0.4">
      <c r="A1676">
        <v>1674</v>
      </c>
      <c r="B1676" t="s">
        <v>12060</v>
      </c>
      <c r="C1676" s="1">
        <v>44378</v>
      </c>
      <c r="D1676" t="s">
        <v>2732</v>
      </c>
      <c r="E1676" t="s">
        <v>2733</v>
      </c>
      <c r="F1676">
        <v>20</v>
      </c>
      <c r="G1676">
        <v>20</v>
      </c>
      <c r="H1676">
        <v>20</v>
      </c>
      <c r="I1676">
        <v>30</v>
      </c>
      <c r="J1676">
        <v>30</v>
      </c>
      <c r="K1676">
        <v>18</v>
      </c>
      <c r="L1676">
        <v>17</v>
      </c>
      <c r="M1676">
        <v>19</v>
      </c>
      <c r="N1676">
        <v>1</v>
      </c>
      <c r="O1676">
        <v>1</v>
      </c>
      <c r="P1676">
        <v>3.7369791669999999</v>
      </c>
      <c r="Q1676">
        <v>978</v>
      </c>
      <c r="R1676">
        <v>30800</v>
      </c>
      <c r="S1676">
        <v>34780</v>
      </c>
      <c r="T1676">
        <v>1.12922077922077</v>
      </c>
      <c r="U1676">
        <v>1</v>
      </c>
    </row>
    <row r="1677" spans="1:21" x14ac:dyDescent="0.4">
      <c r="A1677">
        <v>1675</v>
      </c>
      <c r="B1677" t="s">
        <v>12060</v>
      </c>
      <c r="C1677" s="1">
        <v>44348</v>
      </c>
      <c r="D1677" t="s">
        <v>2734</v>
      </c>
      <c r="E1677" t="s">
        <v>2735</v>
      </c>
      <c r="F1677">
        <v>30</v>
      </c>
      <c r="G1677">
        <v>20</v>
      </c>
      <c r="H1677">
        <v>30</v>
      </c>
      <c r="I1677">
        <v>30</v>
      </c>
      <c r="J1677">
        <v>50</v>
      </c>
      <c r="K1677">
        <v>61</v>
      </c>
      <c r="L1677">
        <v>52</v>
      </c>
      <c r="M1677">
        <v>37</v>
      </c>
      <c r="N1677">
        <v>2</v>
      </c>
      <c r="O1677">
        <v>1</v>
      </c>
      <c r="P1677">
        <v>8.9694010419999994</v>
      </c>
      <c r="Q1677">
        <v>899</v>
      </c>
      <c r="R1677">
        <v>26300</v>
      </c>
      <c r="S1677">
        <v>677325</v>
      </c>
      <c r="T1677">
        <v>25.753802281368799</v>
      </c>
      <c r="U1677">
        <v>3</v>
      </c>
    </row>
    <row r="1678" spans="1:21" x14ac:dyDescent="0.4">
      <c r="A1678">
        <v>1676</v>
      </c>
      <c r="B1678" t="s">
        <v>12060</v>
      </c>
      <c r="C1678" s="1">
        <v>44348</v>
      </c>
      <c r="D1678" t="s">
        <v>2736</v>
      </c>
      <c r="E1678" t="s">
        <v>2737</v>
      </c>
      <c r="F1678">
        <v>20</v>
      </c>
      <c r="G1678">
        <v>10</v>
      </c>
      <c r="H1678">
        <v>20</v>
      </c>
      <c r="I1678">
        <v>30</v>
      </c>
      <c r="J1678">
        <v>20</v>
      </c>
      <c r="K1678">
        <v>18</v>
      </c>
      <c r="L1678">
        <v>9</v>
      </c>
      <c r="M1678">
        <v>10</v>
      </c>
      <c r="N1678">
        <v>2</v>
      </c>
      <c r="O1678">
        <v>1</v>
      </c>
      <c r="P1678">
        <v>8.16796875</v>
      </c>
      <c r="Q1678">
        <v>1035</v>
      </c>
      <c r="R1678">
        <v>26300</v>
      </c>
      <c r="S1678">
        <v>103069</v>
      </c>
      <c r="T1678">
        <v>3.91897338403041</v>
      </c>
      <c r="U1678">
        <v>2</v>
      </c>
    </row>
    <row r="1679" spans="1:21" x14ac:dyDescent="0.4">
      <c r="A1679">
        <v>1677</v>
      </c>
      <c r="B1679" t="s">
        <v>12060</v>
      </c>
      <c r="C1679" s="1">
        <v>44317</v>
      </c>
      <c r="D1679" t="s">
        <v>2738</v>
      </c>
      <c r="E1679" t="s">
        <v>2739</v>
      </c>
      <c r="F1679">
        <v>10</v>
      </c>
      <c r="G1679">
        <v>20</v>
      </c>
      <c r="H1679">
        <v>50</v>
      </c>
      <c r="I1679">
        <v>30</v>
      </c>
      <c r="J1679">
        <v>20</v>
      </c>
      <c r="K1679">
        <v>23</v>
      </c>
      <c r="L1679">
        <v>25</v>
      </c>
      <c r="M1679">
        <v>22</v>
      </c>
      <c r="N1679">
        <v>1</v>
      </c>
      <c r="O1679">
        <v>1</v>
      </c>
      <c r="P1679">
        <v>5.7203776040000003</v>
      </c>
      <c r="Q1679">
        <v>946</v>
      </c>
      <c r="R1679">
        <v>17000</v>
      </c>
      <c r="S1679">
        <v>24084</v>
      </c>
      <c r="T1679">
        <v>1.4167058823529399</v>
      </c>
      <c r="U1679">
        <v>2</v>
      </c>
    </row>
    <row r="1680" spans="1:21" x14ac:dyDescent="0.4">
      <c r="A1680">
        <v>1678</v>
      </c>
      <c r="B1680" t="s">
        <v>12060</v>
      </c>
      <c r="C1680" s="1">
        <v>44287</v>
      </c>
      <c r="D1680" t="s">
        <v>2740</v>
      </c>
      <c r="E1680" t="s">
        <v>2741</v>
      </c>
      <c r="F1680">
        <v>20</v>
      </c>
      <c r="G1680">
        <v>30</v>
      </c>
      <c r="H1680">
        <v>20</v>
      </c>
      <c r="I1680">
        <v>50</v>
      </c>
      <c r="J1680">
        <v>30</v>
      </c>
      <c r="K1680">
        <v>26</v>
      </c>
      <c r="L1680">
        <v>18</v>
      </c>
      <c r="M1680">
        <v>12</v>
      </c>
      <c r="N1680">
        <v>1</v>
      </c>
      <c r="O1680">
        <v>1</v>
      </c>
      <c r="P1680">
        <v>10.49479167</v>
      </c>
      <c r="Q1680">
        <v>1086</v>
      </c>
      <c r="R1680">
        <v>14000</v>
      </c>
      <c r="S1680">
        <v>90036</v>
      </c>
      <c r="T1680">
        <v>6.4311428571428504</v>
      </c>
      <c r="U1680">
        <v>3</v>
      </c>
    </row>
    <row r="1681" spans="1:21" x14ac:dyDescent="0.4">
      <c r="A1681">
        <v>1679</v>
      </c>
      <c r="B1681" t="s">
        <v>12060</v>
      </c>
      <c r="C1681" s="1">
        <v>44287</v>
      </c>
      <c r="D1681" t="s">
        <v>2742</v>
      </c>
      <c r="E1681" t="s">
        <v>2743</v>
      </c>
      <c r="F1681">
        <v>20</v>
      </c>
      <c r="G1681">
        <v>10</v>
      </c>
      <c r="H1681">
        <v>20</v>
      </c>
      <c r="I1681">
        <v>20</v>
      </c>
      <c r="J1681">
        <v>30</v>
      </c>
      <c r="K1681">
        <v>97</v>
      </c>
      <c r="L1681">
        <v>85</v>
      </c>
      <c r="M1681">
        <v>31</v>
      </c>
      <c r="N1681">
        <v>2</v>
      </c>
      <c r="O1681">
        <v>1</v>
      </c>
      <c r="P1681">
        <v>6.3735894100000001</v>
      </c>
      <c r="Q1681">
        <v>1033</v>
      </c>
      <c r="R1681">
        <v>14000</v>
      </c>
      <c r="S1681">
        <v>98457</v>
      </c>
      <c r="T1681">
        <v>7.0326428571428501</v>
      </c>
      <c r="U1681">
        <v>3</v>
      </c>
    </row>
    <row r="1682" spans="1:21" x14ac:dyDescent="0.4">
      <c r="A1682">
        <v>1680</v>
      </c>
      <c r="B1682" t="s">
        <v>12060</v>
      </c>
      <c r="C1682" s="1">
        <v>44256</v>
      </c>
      <c r="D1682" t="s">
        <v>2744</v>
      </c>
      <c r="E1682" t="s">
        <v>2745</v>
      </c>
      <c r="F1682">
        <v>10</v>
      </c>
      <c r="G1682">
        <v>20</v>
      </c>
      <c r="H1682">
        <v>20</v>
      </c>
      <c r="I1682">
        <v>30</v>
      </c>
      <c r="J1682">
        <v>30</v>
      </c>
      <c r="K1682">
        <v>64</v>
      </c>
      <c r="L1682">
        <v>56</v>
      </c>
      <c r="M1682">
        <v>53</v>
      </c>
      <c r="N1682">
        <v>2</v>
      </c>
      <c r="O1682">
        <v>1</v>
      </c>
      <c r="P1682">
        <v>8.1814236109999996</v>
      </c>
      <c r="Q1682">
        <v>885</v>
      </c>
      <c r="R1682">
        <v>10100</v>
      </c>
      <c r="S1682">
        <v>26823</v>
      </c>
      <c r="T1682">
        <v>2.6557425742574199</v>
      </c>
      <c r="U1682">
        <v>2</v>
      </c>
    </row>
    <row r="1683" spans="1:21" x14ac:dyDescent="0.4">
      <c r="A1683">
        <v>1681</v>
      </c>
      <c r="B1683" t="s">
        <v>12060</v>
      </c>
      <c r="C1683" s="1">
        <v>44256</v>
      </c>
      <c r="D1683" t="s">
        <v>2746</v>
      </c>
      <c r="E1683" t="s">
        <v>2747</v>
      </c>
      <c r="F1683">
        <v>20</v>
      </c>
      <c r="G1683">
        <v>20</v>
      </c>
      <c r="H1683">
        <v>40</v>
      </c>
      <c r="I1683">
        <v>10</v>
      </c>
      <c r="J1683">
        <v>30</v>
      </c>
      <c r="K1683">
        <v>20</v>
      </c>
      <c r="L1683">
        <v>29</v>
      </c>
      <c r="M1683">
        <v>29</v>
      </c>
      <c r="N1683">
        <v>1</v>
      </c>
      <c r="O1683">
        <v>1</v>
      </c>
      <c r="P1683">
        <v>8.8326822919999994</v>
      </c>
      <c r="Q1683">
        <v>768</v>
      </c>
      <c r="R1683">
        <v>10100</v>
      </c>
      <c r="S1683">
        <v>19816</v>
      </c>
      <c r="T1683">
        <v>1.9619801980197999</v>
      </c>
      <c r="U1683">
        <v>2</v>
      </c>
    </row>
    <row r="1684" spans="1:21" x14ac:dyDescent="0.4">
      <c r="A1684">
        <v>1682</v>
      </c>
      <c r="B1684" t="s">
        <v>12060</v>
      </c>
      <c r="C1684" s="1">
        <v>44228</v>
      </c>
      <c r="D1684" t="s">
        <v>2748</v>
      </c>
      <c r="E1684" t="s">
        <v>2749</v>
      </c>
      <c r="F1684">
        <v>10</v>
      </c>
      <c r="G1684">
        <v>10</v>
      </c>
      <c r="H1684">
        <v>40</v>
      </c>
      <c r="I1684">
        <v>20</v>
      </c>
      <c r="J1684">
        <v>10</v>
      </c>
      <c r="K1684">
        <v>51</v>
      </c>
      <c r="L1684">
        <v>61</v>
      </c>
      <c r="M1684">
        <v>55</v>
      </c>
      <c r="N1684">
        <v>1</v>
      </c>
      <c r="O1684">
        <v>1</v>
      </c>
      <c r="P1684">
        <v>15.920355900000001</v>
      </c>
      <c r="Q1684">
        <v>1044</v>
      </c>
      <c r="R1684">
        <v>8490</v>
      </c>
      <c r="S1684">
        <v>678160</v>
      </c>
      <c r="T1684">
        <v>79.877502944640696</v>
      </c>
      <c r="U1684">
        <v>3</v>
      </c>
    </row>
    <row r="1685" spans="1:21" x14ac:dyDescent="0.4">
      <c r="A1685">
        <v>1683</v>
      </c>
      <c r="B1685" t="s">
        <v>12061</v>
      </c>
      <c r="C1685" s="1">
        <v>45108</v>
      </c>
      <c r="D1685" t="s">
        <v>2750</v>
      </c>
      <c r="E1685" t="s">
        <v>2751</v>
      </c>
      <c r="F1685">
        <v>50</v>
      </c>
      <c r="G1685">
        <v>20</v>
      </c>
      <c r="H1685">
        <v>40</v>
      </c>
      <c r="I1685">
        <v>20</v>
      </c>
      <c r="J1685">
        <v>40</v>
      </c>
      <c r="K1685">
        <v>245</v>
      </c>
      <c r="L1685">
        <v>237</v>
      </c>
      <c r="M1685">
        <v>237</v>
      </c>
      <c r="N1685">
        <v>1</v>
      </c>
      <c r="O1685">
        <v>1</v>
      </c>
      <c r="P1685">
        <v>15.701605900000001</v>
      </c>
      <c r="Q1685">
        <v>1378</v>
      </c>
      <c r="R1685">
        <v>145000</v>
      </c>
      <c r="S1685">
        <v>64490</v>
      </c>
      <c r="T1685">
        <v>0.44475862068965499</v>
      </c>
      <c r="U1685">
        <v>1</v>
      </c>
    </row>
    <row r="1686" spans="1:21" x14ac:dyDescent="0.4">
      <c r="A1686">
        <v>1684</v>
      </c>
      <c r="B1686" t="s">
        <v>12061</v>
      </c>
      <c r="C1686" s="1">
        <v>45078</v>
      </c>
      <c r="D1686" t="s">
        <v>2752</v>
      </c>
      <c r="E1686" t="s">
        <v>2753</v>
      </c>
      <c r="F1686">
        <v>30</v>
      </c>
      <c r="G1686">
        <v>20</v>
      </c>
      <c r="H1686">
        <v>20</v>
      </c>
      <c r="I1686">
        <v>20</v>
      </c>
      <c r="J1686">
        <v>40</v>
      </c>
      <c r="K1686">
        <v>82</v>
      </c>
      <c r="L1686">
        <v>50</v>
      </c>
      <c r="M1686">
        <v>26</v>
      </c>
      <c r="N1686">
        <v>1</v>
      </c>
      <c r="O1686">
        <v>1</v>
      </c>
      <c r="P1686">
        <v>0.47222222200000002</v>
      </c>
      <c r="Q1686">
        <v>2028</v>
      </c>
      <c r="R1686">
        <v>141000</v>
      </c>
      <c r="S1686">
        <v>1511747</v>
      </c>
      <c r="T1686">
        <v>10.721609929077999</v>
      </c>
      <c r="U1686">
        <v>3</v>
      </c>
    </row>
    <row r="1687" spans="1:21" x14ac:dyDescent="0.4">
      <c r="A1687">
        <v>1685</v>
      </c>
      <c r="B1687" t="s">
        <v>12061</v>
      </c>
      <c r="C1687" s="1">
        <v>45078</v>
      </c>
      <c r="D1687" t="s">
        <v>2754</v>
      </c>
      <c r="E1687" t="s">
        <v>2755</v>
      </c>
      <c r="F1687">
        <v>10</v>
      </c>
      <c r="G1687">
        <v>10</v>
      </c>
      <c r="H1687">
        <v>20</v>
      </c>
      <c r="I1687">
        <v>20</v>
      </c>
      <c r="J1687">
        <v>10</v>
      </c>
      <c r="K1687">
        <v>21</v>
      </c>
      <c r="L1687">
        <v>25</v>
      </c>
      <c r="M1687">
        <v>47</v>
      </c>
      <c r="N1687">
        <v>1</v>
      </c>
      <c r="O1687">
        <v>0</v>
      </c>
      <c r="P1687">
        <v>10.312934029999999</v>
      </c>
      <c r="Q1687">
        <v>1385</v>
      </c>
      <c r="R1687">
        <v>141000</v>
      </c>
      <c r="S1687">
        <v>46935</v>
      </c>
      <c r="T1687">
        <v>0.33287234042553099</v>
      </c>
      <c r="U1687">
        <v>0</v>
      </c>
    </row>
    <row r="1688" spans="1:21" x14ac:dyDescent="0.4">
      <c r="A1688">
        <v>1686</v>
      </c>
      <c r="B1688" t="s">
        <v>12061</v>
      </c>
      <c r="C1688" s="1">
        <v>45047</v>
      </c>
      <c r="D1688" t="s">
        <v>2756</v>
      </c>
      <c r="E1688" t="s">
        <v>2757</v>
      </c>
      <c r="F1688">
        <v>10</v>
      </c>
      <c r="G1688">
        <v>10</v>
      </c>
      <c r="H1688">
        <v>50</v>
      </c>
      <c r="I1688">
        <v>20</v>
      </c>
      <c r="J1688">
        <v>10</v>
      </c>
      <c r="K1688">
        <v>36</v>
      </c>
      <c r="L1688">
        <v>45</v>
      </c>
      <c r="M1688">
        <v>51</v>
      </c>
      <c r="N1688">
        <v>1</v>
      </c>
      <c r="O1688">
        <v>2</v>
      </c>
      <c r="P1688">
        <v>7.3781467010000004</v>
      </c>
      <c r="Q1688">
        <v>1998</v>
      </c>
      <c r="R1688">
        <v>138000</v>
      </c>
      <c r="S1688">
        <v>43271</v>
      </c>
      <c r="T1688">
        <v>0.31355797101449201</v>
      </c>
      <c r="U1688">
        <v>0</v>
      </c>
    </row>
    <row r="1689" spans="1:21" x14ac:dyDescent="0.4">
      <c r="A1689">
        <v>1687</v>
      </c>
      <c r="B1689" t="s">
        <v>12061</v>
      </c>
      <c r="C1689" s="1">
        <v>45047</v>
      </c>
      <c r="D1689" t="s">
        <v>2758</v>
      </c>
      <c r="E1689" t="s">
        <v>2759</v>
      </c>
      <c r="F1689">
        <v>10</v>
      </c>
      <c r="G1689">
        <v>10</v>
      </c>
      <c r="H1689">
        <v>30</v>
      </c>
      <c r="I1689">
        <v>20</v>
      </c>
      <c r="J1689">
        <v>10</v>
      </c>
      <c r="K1689">
        <v>125</v>
      </c>
      <c r="L1689">
        <v>170</v>
      </c>
      <c r="M1689">
        <v>168</v>
      </c>
      <c r="N1689">
        <v>2</v>
      </c>
      <c r="O1689">
        <v>0</v>
      </c>
      <c r="P1689">
        <v>5.2842881940000002</v>
      </c>
      <c r="Q1689">
        <v>2088</v>
      </c>
      <c r="R1689">
        <v>138000</v>
      </c>
      <c r="S1689">
        <v>120165</v>
      </c>
      <c r="T1689">
        <v>0.87076086956521703</v>
      </c>
      <c r="U1689">
        <v>1</v>
      </c>
    </row>
    <row r="1690" spans="1:21" x14ac:dyDescent="0.4">
      <c r="A1690">
        <v>1688</v>
      </c>
      <c r="B1690" t="s">
        <v>12061</v>
      </c>
      <c r="C1690" s="1">
        <v>45017</v>
      </c>
      <c r="D1690" t="s">
        <v>2760</v>
      </c>
      <c r="E1690" t="s">
        <v>2761</v>
      </c>
      <c r="F1690">
        <v>30</v>
      </c>
      <c r="G1690">
        <v>20</v>
      </c>
      <c r="H1690">
        <v>30</v>
      </c>
      <c r="I1690">
        <v>20</v>
      </c>
      <c r="J1690">
        <v>50</v>
      </c>
      <c r="K1690">
        <v>88</v>
      </c>
      <c r="L1690">
        <v>90</v>
      </c>
      <c r="M1690">
        <v>79</v>
      </c>
      <c r="N1690">
        <v>1</v>
      </c>
      <c r="O1690">
        <v>0</v>
      </c>
      <c r="P1690">
        <v>5.1573350690000002</v>
      </c>
      <c r="Q1690">
        <v>1479</v>
      </c>
      <c r="R1690">
        <v>137000</v>
      </c>
      <c r="S1690">
        <v>986307</v>
      </c>
      <c r="T1690">
        <v>7.1993211678832099</v>
      </c>
      <c r="U1690">
        <v>3</v>
      </c>
    </row>
    <row r="1691" spans="1:21" x14ac:dyDescent="0.4">
      <c r="A1691">
        <v>1689</v>
      </c>
      <c r="B1691" t="s">
        <v>12061</v>
      </c>
      <c r="C1691" s="1">
        <v>45017</v>
      </c>
      <c r="D1691" t="s">
        <v>2762</v>
      </c>
      <c r="F1691">
        <v>10</v>
      </c>
      <c r="G1691">
        <v>20</v>
      </c>
      <c r="H1691">
        <v>10</v>
      </c>
      <c r="I1691">
        <v>20</v>
      </c>
      <c r="J1691">
        <v>10</v>
      </c>
      <c r="K1691">
        <v>9</v>
      </c>
      <c r="L1691">
        <v>13</v>
      </c>
      <c r="M1691">
        <v>24</v>
      </c>
      <c r="N1691">
        <v>0</v>
      </c>
      <c r="O1691">
        <v>0</v>
      </c>
      <c r="P1691">
        <v>0</v>
      </c>
      <c r="Q1691">
        <v>2060</v>
      </c>
      <c r="R1691">
        <v>137000</v>
      </c>
      <c r="S1691">
        <v>187470</v>
      </c>
      <c r="T1691">
        <v>1.36839416058394</v>
      </c>
      <c r="U1691">
        <v>2</v>
      </c>
    </row>
    <row r="1692" spans="1:21" x14ac:dyDescent="0.4">
      <c r="A1692">
        <v>1690</v>
      </c>
      <c r="B1692" t="s">
        <v>12061</v>
      </c>
      <c r="C1692" s="1">
        <v>45017</v>
      </c>
      <c r="D1692" t="s">
        <v>2763</v>
      </c>
      <c r="E1692" t="s">
        <v>2764</v>
      </c>
      <c r="F1692">
        <v>10</v>
      </c>
      <c r="G1692">
        <v>10</v>
      </c>
      <c r="H1692">
        <v>10</v>
      </c>
      <c r="I1692">
        <v>10</v>
      </c>
      <c r="J1692">
        <v>10</v>
      </c>
      <c r="K1692">
        <v>133</v>
      </c>
      <c r="L1692">
        <v>172</v>
      </c>
      <c r="M1692">
        <v>165</v>
      </c>
      <c r="N1692">
        <v>0</v>
      </c>
      <c r="O1692">
        <v>0</v>
      </c>
      <c r="P1692">
        <v>24.133463540000001</v>
      </c>
      <c r="Q1692">
        <v>1128</v>
      </c>
      <c r="R1692">
        <v>137000</v>
      </c>
      <c r="S1692">
        <v>15977</v>
      </c>
      <c r="T1692">
        <v>0.116620437956204</v>
      </c>
      <c r="U1692">
        <v>0</v>
      </c>
    </row>
    <row r="1693" spans="1:21" x14ac:dyDescent="0.4">
      <c r="A1693">
        <v>1691</v>
      </c>
      <c r="B1693" t="s">
        <v>12061</v>
      </c>
      <c r="C1693" s="1">
        <v>45017</v>
      </c>
      <c r="D1693" t="s">
        <v>2765</v>
      </c>
      <c r="E1693" t="s">
        <v>2766</v>
      </c>
      <c r="F1693">
        <v>10</v>
      </c>
      <c r="G1693">
        <v>10</v>
      </c>
      <c r="H1693">
        <v>10</v>
      </c>
      <c r="I1693">
        <v>10</v>
      </c>
      <c r="J1693">
        <v>10</v>
      </c>
      <c r="K1693">
        <v>134</v>
      </c>
      <c r="L1693">
        <v>173</v>
      </c>
      <c r="M1693">
        <v>166</v>
      </c>
      <c r="N1693">
        <v>0</v>
      </c>
      <c r="O1693">
        <v>0</v>
      </c>
      <c r="P1693">
        <v>20.170789930000002</v>
      </c>
      <c r="Q1693">
        <v>863</v>
      </c>
      <c r="R1693">
        <v>137000</v>
      </c>
      <c r="S1693">
        <v>29458</v>
      </c>
      <c r="T1693">
        <v>0.21502189781021799</v>
      </c>
      <c r="U1693">
        <v>0</v>
      </c>
    </row>
    <row r="1694" spans="1:21" x14ac:dyDescent="0.4">
      <c r="A1694">
        <v>1692</v>
      </c>
      <c r="B1694" t="s">
        <v>12061</v>
      </c>
      <c r="C1694" s="1">
        <v>44986</v>
      </c>
      <c r="D1694" t="s">
        <v>2767</v>
      </c>
      <c r="E1694" t="s">
        <v>2768</v>
      </c>
      <c r="F1694">
        <v>10</v>
      </c>
      <c r="G1694">
        <v>20</v>
      </c>
      <c r="H1694">
        <v>10</v>
      </c>
      <c r="I1694">
        <v>10</v>
      </c>
      <c r="J1694">
        <v>20</v>
      </c>
      <c r="K1694">
        <v>19</v>
      </c>
      <c r="L1694">
        <v>13</v>
      </c>
      <c r="M1694">
        <v>12</v>
      </c>
      <c r="N1694">
        <v>0</v>
      </c>
      <c r="O1694">
        <v>0</v>
      </c>
      <c r="P1694">
        <v>3.8663194440000002</v>
      </c>
      <c r="Q1694">
        <v>678</v>
      </c>
      <c r="R1694">
        <v>135000</v>
      </c>
      <c r="S1694">
        <v>32549</v>
      </c>
      <c r="T1694">
        <v>0.24110370370370299</v>
      </c>
      <c r="U1694">
        <v>0</v>
      </c>
    </row>
    <row r="1695" spans="1:21" x14ac:dyDescent="0.4">
      <c r="A1695">
        <v>1693</v>
      </c>
      <c r="B1695" t="s">
        <v>12061</v>
      </c>
      <c r="C1695" s="1">
        <v>44986</v>
      </c>
      <c r="D1695" t="s">
        <v>2769</v>
      </c>
      <c r="E1695" t="s">
        <v>2770</v>
      </c>
      <c r="F1695">
        <v>20</v>
      </c>
      <c r="G1695">
        <v>20</v>
      </c>
      <c r="H1695">
        <v>20</v>
      </c>
      <c r="I1695">
        <v>20</v>
      </c>
      <c r="J1695">
        <v>10</v>
      </c>
      <c r="K1695">
        <v>10</v>
      </c>
      <c r="L1695">
        <v>13</v>
      </c>
      <c r="M1695">
        <v>19</v>
      </c>
      <c r="N1695">
        <v>0</v>
      </c>
      <c r="O1695">
        <v>0</v>
      </c>
      <c r="P1695">
        <v>6.9765625</v>
      </c>
      <c r="Q1695">
        <v>8678</v>
      </c>
      <c r="R1695">
        <v>135000</v>
      </c>
      <c r="S1695">
        <v>7274</v>
      </c>
      <c r="T1695">
        <v>5.3881481481481398E-2</v>
      </c>
      <c r="U1695">
        <v>0</v>
      </c>
    </row>
    <row r="1696" spans="1:21" x14ac:dyDescent="0.4">
      <c r="A1696">
        <v>1694</v>
      </c>
      <c r="B1696" t="s">
        <v>12061</v>
      </c>
      <c r="C1696" s="1">
        <v>44958</v>
      </c>
      <c r="D1696" t="s">
        <v>2771</v>
      </c>
      <c r="E1696" t="s">
        <v>2772</v>
      </c>
      <c r="F1696">
        <v>10</v>
      </c>
      <c r="G1696">
        <v>10</v>
      </c>
      <c r="H1696">
        <v>30</v>
      </c>
      <c r="I1696">
        <v>20</v>
      </c>
      <c r="J1696">
        <v>20</v>
      </c>
      <c r="K1696">
        <v>55</v>
      </c>
      <c r="L1696">
        <v>89</v>
      </c>
      <c r="M1696">
        <v>80</v>
      </c>
      <c r="N1696">
        <v>1</v>
      </c>
      <c r="O1696">
        <v>1</v>
      </c>
      <c r="P1696">
        <v>8.0390625</v>
      </c>
      <c r="Q1696">
        <v>1425</v>
      </c>
      <c r="R1696">
        <v>131000</v>
      </c>
      <c r="S1696">
        <v>323732</v>
      </c>
      <c r="T1696">
        <v>2.47123664122137</v>
      </c>
      <c r="U1696">
        <v>2</v>
      </c>
    </row>
    <row r="1697" spans="1:21" x14ac:dyDescent="0.4">
      <c r="A1697">
        <v>1695</v>
      </c>
      <c r="B1697" t="s">
        <v>12061</v>
      </c>
      <c r="C1697" s="1">
        <v>44958</v>
      </c>
      <c r="D1697" t="s">
        <v>2773</v>
      </c>
      <c r="F1697">
        <v>10</v>
      </c>
      <c r="G1697">
        <v>20</v>
      </c>
      <c r="H1697">
        <v>10</v>
      </c>
      <c r="I1697">
        <v>20</v>
      </c>
      <c r="J1697">
        <v>20</v>
      </c>
      <c r="K1697">
        <v>4</v>
      </c>
      <c r="L1697">
        <v>63</v>
      </c>
      <c r="M1697">
        <v>66</v>
      </c>
      <c r="N1697">
        <v>0</v>
      </c>
      <c r="O1697">
        <v>0</v>
      </c>
      <c r="P1697">
        <v>0</v>
      </c>
      <c r="Q1697">
        <v>2180</v>
      </c>
      <c r="R1697">
        <v>131000</v>
      </c>
      <c r="S1697">
        <v>50578</v>
      </c>
      <c r="T1697">
        <v>0.38609160305343498</v>
      </c>
      <c r="U1697">
        <v>0</v>
      </c>
    </row>
    <row r="1698" spans="1:21" x14ac:dyDescent="0.4">
      <c r="A1698">
        <v>1696</v>
      </c>
      <c r="B1698" t="s">
        <v>12061</v>
      </c>
      <c r="C1698" s="1">
        <v>44958</v>
      </c>
      <c r="D1698" t="s">
        <v>2774</v>
      </c>
      <c r="E1698" t="s">
        <v>2775</v>
      </c>
      <c r="F1698">
        <v>10</v>
      </c>
      <c r="G1698">
        <v>10</v>
      </c>
      <c r="H1698">
        <v>10</v>
      </c>
      <c r="I1698">
        <v>10</v>
      </c>
      <c r="J1698">
        <v>10</v>
      </c>
      <c r="K1698">
        <v>54</v>
      </c>
      <c r="L1698">
        <v>55</v>
      </c>
      <c r="M1698">
        <v>52</v>
      </c>
      <c r="N1698">
        <v>0</v>
      </c>
      <c r="O1698">
        <v>0</v>
      </c>
      <c r="P1698">
        <v>0.81434461800000002</v>
      </c>
      <c r="Q1698">
        <v>1723</v>
      </c>
      <c r="R1698">
        <v>131000</v>
      </c>
      <c r="S1698">
        <v>1392896</v>
      </c>
      <c r="T1698">
        <v>10.632793893129699</v>
      </c>
      <c r="U1698">
        <v>3</v>
      </c>
    </row>
    <row r="1699" spans="1:21" x14ac:dyDescent="0.4">
      <c r="A1699">
        <v>1697</v>
      </c>
      <c r="B1699" t="s">
        <v>12061</v>
      </c>
      <c r="C1699" s="1">
        <v>44927</v>
      </c>
      <c r="D1699" t="s">
        <v>2776</v>
      </c>
      <c r="E1699" t="s">
        <v>2777</v>
      </c>
      <c r="F1699">
        <v>20</v>
      </c>
      <c r="G1699">
        <v>20</v>
      </c>
      <c r="H1699">
        <v>20</v>
      </c>
      <c r="I1699">
        <v>20</v>
      </c>
      <c r="J1699">
        <v>20</v>
      </c>
      <c r="K1699">
        <v>57</v>
      </c>
      <c r="L1699">
        <v>55</v>
      </c>
      <c r="M1699">
        <v>55</v>
      </c>
      <c r="N1699">
        <v>2</v>
      </c>
      <c r="O1699">
        <v>1</v>
      </c>
      <c r="P1699">
        <v>6.763671875</v>
      </c>
      <c r="Q1699">
        <v>2627</v>
      </c>
      <c r="R1699">
        <v>128000</v>
      </c>
      <c r="S1699">
        <v>1635048</v>
      </c>
      <c r="T1699">
        <v>12.7738125</v>
      </c>
      <c r="U1699">
        <v>3</v>
      </c>
    </row>
    <row r="1700" spans="1:21" x14ac:dyDescent="0.4">
      <c r="A1700">
        <v>1698</v>
      </c>
      <c r="B1700" t="s">
        <v>12061</v>
      </c>
      <c r="C1700" s="1">
        <v>44927</v>
      </c>
      <c r="D1700" t="s">
        <v>2778</v>
      </c>
      <c r="E1700" t="s">
        <v>2779</v>
      </c>
      <c r="F1700">
        <v>30</v>
      </c>
      <c r="G1700">
        <v>10</v>
      </c>
      <c r="H1700">
        <v>20</v>
      </c>
      <c r="I1700">
        <v>20</v>
      </c>
      <c r="J1700">
        <v>30</v>
      </c>
      <c r="K1700">
        <v>192</v>
      </c>
      <c r="L1700">
        <v>185</v>
      </c>
      <c r="M1700">
        <v>201</v>
      </c>
      <c r="N1700">
        <v>2</v>
      </c>
      <c r="O1700">
        <v>0</v>
      </c>
      <c r="P1700">
        <v>9.7896050349999992</v>
      </c>
      <c r="Q1700">
        <v>953</v>
      </c>
      <c r="R1700">
        <v>128000</v>
      </c>
      <c r="S1700">
        <v>396720</v>
      </c>
      <c r="T1700">
        <v>3.0993750000000002</v>
      </c>
      <c r="U1700">
        <v>2</v>
      </c>
    </row>
    <row r="1701" spans="1:21" x14ac:dyDescent="0.4">
      <c r="A1701">
        <v>1699</v>
      </c>
      <c r="B1701" t="s">
        <v>12061</v>
      </c>
      <c r="C1701" s="1">
        <v>44927</v>
      </c>
      <c r="D1701" t="s">
        <v>2780</v>
      </c>
      <c r="E1701" t="s">
        <v>2781</v>
      </c>
      <c r="F1701">
        <v>20</v>
      </c>
      <c r="G1701">
        <v>20</v>
      </c>
      <c r="H1701">
        <v>30</v>
      </c>
      <c r="I1701">
        <v>20</v>
      </c>
      <c r="J1701">
        <v>20</v>
      </c>
      <c r="K1701">
        <v>43</v>
      </c>
      <c r="L1701">
        <v>51</v>
      </c>
      <c r="M1701">
        <v>50</v>
      </c>
      <c r="N1701">
        <v>1</v>
      </c>
      <c r="O1701">
        <v>1</v>
      </c>
      <c r="P1701">
        <v>1.462673611</v>
      </c>
      <c r="Q1701">
        <v>1373</v>
      </c>
      <c r="R1701">
        <v>128000</v>
      </c>
      <c r="S1701">
        <v>54126</v>
      </c>
      <c r="T1701">
        <v>0.42285937499999998</v>
      </c>
      <c r="U1701">
        <v>1</v>
      </c>
    </row>
    <row r="1702" spans="1:21" x14ac:dyDescent="0.4">
      <c r="A1702">
        <v>1700</v>
      </c>
      <c r="B1702" t="s">
        <v>12061</v>
      </c>
      <c r="C1702" s="1">
        <v>44896</v>
      </c>
      <c r="D1702" t="s">
        <v>2782</v>
      </c>
      <c r="E1702" t="s">
        <v>2783</v>
      </c>
      <c r="F1702">
        <v>10</v>
      </c>
      <c r="G1702">
        <v>20</v>
      </c>
      <c r="H1702">
        <v>10</v>
      </c>
      <c r="I1702">
        <v>10</v>
      </c>
      <c r="J1702">
        <v>10</v>
      </c>
      <c r="K1702">
        <v>12</v>
      </c>
      <c r="L1702">
        <v>18</v>
      </c>
      <c r="M1702">
        <v>22</v>
      </c>
      <c r="N1702">
        <v>2</v>
      </c>
      <c r="O1702">
        <v>0</v>
      </c>
      <c r="P1702">
        <v>10.357855900000001</v>
      </c>
      <c r="Q1702">
        <v>2067</v>
      </c>
      <c r="R1702">
        <v>120000</v>
      </c>
      <c r="S1702">
        <v>541485</v>
      </c>
      <c r="T1702">
        <v>4.5123749999999996</v>
      </c>
      <c r="U1702">
        <v>3</v>
      </c>
    </row>
    <row r="1703" spans="1:21" x14ac:dyDescent="0.4">
      <c r="A1703">
        <v>1701</v>
      </c>
      <c r="B1703" t="s">
        <v>12061</v>
      </c>
      <c r="C1703" s="1">
        <v>44896</v>
      </c>
      <c r="D1703" t="s">
        <v>2784</v>
      </c>
      <c r="E1703" t="s">
        <v>2785</v>
      </c>
      <c r="F1703">
        <v>10</v>
      </c>
      <c r="G1703">
        <v>10</v>
      </c>
      <c r="H1703">
        <v>40</v>
      </c>
      <c r="I1703">
        <v>20</v>
      </c>
      <c r="J1703">
        <v>10</v>
      </c>
      <c r="K1703">
        <v>103</v>
      </c>
      <c r="L1703">
        <v>128</v>
      </c>
      <c r="M1703">
        <v>144</v>
      </c>
      <c r="N1703">
        <v>2</v>
      </c>
      <c r="O1703">
        <v>0</v>
      </c>
      <c r="P1703">
        <v>14.160698780000001</v>
      </c>
      <c r="Q1703">
        <v>1790</v>
      </c>
      <c r="R1703">
        <v>120000</v>
      </c>
      <c r="S1703">
        <v>241745</v>
      </c>
      <c r="T1703">
        <v>2.01454166666666</v>
      </c>
      <c r="U1703">
        <v>2</v>
      </c>
    </row>
    <row r="1704" spans="1:21" x14ac:dyDescent="0.4">
      <c r="A1704">
        <v>1702</v>
      </c>
      <c r="B1704" t="s">
        <v>12061</v>
      </c>
      <c r="C1704" s="1">
        <v>44866</v>
      </c>
      <c r="D1704" t="s">
        <v>2786</v>
      </c>
      <c r="E1704" t="s">
        <v>2787</v>
      </c>
      <c r="F1704">
        <v>20</v>
      </c>
      <c r="G1704">
        <v>10</v>
      </c>
      <c r="H1704">
        <v>20</v>
      </c>
      <c r="I1704">
        <v>30</v>
      </c>
      <c r="J1704">
        <v>40</v>
      </c>
      <c r="K1704">
        <v>23</v>
      </c>
      <c r="L1704">
        <v>13</v>
      </c>
      <c r="M1704">
        <v>15</v>
      </c>
      <c r="N1704">
        <v>2</v>
      </c>
      <c r="O1704">
        <v>1</v>
      </c>
      <c r="P1704">
        <v>7.84765625</v>
      </c>
      <c r="Q1704">
        <v>1756</v>
      </c>
      <c r="R1704">
        <v>116000</v>
      </c>
      <c r="S1704">
        <v>202063</v>
      </c>
      <c r="T1704">
        <v>1.7419224137931</v>
      </c>
      <c r="U1704">
        <v>2</v>
      </c>
    </row>
    <row r="1705" spans="1:21" x14ac:dyDescent="0.4">
      <c r="A1705">
        <v>1703</v>
      </c>
      <c r="B1705" t="s">
        <v>12061</v>
      </c>
      <c r="C1705" s="1">
        <v>44866</v>
      </c>
      <c r="D1705" t="s">
        <v>2788</v>
      </c>
      <c r="E1705" t="s">
        <v>2789</v>
      </c>
      <c r="F1705">
        <v>10</v>
      </c>
      <c r="G1705">
        <v>10</v>
      </c>
      <c r="H1705">
        <v>50</v>
      </c>
      <c r="I1705">
        <v>20</v>
      </c>
      <c r="J1705">
        <v>10</v>
      </c>
      <c r="K1705">
        <v>24</v>
      </c>
      <c r="L1705">
        <v>19</v>
      </c>
      <c r="M1705">
        <v>16</v>
      </c>
      <c r="N1705">
        <v>2</v>
      </c>
      <c r="O1705">
        <v>1</v>
      </c>
      <c r="P1705">
        <v>12.66688368</v>
      </c>
      <c r="Q1705">
        <v>1233</v>
      </c>
      <c r="R1705">
        <v>116000</v>
      </c>
      <c r="S1705">
        <v>183471</v>
      </c>
      <c r="T1705">
        <v>1.58164655172413</v>
      </c>
      <c r="U1705">
        <v>2</v>
      </c>
    </row>
    <row r="1706" spans="1:21" x14ac:dyDescent="0.4">
      <c r="A1706">
        <v>1704</v>
      </c>
      <c r="B1706" t="s">
        <v>12061</v>
      </c>
      <c r="C1706" s="1">
        <v>44835</v>
      </c>
      <c r="D1706" t="s">
        <v>2790</v>
      </c>
      <c r="E1706" t="s">
        <v>2791</v>
      </c>
      <c r="F1706">
        <v>10</v>
      </c>
      <c r="G1706">
        <v>20</v>
      </c>
      <c r="H1706">
        <v>30</v>
      </c>
      <c r="I1706">
        <v>20</v>
      </c>
      <c r="J1706">
        <v>20</v>
      </c>
      <c r="K1706">
        <v>160</v>
      </c>
      <c r="L1706">
        <v>158</v>
      </c>
      <c r="M1706">
        <v>159</v>
      </c>
      <c r="N1706">
        <v>2</v>
      </c>
      <c r="O1706">
        <v>1</v>
      </c>
      <c r="P1706">
        <v>6.4878472220000001</v>
      </c>
      <c r="Q1706">
        <v>1003</v>
      </c>
      <c r="R1706">
        <v>111000</v>
      </c>
      <c r="S1706">
        <v>51862</v>
      </c>
      <c r="T1706">
        <v>0.46722522522522503</v>
      </c>
      <c r="U1706">
        <v>1</v>
      </c>
    </row>
    <row r="1707" spans="1:21" x14ac:dyDescent="0.4">
      <c r="A1707">
        <v>1705</v>
      </c>
      <c r="B1707" t="s">
        <v>12061</v>
      </c>
      <c r="C1707" s="1">
        <v>44835</v>
      </c>
      <c r="D1707" t="s">
        <v>2792</v>
      </c>
      <c r="E1707" t="s">
        <v>2793</v>
      </c>
      <c r="F1707">
        <v>10</v>
      </c>
      <c r="G1707">
        <v>10</v>
      </c>
      <c r="H1707">
        <v>20</v>
      </c>
      <c r="I1707">
        <v>10</v>
      </c>
      <c r="J1707">
        <v>10</v>
      </c>
      <c r="K1707">
        <v>135</v>
      </c>
      <c r="L1707">
        <v>170</v>
      </c>
      <c r="M1707">
        <v>160</v>
      </c>
      <c r="N1707">
        <v>2</v>
      </c>
      <c r="O1707">
        <v>0</v>
      </c>
      <c r="P1707">
        <v>6.9527994790000003</v>
      </c>
      <c r="Q1707">
        <v>3941</v>
      </c>
      <c r="R1707">
        <v>111000</v>
      </c>
      <c r="S1707">
        <v>661001</v>
      </c>
      <c r="T1707">
        <v>5.9549639639639604</v>
      </c>
      <c r="U1707">
        <v>3</v>
      </c>
    </row>
    <row r="1708" spans="1:21" x14ac:dyDescent="0.4">
      <c r="A1708">
        <v>1706</v>
      </c>
      <c r="B1708" t="s">
        <v>12061</v>
      </c>
      <c r="C1708" s="1">
        <v>44805</v>
      </c>
      <c r="D1708" t="s">
        <v>2794</v>
      </c>
      <c r="E1708" t="s">
        <v>2795</v>
      </c>
      <c r="F1708">
        <v>10</v>
      </c>
      <c r="G1708">
        <v>10</v>
      </c>
      <c r="H1708">
        <v>20</v>
      </c>
      <c r="I1708">
        <v>20</v>
      </c>
      <c r="J1708">
        <v>10</v>
      </c>
      <c r="K1708">
        <v>89</v>
      </c>
      <c r="L1708">
        <v>80</v>
      </c>
      <c r="M1708">
        <v>73</v>
      </c>
      <c r="N1708">
        <v>2</v>
      </c>
      <c r="O1708">
        <v>2</v>
      </c>
      <c r="P1708">
        <v>7.8892144100000001</v>
      </c>
      <c r="Q1708">
        <v>788</v>
      </c>
      <c r="R1708">
        <v>107000</v>
      </c>
      <c r="S1708">
        <v>16338</v>
      </c>
      <c r="T1708">
        <v>0.15269158878504599</v>
      </c>
      <c r="U1708">
        <v>0</v>
      </c>
    </row>
    <row r="1709" spans="1:21" x14ac:dyDescent="0.4">
      <c r="A1709">
        <v>1707</v>
      </c>
      <c r="B1709" t="s">
        <v>12061</v>
      </c>
      <c r="C1709" s="1">
        <v>44805</v>
      </c>
      <c r="D1709" t="s">
        <v>2796</v>
      </c>
      <c r="E1709" t="s">
        <v>2797</v>
      </c>
      <c r="F1709">
        <v>10</v>
      </c>
      <c r="G1709">
        <v>10</v>
      </c>
      <c r="H1709">
        <v>20</v>
      </c>
      <c r="I1709">
        <v>20</v>
      </c>
      <c r="J1709">
        <v>10</v>
      </c>
      <c r="K1709">
        <v>88</v>
      </c>
      <c r="L1709">
        <v>80</v>
      </c>
      <c r="M1709">
        <v>73</v>
      </c>
      <c r="N1709">
        <v>2</v>
      </c>
      <c r="O1709">
        <v>2</v>
      </c>
      <c r="P1709">
        <v>7.8304036459999997</v>
      </c>
      <c r="Q1709">
        <v>842</v>
      </c>
      <c r="R1709">
        <v>107000</v>
      </c>
      <c r="S1709">
        <v>12291</v>
      </c>
      <c r="T1709">
        <v>0.114869158878504</v>
      </c>
      <c r="U1709">
        <v>0</v>
      </c>
    </row>
    <row r="1710" spans="1:21" x14ac:dyDescent="0.4">
      <c r="A1710">
        <v>1708</v>
      </c>
      <c r="B1710" t="s">
        <v>12061</v>
      </c>
      <c r="C1710" s="1">
        <v>44805</v>
      </c>
      <c r="D1710" t="s">
        <v>2798</v>
      </c>
      <c r="E1710" t="s">
        <v>2799</v>
      </c>
      <c r="F1710">
        <v>20</v>
      </c>
      <c r="G1710">
        <v>10</v>
      </c>
      <c r="H1710">
        <v>20</v>
      </c>
      <c r="I1710">
        <v>20</v>
      </c>
      <c r="J1710">
        <v>10</v>
      </c>
      <c r="K1710">
        <v>87</v>
      </c>
      <c r="L1710">
        <v>79</v>
      </c>
      <c r="M1710">
        <v>72</v>
      </c>
      <c r="N1710">
        <v>2</v>
      </c>
      <c r="O1710">
        <v>2</v>
      </c>
      <c r="P1710">
        <v>7.7464192709999997</v>
      </c>
      <c r="Q1710">
        <v>1294</v>
      </c>
      <c r="R1710">
        <v>107000</v>
      </c>
      <c r="S1710">
        <v>27028</v>
      </c>
      <c r="T1710">
        <v>0.25259813084112098</v>
      </c>
      <c r="U1710">
        <v>0</v>
      </c>
    </row>
    <row r="1711" spans="1:21" x14ac:dyDescent="0.4">
      <c r="A1711">
        <v>1709</v>
      </c>
      <c r="B1711" t="s">
        <v>12061</v>
      </c>
      <c r="C1711" s="1">
        <v>44531</v>
      </c>
      <c r="D1711" t="s">
        <v>2800</v>
      </c>
      <c r="E1711" t="s">
        <v>2801</v>
      </c>
      <c r="F1711">
        <v>10</v>
      </c>
      <c r="G1711">
        <v>10</v>
      </c>
      <c r="H1711">
        <v>20</v>
      </c>
      <c r="I1711">
        <v>20</v>
      </c>
      <c r="J1711">
        <v>10</v>
      </c>
      <c r="K1711">
        <v>13</v>
      </c>
      <c r="L1711">
        <v>17</v>
      </c>
      <c r="M1711">
        <v>12</v>
      </c>
      <c r="N1711">
        <v>2</v>
      </c>
      <c r="O1711">
        <v>0</v>
      </c>
      <c r="P1711">
        <v>10.41981337</v>
      </c>
      <c r="Q1711">
        <v>1342</v>
      </c>
      <c r="R1711">
        <v>53400</v>
      </c>
      <c r="S1711">
        <v>350587</v>
      </c>
      <c r="T1711">
        <v>6.5652996254681604</v>
      </c>
      <c r="U1711">
        <v>3</v>
      </c>
    </row>
    <row r="1712" spans="1:21" x14ac:dyDescent="0.4">
      <c r="A1712">
        <v>1710</v>
      </c>
      <c r="B1712" t="s">
        <v>12061</v>
      </c>
      <c r="C1712" s="1">
        <v>44470</v>
      </c>
      <c r="D1712" t="s">
        <v>2802</v>
      </c>
      <c r="E1712" t="s">
        <v>2803</v>
      </c>
      <c r="F1712">
        <v>10</v>
      </c>
      <c r="G1712">
        <v>20</v>
      </c>
      <c r="H1712">
        <v>20</v>
      </c>
      <c r="I1712">
        <v>20</v>
      </c>
      <c r="J1712">
        <v>20</v>
      </c>
      <c r="K1712">
        <v>128</v>
      </c>
      <c r="L1712">
        <v>119</v>
      </c>
      <c r="M1712">
        <v>117</v>
      </c>
      <c r="N1712">
        <v>2</v>
      </c>
      <c r="O1712">
        <v>1</v>
      </c>
      <c r="P1712">
        <v>7.7549913190000002</v>
      </c>
      <c r="Q1712">
        <v>1612</v>
      </c>
      <c r="R1712">
        <v>44000</v>
      </c>
      <c r="S1712">
        <v>1602079</v>
      </c>
      <c r="T1712">
        <v>36.410886363636301</v>
      </c>
      <c r="U1712">
        <v>3</v>
      </c>
    </row>
    <row r="1713" spans="1:21" x14ac:dyDescent="0.4">
      <c r="A1713">
        <v>1711</v>
      </c>
      <c r="B1713" t="s">
        <v>12061</v>
      </c>
      <c r="C1713" s="1">
        <v>44470</v>
      </c>
      <c r="D1713" t="s">
        <v>2804</v>
      </c>
      <c r="E1713" t="s">
        <v>2805</v>
      </c>
      <c r="F1713">
        <v>10</v>
      </c>
      <c r="G1713">
        <v>10</v>
      </c>
      <c r="H1713">
        <v>40</v>
      </c>
      <c r="I1713">
        <v>20</v>
      </c>
      <c r="J1713">
        <v>20</v>
      </c>
      <c r="K1713">
        <v>10</v>
      </c>
      <c r="L1713">
        <v>10</v>
      </c>
      <c r="M1713">
        <v>10</v>
      </c>
      <c r="N1713">
        <v>1</v>
      </c>
      <c r="O1713">
        <v>0</v>
      </c>
      <c r="P1713">
        <v>0</v>
      </c>
      <c r="Q1713">
        <v>1289</v>
      </c>
      <c r="R1713">
        <v>44000</v>
      </c>
      <c r="S1713">
        <v>11671</v>
      </c>
      <c r="T1713">
        <v>0.26524999999999999</v>
      </c>
      <c r="U1713">
        <v>0</v>
      </c>
    </row>
    <row r="1714" spans="1:21" x14ac:dyDescent="0.4">
      <c r="A1714">
        <v>1712</v>
      </c>
      <c r="B1714" t="s">
        <v>12061</v>
      </c>
      <c r="C1714" s="1">
        <v>44470</v>
      </c>
      <c r="D1714" t="s">
        <v>2806</v>
      </c>
      <c r="E1714" t="s">
        <v>2807</v>
      </c>
      <c r="F1714">
        <v>20</v>
      </c>
      <c r="G1714">
        <v>10</v>
      </c>
      <c r="H1714">
        <v>20</v>
      </c>
      <c r="I1714">
        <v>20</v>
      </c>
      <c r="J1714">
        <v>30</v>
      </c>
      <c r="K1714">
        <v>23</v>
      </c>
      <c r="L1714">
        <v>23</v>
      </c>
      <c r="M1714">
        <v>26</v>
      </c>
      <c r="N1714">
        <v>1</v>
      </c>
      <c r="O1714">
        <v>0</v>
      </c>
      <c r="P1714">
        <v>6.875</v>
      </c>
      <c r="Q1714">
        <v>1678</v>
      </c>
      <c r="R1714">
        <v>44000</v>
      </c>
      <c r="S1714">
        <v>774877</v>
      </c>
      <c r="T1714">
        <v>17.6108409090909</v>
      </c>
      <c r="U1714">
        <v>3</v>
      </c>
    </row>
    <row r="1715" spans="1:21" x14ac:dyDescent="0.4">
      <c r="A1715">
        <v>1713</v>
      </c>
      <c r="B1715" t="s">
        <v>12061</v>
      </c>
      <c r="C1715" s="1">
        <v>44440</v>
      </c>
      <c r="D1715" t="s">
        <v>2808</v>
      </c>
      <c r="E1715" t="s">
        <v>2809</v>
      </c>
      <c r="F1715">
        <v>20</v>
      </c>
      <c r="G1715">
        <v>20</v>
      </c>
      <c r="H1715">
        <v>20</v>
      </c>
      <c r="I1715">
        <v>20</v>
      </c>
      <c r="J1715">
        <v>30</v>
      </c>
      <c r="K1715">
        <v>116</v>
      </c>
      <c r="L1715">
        <v>58</v>
      </c>
      <c r="M1715">
        <v>25</v>
      </c>
      <c r="N1715">
        <v>2</v>
      </c>
      <c r="O1715">
        <v>1</v>
      </c>
      <c r="P1715">
        <v>3.6686197919999999</v>
      </c>
      <c r="Q1715">
        <v>1614</v>
      </c>
      <c r="R1715">
        <v>31400</v>
      </c>
      <c r="S1715">
        <v>4542728</v>
      </c>
      <c r="T1715">
        <v>144.672866242038</v>
      </c>
      <c r="U1715">
        <v>3</v>
      </c>
    </row>
    <row r="1716" spans="1:21" x14ac:dyDescent="0.4">
      <c r="A1716">
        <v>1714</v>
      </c>
      <c r="B1716" t="s">
        <v>12061</v>
      </c>
      <c r="C1716" s="1">
        <v>44440</v>
      </c>
      <c r="D1716" t="s">
        <v>2810</v>
      </c>
      <c r="E1716" t="s">
        <v>2811</v>
      </c>
      <c r="F1716">
        <v>10</v>
      </c>
      <c r="G1716">
        <v>20</v>
      </c>
      <c r="H1716">
        <v>50</v>
      </c>
      <c r="I1716">
        <v>20</v>
      </c>
      <c r="J1716">
        <v>20</v>
      </c>
      <c r="K1716">
        <v>36</v>
      </c>
      <c r="L1716">
        <v>26</v>
      </c>
      <c r="M1716">
        <v>27</v>
      </c>
      <c r="N1716">
        <v>2</v>
      </c>
      <c r="O1716">
        <v>1</v>
      </c>
      <c r="P1716">
        <v>11.654730900000001</v>
      </c>
      <c r="Q1716">
        <v>1429</v>
      </c>
      <c r="R1716">
        <v>31400</v>
      </c>
      <c r="S1716">
        <v>460199</v>
      </c>
      <c r="T1716">
        <v>14.6560191082802</v>
      </c>
      <c r="U1716">
        <v>3</v>
      </c>
    </row>
    <row r="1717" spans="1:21" x14ac:dyDescent="0.4">
      <c r="A1717">
        <v>1715</v>
      </c>
      <c r="B1717" t="s">
        <v>12061</v>
      </c>
      <c r="C1717" s="1">
        <v>44409</v>
      </c>
      <c r="D1717" t="s">
        <v>2812</v>
      </c>
      <c r="E1717" t="s">
        <v>2813</v>
      </c>
      <c r="F1717">
        <v>30</v>
      </c>
      <c r="G1717">
        <v>20</v>
      </c>
      <c r="H1717">
        <v>30</v>
      </c>
      <c r="I1717">
        <v>20</v>
      </c>
      <c r="J1717">
        <v>50</v>
      </c>
      <c r="K1717">
        <v>122</v>
      </c>
      <c r="L1717">
        <v>120</v>
      </c>
      <c r="M1717">
        <v>121</v>
      </c>
      <c r="N1717">
        <v>2</v>
      </c>
      <c r="O1717">
        <v>0</v>
      </c>
      <c r="P1717">
        <v>7.8385416670000003</v>
      </c>
      <c r="Q1717">
        <v>1431</v>
      </c>
      <c r="R1717">
        <v>5430</v>
      </c>
      <c r="S1717">
        <v>6127448</v>
      </c>
      <c r="T1717">
        <v>1128.44346224677</v>
      </c>
      <c r="U1717">
        <v>3</v>
      </c>
    </row>
    <row r="1718" spans="1:21" x14ac:dyDescent="0.4">
      <c r="A1718">
        <v>1716</v>
      </c>
      <c r="B1718" t="s">
        <v>12062</v>
      </c>
      <c r="C1718" s="1">
        <v>45108</v>
      </c>
      <c r="D1718" t="s">
        <v>2814</v>
      </c>
      <c r="E1718" t="s">
        <v>2815</v>
      </c>
      <c r="F1718">
        <v>20</v>
      </c>
      <c r="G1718">
        <v>10</v>
      </c>
      <c r="H1718">
        <v>20</v>
      </c>
      <c r="I1718">
        <v>20</v>
      </c>
      <c r="J1718">
        <v>30</v>
      </c>
      <c r="K1718">
        <v>50</v>
      </c>
      <c r="L1718">
        <v>51</v>
      </c>
      <c r="M1718">
        <v>49</v>
      </c>
      <c r="N1718">
        <v>2</v>
      </c>
      <c r="O1718">
        <v>2</v>
      </c>
      <c r="P1718">
        <v>18.893771699999999</v>
      </c>
      <c r="Q1718">
        <v>1961</v>
      </c>
      <c r="R1718">
        <v>928000</v>
      </c>
      <c r="S1718">
        <v>2109834</v>
      </c>
      <c r="T1718">
        <v>2.2735280172413699</v>
      </c>
      <c r="U1718">
        <v>2</v>
      </c>
    </row>
    <row r="1719" spans="1:21" x14ac:dyDescent="0.4">
      <c r="A1719">
        <v>1717</v>
      </c>
      <c r="B1719" t="s">
        <v>12062</v>
      </c>
      <c r="C1719" s="1">
        <v>45108</v>
      </c>
      <c r="D1719" t="s">
        <v>2816</v>
      </c>
      <c r="E1719" t="s">
        <v>2817</v>
      </c>
      <c r="F1719">
        <v>10</v>
      </c>
      <c r="G1719">
        <v>10</v>
      </c>
      <c r="H1719">
        <v>40</v>
      </c>
      <c r="I1719">
        <v>20</v>
      </c>
      <c r="J1719">
        <v>10</v>
      </c>
      <c r="K1719">
        <v>109</v>
      </c>
      <c r="L1719">
        <v>118</v>
      </c>
      <c r="M1719">
        <v>125</v>
      </c>
      <c r="N1719">
        <v>2</v>
      </c>
      <c r="O1719">
        <v>1</v>
      </c>
      <c r="P1719">
        <v>20.614474829999999</v>
      </c>
      <c r="Q1719">
        <v>827</v>
      </c>
      <c r="R1719">
        <v>928000</v>
      </c>
      <c r="S1719">
        <v>29451</v>
      </c>
      <c r="T1719">
        <v>3.1735991379310297E-2</v>
      </c>
      <c r="U1719">
        <v>0</v>
      </c>
    </row>
    <row r="1720" spans="1:21" x14ac:dyDescent="0.4">
      <c r="A1720">
        <v>1718</v>
      </c>
      <c r="B1720" t="s">
        <v>12062</v>
      </c>
      <c r="C1720" s="1">
        <v>45108</v>
      </c>
      <c r="D1720" t="s">
        <v>2818</v>
      </c>
      <c r="E1720" t="s">
        <v>2819</v>
      </c>
      <c r="F1720">
        <v>10</v>
      </c>
      <c r="G1720">
        <v>10</v>
      </c>
      <c r="H1720">
        <v>20</v>
      </c>
      <c r="I1720">
        <v>20</v>
      </c>
      <c r="J1720">
        <v>20</v>
      </c>
      <c r="K1720">
        <v>54</v>
      </c>
      <c r="L1720">
        <v>52</v>
      </c>
      <c r="M1720">
        <v>50</v>
      </c>
      <c r="N1720">
        <v>1</v>
      </c>
      <c r="O1720">
        <v>1</v>
      </c>
      <c r="P1720">
        <v>32.94737413</v>
      </c>
      <c r="Q1720">
        <v>3457</v>
      </c>
      <c r="R1720">
        <v>928000</v>
      </c>
      <c r="S1720">
        <v>650940</v>
      </c>
      <c r="T1720">
        <v>0.70144396551724097</v>
      </c>
      <c r="U1720">
        <v>1</v>
      </c>
    </row>
    <row r="1721" spans="1:21" x14ac:dyDescent="0.4">
      <c r="A1721">
        <v>1719</v>
      </c>
      <c r="B1721" t="s">
        <v>12062</v>
      </c>
      <c r="C1721" s="1">
        <v>45108</v>
      </c>
      <c r="D1721" t="s">
        <v>2820</v>
      </c>
      <c r="E1721" t="s">
        <v>2821</v>
      </c>
      <c r="F1721">
        <v>10</v>
      </c>
      <c r="G1721">
        <v>10</v>
      </c>
      <c r="H1721">
        <v>40</v>
      </c>
      <c r="I1721">
        <v>20</v>
      </c>
      <c r="J1721">
        <v>10</v>
      </c>
      <c r="K1721">
        <v>90</v>
      </c>
      <c r="L1721">
        <v>83</v>
      </c>
      <c r="M1721">
        <v>81</v>
      </c>
      <c r="N1721">
        <v>1</v>
      </c>
      <c r="O1721">
        <v>1</v>
      </c>
      <c r="P1721">
        <v>10.88845486</v>
      </c>
      <c r="Q1721">
        <v>806</v>
      </c>
      <c r="R1721">
        <v>928000</v>
      </c>
      <c r="S1721">
        <v>35727</v>
      </c>
      <c r="T1721">
        <v>3.8498922413793102E-2</v>
      </c>
      <c r="U1721">
        <v>0</v>
      </c>
    </row>
    <row r="1722" spans="1:21" x14ac:dyDescent="0.4">
      <c r="A1722">
        <v>1720</v>
      </c>
      <c r="B1722" t="s">
        <v>12062</v>
      </c>
      <c r="C1722" s="1">
        <v>45078</v>
      </c>
      <c r="D1722" t="s">
        <v>2822</v>
      </c>
      <c r="E1722" t="s">
        <v>2823</v>
      </c>
      <c r="F1722">
        <v>20</v>
      </c>
      <c r="G1722">
        <v>20</v>
      </c>
      <c r="H1722">
        <v>20</v>
      </c>
      <c r="I1722">
        <v>20</v>
      </c>
      <c r="J1722">
        <v>20</v>
      </c>
      <c r="K1722">
        <v>151</v>
      </c>
      <c r="L1722">
        <v>169</v>
      </c>
      <c r="M1722">
        <v>176</v>
      </c>
      <c r="N1722">
        <v>1</v>
      </c>
      <c r="O1722">
        <v>1</v>
      </c>
      <c r="P1722">
        <v>11.72753906</v>
      </c>
      <c r="Q1722">
        <v>1778</v>
      </c>
      <c r="R1722">
        <v>923000</v>
      </c>
      <c r="S1722">
        <v>45567</v>
      </c>
      <c r="T1722">
        <v>4.9368364030335801E-2</v>
      </c>
      <c r="U1722">
        <v>0</v>
      </c>
    </row>
    <row r="1723" spans="1:21" x14ac:dyDescent="0.4">
      <c r="A1723">
        <v>1721</v>
      </c>
      <c r="B1723" t="s">
        <v>12062</v>
      </c>
      <c r="C1723" s="1">
        <v>45078</v>
      </c>
      <c r="D1723" t="s">
        <v>2824</v>
      </c>
      <c r="E1723" t="s">
        <v>2825</v>
      </c>
      <c r="F1723">
        <v>10</v>
      </c>
      <c r="G1723">
        <v>10</v>
      </c>
      <c r="H1723">
        <v>20</v>
      </c>
      <c r="I1723">
        <v>20</v>
      </c>
      <c r="J1723">
        <v>10</v>
      </c>
      <c r="K1723">
        <v>50</v>
      </c>
      <c r="L1723">
        <v>52</v>
      </c>
      <c r="M1723">
        <v>51</v>
      </c>
      <c r="N1723">
        <v>1</v>
      </c>
      <c r="O1723">
        <v>2</v>
      </c>
      <c r="P1723">
        <v>25.459960939999998</v>
      </c>
      <c r="Q1723">
        <v>608</v>
      </c>
      <c r="R1723">
        <v>923000</v>
      </c>
      <c r="S1723">
        <v>167851</v>
      </c>
      <c r="T1723">
        <v>0.18185373781148401</v>
      </c>
      <c r="U1723">
        <v>0</v>
      </c>
    </row>
    <row r="1724" spans="1:21" x14ac:dyDescent="0.4">
      <c r="A1724">
        <v>1722</v>
      </c>
      <c r="B1724" t="s">
        <v>12062</v>
      </c>
      <c r="C1724" s="1">
        <v>45078</v>
      </c>
      <c r="D1724" t="s">
        <v>2826</v>
      </c>
      <c r="E1724" t="s">
        <v>2827</v>
      </c>
      <c r="F1724">
        <v>10</v>
      </c>
      <c r="G1724">
        <v>20</v>
      </c>
      <c r="H1724">
        <v>20</v>
      </c>
      <c r="I1724">
        <v>20</v>
      </c>
      <c r="J1724">
        <v>10</v>
      </c>
      <c r="K1724">
        <v>54</v>
      </c>
      <c r="L1724">
        <v>50</v>
      </c>
      <c r="M1724">
        <v>46</v>
      </c>
      <c r="N1724">
        <v>2</v>
      </c>
      <c r="O1724">
        <v>2</v>
      </c>
      <c r="P1724">
        <v>30.975585939999998</v>
      </c>
      <c r="Q1724">
        <v>1399</v>
      </c>
      <c r="R1724">
        <v>923000</v>
      </c>
      <c r="S1724">
        <v>221058</v>
      </c>
      <c r="T1724">
        <v>0.23949945828819</v>
      </c>
      <c r="U1724">
        <v>0</v>
      </c>
    </row>
    <row r="1725" spans="1:21" x14ac:dyDescent="0.4">
      <c r="A1725">
        <v>1723</v>
      </c>
      <c r="B1725" t="s">
        <v>12062</v>
      </c>
      <c r="C1725" s="1">
        <v>45078</v>
      </c>
      <c r="D1725" t="s">
        <v>2828</v>
      </c>
      <c r="E1725" t="s">
        <v>2829</v>
      </c>
      <c r="F1725">
        <v>20</v>
      </c>
      <c r="G1725">
        <v>30</v>
      </c>
      <c r="H1725">
        <v>20</v>
      </c>
      <c r="I1725">
        <v>20</v>
      </c>
      <c r="J1725">
        <v>20</v>
      </c>
      <c r="K1725">
        <v>59</v>
      </c>
      <c r="L1725">
        <v>52</v>
      </c>
      <c r="M1725">
        <v>49</v>
      </c>
      <c r="N1725">
        <v>1</v>
      </c>
      <c r="O1725">
        <v>0</v>
      </c>
      <c r="P1725">
        <v>20.477213540000001</v>
      </c>
      <c r="Q1725">
        <v>1158</v>
      </c>
      <c r="R1725">
        <v>923000</v>
      </c>
      <c r="S1725">
        <v>410912</v>
      </c>
      <c r="T1725">
        <v>0.44519176598049798</v>
      </c>
      <c r="U1725">
        <v>1</v>
      </c>
    </row>
    <row r="1726" spans="1:21" x14ac:dyDescent="0.4">
      <c r="A1726">
        <v>1724</v>
      </c>
      <c r="B1726" t="s">
        <v>12062</v>
      </c>
      <c r="C1726" s="1">
        <v>45078</v>
      </c>
      <c r="D1726" t="s">
        <v>2830</v>
      </c>
      <c r="E1726" t="s">
        <v>2831</v>
      </c>
      <c r="F1726">
        <v>20</v>
      </c>
      <c r="G1726">
        <v>20</v>
      </c>
      <c r="H1726">
        <v>30</v>
      </c>
      <c r="I1726">
        <v>30</v>
      </c>
      <c r="J1726">
        <v>30</v>
      </c>
      <c r="K1726">
        <v>58</v>
      </c>
      <c r="L1726">
        <v>52</v>
      </c>
      <c r="M1726">
        <v>47</v>
      </c>
      <c r="N1726">
        <v>1</v>
      </c>
      <c r="O1726">
        <v>0</v>
      </c>
      <c r="P1726">
        <v>16.700846349999999</v>
      </c>
      <c r="Q1726">
        <v>915</v>
      </c>
      <c r="R1726">
        <v>923000</v>
      </c>
      <c r="S1726">
        <v>265659</v>
      </c>
      <c r="T1726">
        <v>0.28782123510292501</v>
      </c>
      <c r="U1726">
        <v>0</v>
      </c>
    </row>
    <row r="1727" spans="1:21" x14ac:dyDescent="0.4">
      <c r="A1727">
        <v>1725</v>
      </c>
      <c r="B1727" t="s">
        <v>12062</v>
      </c>
      <c r="C1727" s="1">
        <v>45047</v>
      </c>
      <c r="D1727" t="s">
        <v>2832</v>
      </c>
      <c r="E1727" t="s">
        <v>2833</v>
      </c>
      <c r="F1727">
        <v>10</v>
      </c>
      <c r="G1727">
        <v>20</v>
      </c>
      <c r="H1727">
        <v>30</v>
      </c>
      <c r="I1727">
        <v>20</v>
      </c>
      <c r="J1727">
        <v>10</v>
      </c>
      <c r="K1727">
        <v>203</v>
      </c>
      <c r="L1727">
        <v>203</v>
      </c>
      <c r="M1727">
        <v>170</v>
      </c>
      <c r="N1727">
        <v>1</v>
      </c>
      <c r="O1727">
        <v>1</v>
      </c>
      <c r="P1727">
        <v>18.93554688</v>
      </c>
      <c r="Q1727">
        <v>1465</v>
      </c>
      <c r="R1727">
        <v>917000</v>
      </c>
      <c r="S1727">
        <v>57790</v>
      </c>
      <c r="T1727">
        <v>6.3020719738276901E-2</v>
      </c>
      <c r="U1727">
        <v>0</v>
      </c>
    </row>
    <row r="1728" spans="1:21" x14ac:dyDescent="0.4">
      <c r="A1728">
        <v>1726</v>
      </c>
      <c r="B1728" t="s">
        <v>12062</v>
      </c>
      <c r="C1728" s="1">
        <v>45047</v>
      </c>
      <c r="D1728" t="s">
        <v>2834</v>
      </c>
      <c r="E1728" t="s">
        <v>2835</v>
      </c>
      <c r="F1728">
        <v>20</v>
      </c>
      <c r="G1728">
        <v>20</v>
      </c>
      <c r="H1728">
        <v>20</v>
      </c>
      <c r="I1728">
        <v>20</v>
      </c>
      <c r="J1728">
        <v>30</v>
      </c>
      <c r="K1728">
        <v>55</v>
      </c>
      <c r="L1728">
        <v>50</v>
      </c>
      <c r="M1728">
        <v>46</v>
      </c>
      <c r="N1728">
        <v>2</v>
      </c>
      <c r="O1728">
        <v>2</v>
      </c>
      <c r="P1728">
        <v>13.481662330000001</v>
      </c>
      <c r="Q1728">
        <v>766</v>
      </c>
      <c r="R1728">
        <v>917000</v>
      </c>
      <c r="S1728">
        <v>124734</v>
      </c>
      <c r="T1728">
        <v>0.13602399127589901</v>
      </c>
      <c r="U1728">
        <v>0</v>
      </c>
    </row>
    <row r="1729" spans="1:21" x14ac:dyDescent="0.4">
      <c r="A1729">
        <v>1727</v>
      </c>
      <c r="B1729" t="s">
        <v>12062</v>
      </c>
      <c r="C1729" s="1">
        <v>45047</v>
      </c>
      <c r="D1729" t="s">
        <v>2836</v>
      </c>
      <c r="E1729" t="s">
        <v>2837</v>
      </c>
      <c r="F1729">
        <v>10</v>
      </c>
      <c r="G1729">
        <v>10</v>
      </c>
      <c r="H1729">
        <v>10</v>
      </c>
      <c r="I1729">
        <v>20</v>
      </c>
      <c r="J1729">
        <v>30</v>
      </c>
      <c r="K1729">
        <v>53</v>
      </c>
      <c r="L1729">
        <v>49</v>
      </c>
      <c r="M1729">
        <v>56</v>
      </c>
      <c r="N1729">
        <v>1</v>
      </c>
      <c r="O1729">
        <v>0</v>
      </c>
      <c r="P1729">
        <v>8.1469184030000008</v>
      </c>
      <c r="Q1729">
        <v>1043</v>
      </c>
      <c r="R1729">
        <v>917000</v>
      </c>
      <c r="S1729">
        <v>614539</v>
      </c>
      <c r="T1729">
        <v>0.67016248636859299</v>
      </c>
      <c r="U1729">
        <v>1</v>
      </c>
    </row>
    <row r="1730" spans="1:21" x14ac:dyDescent="0.4">
      <c r="A1730">
        <v>1728</v>
      </c>
      <c r="B1730" t="s">
        <v>12062</v>
      </c>
      <c r="C1730" s="1">
        <v>45047</v>
      </c>
      <c r="D1730" t="s">
        <v>2838</v>
      </c>
      <c r="E1730" t="s">
        <v>2839</v>
      </c>
      <c r="F1730">
        <v>20</v>
      </c>
      <c r="G1730">
        <v>20</v>
      </c>
      <c r="H1730">
        <v>30</v>
      </c>
      <c r="I1730">
        <v>20</v>
      </c>
      <c r="J1730">
        <v>20</v>
      </c>
      <c r="K1730">
        <v>47</v>
      </c>
      <c r="L1730">
        <v>45</v>
      </c>
      <c r="M1730">
        <v>47</v>
      </c>
      <c r="N1730">
        <v>0</v>
      </c>
      <c r="O1730">
        <v>1</v>
      </c>
      <c r="P1730">
        <v>8.4407552080000006</v>
      </c>
      <c r="Q1730">
        <v>2289</v>
      </c>
      <c r="R1730">
        <v>917000</v>
      </c>
      <c r="S1730">
        <v>18592</v>
      </c>
      <c r="T1730">
        <v>2.0274809160305302E-2</v>
      </c>
      <c r="U1730">
        <v>0</v>
      </c>
    </row>
    <row r="1731" spans="1:21" x14ac:dyDescent="0.4">
      <c r="A1731">
        <v>1729</v>
      </c>
      <c r="B1731" t="s">
        <v>12062</v>
      </c>
      <c r="C1731" s="1">
        <v>45047</v>
      </c>
      <c r="D1731" t="s">
        <v>2840</v>
      </c>
      <c r="E1731" t="s">
        <v>2841</v>
      </c>
      <c r="F1731">
        <v>20</v>
      </c>
      <c r="G1731">
        <v>20</v>
      </c>
      <c r="H1731">
        <v>40</v>
      </c>
      <c r="I1731">
        <v>20</v>
      </c>
      <c r="J1731">
        <v>10</v>
      </c>
      <c r="K1731">
        <v>23</v>
      </c>
      <c r="L1731">
        <v>21</v>
      </c>
      <c r="M1731">
        <v>16</v>
      </c>
      <c r="N1731">
        <v>1</v>
      </c>
      <c r="O1731">
        <v>1</v>
      </c>
      <c r="P1731">
        <v>10.607855900000001</v>
      </c>
      <c r="Q1731">
        <v>5845</v>
      </c>
      <c r="R1731">
        <v>917000</v>
      </c>
      <c r="S1731">
        <v>1074809</v>
      </c>
      <c r="T1731">
        <v>1.1720926935659699</v>
      </c>
      <c r="U1731">
        <v>2</v>
      </c>
    </row>
    <row r="1732" spans="1:21" x14ac:dyDescent="0.4">
      <c r="A1732">
        <v>1730</v>
      </c>
      <c r="B1732" t="s">
        <v>12062</v>
      </c>
      <c r="C1732" s="1">
        <v>45047</v>
      </c>
      <c r="D1732" t="s">
        <v>2842</v>
      </c>
      <c r="E1732" t="s">
        <v>2843</v>
      </c>
      <c r="F1732">
        <v>10</v>
      </c>
      <c r="G1732">
        <v>10</v>
      </c>
      <c r="H1732">
        <v>20</v>
      </c>
      <c r="I1732">
        <v>20</v>
      </c>
      <c r="J1732">
        <v>20</v>
      </c>
      <c r="K1732">
        <v>26</v>
      </c>
      <c r="L1732">
        <v>22</v>
      </c>
      <c r="M1732">
        <v>21</v>
      </c>
      <c r="N1732">
        <v>1</v>
      </c>
      <c r="O1732">
        <v>1</v>
      </c>
      <c r="P1732">
        <v>14.03200955</v>
      </c>
      <c r="Q1732">
        <v>1587</v>
      </c>
      <c r="R1732">
        <v>917000</v>
      </c>
      <c r="S1732">
        <v>16542</v>
      </c>
      <c r="T1732">
        <v>1.8039258451472098E-2</v>
      </c>
      <c r="U1732">
        <v>0</v>
      </c>
    </row>
    <row r="1733" spans="1:21" x14ac:dyDescent="0.4">
      <c r="A1733">
        <v>1731</v>
      </c>
      <c r="B1733" t="s">
        <v>12062</v>
      </c>
      <c r="C1733" s="1">
        <v>45017</v>
      </c>
      <c r="D1733" t="s">
        <v>2844</v>
      </c>
      <c r="E1733" t="s">
        <v>2845</v>
      </c>
      <c r="F1733">
        <v>10</v>
      </c>
      <c r="G1733">
        <v>10</v>
      </c>
      <c r="H1733">
        <v>20</v>
      </c>
      <c r="I1733">
        <v>20</v>
      </c>
      <c r="J1733">
        <v>10</v>
      </c>
      <c r="K1733">
        <v>121</v>
      </c>
      <c r="L1733">
        <v>120</v>
      </c>
      <c r="M1733">
        <v>124</v>
      </c>
      <c r="N1733">
        <v>1</v>
      </c>
      <c r="O1733">
        <v>0</v>
      </c>
      <c r="P1733">
        <v>16.768337670000001</v>
      </c>
      <c r="Q1733">
        <v>1830</v>
      </c>
      <c r="R1733">
        <v>911000</v>
      </c>
      <c r="S1733">
        <v>1166871</v>
      </c>
      <c r="T1733">
        <v>1.2808682766191</v>
      </c>
      <c r="U1733">
        <v>2</v>
      </c>
    </row>
    <row r="1734" spans="1:21" x14ac:dyDescent="0.4">
      <c r="A1734">
        <v>1732</v>
      </c>
      <c r="B1734" t="s">
        <v>12062</v>
      </c>
      <c r="C1734" s="1">
        <v>45017</v>
      </c>
      <c r="D1734" t="s">
        <v>2846</v>
      </c>
      <c r="E1734" t="s">
        <v>2847</v>
      </c>
      <c r="F1734">
        <v>20</v>
      </c>
      <c r="G1734">
        <v>10</v>
      </c>
      <c r="H1734">
        <v>20</v>
      </c>
      <c r="I1734">
        <v>20</v>
      </c>
      <c r="J1734">
        <v>20</v>
      </c>
      <c r="K1734">
        <v>245</v>
      </c>
      <c r="L1734">
        <v>243</v>
      </c>
      <c r="M1734">
        <v>234</v>
      </c>
      <c r="N1734">
        <v>0</v>
      </c>
      <c r="O1734">
        <v>0</v>
      </c>
      <c r="P1734">
        <v>9.5321180559999998</v>
      </c>
      <c r="Q1734">
        <v>1203</v>
      </c>
      <c r="R1734">
        <v>911000</v>
      </c>
      <c r="S1734">
        <v>27724</v>
      </c>
      <c r="T1734">
        <v>3.04324917672886E-2</v>
      </c>
      <c r="U1734">
        <v>0</v>
      </c>
    </row>
    <row r="1735" spans="1:21" x14ac:dyDescent="0.4">
      <c r="A1735">
        <v>1733</v>
      </c>
      <c r="B1735" t="s">
        <v>12062</v>
      </c>
      <c r="C1735" s="1">
        <v>45017</v>
      </c>
      <c r="D1735" t="s">
        <v>2848</v>
      </c>
      <c r="E1735" t="s">
        <v>2849</v>
      </c>
      <c r="F1735">
        <v>20</v>
      </c>
      <c r="G1735">
        <v>20</v>
      </c>
      <c r="H1735">
        <v>20</v>
      </c>
      <c r="I1735">
        <v>10</v>
      </c>
      <c r="J1735">
        <v>30</v>
      </c>
      <c r="K1735">
        <v>252</v>
      </c>
      <c r="L1735">
        <v>244</v>
      </c>
      <c r="M1735">
        <v>243</v>
      </c>
      <c r="N1735">
        <v>0</v>
      </c>
      <c r="O1735">
        <v>1</v>
      </c>
      <c r="P1735">
        <v>12.672200520000001</v>
      </c>
      <c r="Q1735">
        <v>789</v>
      </c>
      <c r="R1735">
        <v>911000</v>
      </c>
      <c r="S1735">
        <v>10002</v>
      </c>
      <c r="T1735">
        <v>1.09791437980241E-2</v>
      </c>
      <c r="U1735">
        <v>0</v>
      </c>
    </row>
    <row r="1736" spans="1:21" x14ac:dyDescent="0.4">
      <c r="A1736">
        <v>1734</v>
      </c>
      <c r="B1736" t="s">
        <v>12062</v>
      </c>
      <c r="C1736" s="1">
        <v>45017</v>
      </c>
      <c r="D1736" t="s">
        <v>2850</v>
      </c>
      <c r="E1736" t="s">
        <v>2851</v>
      </c>
      <c r="F1736">
        <v>10</v>
      </c>
      <c r="G1736">
        <v>10</v>
      </c>
      <c r="H1736">
        <v>10</v>
      </c>
      <c r="I1736">
        <v>20</v>
      </c>
      <c r="J1736">
        <v>40</v>
      </c>
      <c r="K1736">
        <v>241</v>
      </c>
      <c r="L1736">
        <v>228</v>
      </c>
      <c r="M1736">
        <v>231</v>
      </c>
      <c r="N1736">
        <v>0</v>
      </c>
      <c r="O1736">
        <v>1</v>
      </c>
      <c r="P1736">
        <v>7.5900607640000004</v>
      </c>
      <c r="Q1736">
        <v>568</v>
      </c>
      <c r="R1736">
        <v>911000</v>
      </c>
      <c r="S1736">
        <v>7465</v>
      </c>
      <c r="T1736">
        <v>8.1942919868276606E-3</v>
      </c>
      <c r="U1736">
        <v>0</v>
      </c>
    </row>
    <row r="1737" spans="1:21" x14ac:dyDescent="0.4">
      <c r="A1737">
        <v>1735</v>
      </c>
      <c r="B1737" t="s">
        <v>12062</v>
      </c>
      <c r="C1737" s="1">
        <v>45017</v>
      </c>
      <c r="D1737" t="s">
        <v>2852</v>
      </c>
      <c r="E1737" t="s">
        <v>2853</v>
      </c>
      <c r="F1737">
        <v>10</v>
      </c>
      <c r="G1737">
        <v>20</v>
      </c>
      <c r="H1737">
        <v>20</v>
      </c>
      <c r="I1737">
        <v>20</v>
      </c>
      <c r="J1737">
        <v>30</v>
      </c>
      <c r="K1737">
        <v>218</v>
      </c>
      <c r="L1737">
        <v>235</v>
      </c>
      <c r="M1737">
        <v>237</v>
      </c>
      <c r="N1737">
        <v>1</v>
      </c>
      <c r="O1737">
        <v>1</v>
      </c>
      <c r="P1737">
        <v>13.272026909999999</v>
      </c>
      <c r="Q1737">
        <v>1039</v>
      </c>
      <c r="R1737">
        <v>911000</v>
      </c>
      <c r="S1737">
        <v>66785</v>
      </c>
      <c r="T1737">
        <v>7.3309549945115196E-2</v>
      </c>
      <c r="U1737">
        <v>0</v>
      </c>
    </row>
    <row r="1738" spans="1:21" x14ac:dyDescent="0.4">
      <c r="A1738">
        <v>1736</v>
      </c>
      <c r="B1738" t="s">
        <v>12062</v>
      </c>
      <c r="C1738" s="1">
        <v>45017</v>
      </c>
      <c r="D1738" t="s">
        <v>2854</v>
      </c>
      <c r="E1738" t="s">
        <v>2855</v>
      </c>
      <c r="F1738">
        <v>20</v>
      </c>
      <c r="G1738">
        <v>20</v>
      </c>
      <c r="H1738">
        <v>10</v>
      </c>
      <c r="I1738">
        <v>10</v>
      </c>
      <c r="J1738">
        <v>20</v>
      </c>
      <c r="K1738">
        <v>196</v>
      </c>
      <c r="L1738">
        <v>201</v>
      </c>
      <c r="M1738">
        <v>192</v>
      </c>
      <c r="N1738">
        <v>1</v>
      </c>
      <c r="O1738">
        <v>1</v>
      </c>
      <c r="P1738">
        <v>3.7445746529999999</v>
      </c>
      <c r="Q1738">
        <v>635</v>
      </c>
      <c r="R1738">
        <v>911000</v>
      </c>
      <c r="S1738">
        <v>9248</v>
      </c>
      <c r="T1738">
        <v>1.0151481888035101E-2</v>
      </c>
      <c r="U1738">
        <v>0</v>
      </c>
    </row>
    <row r="1739" spans="1:21" x14ac:dyDescent="0.4">
      <c r="A1739">
        <v>1737</v>
      </c>
      <c r="B1739" t="s">
        <v>12062</v>
      </c>
      <c r="C1739" s="1">
        <v>45017</v>
      </c>
      <c r="D1739" t="s">
        <v>2856</v>
      </c>
      <c r="E1739" t="s">
        <v>2857</v>
      </c>
      <c r="F1739">
        <v>20</v>
      </c>
      <c r="G1739">
        <v>10</v>
      </c>
      <c r="H1739">
        <v>20</v>
      </c>
      <c r="I1739">
        <v>20</v>
      </c>
      <c r="J1739">
        <v>20</v>
      </c>
      <c r="K1739">
        <v>205</v>
      </c>
      <c r="L1739">
        <v>198</v>
      </c>
      <c r="M1739">
        <v>188</v>
      </c>
      <c r="N1739">
        <v>0</v>
      </c>
      <c r="O1739">
        <v>1</v>
      </c>
      <c r="P1739">
        <v>5.2887369790000003</v>
      </c>
      <c r="Q1739">
        <v>821</v>
      </c>
      <c r="R1739">
        <v>911000</v>
      </c>
      <c r="S1739">
        <v>13370</v>
      </c>
      <c r="T1739">
        <v>1.46761800219538E-2</v>
      </c>
      <c r="U1739">
        <v>0</v>
      </c>
    </row>
    <row r="1740" spans="1:21" x14ac:dyDescent="0.4">
      <c r="A1740">
        <v>1738</v>
      </c>
      <c r="B1740" t="s">
        <v>12062</v>
      </c>
      <c r="C1740" s="1">
        <v>45017</v>
      </c>
      <c r="D1740" t="s">
        <v>2858</v>
      </c>
      <c r="E1740" t="s">
        <v>2859</v>
      </c>
      <c r="F1740">
        <v>10</v>
      </c>
      <c r="G1740">
        <v>10</v>
      </c>
      <c r="H1740">
        <v>10</v>
      </c>
      <c r="I1740">
        <v>10</v>
      </c>
      <c r="J1740">
        <v>30</v>
      </c>
      <c r="K1740">
        <v>245</v>
      </c>
      <c r="L1740">
        <v>232</v>
      </c>
      <c r="M1740">
        <v>236</v>
      </c>
      <c r="N1740">
        <v>1</v>
      </c>
      <c r="O1740">
        <v>1</v>
      </c>
      <c r="P1740">
        <v>19.93370226</v>
      </c>
      <c r="Q1740">
        <v>1041</v>
      </c>
      <c r="R1740">
        <v>911000</v>
      </c>
      <c r="S1740">
        <v>215718</v>
      </c>
      <c r="T1740">
        <v>0.23679253567508199</v>
      </c>
      <c r="U1740">
        <v>0</v>
      </c>
    </row>
    <row r="1741" spans="1:21" x14ac:dyDescent="0.4">
      <c r="A1741">
        <v>1739</v>
      </c>
      <c r="B1741" t="s">
        <v>12062</v>
      </c>
      <c r="C1741" s="1">
        <v>45017</v>
      </c>
      <c r="D1741" t="s">
        <v>2860</v>
      </c>
      <c r="E1741" t="s">
        <v>2861</v>
      </c>
      <c r="F1741">
        <v>20</v>
      </c>
      <c r="G1741">
        <v>20</v>
      </c>
      <c r="H1741">
        <v>30</v>
      </c>
      <c r="I1741">
        <v>20</v>
      </c>
      <c r="J1741">
        <v>50</v>
      </c>
      <c r="K1741">
        <v>167</v>
      </c>
      <c r="L1741">
        <v>153</v>
      </c>
      <c r="M1741">
        <v>127</v>
      </c>
      <c r="N1741">
        <v>1</v>
      </c>
      <c r="O1741">
        <v>1</v>
      </c>
      <c r="P1741">
        <v>7.5466579859999996</v>
      </c>
      <c r="Q1741">
        <v>1034</v>
      </c>
      <c r="R1741">
        <v>911000</v>
      </c>
      <c r="S1741">
        <v>425846</v>
      </c>
      <c r="T1741">
        <v>0.46744895718990098</v>
      </c>
      <c r="U1741">
        <v>1</v>
      </c>
    </row>
    <row r="1742" spans="1:21" x14ac:dyDescent="0.4">
      <c r="A1742">
        <v>1740</v>
      </c>
      <c r="B1742" t="s">
        <v>12062</v>
      </c>
      <c r="C1742" s="1">
        <v>45017</v>
      </c>
      <c r="D1742" t="s">
        <v>2862</v>
      </c>
      <c r="E1742" t="s">
        <v>2863</v>
      </c>
      <c r="F1742">
        <v>10</v>
      </c>
      <c r="G1742">
        <v>10</v>
      </c>
      <c r="H1742">
        <v>40</v>
      </c>
      <c r="I1742">
        <v>20</v>
      </c>
      <c r="J1742">
        <v>10</v>
      </c>
      <c r="K1742">
        <v>196</v>
      </c>
      <c r="L1742">
        <v>193</v>
      </c>
      <c r="M1742">
        <v>153</v>
      </c>
      <c r="N1742">
        <v>1</v>
      </c>
      <c r="O1742">
        <v>1</v>
      </c>
      <c r="P1742">
        <v>13.95008681</v>
      </c>
      <c r="Q1742">
        <v>757</v>
      </c>
      <c r="R1742">
        <v>911000</v>
      </c>
      <c r="S1742">
        <v>145311</v>
      </c>
      <c r="T1742">
        <v>0.15950713501646499</v>
      </c>
      <c r="U1742">
        <v>0</v>
      </c>
    </row>
    <row r="1743" spans="1:21" x14ac:dyDescent="0.4">
      <c r="A1743">
        <v>1741</v>
      </c>
      <c r="B1743" t="s">
        <v>12062</v>
      </c>
      <c r="C1743" s="1">
        <v>45017</v>
      </c>
      <c r="D1743" t="s">
        <v>2864</v>
      </c>
      <c r="E1743" t="s">
        <v>2865</v>
      </c>
      <c r="F1743">
        <v>20</v>
      </c>
      <c r="G1743">
        <v>20</v>
      </c>
      <c r="H1743">
        <v>20</v>
      </c>
      <c r="I1743">
        <v>10</v>
      </c>
      <c r="J1743">
        <v>20</v>
      </c>
      <c r="K1743">
        <v>235</v>
      </c>
      <c r="L1743">
        <v>235</v>
      </c>
      <c r="M1743">
        <v>241</v>
      </c>
      <c r="N1743">
        <v>2</v>
      </c>
      <c r="O1743">
        <v>1</v>
      </c>
      <c r="P1743">
        <v>21.122612849999999</v>
      </c>
      <c r="Q1743">
        <v>714</v>
      </c>
      <c r="R1743">
        <v>911000</v>
      </c>
      <c r="S1743">
        <v>196761</v>
      </c>
      <c r="T1743">
        <v>0.215983534577387</v>
      </c>
      <c r="U1743">
        <v>0</v>
      </c>
    </row>
    <row r="1744" spans="1:21" x14ac:dyDescent="0.4">
      <c r="A1744">
        <v>1742</v>
      </c>
      <c r="B1744" t="s">
        <v>12062</v>
      </c>
      <c r="C1744" s="1">
        <v>45017</v>
      </c>
      <c r="D1744" t="s">
        <v>2866</v>
      </c>
      <c r="E1744" t="s">
        <v>2867</v>
      </c>
      <c r="F1744">
        <v>10</v>
      </c>
      <c r="G1744">
        <v>10</v>
      </c>
      <c r="H1744">
        <v>10</v>
      </c>
      <c r="I1744">
        <v>10</v>
      </c>
      <c r="J1744">
        <v>10</v>
      </c>
      <c r="K1744">
        <v>22</v>
      </c>
      <c r="L1744">
        <v>22</v>
      </c>
      <c r="M1744">
        <v>30</v>
      </c>
      <c r="N1744">
        <v>2</v>
      </c>
      <c r="O1744">
        <v>2</v>
      </c>
      <c r="P1744">
        <v>14.049370659999999</v>
      </c>
      <c r="Q1744">
        <v>1046</v>
      </c>
      <c r="R1744">
        <v>911000</v>
      </c>
      <c r="S1744">
        <v>1033356</v>
      </c>
      <c r="T1744">
        <v>1.1343095499451099</v>
      </c>
      <c r="U1744">
        <v>1</v>
      </c>
    </row>
    <row r="1745" spans="1:21" x14ac:dyDescent="0.4">
      <c r="A1745">
        <v>1743</v>
      </c>
      <c r="B1745" t="s">
        <v>12062</v>
      </c>
      <c r="C1745" s="1">
        <v>44986</v>
      </c>
      <c r="D1745" t="s">
        <v>2868</v>
      </c>
      <c r="E1745" t="s">
        <v>2869</v>
      </c>
      <c r="F1745">
        <v>20</v>
      </c>
      <c r="G1745">
        <v>20</v>
      </c>
      <c r="H1745">
        <v>10</v>
      </c>
      <c r="I1745">
        <v>20</v>
      </c>
      <c r="J1745">
        <v>20</v>
      </c>
      <c r="K1745">
        <v>202</v>
      </c>
      <c r="L1745">
        <v>196</v>
      </c>
      <c r="M1745">
        <v>200</v>
      </c>
      <c r="N1745">
        <v>1</v>
      </c>
      <c r="O1745">
        <v>0</v>
      </c>
      <c r="P1745">
        <v>26.80490451</v>
      </c>
      <c r="Q1745">
        <v>2191</v>
      </c>
      <c r="R1745">
        <v>909000</v>
      </c>
      <c r="S1745">
        <v>2535820</v>
      </c>
      <c r="T1745">
        <v>2.7896809680968002</v>
      </c>
      <c r="U1745">
        <v>2</v>
      </c>
    </row>
    <row r="1746" spans="1:21" x14ac:dyDescent="0.4">
      <c r="A1746">
        <v>1744</v>
      </c>
      <c r="B1746" t="s">
        <v>12062</v>
      </c>
      <c r="C1746" s="1">
        <v>44986</v>
      </c>
      <c r="D1746" t="s">
        <v>2870</v>
      </c>
      <c r="E1746" t="s">
        <v>2871</v>
      </c>
      <c r="F1746">
        <v>20</v>
      </c>
      <c r="G1746">
        <v>20</v>
      </c>
      <c r="H1746">
        <v>40</v>
      </c>
      <c r="I1746">
        <v>20</v>
      </c>
      <c r="J1746">
        <v>20</v>
      </c>
      <c r="K1746">
        <v>19</v>
      </c>
      <c r="L1746">
        <v>16</v>
      </c>
      <c r="M1746">
        <v>17</v>
      </c>
      <c r="N1746">
        <v>0</v>
      </c>
      <c r="O1746">
        <v>1</v>
      </c>
      <c r="P1746">
        <v>20.16427951</v>
      </c>
      <c r="Q1746">
        <v>1218</v>
      </c>
      <c r="R1746">
        <v>909000</v>
      </c>
      <c r="S1746">
        <v>164795</v>
      </c>
      <c r="T1746">
        <v>0.181292629262926</v>
      </c>
      <c r="U1746">
        <v>0</v>
      </c>
    </row>
    <row r="1747" spans="1:21" x14ac:dyDescent="0.4">
      <c r="A1747">
        <v>1745</v>
      </c>
      <c r="B1747" t="s">
        <v>12062</v>
      </c>
      <c r="C1747" s="1">
        <v>44986</v>
      </c>
      <c r="D1747" t="s">
        <v>2872</v>
      </c>
      <c r="E1747" t="s">
        <v>2873</v>
      </c>
      <c r="F1747">
        <v>10</v>
      </c>
      <c r="G1747">
        <v>10</v>
      </c>
      <c r="H1747">
        <v>20</v>
      </c>
      <c r="I1747">
        <v>10</v>
      </c>
      <c r="J1747">
        <v>10</v>
      </c>
      <c r="K1747">
        <v>51</v>
      </c>
      <c r="L1747">
        <v>52</v>
      </c>
      <c r="M1747">
        <v>51</v>
      </c>
      <c r="N1747">
        <v>2</v>
      </c>
      <c r="O1747">
        <v>1</v>
      </c>
      <c r="P1747">
        <v>8.8011067710000006</v>
      </c>
      <c r="Q1747">
        <v>973</v>
      </c>
      <c r="R1747">
        <v>909000</v>
      </c>
      <c r="S1747">
        <v>43068</v>
      </c>
      <c r="T1747">
        <v>4.7379537953795299E-2</v>
      </c>
      <c r="U1747">
        <v>0</v>
      </c>
    </row>
    <row r="1748" spans="1:21" x14ac:dyDescent="0.4">
      <c r="A1748">
        <v>1746</v>
      </c>
      <c r="B1748" t="s">
        <v>12062</v>
      </c>
      <c r="C1748" s="1">
        <v>44986</v>
      </c>
      <c r="D1748" t="s">
        <v>2874</v>
      </c>
      <c r="E1748" t="s">
        <v>2875</v>
      </c>
      <c r="F1748">
        <v>20</v>
      </c>
      <c r="G1748">
        <v>20</v>
      </c>
      <c r="H1748">
        <v>10</v>
      </c>
      <c r="I1748">
        <v>20</v>
      </c>
      <c r="J1748">
        <v>50</v>
      </c>
      <c r="K1748">
        <v>248</v>
      </c>
      <c r="L1748">
        <v>249</v>
      </c>
      <c r="M1748">
        <v>249</v>
      </c>
      <c r="N1748">
        <v>1</v>
      </c>
      <c r="O1748">
        <v>1</v>
      </c>
      <c r="P1748">
        <v>12.53407118</v>
      </c>
      <c r="Q1748">
        <v>1018</v>
      </c>
      <c r="R1748">
        <v>909000</v>
      </c>
      <c r="S1748">
        <v>43300</v>
      </c>
      <c r="T1748">
        <v>4.7634763476347597E-2</v>
      </c>
      <c r="U1748">
        <v>0</v>
      </c>
    </row>
    <row r="1749" spans="1:21" x14ac:dyDescent="0.4">
      <c r="A1749">
        <v>1747</v>
      </c>
      <c r="B1749" t="s">
        <v>12062</v>
      </c>
      <c r="C1749" s="1">
        <v>44986</v>
      </c>
      <c r="D1749" t="s">
        <v>2876</v>
      </c>
      <c r="E1749" t="s">
        <v>2877</v>
      </c>
      <c r="F1749">
        <v>10</v>
      </c>
      <c r="G1749">
        <v>20</v>
      </c>
      <c r="H1749">
        <v>10</v>
      </c>
      <c r="I1749">
        <v>20</v>
      </c>
      <c r="J1749">
        <v>10</v>
      </c>
      <c r="K1749">
        <v>166</v>
      </c>
      <c r="L1749">
        <v>159</v>
      </c>
      <c r="M1749">
        <v>163</v>
      </c>
      <c r="N1749">
        <v>2</v>
      </c>
      <c r="O1749">
        <v>0</v>
      </c>
      <c r="P1749">
        <v>16.854709199999999</v>
      </c>
      <c r="Q1749">
        <v>1997</v>
      </c>
      <c r="R1749">
        <v>909000</v>
      </c>
      <c r="S1749">
        <v>1146353</v>
      </c>
      <c r="T1749">
        <v>1.2611144114411399</v>
      </c>
      <c r="U1749">
        <v>2</v>
      </c>
    </row>
    <row r="1750" spans="1:21" x14ac:dyDescent="0.4">
      <c r="A1750">
        <v>1748</v>
      </c>
      <c r="B1750" t="s">
        <v>12062</v>
      </c>
      <c r="C1750" s="1">
        <v>44986</v>
      </c>
      <c r="D1750" t="s">
        <v>2878</v>
      </c>
      <c r="E1750" t="s">
        <v>2879</v>
      </c>
      <c r="F1750">
        <v>10</v>
      </c>
      <c r="G1750">
        <v>20</v>
      </c>
      <c r="H1750">
        <v>20</v>
      </c>
      <c r="I1750">
        <v>20</v>
      </c>
      <c r="J1750">
        <v>10</v>
      </c>
      <c r="K1750">
        <v>17</v>
      </c>
      <c r="L1750">
        <v>19</v>
      </c>
      <c r="M1750">
        <v>25</v>
      </c>
      <c r="N1750">
        <v>2</v>
      </c>
      <c r="O1750">
        <v>2</v>
      </c>
      <c r="P1750">
        <v>26.527777780000001</v>
      </c>
      <c r="Q1750">
        <v>1044</v>
      </c>
      <c r="R1750">
        <v>909000</v>
      </c>
      <c r="S1750">
        <v>83952</v>
      </c>
      <c r="T1750">
        <v>9.23564356435643E-2</v>
      </c>
      <c r="U1750">
        <v>0</v>
      </c>
    </row>
    <row r="1751" spans="1:21" x14ac:dyDescent="0.4">
      <c r="A1751">
        <v>1749</v>
      </c>
      <c r="B1751" t="s">
        <v>12062</v>
      </c>
      <c r="C1751" s="1">
        <v>44986</v>
      </c>
      <c r="D1751" t="s">
        <v>2880</v>
      </c>
      <c r="E1751" t="s">
        <v>2881</v>
      </c>
      <c r="F1751">
        <v>10</v>
      </c>
      <c r="G1751">
        <v>10</v>
      </c>
      <c r="H1751">
        <v>30</v>
      </c>
      <c r="I1751">
        <v>20</v>
      </c>
      <c r="J1751">
        <v>20</v>
      </c>
      <c r="K1751">
        <v>56</v>
      </c>
      <c r="L1751">
        <v>50</v>
      </c>
      <c r="M1751">
        <v>41</v>
      </c>
      <c r="N1751">
        <v>1</v>
      </c>
      <c r="O1751">
        <v>1</v>
      </c>
      <c r="P1751">
        <v>4.5232204859999996</v>
      </c>
      <c r="Q1751">
        <v>996</v>
      </c>
      <c r="R1751">
        <v>909000</v>
      </c>
      <c r="S1751">
        <v>48564</v>
      </c>
      <c r="T1751">
        <v>5.3425742574257397E-2</v>
      </c>
      <c r="U1751">
        <v>0</v>
      </c>
    </row>
    <row r="1752" spans="1:21" x14ac:dyDescent="0.4">
      <c r="A1752">
        <v>1750</v>
      </c>
      <c r="B1752" t="s">
        <v>12062</v>
      </c>
      <c r="C1752" s="1">
        <v>44986</v>
      </c>
      <c r="D1752" t="s">
        <v>2882</v>
      </c>
      <c r="E1752" t="s">
        <v>2883</v>
      </c>
      <c r="F1752">
        <v>10</v>
      </c>
      <c r="G1752">
        <v>10</v>
      </c>
      <c r="H1752">
        <v>30</v>
      </c>
      <c r="I1752">
        <v>20</v>
      </c>
      <c r="J1752">
        <v>10</v>
      </c>
      <c r="K1752">
        <v>156</v>
      </c>
      <c r="L1752">
        <v>155</v>
      </c>
      <c r="M1752">
        <v>160</v>
      </c>
      <c r="N1752">
        <v>0</v>
      </c>
      <c r="O1752">
        <v>2</v>
      </c>
      <c r="P1752">
        <v>7.7722439239999996</v>
      </c>
      <c r="Q1752">
        <v>1126</v>
      </c>
      <c r="R1752">
        <v>909000</v>
      </c>
      <c r="S1752">
        <v>273711</v>
      </c>
      <c r="T1752">
        <v>0.30111221122112197</v>
      </c>
      <c r="U1752">
        <v>0</v>
      </c>
    </row>
    <row r="1753" spans="1:21" x14ac:dyDescent="0.4">
      <c r="A1753">
        <v>1751</v>
      </c>
      <c r="B1753" t="s">
        <v>12062</v>
      </c>
      <c r="C1753" s="1">
        <v>44958</v>
      </c>
      <c r="D1753" t="s">
        <v>2884</v>
      </c>
      <c r="E1753" t="s">
        <v>2885</v>
      </c>
      <c r="F1753">
        <v>20</v>
      </c>
      <c r="G1753">
        <v>20</v>
      </c>
      <c r="H1753">
        <v>40</v>
      </c>
      <c r="I1753">
        <v>20</v>
      </c>
      <c r="J1753">
        <v>10</v>
      </c>
      <c r="K1753">
        <v>56</v>
      </c>
      <c r="L1753">
        <v>52</v>
      </c>
      <c r="M1753">
        <v>51</v>
      </c>
      <c r="N1753">
        <v>1</v>
      </c>
      <c r="O1753">
        <v>1</v>
      </c>
      <c r="P1753">
        <v>16.303602430000002</v>
      </c>
      <c r="Q1753">
        <v>1337</v>
      </c>
      <c r="R1753">
        <v>908000</v>
      </c>
      <c r="S1753">
        <v>131102</v>
      </c>
      <c r="T1753">
        <v>0.14438546255506601</v>
      </c>
      <c r="U1753">
        <v>0</v>
      </c>
    </row>
    <row r="1754" spans="1:21" x14ac:dyDescent="0.4">
      <c r="A1754">
        <v>1752</v>
      </c>
      <c r="B1754" t="s">
        <v>12062</v>
      </c>
      <c r="C1754" s="1">
        <v>44958</v>
      </c>
      <c r="D1754" t="s">
        <v>2886</v>
      </c>
      <c r="E1754" t="s">
        <v>2887</v>
      </c>
      <c r="F1754">
        <v>20</v>
      </c>
      <c r="G1754">
        <v>20</v>
      </c>
      <c r="H1754">
        <v>30</v>
      </c>
      <c r="I1754">
        <v>30</v>
      </c>
      <c r="J1754">
        <v>50</v>
      </c>
      <c r="K1754">
        <v>159</v>
      </c>
      <c r="L1754">
        <v>154</v>
      </c>
      <c r="M1754">
        <v>164</v>
      </c>
      <c r="N1754">
        <v>1</v>
      </c>
      <c r="O1754">
        <v>1</v>
      </c>
      <c r="P1754">
        <v>16.272894969999999</v>
      </c>
      <c r="Q1754">
        <v>1170</v>
      </c>
      <c r="R1754">
        <v>908000</v>
      </c>
      <c r="S1754">
        <v>777711</v>
      </c>
      <c r="T1754">
        <v>0.85650991189427295</v>
      </c>
      <c r="U1754">
        <v>1</v>
      </c>
    </row>
    <row r="1755" spans="1:21" x14ac:dyDescent="0.4">
      <c r="A1755">
        <v>1753</v>
      </c>
      <c r="B1755" t="s">
        <v>12062</v>
      </c>
      <c r="C1755" s="1">
        <v>44958</v>
      </c>
      <c r="D1755" t="s">
        <v>2888</v>
      </c>
      <c r="E1755" t="s">
        <v>2889</v>
      </c>
      <c r="F1755">
        <v>10</v>
      </c>
      <c r="G1755">
        <v>10</v>
      </c>
      <c r="H1755">
        <v>20</v>
      </c>
      <c r="I1755">
        <v>20</v>
      </c>
      <c r="J1755">
        <v>10</v>
      </c>
      <c r="K1755">
        <v>26</v>
      </c>
      <c r="L1755">
        <v>25</v>
      </c>
      <c r="M1755">
        <v>30</v>
      </c>
      <c r="N1755">
        <v>1</v>
      </c>
      <c r="O1755">
        <v>1</v>
      </c>
      <c r="P1755">
        <v>6.6636284720000001</v>
      </c>
      <c r="Q1755">
        <v>896</v>
      </c>
      <c r="R1755">
        <v>908000</v>
      </c>
      <c r="S1755">
        <v>275893</v>
      </c>
      <c r="T1755">
        <v>0.30384691629955901</v>
      </c>
      <c r="U1755">
        <v>0</v>
      </c>
    </row>
    <row r="1756" spans="1:21" x14ac:dyDescent="0.4">
      <c r="A1756">
        <v>1754</v>
      </c>
      <c r="B1756" t="s">
        <v>12062</v>
      </c>
      <c r="C1756" s="1">
        <v>44958</v>
      </c>
      <c r="D1756" t="s">
        <v>2890</v>
      </c>
      <c r="E1756" t="s">
        <v>2891</v>
      </c>
      <c r="F1756">
        <v>20</v>
      </c>
      <c r="G1756">
        <v>20</v>
      </c>
      <c r="H1756">
        <v>20</v>
      </c>
      <c r="I1756">
        <v>20</v>
      </c>
      <c r="J1756">
        <v>20</v>
      </c>
      <c r="K1756">
        <v>131</v>
      </c>
      <c r="L1756">
        <v>115</v>
      </c>
      <c r="M1756">
        <v>96</v>
      </c>
      <c r="N1756">
        <v>0</v>
      </c>
      <c r="O1756">
        <v>1</v>
      </c>
      <c r="P1756">
        <v>13.24424913</v>
      </c>
      <c r="Q1756">
        <v>998</v>
      </c>
      <c r="R1756">
        <v>908000</v>
      </c>
      <c r="S1756">
        <v>839900</v>
      </c>
      <c r="T1756">
        <v>0.92500000000000004</v>
      </c>
      <c r="U1756">
        <v>1</v>
      </c>
    </row>
    <row r="1757" spans="1:21" x14ac:dyDescent="0.4">
      <c r="A1757">
        <v>1755</v>
      </c>
      <c r="B1757" t="s">
        <v>12062</v>
      </c>
      <c r="C1757" s="1">
        <v>44958</v>
      </c>
      <c r="D1757" t="s">
        <v>2892</v>
      </c>
      <c r="E1757" t="s">
        <v>2893</v>
      </c>
      <c r="F1757">
        <v>10</v>
      </c>
      <c r="G1757">
        <v>10</v>
      </c>
      <c r="H1757">
        <v>30</v>
      </c>
      <c r="I1757">
        <v>20</v>
      </c>
      <c r="J1757">
        <v>10</v>
      </c>
      <c r="K1757">
        <v>53</v>
      </c>
      <c r="L1757">
        <v>50</v>
      </c>
      <c r="M1757">
        <v>47</v>
      </c>
      <c r="N1757">
        <v>1</v>
      </c>
      <c r="O1757">
        <v>1</v>
      </c>
      <c r="P1757">
        <v>19.418945310000002</v>
      </c>
      <c r="Q1757">
        <v>3722</v>
      </c>
      <c r="R1757">
        <v>908000</v>
      </c>
      <c r="S1757">
        <v>145428</v>
      </c>
      <c r="T1757">
        <v>0.160162995594713</v>
      </c>
      <c r="U1757">
        <v>0</v>
      </c>
    </row>
    <row r="1758" spans="1:21" x14ac:dyDescent="0.4">
      <c r="A1758">
        <v>1756</v>
      </c>
      <c r="B1758" t="s">
        <v>12062</v>
      </c>
      <c r="C1758" s="1">
        <v>44927</v>
      </c>
      <c r="D1758" t="s">
        <v>2894</v>
      </c>
      <c r="E1758" t="s">
        <v>2895</v>
      </c>
      <c r="F1758">
        <v>10</v>
      </c>
      <c r="G1758">
        <v>20</v>
      </c>
      <c r="H1758">
        <v>50</v>
      </c>
      <c r="I1758">
        <v>20</v>
      </c>
      <c r="J1758">
        <v>10</v>
      </c>
      <c r="K1758">
        <v>170</v>
      </c>
      <c r="L1758">
        <v>161</v>
      </c>
      <c r="M1758">
        <v>135</v>
      </c>
      <c r="N1758">
        <v>1</v>
      </c>
      <c r="O1758">
        <v>1</v>
      </c>
      <c r="P1758">
        <v>9.948242188</v>
      </c>
      <c r="Q1758">
        <v>931</v>
      </c>
      <c r="R1758">
        <v>909000</v>
      </c>
      <c r="S1758">
        <v>108267</v>
      </c>
      <c r="T1758">
        <v>0.11910561056105599</v>
      </c>
      <c r="U1758">
        <v>0</v>
      </c>
    </row>
    <row r="1759" spans="1:21" x14ac:dyDescent="0.4">
      <c r="A1759">
        <v>1757</v>
      </c>
      <c r="B1759" t="s">
        <v>12062</v>
      </c>
      <c r="C1759" s="1">
        <v>44866</v>
      </c>
      <c r="D1759" t="s">
        <v>2896</v>
      </c>
      <c r="E1759" t="s">
        <v>2897</v>
      </c>
      <c r="F1759">
        <v>10</v>
      </c>
      <c r="G1759">
        <v>10</v>
      </c>
      <c r="H1759">
        <v>40</v>
      </c>
      <c r="I1759">
        <v>20</v>
      </c>
      <c r="J1759">
        <v>10</v>
      </c>
      <c r="K1759">
        <v>187</v>
      </c>
      <c r="L1759">
        <v>138</v>
      </c>
      <c r="M1759">
        <v>76</v>
      </c>
      <c r="N1759">
        <v>1</v>
      </c>
      <c r="O1759">
        <v>0</v>
      </c>
      <c r="P1759">
        <v>20.479492189999998</v>
      </c>
      <c r="Q1759">
        <v>3836</v>
      </c>
      <c r="R1759">
        <v>907000</v>
      </c>
      <c r="S1759">
        <v>188350</v>
      </c>
      <c r="T1759">
        <v>0.20766262403528099</v>
      </c>
      <c r="U1759">
        <v>0</v>
      </c>
    </row>
    <row r="1760" spans="1:21" x14ac:dyDescent="0.4">
      <c r="A1760">
        <v>1758</v>
      </c>
      <c r="B1760" t="s">
        <v>12062</v>
      </c>
      <c r="C1760" s="1">
        <v>44866</v>
      </c>
      <c r="D1760" t="s">
        <v>2898</v>
      </c>
      <c r="E1760" t="s">
        <v>2899</v>
      </c>
      <c r="F1760">
        <v>10</v>
      </c>
      <c r="G1760">
        <v>10</v>
      </c>
      <c r="H1760">
        <v>40</v>
      </c>
      <c r="I1760">
        <v>20</v>
      </c>
      <c r="J1760">
        <v>10</v>
      </c>
      <c r="K1760">
        <v>19</v>
      </c>
      <c r="L1760">
        <v>22</v>
      </c>
      <c r="M1760">
        <v>22</v>
      </c>
      <c r="N1760">
        <v>1</v>
      </c>
      <c r="O1760">
        <v>1</v>
      </c>
      <c r="P1760">
        <v>15.795464409999999</v>
      </c>
      <c r="Q1760">
        <v>1290</v>
      </c>
      <c r="R1760">
        <v>907000</v>
      </c>
      <c r="S1760">
        <v>110875</v>
      </c>
      <c r="T1760">
        <v>0.12224366041896299</v>
      </c>
      <c r="U1760">
        <v>0</v>
      </c>
    </row>
    <row r="1761" spans="1:21" x14ac:dyDescent="0.4">
      <c r="A1761">
        <v>1759</v>
      </c>
      <c r="B1761" t="s">
        <v>12062</v>
      </c>
      <c r="C1761" s="1">
        <v>44866</v>
      </c>
      <c r="D1761" t="s">
        <v>2900</v>
      </c>
      <c r="E1761" t="s">
        <v>2901</v>
      </c>
      <c r="F1761">
        <v>20</v>
      </c>
      <c r="G1761">
        <v>20</v>
      </c>
      <c r="H1761">
        <v>20</v>
      </c>
      <c r="I1761">
        <v>10</v>
      </c>
      <c r="J1761">
        <v>40</v>
      </c>
      <c r="K1761">
        <v>157</v>
      </c>
      <c r="L1761">
        <v>207</v>
      </c>
      <c r="M1761">
        <v>196</v>
      </c>
      <c r="N1761">
        <v>1</v>
      </c>
      <c r="O1761">
        <v>0</v>
      </c>
      <c r="P1761">
        <v>0</v>
      </c>
      <c r="Q1761">
        <v>934</v>
      </c>
      <c r="R1761">
        <v>907000</v>
      </c>
      <c r="S1761">
        <v>193497</v>
      </c>
      <c r="T1761">
        <v>0.213337375964718</v>
      </c>
      <c r="U1761">
        <v>0</v>
      </c>
    </row>
    <row r="1762" spans="1:21" x14ac:dyDescent="0.4">
      <c r="A1762">
        <v>1760</v>
      </c>
      <c r="B1762" t="s">
        <v>12062</v>
      </c>
      <c r="C1762" s="1">
        <v>44805</v>
      </c>
      <c r="D1762" t="s">
        <v>2902</v>
      </c>
      <c r="E1762" t="s">
        <v>2903</v>
      </c>
      <c r="F1762">
        <v>10</v>
      </c>
      <c r="G1762">
        <v>10</v>
      </c>
      <c r="H1762">
        <v>20</v>
      </c>
      <c r="I1762">
        <v>20</v>
      </c>
      <c r="J1762">
        <v>20</v>
      </c>
      <c r="K1762">
        <v>26</v>
      </c>
      <c r="L1762">
        <v>26</v>
      </c>
      <c r="M1762">
        <v>26</v>
      </c>
      <c r="N1762">
        <v>1</v>
      </c>
      <c r="O1762">
        <v>1</v>
      </c>
      <c r="P1762">
        <v>12.797200520000001</v>
      </c>
      <c r="Q1762">
        <v>1204</v>
      </c>
      <c r="R1762">
        <v>902000</v>
      </c>
      <c r="S1762">
        <v>335526</v>
      </c>
      <c r="T1762">
        <v>0.37198004434589799</v>
      </c>
      <c r="U1762">
        <v>0</v>
      </c>
    </row>
    <row r="1763" spans="1:21" x14ac:dyDescent="0.4">
      <c r="A1763">
        <v>1761</v>
      </c>
      <c r="B1763" t="s">
        <v>12062</v>
      </c>
      <c r="C1763" s="1">
        <v>44805</v>
      </c>
      <c r="D1763" t="s">
        <v>2904</v>
      </c>
      <c r="E1763" t="s">
        <v>2905</v>
      </c>
      <c r="F1763">
        <v>20</v>
      </c>
      <c r="G1763">
        <v>20</v>
      </c>
      <c r="H1763">
        <v>20</v>
      </c>
      <c r="I1763">
        <v>20</v>
      </c>
      <c r="J1763">
        <v>10</v>
      </c>
      <c r="K1763">
        <v>71</v>
      </c>
      <c r="L1763">
        <v>79</v>
      </c>
      <c r="M1763">
        <v>80</v>
      </c>
      <c r="N1763">
        <v>1</v>
      </c>
      <c r="O1763">
        <v>0</v>
      </c>
      <c r="P1763">
        <v>27.542100690000002</v>
      </c>
      <c r="Q1763">
        <v>898</v>
      </c>
      <c r="R1763">
        <v>902000</v>
      </c>
      <c r="S1763">
        <v>158607</v>
      </c>
      <c r="T1763">
        <v>0.17583924611973301</v>
      </c>
      <c r="U1763">
        <v>0</v>
      </c>
    </row>
    <row r="1764" spans="1:21" x14ac:dyDescent="0.4">
      <c r="A1764">
        <v>1762</v>
      </c>
      <c r="B1764" t="s">
        <v>12062</v>
      </c>
      <c r="C1764" s="1">
        <v>44774</v>
      </c>
      <c r="D1764" t="s">
        <v>2906</v>
      </c>
      <c r="E1764" t="s">
        <v>2907</v>
      </c>
      <c r="F1764">
        <v>20</v>
      </c>
      <c r="G1764">
        <v>20</v>
      </c>
      <c r="H1764">
        <v>20</v>
      </c>
      <c r="I1764">
        <v>20</v>
      </c>
      <c r="J1764">
        <v>30</v>
      </c>
      <c r="K1764">
        <v>228</v>
      </c>
      <c r="L1764">
        <v>235</v>
      </c>
      <c r="M1764">
        <v>236</v>
      </c>
      <c r="N1764">
        <v>0</v>
      </c>
      <c r="O1764">
        <v>0</v>
      </c>
      <c r="P1764">
        <v>17.471462670000001</v>
      </c>
      <c r="Q1764">
        <v>1995</v>
      </c>
      <c r="R1764">
        <v>897000</v>
      </c>
      <c r="S1764">
        <v>389145</v>
      </c>
      <c r="T1764">
        <v>0.43382943143812702</v>
      </c>
      <c r="U1764">
        <v>1</v>
      </c>
    </row>
    <row r="1765" spans="1:21" x14ac:dyDescent="0.4">
      <c r="A1765">
        <v>1763</v>
      </c>
      <c r="B1765" t="s">
        <v>12062</v>
      </c>
      <c r="C1765" s="1">
        <v>44774</v>
      </c>
      <c r="D1765" t="s">
        <v>2908</v>
      </c>
      <c r="E1765" t="s">
        <v>2909</v>
      </c>
      <c r="F1765">
        <v>10</v>
      </c>
      <c r="G1765">
        <v>20</v>
      </c>
      <c r="H1765">
        <v>40</v>
      </c>
      <c r="I1765">
        <v>20</v>
      </c>
      <c r="J1765">
        <v>10</v>
      </c>
      <c r="K1765">
        <v>55</v>
      </c>
      <c r="L1765">
        <v>86</v>
      </c>
      <c r="M1765">
        <v>108</v>
      </c>
      <c r="N1765">
        <v>2</v>
      </c>
      <c r="O1765">
        <v>1</v>
      </c>
      <c r="P1765">
        <v>10.43174913</v>
      </c>
      <c r="Q1765">
        <v>2484</v>
      </c>
      <c r="R1765">
        <v>897000</v>
      </c>
      <c r="S1765">
        <v>1891244</v>
      </c>
      <c r="T1765">
        <v>2.10841025641025</v>
      </c>
      <c r="U1765">
        <v>2</v>
      </c>
    </row>
    <row r="1766" spans="1:21" x14ac:dyDescent="0.4">
      <c r="A1766">
        <v>1764</v>
      </c>
      <c r="B1766" t="s">
        <v>12062</v>
      </c>
      <c r="C1766" s="1">
        <v>44743</v>
      </c>
      <c r="D1766" t="s">
        <v>2910</v>
      </c>
      <c r="E1766" t="s">
        <v>2911</v>
      </c>
      <c r="F1766">
        <v>10</v>
      </c>
      <c r="G1766">
        <v>20</v>
      </c>
      <c r="H1766">
        <v>20</v>
      </c>
      <c r="I1766">
        <v>30</v>
      </c>
      <c r="J1766">
        <v>20</v>
      </c>
      <c r="K1766">
        <v>24</v>
      </c>
      <c r="L1766">
        <v>15</v>
      </c>
      <c r="M1766">
        <v>10</v>
      </c>
      <c r="N1766">
        <v>1</v>
      </c>
      <c r="O1766">
        <v>0</v>
      </c>
      <c r="P1766">
        <v>16.401475690000002</v>
      </c>
      <c r="Q1766">
        <v>124</v>
      </c>
      <c r="R1766">
        <v>888000</v>
      </c>
      <c r="S1766">
        <v>502388</v>
      </c>
      <c r="T1766">
        <v>0.56575225225225201</v>
      </c>
      <c r="U1766">
        <v>1</v>
      </c>
    </row>
    <row r="1767" spans="1:21" x14ac:dyDescent="0.4">
      <c r="A1767">
        <v>1765</v>
      </c>
      <c r="B1767" t="s">
        <v>12062</v>
      </c>
      <c r="C1767" s="1">
        <v>44713</v>
      </c>
      <c r="D1767" t="s">
        <v>2912</v>
      </c>
      <c r="E1767" t="s">
        <v>2913</v>
      </c>
      <c r="F1767">
        <v>10</v>
      </c>
      <c r="G1767">
        <v>20</v>
      </c>
      <c r="H1767">
        <v>30</v>
      </c>
      <c r="I1767">
        <v>20</v>
      </c>
      <c r="J1767">
        <v>20</v>
      </c>
      <c r="K1767">
        <v>30</v>
      </c>
      <c r="L1767">
        <v>25</v>
      </c>
      <c r="M1767">
        <v>27</v>
      </c>
      <c r="N1767">
        <v>2</v>
      </c>
      <c r="O1767">
        <v>1</v>
      </c>
      <c r="P1767">
        <v>14.98828125</v>
      </c>
      <c r="Q1767">
        <v>1298</v>
      </c>
      <c r="R1767">
        <v>880000</v>
      </c>
      <c r="S1767">
        <v>267471</v>
      </c>
      <c r="T1767">
        <v>0.303944318181818</v>
      </c>
      <c r="U1767">
        <v>0</v>
      </c>
    </row>
    <row r="1768" spans="1:21" x14ac:dyDescent="0.4">
      <c r="A1768">
        <v>1766</v>
      </c>
      <c r="B1768" t="s">
        <v>12062</v>
      </c>
      <c r="C1768" s="1">
        <v>44713</v>
      </c>
      <c r="D1768" t="s">
        <v>2914</v>
      </c>
      <c r="E1768" t="s">
        <v>2915</v>
      </c>
      <c r="F1768">
        <v>20</v>
      </c>
      <c r="G1768">
        <v>20</v>
      </c>
      <c r="H1768">
        <v>20</v>
      </c>
      <c r="I1768">
        <v>20</v>
      </c>
      <c r="J1768">
        <v>40</v>
      </c>
      <c r="K1768">
        <v>24</v>
      </c>
      <c r="L1768">
        <v>20</v>
      </c>
      <c r="M1768">
        <v>14</v>
      </c>
      <c r="N1768">
        <v>1</v>
      </c>
      <c r="O1768">
        <v>1</v>
      </c>
      <c r="P1768">
        <v>10.6296658</v>
      </c>
      <c r="Q1768">
        <v>997</v>
      </c>
      <c r="R1768">
        <v>880000</v>
      </c>
      <c r="S1768">
        <v>107526</v>
      </c>
      <c r="T1768">
        <v>0.122188636363636</v>
      </c>
      <c r="U1768">
        <v>0</v>
      </c>
    </row>
    <row r="1769" spans="1:21" x14ac:dyDescent="0.4">
      <c r="A1769">
        <v>1767</v>
      </c>
      <c r="B1769" t="s">
        <v>12062</v>
      </c>
      <c r="C1769" s="1">
        <v>44713</v>
      </c>
      <c r="D1769" t="s">
        <v>2916</v>
      </c>
      <c r="E1769" t="s">
        <v>2917</v>
      </c>
      <c r="F1769">
        <v>10</v>
      </c>
      <c r="G1769">
        <v>10</v>
      </c>
      <c r="H1769">
        <v>40</v>
      </c>
      <c r="I1769">
        <v>10</v>
      </c>
      <c r="J1769">
        <v>10</v>
      </c>
      <c r="K1769">
        <v>250</v>
      </c>
      <c r="L1769">
        <v>251</v>
      </c>
      <c r="M1769">
        <v>247</v>
      </c>
      <c r="N1769">
        <v>0</v>
      </c>
      <c r="O1769">
        <v>1</v>
      </c>
      <c r="P1769">
        <v>20.341037329999999</v>
      </c>
      <c r="Q1769">
        <v>1203</v>
      </c>
      <c r="R1769">
        <v>880000</v>
      </c>
      <c r="S1769">
        <v>351699</v>
      </c>
      <c r="T1769">
        <v>0.399657954545454</v>
      </c>
      <c r="U1769">
        <v>1</v>
      </c>
    </row>
    <row r="1770" spans="1:21" x14ac:dyDescent="0.4">
      <c r="A1770">
        <v>1768</v>
      </c>
      <c r="B1770" t="s">
        <v>12062</v>
      </c>
      <c r="C1770" s="1">
        <v>44713</v>
      </c>
      <c r="D1770" t="s">
        <v>2918</v>
      </c>
      <c r="E1770" t="s">
        <v>2919</v>
      </c>
      <c r="F1770">
        <v>10</v>
      </c>
      <c r="G1770">
        <v>10</v>
      </c>
      <c r="H1770">
        <v>50</v>
      </c>
      <c r="I1770">
        <v>20</v>
      </c>
      <c r="J1770">
        <v>10</v>
      </c>
      <c r="K1770">
        <v>229</v>
      </c>
      <c r="L1770">
        <v>190</v>
      </c>
      <c r="M1770">
        <v>134</v>
      </c>
      <c r="N1770">
        <v>1</v>
      </c>
      <c r="O1770">
        <v>0</v>
      </c>
      <c r="P1770">
        <v>16.303276910000001</v>
      </c>
      <c r="Q1770">
        <v>1586</v>
      </c>
      <c r="R1770">
        <v>880000</v>
      </c>
      <c r="S1770">
        <v>206590</v>
      </c>
      <c r="T1770">
        <v>0.23476136363636299</v>
      </c>
      <c r="U1770">
        <v>0</v>
      </c>
    </row>
    <row r="1771" spans="1:21" x14ac:dyDescent="0.4">
      <c r="A1771">
        <v>1769</v>
      </c>
      <c r="B1771" t="s">
        <v>12062</v>
      </c>
      <c r="C1771" s="1">
        <v>44713</v>
      </c>
      <c r="D1771" t="s">
        <v>2920</v>
      </c>
      <c r="E1771" t="s">
        <v>2921</v>
      </c>
      <c r="F1771">
        <v>10</v>
      </c>
      <c r="G1771">
        <v>10</v>
      </c>
      <c r="H1771">
        <v>20</v>
      </c>
      <c r="I1771">
        <v>20</v>
      </c>
      <c r="J1771">
        <v>20</v>
      </c>
      <c r="K1771">
        <v>239</v>
      </c>
      <c r="L1771">
        <v>246</v>
      </c>
      <c r="M1771">
        <v>246</v>
      </c>
      <c r="N1771">
        <v>1</v>
      </c>
      <c r="O1771">
        <v>0</v>
      </c>
      <c r="P1771">
        <v>13.768012150000001</v>
      </c>
      <c r="Q1771">
        <v>1100</v>
      </c>
      <c r="R1771">
        <v>880000</v>
      </c>
      <c r="S1771">
        <v>653226</v>
      </c>
      <c r="T1771">
        <v>0.74230227272727201</v>
      </c>
      <c r="U1771">
        <v>1</v>
      </c>
    </row>
    <row r="1772" spans="1:21" x14ac:dyDescent="0.4">
      <c r="A1772">
        <v>1770</v>
      </c>
      <c r="B1772" t="s">
        <v>12062</v>
      </c>
      <c r="C1772" s="1">
        <v>44682</v>
      </c>
      <c r="D1772" t="s">
        <v>2922</v>
      </c>
      <c r="E1772" t="s">
        <v>2923</v>
      </c>
      <c r="F1772">
        <v>20</v>
      </c>
      <c r="G1772">
        <v>20</v>
      </c>
      <c r="H1772">
        <v>50</v>
      </c>
      <c r="I1772">
        <v>20</v>
      </c>
      <c r="J1772">
        <v>20</v>
      </c>
      <c r="K1772">
        <v>67</v>
      </c>
      <c r="L1772">
        <v>37</v>
      </c>
      <c r="M1772">
        <v>42</v>
      </c>
      <c r="N1772">
        <v>2</v>
      </c>
      <c r="O1772">
        <v>1</v>
      </c>
      <c r="P1772">
        <v>11.04112413</v>
      </c>
      <c r="Q1772">
        <v>1813</v>
      </c>
      <c r="R1772">
        <v>869000</v>
      </c>
      <c r="S1772">
        <v>2508797</v>
      </c>
      <c r="T1772">
        <v>2.8869930955120799</v>
      </c>
      <c r="U1772">
        <v>2</v>
      </c>
    </row>
    <row r="1773" spans="1:21" x14ac:dyDescent="0.4">
      <c r="A1773">
        <v>1771</v>
      </c>
      <c r="B1773" t="s">
        <v>12062</v>
      </c>
      <c r="C1773" s="1">
        <v>44682</v>
      </c>
      <c r="D1773" t="s">
        <v>2924</v>
      </c>
      <c r="E1773" t="s">
        <v>2925</v>
      </c>
      <c r="F1773">
        <v>10</v>
      </c>
      <c r="G1773">
        <v>20</v>
      </c>
      <c r="H1773">
        <v>30</v>
      </c>
      <c r="I1773">
        <v>20</v>
      </c>
      <c r="J1773">
        <v>10</v>
      </c>
      <c r="K1773">
        <v>17</v>
      </c>
      <c r="L1773">
        <v>51</v>
      </c>
      <c r="M1773">
        <v>94</v>
      </c>
      <c r="N1773">
        <v>0</v>
      </c>
      <c r="O1773">
        <v>0</v>
      </c>
      <c r="P1773">
        <v>9.7625868059999998</v>
      </c>
      <c r="Q1773">
        <v>2019</v>
      </c>
      <c r="R1773">
        <v>869000</v>
      </c>
      <c r="S1773">
        <v>1741247</v>
      </c>
      <c r="T1773">
        <v>2.00373647871116</v>
      </c>
      <c r="U1773">
        <v>2</v>
      </c>
    </row>
    <row r="1774" spans="1:21" x14ac:dyDescent="0.4">
      <c r="A1774">
        <v>1772</v>
      </c>
      <c r="B1774" t="s">
        <v>12062</v>
      </c>
      <c r="C1774" s="1">
        <v>44682</v>
      </c>
      <c r="D1774" t="s">
        <v>2926</v>
      </c>
      <c r="E1774" t="s">
        <v>2927</v>
      </c>
      <c r="F1774">
        <v>10</v>
      </c>
      <c r="G1774">
        <v>20</v>
      </c>
      <c r="H1774">
        <v>40</v>
      </c>
      <c r="I1774">
        <v>10</v>
      </c>
      <c r="J1774">
        <v>10</v>
      </c>
      <c r="K1774">
        <v>236</v>
      </c>
      <c r="L1774">
        <v>241</v>
      </c>
      <c r="M1774">
        <v>214</v>
      </c>
      <c r="N1774">
        <v>1</v>
      </c>
      <c r="O1774">
        <v>1</v>
      </c>
      <c r="P1774">
        <v>12.051215279999999</v>
      </c>
      <c r="Q1774">
        <v>1680</v>
      </c>
      <c r="R1774">
        <v>869000</v>
      </c>
      <c r="S1774">
        <v>152638</v>
      </c>
      <c r="T1774">
        <v>0.17564787111622501</v>
      </c>
      <c r="U1774">
        <v>0</v>
      </c>
    </row>
    <row r="1775" spans="1:21" x14ac:dyDescent="0.4">
      <c r="A1775">
        <v>1773</v>
      </c>
      <c r="B1775" t="s">
        <v>12062</v>
      </c>
      <c r="C1775" s="1">
        <v>44682</v>
      </c>
      <c r="D1775" t="s">
        <v>2928</v>
      </c>
      <c r="E1775" t="s">
        <v>2929</v>
      </c>
      <c r="F1775">
        <v>20</v>
      </c>
      <c r="G1775">
        <v>20</v>
      </c>
      <c r="H1775">
        <v>20</v>
      </c>
      <c r="I1775">
        <v>20</v>
      </c>
      <c r="J1775">
        <v>40</v>
      </c>
      <c r="K1775">
        <v>247</v>
      </c>
      <c r="L1775">
        <v>249</v>
      </c>
      <c r="M1775">
        <v>242</v>
      </c>
      <c r="N1775">
        <v>2</v>
      </c>
      <c r="O1775">
        <v>1</v>
      </c>
      <c r="P1775">
        <v>18.046223959999999</v>
      </c>
      <c r="Q1775">
        <v>1303</v>
      </c>
      <c r="R1775">
        <v>869000</v>
      </c>
      <c r="S1775">
        <v>202514</v>
      </c>
      <c r="T1775">
        <v>0.233042577675489</v>
      </c>
      <c r="U1775">
        <v>0</v>
      </c>
    </row>
    <row r="1776" spans="1:21" x14ac:dyDescent="0.4">
      <c r="A1776">
        <v>1774</v>
      </c>
      <c r="B1776" t="s">
        <v>12062</v>
      </c>
      <c r="C1776" s="1">
        <v>44682</v>
      </c>
      <c r="D1776" t="s">
        <v>2930</v>
      </c>
      <c r="E1776" t="s">
        <v>2931</v>
      </c>
      <c r="F1776">
        <v>10</v>
      </c>
      <c r="G1776">
        <v>10</v>
      </c>
      <c r="H1776">
        <v>20</v>
      </c>
      <c r="I1776">
        <v>10</v>
      </c>
      <c r="J1776">
        <v>20</v>
      </c>
      <c r="K1776">
        <v>224</v>
      </c>
      <c r="L1776">
        <v>194</v>
      </c>
      <c r="M1776">
        <v>145</v>
      </c>
      <c r="N1776">
        <v>1</v>
      </c>
      <c r="O1776">
        <v>2</v>
      </c>
      <c r="P1776">
        <v>17.301106770000001</v>
      </c>
      <c r="Q1776">
        <v>662</v>
      </c>
      <c r="R1776">
        <v>869000</v>
      </c>
      <c r="S1776">
        <v>137520</v>
      </c>
      <c r="T1776">
        <v>0.15825086306098901</v>
      </c>
      <c r="U1776">
        <v>0</v>
      </c>
    </row>
    <row r="1777" spans="1:21" x14ac:dyDescent="0.4">
      <c r="A1777">
        <v>1775</v>
      </c>
      <c r="B1777" t="s">
        <v>12062</v>
      </c>
      <c r="C1777" s="1">
        <v>44682</v>
      </c>
      <c r="D1777" t="s">
        <v>2932</v>
      </c>
      <c r="E1777" t="s">
        <v>2933</v>
      </c>
      <c r="F1777">
        <v>10</v>
      </c>
      <c r="G1777">
        <v>10</v>
      </c>
      <c r="H1777">
        <v>30</v>
      </c>
      <c r="I1777">
        <v>20</v>
      </c>
      <c r="J1777">
        <v>10</v>
      </c>
      <c r="K1777">
        <v>104</v>
      </c>
      <c r="L1777">
        <v>84</v>
      </c>
      <c r="M1777">
        <v>56</v>
      </c>
      <c r="N1777">
        <v>1</v>
      </c>
      <c r="O1777">
        <v>0</v>
      </c>
      <c r="P1777">
        <v>2.6258680559999998</v>
      </c>
      <c r="Q1777">
        <v>1060</v>
      </c>
      <c r="R1777">
        <v>869000</v>
      </c>
      <c r="S1777">
        <v>156230</v>
      </c>
      <c r="T1777">
        <v>0.17978135788262301</v>
      </c>
      <c r="U1777">
        <v>0</v>
      </c>
    </row>
    <row r="1778" spans="1:21" x14ac:dyDescent="0.4">
      <c r="A1778">
        <v>1776</v>
      </c>
      <c r="B1778" t="s">
        <v>12062</v>
      </c>
      <c r="C1778" s="1">
        <v>44682</v>
      </c>
      <c r="D1778" t="s">
        <v>2934</v>
      </c>
      <c r="E1778" t="s">
        <v>2935</v>
      </c>
      <c r="F1778">
        <v>20</v>
      </c>
      <c r="G1778">
        <v>20</v>
      </c>
      <c r="H1778">
        <v>50</v>
      </c>
      <c r="I1778">
        <v>20</v>
      </c>
      <c r="J1778">
        <v>20</v>
      </c>
      <c r="K1778">
        <v>231</v>
      </c>
      <c r="L1778">
        <v>239</v>
      </c>
      <c r="M1778">
        <v>231</v>
      </c>
      <c r="N1778">
        <v>2</v>
      </c>
      <c r="O1778">
        <v>1</v>
      </c>
      <c r="P1778">
        <v>18.087022569999998</v>
      </c>
      <c r="Q1778">
        <v>1445</v>
      </c>
      <c r="R1778">
        <v>869000</v>
      </c>
      <c r="S1778">
        <v>566223</v>
      </c>
      <c r="T1778">
        <v>0.65157997698504</v>
      </c>
      <c r="U1778">
        <v>1</v>
      </c>
    </row>
    <row r="1779" spans="1:21" x14ac:dyDescent="0.4">
      <c r="A1779">
        <v>1777</v>
      </c>
      <c r="B1779" t="s">
        <v>12062</v>
      </c>
      <c r="C1779" s="1">
        <v>44652</v>
      </c>
      <c r="D1779" t="s">
        <v>2936</v>
      </c>
      <c r="E1779" t="s">
        <v>2937</v>
      </c>
      <c r="F1779">
        <v>10</v>
      </c>
      <c r="G1779">
        <v>10</v>
      </c>
      <c r="H1779">
        <v>30</v>
      </c>
      <c r="I1779">
        <v>20</v>
      </c>
      <c r="J1779">
        <v>10</v>
      </c>
      <c r="K1779">
        <v>241</v>
      </c>
      <c r="L1779">
        <v>247</v>
      </c>
      <c r="M1779">
        <v>248</v>
      </c>
      <c r="N1779">
        <v>2</v>
      </c>
      <c r="O1779">
        <v>1</v>
      </c>
      <c r="P1779">
        <v>5.6499565970000001</v>
      </c>
      <c r="Q1779">
        <v>1086</v>
      </c>
      <c r="R1779">
        <v>866000</v>
      </c>
      <c r="S1779">
        <v>855279</v>
      </c>
      <c r="T1779">
        <v>0.98762009237875203</v>
      </c>
      <c r="U1779">
        <v>1</v>
      </c>
    </row>
    <row r="1780" spans="1:21" x14ac:dyDescent="0.4">
      <c r="A1780">
        <v>1778</v>
      </c>
      <c r="B1780" t="s">
        <v>12062</v>
      </c>
      <c r="C1780" s="1">
        <v>44652</v>
      </c>
      <c r="D1780" t="s">
        <v>2938</v>
      </c>
      <c r="E1780" t="s">
        <v>2939</v>
      </c>
      <c r="F1780">
        <v>20</v>
      </c>
      <c r="G1780">
        <v>20</v>
      </c>
      <c r="H1780">
        <v>10</v>
      </c>
      <c r="I1780">
        <v>20</v>
      </c>
      <c r="J1780">
        <v>10</v>
      </c>
      <c r="K1780">
        <v>222</v>
      </c>
      <c r="L1780">
        <v>233</v>
      </c>
      <c r="M1780">
        <v>225</v>
      </c>
      <c r="N1780">
        <v>0</v>
      </c>
      <c r="O1780">
        <v>0</v>
      </c>
      <c r="P1780">
        <v>18.234809030000001</v>
      </c>
      <c r="Q1780">
        <v>1307</v>
      </c>
      <c r="R1780">
        <v>866000</v>
      </c>
      <c r="S1780">
        <v>206061</v>
      </c>
      <c r="T1780">
        <v>0.237945727482678</v>
      </c>
      <c r="U1780">
        <v>0</v>
      </c>
    </row>
    <row r="1781" spans="1:21" x14ac:dyDescent="0.4">
      <c r="A1781">
        <v>1779</v>
      </c>
      <c r="B1781" t="s">
        <v>12062</v>
      </c>
      <c r="C1781" s="1">
        <v>44652</v>
      </c>
      <c r="D1781" t="s">
        <v>2940</v>
      </c>
      <c r="E1781" t="s">
        <v>2941</v>
      </c>
      <c r="F1781">
        <v>10</v>
      </c>
      <c r="G1781">
        <v>20</v>
      </c>
      <c r="H1781">
        <v>20</v>
      </c>
      <c r="I1781">
        <v>20</v>
      </c>
      <c r="J1781">
        <v>20</v>
      </c>
      <c r="K1781">
        <v>235</v>
      </c>
      <c r="L1781">
        <v>249</v>
      </c>
      <c r="M1781">
        <v>251</v>
      </c>
      <c r="N1781">
        <v>2</v>
      </c>
      <c r="O1781">
        <v>1</v>
      </c>
      <c r="P1781">
        <v>14.84787326</v>
      </c>
      <c r="Q1781">
        <v>1194</v>
      </c>
      <c r="R1781">
        <v>866000</v>
      </c>
      <c r="S1781">
        <v>284386</v>
      </c>
      <c r="T1781">
        <v>0.32839030023094601</v>
      </c>
      <c r="U1781">
        <v>0</v>
      </c>
    </row>
    <row r="1782" spans="1:21" x14ac:dyDescent="0.4">
      <c r="A1782">
        <v>1780</v>
      </c>
      <c r="B1782" t="s">
        <v>12062</v>
      </c>
      <c r="C1782" s="1">
        <v>44652</v>
      </c>
      <c r="D1782" t="s">
        <v>2942</v>
      </c>
      <c r="E1782" t="s">
        <v>2943</v>
      </c>
      <c r="F1782">
        <v>20</v>
      </c>
      <c r="G1782">
        <v>10</v>
      </c>
      <c r="H1782">
        <v>50</v>
      </c>
      <c r="I1782">
        <v>20</v>
      </c>
      <c r="J1782">
        <v>10</v>
      </c>
      <c r="K1782">
        <v>37</v>
      </c>
      <c r="L1782">
        <v>54</v>
      </c>
      <c r="M1782">
        <v>60</v>
      </c>
      <c r="N1782">
        <v>2</v>
      </c>
      <c r="O1782">
        <v>1</v>
      </c>
      <c r="P1782">
        <v>14.01269531</v>
      </c>
      <c r="Q1782">
        <v>1207</v>
      </c>
      <c r="R1782">
        <v>866000</v>
      </c>
      <c r="S1782">
        <v>212171</v>
      </c>
      <c r="T1782">
        <v>0.245001154734411</v>
      </c>
      <c r="U1782">
        <v>0</v>
      </c>
    </row>
    <row r="1783" spans="1:21" x14ac:dyDescent="0.4">
      <c r="A1783">
        <v>1781</v>
      </c>
      <c r="B1783" t="s">
        <v>12062</v>
      </c>
      <c r="C1783" s="1">
        <v>44652</v>
      </c>
      <c r="D1783" t="s">
        <v>2944</v>
      </c>
      <c r="E1783" t="s">
        <v>2945</v>
      </c>
      <c r="F1783">
        <v>10</v>
      </c>
      <c r="G1783">
        <v>10</v>
      </c>
      <c r="H1783">
        <v>40</v>
      </c>
      <c r="I1783">
        <v>20</v>
      </c>
      <c r="J1783">
        <v>10</v>
      </c>
      <c r="K1783">
        <v>32</v>
      </c>
      <c r="L1783">
        <v>33</v>
      </c>
      <c r="M1783">
        <v>16</v>
      </c>
      <c r="N1783">
        <v>1</v>
      </c>
      <c r="O1783">
        <v>1</v>
      </c>
      <c r="P1783">
        <v>24.854492189999998</v>
      </c>
      <c r="Q1783">
        <v>1028</v>
      </c>
      <c r="R1783">
        <v>866000</v>
      </c>
      <c r="S1783">
        <v>423312</v>
      </c>
      <c r="T1783">
        <v>0.48881293302540402</v>
      </c>
      <c r="U1783">
        <v>1</v>
      </c>
    </row>
    <row r="1784" spans="1:21" x14ac:dyDescent="0.4">
      <c r="A1784">
        <v>1782</v>
      </c>
      <c r="B1784" t="s">
        <v>12062</v>
      </c>
      <c r="C1784" s="1">
        <v>44652</v>
      </c>
      <c r="D1784" t="s">
        <v>2946</v>
      </c>
      <c r="E1784" t="s">
        <v>2947</v>
      </c>
      <c r="F1784">
        <v>10</v>
      </c>
      <c r="G1784">
        <v>10</v>
      </c>
      <c r="H1784">
        <v>40</v>
      </c>
      <c r="I1784">
        <v>10</v>
      </c>
      <c r="J1784">
        <v>20</v>
      </c>
      <c r="K1784">
        <v>78</v>
      </c>
      <c r="L1784">
        <v>85</v>
      </c>
      <c r="M1784">
        <v>87</v>
      </c>
      <c r="N1784">
        <v>1</v>
      </c>
      <c r="O1784">
        <v>1</v>
      </c>
      <c r="P1784">
        <v>17.96484375</v>
      </c>
      <c r="Q1784">
        <v>1211</v>
      </c>
      <c r="R1784">
        <v>866000</v>
      </c>
      <c r="S1784">
        <v>261535</v>
      </c>
      <c r="T1784">
        <v>0.30200346420323299</v>
      </c>
      <c r="U1784">
        <v>0</v>
      </c>
    </row>
    <row r="1785" spans="1:21" x14ac:dyDescent="0.4">
      <c r="A1785">
        <v>1783</v>
      </c>
      <c r="B1785" t="s">
        <v>12062</v>
      </c>
      <c r="C1785" s="1">
        <v>44652</v>
      </c>
      <c r="D1785" t="s">
        <v>2948</v>
      </c>
      <c r="E1785" t="s">
        <v>2949</v>
      </c>
      <c r="F1785">
        <v>10</v>
      </c>
      <c r="G1785">
        <v>20</v>
      </c>
      <c r="H1785">
        <v>40</v>
      </c>
      <c r="I1785">
        <v>20</v>
      </c>
      <c r="J1785">
        <v>20</v>
      </c>
      <c r="K1785">
        <v>50</v>
      </c>
      <c r="L1785">
        <v>49</v>
      </c>
      <c r="M1785">
        <v>47</v>
      </c>
      <c r="N1785">
        <v>1</v>
      </c>
      <c r="O1785">
        <v>2</v>
      </c>
      <c r="P1785">
        <v>11.82226563</v>
      </c>
      <c r="Q1785">
        <v>1217</v>
      </c>
      <c r="R1785">
        <v>866000</v>
      </c>
      <c r="S1785">
        <v>266498</v>
      </c>
      <c r="T1785">
        <v>0.30773441108545002</v>
      </c>
      <c r="U1785">
        <v>0</v>
      </c>
    </row>
    <row r="1786" spans="1:21" x14ac:dyDescent="0.4">
      <c r="A1786">
        <v>1784</v>
      </c>
      <c r="B1786" t="s">
        <v>12062</v>
      </c>
      <c r="C1786" s="1">
        <v>44621</v>
      </c>
      <c r="D1786" t="s">
        <v>2950</v>
      </c>
      <c r="E1786" t="s">
        <v>2951</v>
      </c>
      <c r="F1786">
        <v>10</v>
      </c>
      <c r="G1786">
        <v>20</v>
      </c>
      <c r="H1786">
        <v>20</v>
      </c>
      <c r="I1786">
        <v>20</v>
      </c>
      <c r="J1786">
        <v>10</v>
      </c>
      <c r="K1786">
        <v>247</v>
      </c>
      <c r="L1786">
        <v>247</v>
      </c>
      <c r="M1786">
        <v>246</v>
      </c>
      <c r="N1786">
        <v>2</v>
      </c>
      <c r="O1786">
        <v>1</v>
      </c>
      <c r="P1786">
        <v>12.21223958</v>
      </c>
      <c r="Q1786">
        <v>1216</v>
      </c>
      <c r="R1786">
        <v>850000</v>
      </c>
      <c r="S1786">
        <v>132816</v>
      </c>
      <c r="T1786">
        <v>0.15625411764705799</v>
      </c>
      <c r="U1786">
        <v>0</v>
      </c>
    </row>
    <row r="1787" spans="1:21" x14ac:dyDescent="0.4">
      <c r="A1787">
        <v>1785</v>
      </c>
      <c r="B1787" t="s">
        <v>12062</v>
      </c>
      <c r="C1787" s="1">
        <v>44621</v>
      </c>
      <c r="D1787" t="s">
        <v>2952</v>
      </c>
      <c r="E1787" t="s">
        <v>2953</v>
      </c>
      <c r="F1787">
        <v>10</v>
      </c>
      <c r="G1787">
        <v>20</v>
      </c>
      <c r="H1787">
        <v>50</v>
      </c>
      <c r="I1787">
        <v>20</v>
      </c>
      <c r="J1787">
        <v>30</v>
      </c>
      <c r="K1787">
        <v>47</v>
      </c>
      <c r="L1787">
        <v>47</v>
      </c>
      <c r="M1787">
        <v>48</v>
      </c>
      <c r="N1787">
        <v>1</v>
      </c>
      <c r="O1787">
        <v>1</v>
      </c>
      <c r="P1787">
        <v>0.84852430599999995</v>
      </c>
      <c r="Q1787">
        <v>1210</v>
      </c>
      <c r="R1787">
        <v>850000</v>
      </c>
      <c r="S1787">
        <v>172524</v>
      </c>
      <c r="T1787">
        <v>0.20296941176470501</v>
      </c>
      <c r="U1787">
        <v>0</v>
      </c>
    </row>
    <row r="1788" spans="1:21" x14ac:dyDescent="0.4">
      <c r="A1788">
        <v>1786</v>
      </c>
      <c r="B1788" t="s">
        <v>12062</v>
      </c>
      <c r="C1788" s="1">
        <v>44621</v>
      </c>
      <c r="D1788" t="s">
        <v>2954</v>
      </c>
      <c r="E1788" t="s">
        <v>2955</v>
      </c>
      <c r="F1788">
        <v>20</v>
      </c>
      <c r="G1788">
        <v>10</v>
      </c>
      <c r="H1788">
        <v>20</v>
      </c>
      <c r="I1788">
        <v>20</v>
      </c>
      <c r="J1788">
        <v>30</v>
      </c>
      <c r="K1788">
        <v>91</v>
      </c>
      <c r="L1788">
        <v>81</v>
      </c>
      <c r="M1788">
        <v>76</v>
      </c>
      <c r="N1788">
        <v>1</v>
      </c>
      <c r="O1788">
        <v>2</v>
      </c>
      <c r="P1788">
        <v>9.935546875</v>
      </c>
      <c r="Q1788">
        <v>1216</v>
      </c>
      <c r="R1788">
        <v>850000</v>
      </c>
      <c r="S1788">
        <v>334923</v>
      </c>
      <c r="T1788">
        <v>0.39402705882352901</v>
      </c>
      <c r="U1788">
        <v>1</v>
      </c>
    </row>
    <row r="1789" spans="1:21" x14ac:dyDescent="0.4">
      <c r="A1789">
        <v>1787</v>
      </c>
      <c r="B1789" t="s">
        <v>12062</v>
      </c>
      <c r="C1789" s="1">
        <v>44621</v>
      </c>
      <c r="D1789" t="s">
        <v>2956</v>
      </c>
      <c r="E1789" t="s">
        <v>2957</v>
      </c>
      <c r="F1789">
        <v>10</v>
      </c>
      <c r="G1789">
        <v>10</v>
      </c>
      <c r="H1789">
        <v>20</v>
      </c>
      <c r="I1789">
        <v>10</v>
      </c>
      <c r="J1789">
        <v>20</v>
      </c>
      <c r="K1789">
        <v>58</v>
      </c>
      <c r="L1789">
        <v>45</v>
      </c>
      <c r="M1789">
        <v>44</v>
      </c>
      <c r="N1789">
        <v>1</v>
      </c>
      <c r="O1789">
        <v>0</v>
      </c>
      <c r="P1789">
        <v>3.3993055559999998</v>
      </c>
      <c r="Q1789">
        <v>1270</v>
      </c>
      <c r="R1789">
        <v>850000</v>
      </c>
      <c r="S1789">
        <v>306952</v>
      </c>
      <c r="T1789">
        <v>0.36112</v>
      </c>
      <c r="U1789">
        <v>0</v>
      </c>
    </row>
    <row r="1790" spans="1:21" x14ac:dyDescent="0.4">
      <c r="A1790">
        <v>1788</v>
      </c>
      <c r="B1790" t="s">
        <v>12062</v>
      </c>
      <c r="C1790" s="1">
        <v>44621</v>
      </c>
      <c r="D1790" t="s">
        <v>2958</v>
      </c>
      <c r="E1790" t="s">
        <v>2959</v>
      </c>
      <c r="F1790">
        <v>20</v>
      </c>
      <c r="G1790">
        <v>20</v>
      </c>
      <c r="H1790">
        <v>10</v>
      </c>
      <c r="I1790">
        <v>10</v>
      </c>
      <c r="J1790">
        <v>40</v>
      </c>
      <c r="K1790">
        <v>152</v>
      </c>
      <c r="L1790">
        <v>159</v>
      </c>
      <c r="M1790">
        <v>153</v>
      </c>
      <c r="N1790">
        <v>1</v>
      </c>
      <c r="O1790">
        <v>1</v>
      </c>
      <c r="P1790">
        <v>14.06032986</v>
      </c>
      <c r="Q1790">
        <v>1228</v>
      </c>
      <c r="R1790">
        <v>850000</v>
      </c>
      <c r="S1790">
        <v>2015028</v>
      </c>
      <c r="T1790">
        <v>2.3706211764705798</v>
      </c>
      <c r="U1790">
        <v>2</v>
      </c>
    </row>
    <row r="1791" spans="1:21" x14ac:dyDescent="0.4">
      <c r="A1791">
        <v>1789</v>
      </c>
      <c r="B1791" t="s">
        <v>12062</v>
      </c>
      <c r="C1791" s="1">
        <v>44621</v>
      </c>
      <c r="D1791" t="s">
        <v>2960</v>
      </c>
      <c r="E1791" t="s">
        <v>2961</v>
      </c>
      <c r="F1791">
        <v>10</v>
      </c>
      <c r="G1791">
        <v>10</v>
      </c>
      <c r="H1791">
        <v>20</v>
      </c>
      <c r="I1791">
        <v>20</v>
      </c>
      <c r="J1791">
        <v>10</v>
      </c>
      <c r="K1791">
        <v>51</v>
      </c>
      <c r="L1791">
        <v>55</v>
      </c>
      <c r="M1791">
        <v>75</v>
      </c>
      <c r="N1791">
        <v>2</v>
      </c>
      <c r="O1791">
        <v>1</v>
      </c>
      <c r="P1791">
        <v>14.74240451</v>
      </c>
      <c r="Q1791">
        <v>1457</v>
      </c>
      <c r="R1791">
        <v>850000</v>
      </c>
      <c r="S1791">
        <v>3504804</v>
      </c>
      <c r="T1791">
        <v>4.1232988235294101</v>
      </c>
      <c r="U1791">
        <v>2</v>
      </c>
    </row>
    <row r="1792" spans="1:21" x14ac:dyDescent="0.4">
      <c r="A1792">
        <v>1790</v>
      </c>
      <c r="B1792" t="s">
        <v>12062</v>
      </c>
      <c r="C1792" s="1">
        <v>44593</v>
      </c>
      <c r="D1792" t="s">
        <v>2962</v>
      </c>
      <c r="F1792">
        <v>10</v>
      </c>
      <c r="G1792">
        <v>10</v>
      </c>
      <c r="H1792">
        <v>10</v>
      </c>
      <c r="I1792">
        <v>10</v>
      </c>
      <c r="J1792">
        <v>10</v>
      </c>
      <c r="K1792">
        <v>237</v>
      </c>
      <c r="L1792">
        <v>243</v>
      </c>
      <c r="M1792">
        <v>243</v>
      </c>
      <c r="N1792">
        <v>1</v>
      </c>
      <c r="O1792">
        <v>2</v>
      </c>
      <c r="P1792">
        <v>6.1770833329999997</v>
      </c>
      <c r="Q1792">
        <v>2628</v>
      </c>
      <c r="R1792">
        <v>833000</v>
      </c>
      <c r="S1792">
        <v>7209726</v>
      </c>
      <c r="T1792">
        <v>8.6551332533013206</v>
      </c>
      <c r="U1792">
        <v>3</v>
      </c>
    </row>
    <row r="1793" spans="1:21" x14ac:dyDescent="0.4">
      <c r="A1793">
        <v>1791</v>
      </c>
      <c r="B1793" t="s">
        <v>12062</v>
      </c>
      <c r="C1793" s="1">
        <v>44593</v>
      </c>
      <c r="D1793" t="s">
        <v>2963</v>
      </c>
      <c r="E1793" t="s">
        <v>2964</v>
      </c>
      <c r="F1793">
        <v>10</v>
      </c>
      <c r="G1793">
        <v>20</v>
      </c>
      <c r="H1793">
        <v>20</v>
      </c>
      <c r="I1793">
        <v>40</v>
      </c>
      <c r="J1793">
        <v>20</v>
      </c>
      <c r="K1793">
        <v>49</v>
      </c>
      <c r="L1793">
        <v>52</v>
      </c>
      <c r="M1793">
        <v>50</v>
      </c>
      <c r="N1793">
        <v>1</v>
      </c>
      <c r="O1793">
        <v>2</v>
      </c>
      <c r="P1793">
        <v>21.444335939999998</v>
      </c>
      <c r="Q1793">
        <v>17454</v>
      </c>
      <c r="R1793">
        <v>833000</v>
      </c>
      <c r="S1793">
        <v>2005441</v>
      </c>
      <c r="T1793">
        <v>2.4074921968787502</v>
      </c>
      <c r="U1793">
        <v>2</v>
      </c>
    </row>
    <row r="1794" spans="1:21" x14ac:dyDescent="0.4">
      <c r="A1794">
        <v>1792</v>
      </c>
      <c r="B1794" t="s">
        <v>12062</v>
      </c>
      <c r="C1794" s="1">
        <v>44593</v>
      </c>
      <c r="D1794" t="s">
        <v>2965</v>
      </c>
      <c r="E1794" t="s">
        <v>2966</v>
      </c>
      <c r="F1794">
        <v>10</v>
      </c>
      <c r="G1794">
        <v>10</v>
      </c>
      <c r="H1794">
        <v>10</v>
      </c>
      <c r="I1794">
        <v>20</v>
      </c>
      <c r="J1794">
        <v>20</v>
      </c>
      <c r="K1794">
        <v>252</v>
      </c>
      <c r="L1794">
        <v>252</v>
      </c>
      <c r="M1794">
        <v>251</v>
      </c>
      <c r="N1794">
        <v>2</v>
      </c>
      <c r="O1794">
        <v>1</v>
      </c>
      <c r="P1794">
        <v>7.3467881940000002</v>
      </c>
      <c r="Q1794">
        <v>2583</v>
      </c>
      <c r="R1794">
        <v>833000</v>
      </c>
      <c r="S1794">
        <v>381305</v>
      </c>
      <c r="T1794">
        <v>0.45774909963985499</v>
      </c>
      <c r="U1794">
        <v>1</v>
      </c>
    </row>
    <row r="1795" spans="1:21" x14ac:dyDescent="0.4">
      <c r="A1795">
        <v>1793</v>
      </c>
      <c r="B1795" t="s">
        <v>12062</v>
      </c>
      <c r="C1795" s="1">
        <v>44593</v>
      </c>
      <c r="D1795" t="s">
        <v>2967</v>
      </c>
      <c r="E1795" t="s">
        <v>2968</v>
      </c>
      <c r="F1795">
        <v>10</v>
      </c>
      <c r="G1795">
        <v>20</v>
      </c>
      <c r="H1795">
        <v>20</v>
      </c>
      <c r="I1795">
        <v>30</v>
      </c>
      <c r="J1795">
        <v>10</v>
      </c>
      <c r="K1795">
        <v>48</v>
      </c>
      <c r="L1795">
        <v>42</v>
      </c>
      <c r="M1795">
        <v>44</v>
      </c>
      <c r="N1795">
        <v>2</v>
      </c>
      <c r="O1795">
        <v>0</v>
      </c>
      <c r="P1795">
        <v>15.70106337</v>
      </c>
      <c r="Q1795">
        <v>2164</v>
      </c>
      <c r="R1795">
        <v>833000</v>
      </c>
      <c r="S1795">
        <v>248505</v>
      </c>
      <c r="T1795">
        <v>0.29832533013205198</v>
      </c>
      <c r="U1795">
        <v>0</v>
      </c>
    </row>
    <row r="1796" spans="1:21" x14ac:dyDescent="0.4">
      <c r="A1796">
        <v>1794</v>
      </c>
      <c r="B1796" t="s">
        <v>12062</v>
      </c>
      <c r="C1796" s="1">
        <v>44562</v>
      </c>
      <c r="D1796" t="s">
        <v>2969</v>
      </c>
      <c r="E1796" t="s">
        <v>2970</v>
      </c>
      <c r="F1796">
        <v>10</v>
      </c>
      <c r="G1796">
        <v>20</v>
      </c>
      <c r="H1796">
        <v>50</v>
      </c>
      <c r="I1796">
        <v>20</v>
      </c>
      <c r="J1796">
        <v>10</v>
      </c>
      <c r="K1796">
        <v>24</v>
      </c>
      <c r="L1796">
        <v>17</v>
      </c>
      <c r="M1796">
        <v>19</v>
      </c>
      <c r="N1796">
        <v>1</v>
      </c>
      <c r="O1796">
        <v>0</v>
      </c>
      <c r="P1796">
        <v>1.9596354170000001</v>
      </c>
      <c r="Q1796">
        <v>2636</v>
      </c>
      <c r="R1796">
        <v>816000</v>
      </c>
      <c r="S1796">
        <v>790850</v>
      </c>
      <c r="T1796">
        <v>0.96917892156862695</v>
      </c>
      <c r="U1796">
        <v>1</v>
      </c>
    </row>
    <row r="1797" spans="1:21" x14ac:dyDescent="0.4">
      <c r="A1797">
        <v>1795</v>
      </c>
      <c r="B1797" t="s">
        <v>12062</v>
      </c>
      <c r="C1797" s="1">
        <v>44562</v>
      </c>
      <c r="D1797" t="s">
        <v>2971</v>
      </c>
      <c r="E1797" t="s">
        <v>2972</v>
      </c>
      <c r="F1797">
        <v>10</v>
      </c>
      <c r="G1797">
        <v>20</v>
      </c>
      <c r="H1797">
        <v>30</v>
      </c>
      <c r="I1797">
        <v>20</v>
      </c>
      <c r="J1797">
        <v>10</v>
      </c>
      <c r="K1797">
        <v>53</v>
      </c>
      <c r="L1797">
        <v>56</v>
      </c>
      <c r="M1797">
        <v>57</v>
      </c>
      <c r="N1797">
        <v>1</v>
      </c>
      <c r="O1797">
        <v>2</v>
      </c>
      <c r="P1797">
        <v>10.961480030000001</v>
      </c>
      <c r="Q1797">
        <v>916</v>
      </c>
      <c r="R1797">
        <v>816000</v>
      </c>
      <c r="S1797">
        <v>143205</v>
      </c>
      <c r="T1797">
        <v>0.175496323529411</v>
      </c>
      <c r="U1797">
        <v>0</v>
      </c>
    </row>
    <row r="1798" spans="1:21" x14ac:dyDescent="0.4">
      <c r="A1798">
        <v>1796</v>
      </c>
      <c r="B1798" t="s">
        <v>12062</v>
      </c>
      <c r="C1798" s="1">
        <v>44562</v>
      </c>
      <c r="D1798" t="s">
        <v>2973</v>
      </c>
      <c r="E1798" t="s">
        <v>2974</v>
      </c>
      <c r="F1798">
        <v>10</v>
      </c>
      <c r="G1798">
        <v>20</v>
      </c>
      <c r="H1798">
        <v>50</v>
      </c>
      <c r="I1798">
        <v>30</v>
      </c>
      <c r="J1798">
        <v>10</v>
      </c>
      <c r="K1798">
        <v>45</v>
      </c>
      <c r="L1798">
        <v>51</v>
      </c>
      <c r="M1798">
        <v>54</v>
      </c>
      <c r="N1798">
        <v>1</v>
      </c>
      <c r="O1798">
        <v>1</v>
      </c>
      <c r="P1798">
        <v>17.63270399</v>
      </c>
      <c r="Q1798">
        <v>4131</v>
      </c>
      <c r="R1798">
        <v>816000</v>
      </c>
      <c r="S1798">
        <v>409200</v>
      </c>
      <c r="T1798">
        <v>0.501470588235294</v>
      </c>
      <c r="U1798">
        <v>1</v>
      </c>
    </row>
    <row r="1799" spans="1:21" x14ac:dyDescent="0.4">
      <c r="A1799">
        <v>1797</v>
      </c>
      <c r="B1799" t="s">
        <v>12062</v>
      </c>
      <c r="C1799" s="1">
        <v>44562</v>
      </c>
      <c r="D1799" t="s">
        <v>2975</v>
      </c>
      <c r="E1799" t="s">
        <v>2976</v>
      </c>
      <c r="F1799">
        <v>20</v>
      </c>
      <c r="G1799">
        <v>20</v>
      </c>
      <c r="H1799">
        <v>20</v>
      </c>
      <c r="I1799">
        <v>10</v>
      </c>
      <c r="J1799">
        <v>30</v>
      </c>
      <c r="K1799">
        <v>243</v>
      </c>
      <c r="L1799">
        <v>247</v>
      </c>
      <c r="M1799">
        <v>246</v>
      </c>
      <c r="N1799">
        <v>0</v>
      </c>
      <c r="O1799">
        <v>1</v>
      </c>
      <c r="P1799">
        <v>7.5974392359999996</v>
      </c>
      <c r="Q1799">
        <v>2236</v>
      </c>
      <c r="R1799">
        <v>816000</v>
      </c>
      <c r="S1799">
        <v>1242942</v>
      </c>
      <c r="T1799">
        <v>1.5232132352941099</v>
      </c>
      <c r="U1799">
        <v>2</v>
      </c>
    </row>
    <row r="1800" spans="1:21" x14ac:dyDescent="0.4">
      <c r="A1800">
        <v>1798</v>
      </c>
      <c r="B1800" t="s">
        <v>12062</v>
      </c>
      <c r="C1800" s="1">
        <v>44562</v>
      </c>
      <c r="D1800" t="s">
        <v>2977</v>
      </c>
      <c r="E1800" t="s">
        <v>2978</v>
      </c>
      <c r="F1800">
        <v>10</v>
      </c>
      <c r="G1800">
        <v>20</v>
      </c>
      <c r="H1800">
        <v>10</v>
      </c>
      <c r="I1800">
        <v>20</v>
      </c>
      <c r="J1800">
        <v>10</v>
      </c>
      <c r="K1800">
        <v>57</v>
      </c>
      <c r="L1800">
        <v>57</v>
      </c>
      <c r="M1800">
        <v>61</v>
      </c>
      <c r="N1800">
        <v>0</v>
      </c>
      <c r="O1800">
        <v>1</v>
      </c>
      <c r="P1800">
        <v>13.13151042</v>
      </c>
      <c r="Q1800">
        <v>2276</v>
      </c>
      <c r="R1800">
        <v>816000</v>
      </c>
      <c r="S1800">
        <v>493611</v>
      </c>
      <c r="T1800">
        <v>0.60491544117647</v>
      </c>
      <c r="U1800">
        <v>1</v>
      </c>
    </row>
    <row r="1801" spans="1:21" x14ac:dyDescent="0.4">
      <c r="A1801">
        <v>1799</v>
      </c>
      <c r="B1801" t="s">
        <v>12062</v>
      </c>
      <c r="C1801" s="1">
        <v>44562</v>
      </c>
      <c r="D1801" t="s">
        <v>2979</v>
      </c>
      <c r="E1801" t="s">
        <v>2980</v>
      </c>
      <c r="F1801">
        <v>20</v>
      </c>
      <c r="G1801">
        <v>20</v>
      </c>
      <c r="H1801">
        <v>40</v>
      </c>
      <c r="I1801">
        <v>20</v>
      </c>
      <c r="J1801">
        <v>20</v>
      </c>
      <c r="K1801">
        <v>34</v>
      </c>
      <c r="L1801">
        <v>47</v>
      </c>
      <c r="M1801">
        <v>45</v>
      </c>
      <c r="N1801">
        <v>1</v>
      </c>
      <c r="O1801">
        <v>1</v>
      </c>
      <c r="P1801">
        <v>15.449869789999999</v>
      </c>
      <c r="Q1801">
        <v>2286</v>
      </c>
      <c r="R1801">
        <v>816000</v>
      </c>
      <c r="S1801">
        <v>1208789</v>
      </c>
      <c r="T1801">
        <v>1.48135906862745</v>
      </c>
      <c r="U1801">
        <v>2</v>
      </c>
    </row>
    <row r="1802" spans="1:21" x14ac:dyDescent="0.4">
      <c r="A1802">
        <v>1800</v>
      </c>
      <c r="B1802" t="s">
        <v>12062</v>
      </c>
      <c r="C1802" s="1">
        <v>44562</v>
      </c>
      <c r="D1802" t="s">
        <v>2981</v>
      </c>
      <c r="E1802" t="s">
        <v>2982</v>
      </c>
      <c r="F1802">
        <v>10</v>
      </c>
      <c r="G1802">
        <v>10</v>
      </c>
      <c r="H1802">
        <v>30</v>
      </c>
      <c r="I1802">
        <v>20</v>
      </c>
      <c r="J1802">
        <v>20</v>
      </c>
      <c r="K1802">
        <v>49</v>
      </c>
      <c r="L1802">
        <v>49</v>
      </c>
      <c r="M1802">
        <v>45</v>
      </c>
      <c r="N1802">
        <v>0</v>
      </c>
      <c r="O1802">
        <v>0</v>
      </c>
      <c r="P1802">
        <v>29.454644099999999</v>
      </c>
      <c r="Q1802">
        <v>1988</v>
      </c>
      <c r="R1802">
        <v>816000</v>
      </c>
      <c r="S1802">
        <v>643060</v>
      </c>
      <c r="T1802">
        <v>0.78806372549019599</v>
      </c>
      <c r="U1802">
        <v>1</v>
      </c>
    </row>
    <row r="1803" spans="1:21" x14ac:dyDescent="0.4">
      <c r="A1803">
        <v>1801</v>
      </c>
      <c r="B1803" t="s">
        <v>12062</v>
      </c>
      <c r="C1803" s="1">
        <v>44531</v>
      </c>
      <c r="D1803" t="s">
        <v>2983</v>
      </c>
      <c r="E1803" t="s">
        <v>2984</v>
      </c>
      <c r="F1803">
        <v>20</v>
      </c>
      <c r="G1803">
        <v>10</v>
      </c>
      <c r="H1803">
        <v>10</v>
      </c>
      <c r="I1803">
        <v>20</v>
      </c>
      <c r="J1803">
        <v>10</v>
      </c>
      <c r="K1803">
        <v>48</v>
      </c>
      <c r="L1803">
        <v>57</v>
      </c>
      <c r="M1803">
        <v>58</v>
      </c>
      <c r="N1803">
        <v>2</v>
      </c>
      <c r="O1803">
        <v>0</v>
      </c>
      <c r="P1803">
        <v>17.47862413</v>
      </c>
      <c r="Q1803">
        <v>4415</v>
      </c>
      <c r="R1803">
        <v>797000</v>
      </c>
      <c r="S1803">
        <v>2155570</v>
      </c>
      <c r="T1803">
        <v>2.7046047678795402</v>
      </c>
      <c r="U1803">
        <v>2</v>
      </c>
    </row>
    <row r="1804" spans="1:21" x14ac:dyDescent="0.4">
      <c r="A1804">
        <v>1802</v>
      </c>
      <c r="B1804" t="s">
        <v>12062</v>
      </c>
      <c r="C1804" s="1">
        <v>44531</v>
      </c>
      <c r="D1804" t="s">
        <v>2985</v>
      </c>
      <c r="E1804" t="s">
        <v>2986</v>
      </c>
      <c r="F1804">
        <v>20</v>
      </c>
      <c r="G1804">
        <v>20</v>
      </c>
      <c r="H1804">
        <v>20</v>
      </c>
      <c r="I1804">
        <v>20</v>
      </c>
      <c r="J1804">
        <v>40</v>
      </c>
      <c r="K1804">
        <v>52</v>
      </c>
      <c r="L1804">
        <v>46</v>
      </c>
      <c r="M1804">
        <v>42</v>
      </c>
      <c r="N1804">
        <v>2</v>
      </c>
      <c r="O1804">
        <v>1</v>
      </c>
      <c r="P1804">
        <v>10.78721788</v>
      </c>
      <c r="Q1804">
        <v>1834</v>
      </c>
      <c r="R1804">
        <v>797000</v>
      </c>
      <c r="S1804">
        <v>957306</v>
      </c>
      <c r="T1804">
        <v>1.2011367628607199</v>
      </c>
      <c r="U1804">
        <v>2</v>
      </c>
    </row>
    <row r="1805" spans="1:21" x14ac:dyDescent="0.4">
      <c r="A1805">
        <v>1803</v>
      </c>
      <c r="B1805" t="s">
        <v>12062</v>
      </c>
      <c r="C1805" s="1">
        <v>44531</v>
      </c>
      <c r="D1805" t="s">
        <v>2987</v>
      </c>
      <c r="E1805" t="s">
        <v>2988</v>
      </c>
      <c r="F1805">
        <v>20</v>
      </c>
      <c r="G1805">
        <v>20</v>
      </c>
      <c r="H1805">
        <v>40</v>
      </c>
      <c r="I1805">
        <v>20</v>
      </c>
      <c r="J1805">
        <v>20</v>
      </c>
      <c r="K1805">
        <v>250</v>
      </c>
      <c r="L1805">
        <v>247</v>
      </c>
      <c r="M1805">
        <v>242</v>
      </c>
      <c r="N1805">
        <v>1</v>
      </c>
      <c r="O1805">
        <v>1</v>
      </c>
      <c r="P1805">
        <v>10.931315100000001</v>
      </c>
      <c r="Q1805">
        <v>1890</v>
      </c>
      <c r="R1805">
        <v>797000</v>
      </c>
      <c r="S1805">
        <v>1731537</v>
      </c>
      <c r="T1805">
        <v>2.1725683814303598</v>
      </c>
      <c r="U1805">
        <v>2</v>
      </c>
    </row>
    <row r="1806" spans="1:21" x14ac:dyDescent="0.4">
      <c r="A1806">
        <v>1804</v>
      </c>
      <c r="B1806" t="s">
        <v>12062</v>
      </c>
      <c r="C1806" s="1">
        <v>44531</v>
      </c>
      <c r="D1806" t="s">
        <v>2989</v>
      </c>
      <c r="E1806" t="s">
        <v>2990</v>
      </c>
      <c r="F1806">
        <v>10</v>
      </c>
      <c r="G1806">
        <v>20</v>
      </c>
      <c r="H1806">
        <v>40</v>
      </c>
      <c r="I1806">
        <v>20</v>
      </c>
      <c r="J1806">
        <v>10</v>
      </c>
      <c r="K1806">
        <v>116</v>
      </c>
      <c r="L1806">
        <v>172</v>
      </c>
      <c r="M1806">
        <v>164</v>
      </c>
      <c r="N1806">
        <v>1</v>
      </c>
      <c r="O1806">
        <v>1</v>
      </c>
      <c r="P1806">
        <v>12.426432289999999</v>
      </c>
      <c r="Q1806">
        <v>1353</v>
      </c>
      <c r="R1806">
        <v>797000</v>
      </c>
      <c r="S1806">
        <v>176664</v>
      </c>
      <c r="T1806">
        <v>0.22166122961104101</v>
      </c>
      <c r="U1806">
        <v>0</v>
      </c>
    </row>
    <row r="1807" spans="1:21" x14ac:dyDescent="0.4">
      <c r="A1807">
        <v>1805</v>
      </c>
      <c r="B1807" t="s">
        <v>12062</v>
      </c>
      <c r="C1807" s="1">
        <v>44531</v>
      </c>
      <c r="D1807" t="s">
        <v>2991</v>
      </c>
      <c r="E1807" t="s">
        <v>2992</v>
      </c>
      <c r="F1807">
        <v>10</v>
      </c>
      <c r="G1807">
        <v>20</v>
      </c>
      <c r="H1807">
        <v>50</v>
      </c>
      <c r="I1807">
        <v>20</v>
      </c>
      <c r="J1807">
        <v>10</v>
      </c>
      <c r="K1807">
        <v>23</v>
      </c>
      <c r="L1807">
        <v>18</v>
      </c>
      <c r="M1807">
        <v>15</v>
      </c>
      <c r="N1807">
        <v>2</v>
      </c>
      <c r="O1807">
        <v>0</v>
      </c>
      <c r="P1807">
        <v>16.37315538</v>
      </c>
      <c r="Q1807">
        <v>983</v>
      </c>
      <c r="R1807">
        <v>797000</v>
      </c>
      <c r="S1807">
        <v>475320</v>
      </c>
      <c r="T1807">
        <v>0.59638644918444095</v>
      </c>
      <c r="U1807">
        <v>1</v>
      </c>
    </row>
    <row r="1808" spans="1:21" x14ac:dyDescent="0.4">
      <c r="A1808">
        <v>1806</v>
      </c>
      <c r="B1808" t="s">
        <v>12062</v>
      </c>
      <c r="C1808" s="1">
        <v>44531</v>
      </c>
      <c r="D1808" t="s">
        <v>2993</v>
      </c>
      <c r="E1808" t="s">
        <v>2994</v>
      </c>
      <c r="F1808">
        <v>20</v>
      </c>
      <c r="G1808">
        <v>10</v>
      </c>
      <c r="H1808">
        <v>10</v>
      </c>
      <c r="I1808">
        <v>20</v>
      </c>
      <c r="J1808">
        <v>50</v>
      </c>
      <c r="K1808">
        <v>64</v>
      </c>
      <c r="L1808">
        <v>51</v>
      </c>
      <c r="M1808">
        <v>31</v>
      </c>
      <c r="N1808">
        <v>0</v>
      </c>
      <c r="O1808">
        <v>1</v>
      </c>
      <c r="P1808">
        <v>14.560872399999999</v>
      </c>
      <c r="Q1808">
        <v>251</v>
      </c>
      <c r="R1808">
        <v>797000</v>
      </c>
      <c r="S1808">
        <v>349488</v>
      </c>
      <c r="T1808">
        <v>0.43850439146800502</v>
      </c>
      <c r="U1808">
        <v>1</v>
      </c>
    </row>
    <row r="1809" spans="1:21" x14ac:dyDescent="0.4">
      <c r="A1809">
        <v>1807</v>
      </c>
      <c r="B1809" t="s">
        <v>12062</v>
      </c>
      <c r="C1809" s="1">
        <v>44531</v>
      </c>
      <c r="D1809" t="s">
        <v>2995</v>
      </c>
      <c r="E1809" t="s">
        <v>2996</v>
      </c>
      <c r="F1809">
        <v>10</v>
      </c>
      <c r="G1809">
        <v>10</v>
      </c>
      <c r="H1809">
        <v>50</v>
      </c>
      <c r="I1809">
        <v>20</v>
      </c>
      <c r="J1809">
        <v>20</v>
      </c>
      <c r="K1809">
        <v>225</v>
      </c>
      <c r="L1809">
        <v>226</v>
      </c>
      <c r="M1809">
        <v>225</v>
      </c>
      <c r="N1809">
        <v>1</v>
      </c>
      <c r="O1809">
        <v>0</v>
      </c>
      <c r="P1809">
        <v>5.4956597220000001</v>
      </c>
      <c r="Q1809">
        <v>129</v>
      </c>
      <c r="R1809">
        <v>797000</v>
      </c>
      <c r="S1809">
        <v>133258</v>
      </c>
      <c r="T1809">
        <v>0.16719949811794199</v>
      </c>
      <c r="U1809">
        <v>0</v>
      </c>
    </row>
    <row r="1810" spans="1:21" x14ac:dyDescent="0.4">
      <c r="A1810">
        <v>1808</v>
      </c>
      <c r="B1810" t="s">
        <v>12062</v>
      </c>
      <c r="C1810" s="1">
        <v>44501</v>
      </c>
      <c r="D1810" t="s">
        <v>2997</v>
      </c>
      <c r="F1810">
        <v>10</v>
      </c>
      <c r="G1810">
        <v>20</v>
      </c>
      <c r="H1810">
        <v>20</v>
      </c>
      <c r="I1810">
        <v>20</v>
      </c>
      <c r="J1810">
        <v>10</v>
      </c>
      <c r="K1810">
        <v>48</v>
      </c>
      <c r="L1810">
        <v>52</v>
      </c>
      <c r="M1810">
        <v>46</v>
      </c>
      <c r="N1810">
        <v>0</v>
      </c>
      <c r="O1810">
        <v>1</v>
      </c>
      <c r="P1810">
        <v>0</v>
      </c>
      <c r="Q1810">
        <v>1482</v>
      </c>
      <c r="R1810">
        <v>791000</v>
      </c>
      <c r="S1810">
        <v>149465</v>
      </c>
      <c r="T1810">
        <v>0.18895701643489199</v>
      </c>
      <c r="U1810">
        <v>0</v>
      </c>
    </row>
    <row r="1811" spans="1:21" x14ac:dyDescent="0.4">
      <c r="A1811">
        <v>1809</v>
      </c>
      <c r="B1811" t="s">
        <v>12062</v>
      </c>
      <c r="C1811" s="1">
        <v>44501</v>
      </c>
      <c r="D1811" t="s">
        <v>2998</v>
      </c>
      <c r="E1811" t="s">
        <v>2999</v>
      </c>
      <c r="F1811">
        <v>10</v>
      </c>
      <c r="G1811">
        <v>10</v>
      </c>
      <c r="H1811">
        <v>50</v>
      </c>
      <c r="I1811">
        <v>20</v>
      </c>
      <c r="J1811">
        <v>10</v>
      </c>
      <c r="K1811">
        <v>44</v>
      </c>
      <c r="L1811">
        <v>49</v>
      </c>
      <c r="M1811">
        <v>47</v>
      </c>
      <c r="N1811">
        <v>1</v>
      </c>
      <c r="O1811">
        <v>1</v>
      </c>
      <c r="P1811">
        <v>12.618706599999999</v>
      </c>
      <c r="Q1811">
        <v>1064</v>
      </c>
      <c r="R1811">
        <v>791000</v>
      </c>
      <c r="S1811">
        <v>99519</v>
      </c>
      <c r="T1811">
        <v>0.12581415929203499</v>
      </c>
      <c r="U1811">
        <v>0</v>
      </c>
    </row>
    <row r="1812" spans="1:21" x14ac:dyDescent="0.4">
      <c r="A1812">
        <v>1810</v>
      </c>
      <c r="B1812" t="s">
        <v>12062</v>
      </c>
      <c r="C1812" s="1">
        <v>44501</v>
      </c>
      <c r="D1812" t="s">
        <v>3000</v>
      </c>
      <c r="E1812" t="s">
        <v>3001</v>
      </c>
      <c r="F1812">
        <v>20</v>
      </c>
      <c r="G1812">
        <v>10</v>
      </c>
      <c r="H1812">
        <v>20</v>
      </c>
      <c r="I1812">
        <v>20</v>
      </c>
      <c r="J1812">
        <v>20</v>
      </c>
      <c r="K1812">
        <v>245</v>
      </c>
      <c r="L1812">
        <v>248</v>
      </c>
      <c r="M1812">
        <v>245</v>
      </c>
      <c r="N1812">
        <v>2</v>
      </c>
      <c r="O1812">
        <v>1</v>
      </c>
      <c r="P1812">
        <v>22.915581599999999</v>
      </c>
      <c r="Q1812">
        <v>1408</v>
      </c>
      <c r="R1812">
        <v>791000</v>
      </c>
      <c r="S1812">
        <v>266611</v>
      </c>
      <c r="T1812">
        <v>0.33705562579013898</v>
      </c>
      <c r="U1812">
        <v>0</v>
      </c>
    </row>
    <row r="1813" spans="1:21" x14ac:dyDescent="0.4">
      <c r="A1813">
        <v>1811</v>
      </c>
      <c r="B1813" t="s">
        <v>12062</v>
      </c>
      <c r="C1813" s="1">
        <v>44501</v>
      </c>
      <c r="D1813" t="s">
        <v>3002</v>
      </c>
      <c r="F1813">
        <v>10</v>
      </c>
      <c r="G1813">
        <v>20</v>
      </c>
      <c r="H1813">
        <v>20</v>
      </c>
      <c r="I1813">
        <v>10</v>
      </c>
      <c r="J1813">
        <v>10</v>
      </c>
      <c r="K1813">
        <v>226</v>
      </c>
      <c r="L1813">
        <v>35</v>
      </c>
      <c r="M1813">
        <v>29</v>
      </c>
      <c r="N1813">
        <v>2</v>
      </c>
      <c r="O1813">
        <v>1</v>
      </c>
      <c r="P1813">
        <v>0</v>
      </c>
      <c r="Q1813">
        <v>2093</v>
      </c>
      <c r="R1813">
        <v>791000</v>
      </c>
      <c r="S1813">
        <v>2039510</v>
      </c>
      <c r="T1813">
        <v>2.5783944374209802</v>
      </c>
      <c r="U1813">
        <v>2</v>
      </c>
    </row>
    <row r="1814" spans="1:21" x14ac:dyDescent="0.4">
      <c r="A1814">
        <v>1812</v>
      </c>
      <c r="B1814" t="s">
        <v>12062</v>
      </c>
      <c r="C1814" s="1">
        <v>44470</v>
      </c>
      <c r="D1814" t="s">
        <v>3003</v>
      </c>
      <c r="F1814">
        <v>10</v>
      </c>
      <c r="G1814">
        <v>10</v>
      </c>
      <c r="H1814">
        <v>20</v>
      </c>
      <c r="I1814">
        <v>20</v>
      </c>
      <c r="J1814">
        <v>10</v>
      </c>
      <c r="K1814">
        <v>246</v>
      </c>
      <c r="L1814">
        <v>245</v>
      </c>
      <c r="M1814">
        <v>245</v>
      </c>
      <c r="N1814">
        <v>1</v>
      </c>
      <c r="O1814">
        <v>0</v>
      </c>
      <c r="P1814">
        <v>0</v>
      </c>
      <c r="Q1814">
        <v>151</v>
      </c>
      <c r="R1814">
        <v>792000</v>
      </c>
      <c r="S1814">
        <v>121984</v>
      </c>
      <c r="T1814">
        <v>0.154020202020202</v>
      </c>
      <c r="U1814">
        <v>0</v>
      </c>
    </row>
    <row r="1815" spans="1:21" x14ac:dyDescent="0.4">
      <c r="A1815">
        <v>1813</v>
      </c>
      <c r="B1815" t="s">
        <v>12062</v>
      </c>
      <c r="C1815" s="1">
        <v>44470</v>
      </c>
      <c r="D1815" t="s">
        <v>3004</v>
      </c>
      <c r="E1815" t="s">
        <v>3004</v>
      </c>
      <c r="F1815">
        <v>10</v>
      </c>
      <c r="G1815">
        <v>10</v>
      </c>
      <c r="H1815">
        <v>40</v>
      </c>
      <c r="I1815">
        <v>20</v>
      </c>
      <c r="J1815">
        <v>10</v>
      </c>
      <c r="K1815">
        <v>106</v>
      </c>
      <c r="L1815">
        <v>144</v>
      </c>
      <c r="M1815">
        <v>240</v>
      </c>
      <c r="N1815">
        <v>0</v>
      </c>
      <c r="O1815">
        <v>0</v>
      </c>
      <c r="P1815">
        <v>10.84385851</v>
      </c>
      <c r="Q1815">
        <v>389</v>
      </c>
      <c r="R1815">
        <v>792000</v>
      </c>
      <c r="S1815">
        <v>166274</v>
      </c>
      <c r="T1815">
        <v>0.20994191919191901</v>
      </c>
      <c r="U1815">
        <v>0</v>
      </c>
    </row>
    <row r="1816" spans="1:21" x14ac:dyDescent="0.4">
      <c r="A1816">
        <v>1814</v>
      </c>
      <c r="B1816" t="s">
        <v>12062</v>
      </c>
      <c r="C1816" s="1">
        <v>44470</v>
      </c>
      <c r="D1816" t="s">
        <v>3005</v>
      </c>
      <c r="E1816" t="s">
        <v>3006</v>
      </c>
      <c r="F1816">
        <v>10</v>
      </c>
      <c r="G1816">
        <v>10</v>
      </c>
      <c r="H1816">
        <v>20</v>
      </c>
      <c r="I1816">
        <v>20</v>
      </c>
      <c r="J1816">
        <v>10</v>
      </c>
      <c r="K1816">
        <v>166</v>
      </c>
      <c r="L1816">
        <v>204</v>
      </c>
      <c r="M1816">
        <v>234</v>
      </c>
      <c r="N1816">
        <v>2</v>
      </c>
      <c r="O1816">
        <v>0</v>
      </c>
      <c r="P1816">
        <v>11.22081163</v>
      </c>
      <c r="Q1816">
        <v>660</v>
      </c>
      <c r="R1816">
        <v>792000</v>
      </c>
      <c r="S1816">
        <v>220136</v>
      </c>
      <c r="T1816">
        <v>0.277949494949494</v>
      </c>
      <c r="U1816">
        <v>0</v>
      </c>
    </row>
    <row r="1817" spans="1:21" x14ac:dyDescent="0.4">
      <c r="A1817">
        <v>1815</v>
      </c>
      <c r="B1817" t="s">
        <v>12062</v>
      </c>
      <c r="C1817" s="1">
        <v>44409</v>
      </c>
      <c r="D1817" t="s">
        <v>3007</v>
      </c>
      <c r="E1817" t="s">
        <v>3008</v>
      </c>
      <c r="F1817">
        <v>10</v>
      </c>
      <c r="G1817">
        <v>20</v>
      </c>
      <c r="H1817">
        <v>20</v>
      </c>
      <c r="I1817">
        <v>30</v>
      </c>
      <c r="J1817">
        <v>10</v>
      </c>
      <c r="K1817">
        <v>23</v>
      </c>
      <c r="L1817">
        <v>19</v>
      </c>
      <c r="M1817">
        <v>17</v>
      </c>
      <c r="N1817">
        <v>1</v>
      </c>
      <c r="O1817">
        <v>2</v>
      </c>
      <c r="P1817">
        <v>0</v>
      </c>
      <c r="Q1817">
        <v>1802</v>
      </c>
      <c r="R1817">
        <v>791000</v>
      </c>
      <c r="S1817">
        <v>308178</v>
      </c>
      <c r="T1817">
        <v>0.38960556257901302</v>
      </c>
      <c r="U1817">
        <v>0</v>
      </c>
    </row>
    <row r="1818" spans="1:21" x14ac:dyDescent="0.4">
      <c r="A1818">
        <v>1816</v>
      </c>
      <c r="B1818" t="s">
        <v>12062</v>
      </c>
      <c r="C1818" s="1">
        <v>44378</v>
      </c>
      <c r="D1818" t="s">
        <v>3009</v>
      </c>
      <c r="E1818" t="s">
        <v>3010</v>
      </c>
      <c r="F1818">
        <v>10</v>
      </c>
      <c r="G1818">
        <v>20</v>
      </c>
      <c r="H1818">
        <v>50</v>
      </c>
      <c r="I1818">
        <v>20</v>
      </c>
      <c r="J1818">
        <v>20</v>
      </c>
      <c r="K1818">
        <v>163</v>
      </c>
      <c r="L1818">
        <v>152</v>
      </c>
      <c r="M1818">
        <v>117</v>
      </c>
      <c r="N1818">
        <v>1</v>
      </c>
      <c r="O1818">
        <v>1</v>
      </c>
      <c r="P1818">
        <v>17.63096788</v>
      </c>
      <c r="Q1818">
        <v>626</v>
      </c>
      <c r="R1818">
        <v>787000</v>
      </c>
      <c r="S1818">
        <v>328298</v>
      </c>
      <c r="T1818">
        <v>0.41715120711562897</v>
      </c>
      <c r="U1818">
        <v>1</v>
      </c>
    </row>
    <row r="1819" spans="1:21" x14ac:dyDescent="0.4">
      <c r="A1819">
        <v>1817</v>
      </c>
      <c r="B1819" t="s">
        <v>12062</v>
      </c>
      <c r="C1819" s="1">
        <v>44378</v>
      </c>
      <c r="D1819" t="s">
        <v>3011</v>
      </c>
      <c r="F1819">
        <v>10</v>
      </c>
      <c r="G1819">
        <v>10</v>
      </c>
      <c r="H1819">
        <v>10</v>
      </c>
      <c r="I1819">
        <v>20</v>
      </c>
      <c r="J1819">
        <v>20</v>
      </c>
      <c r="K1819">
        <v>53</v>
      </c>
      <c r="L1819">
        <v>56</v>
      </c>
      <c r="M1819">
        <v>51</v>
      </c>
      <c r="N1819">
        <v>0</v>
      </c>
      <c r="O1819">
        <v>1</v>
      </c>
      <c r="P1819">
        <v>4.8288845489999996</v>
      </c>
      <c r="Q1819">
        <v>569</v>
      </c>
      <c r="R1819">
        <v>787000</v>
      </c>
      <c r="S1819">
        <v>718578</v>
      </c>
      <c r="T1819">
        <v>0.913059720457433</v>
      </c>
      <c r="U1819">
        <v>1</v>
      </c>
    </row>
    <row r="1820" spans="1:21" x14ac:dyDescent="0.4">
      <c r="A1820">
        <v>1818</v>
      </c>
      <c r="B1820" t="s">
        <v>12062</v>
      </c>
      <c r="C1820" s="1">
        <v>44378</v>
      </c>
      <c r="D1820" t="s">
        <v>3012</v>
      </c>
      <c r="E1820" t="s">
        <v>3013</v>
      </c>
      <c r="F1820">
        <v>10</v>
      </c>
      <c r="G1820">
        <v>10</v>
      </c>
      <c r="H1820">
        <v>10</v>
      </c>
      <c r="I1820">
        <v>10</v>
      </c>
      <c r="J1820">
        <v>10</v>
      </c>
      <c r="K1820">
        <v>122</v>
      </c>
      <c r="L1820">
        <v>75</v>
      </c>
      <c r="M1820">
        <v>31</v>
      </c>
      <c r="N1820">
        <v>2</v>
      </c>
      <c r="O1820">
        <v>1</v>
      </c>
      <c r="P1820">
        <v>15.612847220000001</v>
      </c>
      <c r="Q1820">
        <v>615</v>
      </c>
      <c r="R1820">
        <v>787000</v>
      </c>
      <c r="S1820">
        <v>418245</v>
      </c>
      <c r="T1820">
        <v>0.53144218551461198</v>
      </c>
      <c r="U1820">
        <v>1</v>
      </c>
    </row>
    <row r="1821" spans="1:21" x14ac:dyDescent="0.4">
      <c r="A1821">
        <v>1819</v>
      </c>
      <c r="B1821" t="s">
        <v>12062</v>
      </c>
      <c r="C1821" s="1">
        <v>44317</v>
      </c>
      <c r="D1821" t="s">
        <v>3014</v>
      </c>
      <c r="E1821" t="s">
        <v>3015</v>
      </c>
      <c r="F1821">
        <v>10</v>
      </c>
      <c r="G1821">
        <v>10</v>
      </c>
      <c r="H1821">
        <v>20</v>
      </c>
      <c r="I1821">
        <v>20</v>
      </c>
      <c r="J1821">
        <v>10</v>
      </c>
      <c r="K1821">
        <v>241</v>
      </c>
      <c r="L1821">
        <v>245</v>
      </c>
      <c r="M1821">
        <v>250</v>
      </c>
      <c r="N1821">
        <v>1</v>
      </c>
      <c r="O1821">
        <v>1</v>
      </c>
      <c r="P1821">
        <v>16.40039063</v>
      </c>
      <c r="Q1821">
        <v>896</v>
      </c>
      <c r="R1821">
        <v>782000</v>
      </c>
      <c r="S1821">
        <v>424286</v>
      </c>
      <c r="T1821">
        <v>0.54256521739130403</v>
      </c>
      <c r="U1821">
        <v>1</v>
      </c>
    </row>
    <row r="1822" spans="1:21" x14ac:dyDescent="0.4">
      <c r="A1822">
        <v>1820</v>
      </c>
      <c r="B1822" t="s">
        <v>12062</v>
      </c>
      <c r="C1822" s="1">
        <v>44317</v>
      </c>
      <c r="D1822" t="s">
        <v>3016</v>
      </c>
      <c r="F1822">
        <v>10</v>
      </c>
      <c r="G1822">
        <v>10</v>
      </c>
      <c r="H1822">
        <v>10</v>
      </c>
      <c r="I1822">
        <v>20</v>
      </c>
      <c r="J1822">
        <v>10</v>
      </c>
      <c r="K1822">
        <v>32</v>
      </c>
      <c r="L1822">
        <v>90</v>
      </c>
      <c r="M1822">
        <v>134</v>
      </c>
      <c r="N1822">
        <v>0</v>
      </c>
      <c r="O1822">
        <v>1</v>
      </c>
      <c r="P1822">
        <v>0</v>
      </c>
      <c r="Q1822">
        <v>940</v>
      </c>
      <c r="R1822">
        <v>782000</v>
      </c>
      <c r="S1822">
        <v>318037</v>
      </c>
      <c r="T1822">
        <v>0.406696930946291</v>
      </c>
      <c r="U1822">
        <v>1</v>
      </c>
    </row>
    <row r="1823" spans="1:21" x14ac:dyDescent="0.4">
      <c r="A1823">
        <v>1821</v>
      </c>
      <c r="B1823" t="s">
        <v>12062</v>
      </c>
      <c r="C1823" s="1">
        <v>44317</v>
      </c>
      <c r="D1823" t="s">
        <v>3017</v>
      </c>
      <c r="E1823" t="s">
        <v>3018</v>
      </c>
      <c r="F1823">
        <v>20</v>
      </c>
      <c r="G1823">
        <v>10</v>
      </c>
      <c r="H1823">
        <v>20</v>
      </c>
      <c r="I1823">
        <v>30</v>
      </c>
      <c r="J1823">
        <v>40</v>
      </c>
      <c r="K1823">
        <v>12</v>
      </c>
      <c r="L1823">
        <v>5</v>
      </c>
      <c r="M1823">
        <v>10</v>
      </c>
      <c r="N1823">
        <v>1</v>
      </c>
      <c r="O1823">
        <v>2</v>
      </c>
      <c r="P1823">
        <v>2.2437065970000001</v>
      </c>
      <c r="Q1823">
        <v>959</v>
      </c>
      <c r="R1823">
        <v>782000</v>
      </c>
      <c r="S1823">
        <v>496087</v>
      </c>
      <c r="T1823">
        <v>0.63438235294117595</v>
      </c>
      <c r="U1823">
        <v>1</v>
      </c>
    </row>
    <row r="1824" spans="1:21" x14ac:dyDescent="0.4">
      <c r="A1824">
        <v>1822</v>
      </c>
      <c r="B1824" t="s">
        <v>12062</v>
      </c>
      <c r="C1824" s="1">
        <v>44317</v>
      </c>
      <c r="D1824" t="s">
        <v>3019</v>
      </c>
      <c r="E1824" t="s">
        <v>3020</v>
      </c>
      <c r="F1824">
        <v>10</v>
      </c>
      <c r="G1824">
        <v>20</v>
      </c>
      <c r="H1824">
        <v>50</v>
      </c>
      <c r="I1824">
        <v>20</v>
      </c>
      <c r="J1824">
        <v>10</v>
      </c>
      <c r="K1824">
        <v>144</v>
      </c>
      <c r="L1824">
        <v>161</v>
      </c>
      <c r="M1824">
        <v>160</v>
      </c>
      <c r="N1824">
        <v>1</v>
      </c>
      <c r="O1824">
        <v>0</v>
      </c>
      <c r="P1824">
        <v>25.005208329999999</v>
      </c>
      <c r="Q1824">
        <v>1145</v>
      </c>
      <c r="R1824">
        <v>782000</v>
      </c>
      <c r="S1824">
        <v>339272</v>
      </c>
      <c r="T1824">
        <v>0.43385166240409201</v>
      </c>
      <c r="U1824">
        <v>1</v>
      </c>
    </row>
    <row r="1825" spans="1:21" x14ac:dyDescent="0.4">
      <c r="A1825">
        <v>1823</v>
      </c>
      <c r="B1825" t="s">
        <v>12062</v>
      </c>
      <c r="C1825" s="1">
        <v>44317</v>
      </c>
      <c r="D1825" t="s">
        <v>3021</v>
      </c>
      <c r="E1825" t="s">
        <v>3022</v>
      </c>
      <c r="F1825">
        <v>10</v>
      </c>
      <c r="G1825">
        <v>20</v>
      </c>
      <c r="H1825">
        <v>20</v>
      </c>
      <c r="I1825">
        <v>20</v>
      </c>
      <c r="J1825">
        <v>10</v>
      </c>
      <c r="K1825">
        <v>234</v>
      </c>
      <c r="L1825">
        <v>234</v>
      </c>
      <c r="M1825">
        <v>235</v>
      </c>
      <c r="N1825">
        <v>1</v>
      </c>
      <c r="O1825">
        <v>0</v>
      </c>
      <c r="P1825">
        <v>17.698133680000002</v>
      </c>
      <c r="Q1825">
        <v>946</v>
      </c>
      <c r="R1825">
        <v>782000</v>
      </c>
      <c r="S1825">
        <v>622066</v>
      </c>
      <c r="T1825">
        <v>0.79548081841432206</v>
      </c>
      <c r="U1825">
        <v>1</v>
      </c>
    </row>
    <row r="1826" spans="1:21" x14ac:dyDescent="0.4">
      <c r="A1826">
        <v>1824</v>
      </c>
      <c r="B1826" t="s">
        <v>12062</v>
      </c>
      <c r="C1826" s="1">
        <v>44317</v>
      </c>
      <c r="D1826" t="s">
        <v>3023</v>
      </c>
      <c r="E1826" t="s">
        <v>3024</v>
      </c>
      <c r="F1826">
        <v>10</v>
      </c>
      <c r="G1826">
        <v>10</v>
      </c>
      <c r="H1826">
        <v>10</v>
      </c>
      <c r="I1826">
        <v>20</v>
      </c>
      <c r="J1826">
        <v>10</v>
      </c>
      <c r="K1826">
        <v>31</v>
      </c>
      <c r="L1826">
        <v>24</v>
      </c>
      <c r="M1826">
        <v>21</v>
      </c>
      <c r="N1826">
        <v>0</v>
      </c>
      <c r="O1826">
        <v>1</v>
      </c>
      <c r="P1826">
        <v>10.52745226</v>
      </c>
      <c r="Q1826">
        <v>495</v>
      </c>
      <c r="R1826">
        <v>782000</v>
      </c>
      <c r="S1826">
        <v>408114</v>
      </c>
      <c r="T1826">
        <v>0.521884910485933</v>
      </c>
      <c r="U1826">
        <v>1</v>
      </c>
    </row>
    <row r="1827" spans="1:21" x14ac:dyDescent="0.4">
      <c r="A1827">
        <v>1825</v>
      </c>
      <c r="B1827" t="s">
        <v>12062</v>
      </c>
      <c r="C1827" s="1">
        <v>44317</v>
      </c>
      <c r="D1827" t="s">
        <v>3025</v>
      </c>
      <c r="E1827" t="s">
        <v>3026</v>
      </c>
      <c r="F1827">
        <v>10</v>
      </c>
      <c r="G1827">
        <v>10</v>
      </c>
      <c r="H1827">
        <v>10</v>
      </c>
      <c r="I1827">
        <v>20</v>
      </c>
      <c r="J1827">
        <v>10</v>
      </c>
      <c r="K1827">
        <v>249</v>
      </c>
      <c r="L1827">
        <v>247</v>
      </c>
      <c r="M1827">
        <v>238</v>
      </c>
      <c r="N1827">
        <v>0</v>
      </c>
      <c r="O1827">
        <v>0</v>
      </c>
      <c r="P1827">
        <v>22.465494790000001</v>
      </c>
      <c r="Q1827">
        <v>699</v>
      </c>
      <c r="R1827">
        <v>782000</v>
      </c>
      <c r="S1827">
        <v>706614</v>
      </c>
      <c r="T1827">
        <v>0.90359846547314504</v>
      </c>
      <c r="U1827">
        <v>1</v>
      </c>
    </row>
    <row r="1828" spans="1:21" x14ac:dyDescent="0.4">
      <c r="A1828">
        <v>1826</v>
      </c>
      <c r="B1828" t="s">
        <v>12062</v>
      </c>
      <c r="C1828" s="1">
        <v>44317</v>
      </c>
      <c r="D1828" t="s">
        <v>3027</v>
      </c>
      <c r="E1828" t="s">
        <v>3028</v>
      </c>
      <c r="F1828">
        <v>10</v>
      </c>
      <c r="G1828">
        <v>10</v>
      </c>
      <c r="H1828">
        <v>30</v>
      </c>
      <c r="I1828">
        <v>20</v>
      </c>
      <c r="J1828">
        <v>10</v>
      </c>
      <c r="K1828">
        <v>15</v>
      </c>
      <c r="L1828">
        <v>16</v>
      </c>
      <c r="M1828">
        <v>22</v>
      </c>
      <c r="N1828">
        <v>1</v>
      </c>
      <c r="O1828">
        <v>1</v>
      </c>
      <c r="P1828">
        <v>19.339084199999999</v>
      </c>
      <c r="Q1828">
        <v>1095</v>
      </c>
      <c r="R1828">
        <v>782000</v>
      </c>
      <c r="S1828">
        <v>477354</v>
      </c>
      <c r="T1828">
        <v>0.61042710997442395</v>
      </c>
      <c r="U1828">
        <v>1</v>
      </c>
    </row>
    <row r="1829" spans="1:21" x14ac:dyDescent="0.4">
      <c r="A1829">
        <v>1827</v>
      </c>
      <c r="B1829" t="s">
        <v>12062</v>
      </c>
      <c r="C1829" s="1">
        <v>44287</v>
      </c>
      <c r="D1829" t="s">
        <v>3029</v>
      </c>
      <c r="E1829" t="s">
        <v>3030</v>
      </c>
      <c r="F1829">
        <v>10</v>
      </c>
      <c r="G1829">
        <v>10</v>
      </c>
      <c r="H1829">
        <v>10</v>
      </c>
      <c r="I1829">
        <v>30</v>
      </c>
      <c r="J1829">
        <v>20</v>
      </c>
      <c r="K1829">
        <v>47</v>
      </c>
      <c r="L1829">
        <v>47</v>
      </c>
      <c r="M1829">
        <v>47</v>
      </c>
      <c r="N1829">
        <v>1</v>
      </c>
      <c r="O1829">
        <v>1</v>
      </c>
      <c r="P1829">
        <v>0</v>
      </c>
      <c r="Q1829">
        <v>1482</v>
      </c>
      <c r="R1829">
        <v>777000</v>
      </c>
      <c r="S1829">
        <v>105613</v>
      </c>
      <c r="T1829">
        <v>0.135924066924066</v>
      </c>
      <c r="U1829">
        <v>0</v>
      </c>
    </row>
    <row r="1830" spans="1:21" x14ac:dyDescent="0.4">
      <c r="A1830">
        <v>1828</v>
      </c>
      <c r="B1830" t="s">
        <v>12062</v>
      </c>
      <c r="C1830" s="1">
        <v>44287</v>
      </c>
      <c r="D1830" t="s">
        <v>3031</v>
      </c>
      <c r="E1830" t="s">
        <v>3032</v>
      </c>
      <c r="F1830">
        <v>20</v>
      </c>
      <c r="G1830">
        <v>20</v>
      </c>
      <c r="H1830">
        <v>20</v>
      </c>
      <c r="I1830">
        <v>20</v>
      </c>
      <c r="J1830">
        <v>20</v>
      </c>
      <c r="K1830">
        <v>11</v>
      </c>
      <c r="L1830">
        <v>11</v>
      </c>
      <c r="M1830">
        <v>15</v>
      </c>
      <c r="N1830">
        <v>0</v>
      </c>
      <c r="O1830">
        <v>1</v>
      </c>
      <c r="P1830">
        <v>15.66688368</v>
      </c>
      <c r="Q1830">
        <v>925</v>
      </c>
      <c r="R1830">
        <v>777000</v>
      </c>
      <c r="S1830">
        <v>361632</v>
      </c>
      <c r="T1830">
        <v>0.46542084942084899</v>
      </c>
      <c r="U1830">
        <v>1</v>
      </c>
    </row>
    <row r="1831" spans="1:21" x14ac:dyDescent="0.4">
      <c r="A1831">
        <v>1829</v>
      </c>
      <c r="B1831" t="s">
        <v>12062</v>
      </c>
      <c r="C1831" s="1">
        <v>44287</v>
      </c>
      <c r="D1831" t="s">
        <v>3033</v>
      </c>
      <c r="E1831" t="s">
        <v>3034</v>
      </c>
      <c r="F1831">
        <v>20</v>
      </c>
      <c r="G1831">
        <v>20</v>
      </c>
      <c r="H1831">
        <v>30</v>
      </c>
      <c r="I1831">
        <v>20</v>
      </c>
      <c r="J1831">
        <v>40</v>
      </c>
      <c r="K1831">
        <v>208</v>
      </c>
      <c r="L1831">
        <v>188</v>
      </c>
      <c r="M1831">
        <v>168</v>
      </c>
      <c r="N1831">
        <v>2</v>
      </c>
      <c r="O1831">
        <v>0</v>
      </c>
      <c r="P1831">
        <v>11.318033850000001</v>
      </c>
      <c r="Q1831">
        <v>1103</v>
      </c>
      <c r="R1831">
        <v>777000</v>
      </c>
      <c r="S1831">
        <v>289974</v>
      </c>
      <c r="T1831">
        <v>0.37319691119691101</v>
      </c>
      <c r="U1831">
        <v>0</v>
      </c>
    </row>
    <row r="1832" spans="1:21" x14ac:dyDescent="0.4">
      <c r="A1832">
        <v>1830</v>
      </c>
      <c r="B1832" t="s">
        <v>12062</v>
      </c>
      <c r="C1832" s="1">
        <v>44287</v>
      </c>
      <c r="D1832" t="s">
        <v>3035</v>
      </c>
      <c r="E1832" t="s">
        <v>3036</v>
      </c>
      <c r="F1832">
        <v>10</v>
      </c>
      <c r="G1832">
        <v>10</v>
      </c>
      <c r="H1832">
        <v>20</v>
      </c>
      <c r="I1832">
        <v>30</v>
      </c>
      <c r="J1832">
        <v>20</v>
      </c>
      <c r="K1832">
        <v>14</v>
      </c>
      <c r="L1832">
        <v>19</v>
      </c>
      <c r="M1832">
        <v>21</v>
      </c>
      <c r="N1832">
        <v>1</v>
      </c>
      <c r="O1832">
        <v>0</v>
      </c>
      <c r="P1832">
        <v>12.080403649999999</v>
      </c>
      <c r="Q1832">
        <v>920</v>
      </c>
      <c r="R1832">
        <v>777000</v>
      </c>
      <c r="S1832">
        <v>538959</v>
      </c>
      <c r="T1832">
        <v>0.69364092664092603</v>
      </c>
      <c r="U1832">
        <v>1</v>
      </c>
    </row>
    <row r="1833" spans="1:21" x14ac:dyDescent="0.4">
      <c r="A1833">
        <v>1831</v>
      </c>
      <c r="B1833" t="s">
        <v>12062</v>
      </c>
      <c r="C1833" s="1">
        <v>44287</v>
      </c>
      <c r="D1833" t="s">
        <v>3037</v>
      </c>
      <c r="E1833" t="s">
        <v>3038</v>
      </c>
      <c r="F1833">
        <v>10</v>
      </c>
      <c r="G1833">
        <v>20</v>
      </c>
      <c r="H1833">
        <v>20</v>
      </c>
      <c r="I1833">
        <v>20</v>
      </c>
      <c r="J1833">
        <v>10</v>
      </c>
      <c r="K1833">
        <v>44</v>
      </c>
      <c r="L1833">
        <v>48</v>
      </c>
      <c r="M1833">
        <v>42</v>
      </c>
      <c r="N1833">
        <v>1</v>
      </c>
      <c r="O1833">
        <v>0</v>
      </c>
      <c r="P1833">
        <v>14.30056424</v>
      </c>
      <c r="Q1833">
        <v>2772</v>
      </c>
      <c r="R1833">
        <v>777000</v>
      </c>
      <c r="S1833">
        <v>752371</v>
      </c>
      <c r="T1833">
        <v>0.96830244530244503</v>
      </c>
      <c r="U1833">
        <v>1</v>
      </c>
    </row>
    <row r="1834" spans="1:21" x14ac:dyDescent="0.4">
      <c r="A1834">
        <v>1832</v>
      </c>
      <c r="B1834" t="s">
        <v>12062</v>
      </c>
      <c r="C1834" s="1">
        <v>44256</v>
      </c>
      <c r="D1834" t="s">
        <v>3039</v>
      </c>
      <c r="E1834" t="s">
        <v>3040</v>
      </c>
      <c r="F1834">
        <v>10</v>
      </c>
      <c r="G1834">
        <v>20</v>
      </c>
      <c r="H1834">
        <v>20</v>
      </c>
      <c r="I1834">
        <v>20</v>
      </c>
      <c r="J1834">
        <v>10</v>
      </c>
      <c r="K1834">
        <v>169</v>
      </c>
      <c r="L1834">
        <v>191</v>
      </c>
      <c r="M1834">
        <v>218</v>
      </c>
      <c r="N1834">
        <v>1</v>
      </c>
      <c r="O1834">
        <v>0</v>
      </c>
      <c r="P1834">
        <v>24.59765625</v>
      </c>
      <c r="Q1834">
        <v>1038</v>
      </c>
      <c r="R1834">
        <v>761000</v>
      </c>
      <c r="S1834">
        <v>635408</v>
      </c>
      <c r="T1834">
        <v>0.834964520367936</v>
      </c>
      <c r="U1834">
        <v>1</v>
      </c>
    </row>
    <row r="1835" spans="1:21" x14ac:dyDescent="0.4">
      <c r="A1835">
        <v>1833</v>
      </c>
      <c r="B1835" t="s">
        <v>12062</v>
      </c>
      <c r="C1835" s="1">
        <v>44256</v>
      </c>
      <c r="D1835" t="s">
        <v>3041</v>
      </c>
      <c r="F1835">
        <v>20</v>
      </c>
      <c r="G1835">
        <v>20</v>
      </c>
      <c r="H1835">
        <v>10</v>
      </c>
      <c r="I1835">
        <v>20</v>
      </c>
      <c r="J1835">
        <v>20</v>
      </c>
      <c r="K1835">
        <v>173</v>
      </c>
      <c r="L1835">
        <v>154</v>
      </c>
      <c r="M1835">
        <v>127</v>
      </c>
      <c r="N1835">
        <v>1</v>
      </c>
      <c r="O1835">
        <v>1</v>
      </c>
      <c r="P1835">
        <v>0</v>
      </c>
      <c r="Q1835">
        <v>955</v>
      </c>
      <c r="R1835">
        <v>761000</v>
      </c>
      <c r="S1835">
        <v>2192099</v>
      </c>
      <c r="T1835">
        <v>2.8805505913272</v>
      </c>
      <c r="U1835">
        <v>2</v>
      </c>
    </row>
    <row r="1836" spans="1:21" x14ac:dyDescent="0.4">
      <c r="A1836">
        <v>1834</v>
      </c>
      <c r="B1836" t="s">
        <v>12062</v>
      </c>
      <c r="C1836" s="1">
        <v>44256</v>
      </c>
      <c r="D1836" t="s">
        <v>3042</v>
      </c>
      <c r="E1836" t="s">
        <v>3043</v>
      </c>
      <c r="F1836">
        <v>10</v>
      </c>
      <c r="G1836">
        <v>20</v>
      </c>
      <c r="H1836">
        <v>40</v>
      </c>
      <c r="I1836">
        <v>30</v>
      </c>
      <c r="J1836">
        <v>20</v>
      </c>
      <c r="K1836">
        <v>21</v>
      </c>
      <c r="L1836">
        <v>23</v>
      </c>
      <c r="M1836">
        <v>23</v>
      </c>
      <c r="N1836">
        <v>1</v>
      </c>
      <c r="O1836">
        <v>1</v>
      </c>
      <c r="P1836">
        <v>20.242513020000001</v>
      </c>
      <c r="Q1836">
        <v>935</v>
      </c>
      <c r="R1836">
        <v>761000</v>
      </c>
      <c r="S1836">
        <v>516649</v>
      </c>
      <c r="T1836">
        <v>0.67890801576872495</v>
      </c>
      <c r="U1836">
        <v>1</v>
      </c>
    </row>
    <row r="1837" spans="1:21" x14ac:dyDescent="0.4">
      <c r="A1837">
        <v>1835</v>
      </c>
      <c r="B1837" t="s">
        <v>12062</v>
      </c>
      <c r="C1837" s="1">
        <v>44256</v>
      </c>
      <c r="D1837" t="s">
        <v>3044</v>
      </c>
      <c r="E1837" t="s">
        <v>3045</v>
      </c>
      <c r="F1837">
        <v>10</v>
      </c>
      <c r="G1837">
        <v>10</v>
      </c>
      <c r="H1837">
        <v>20</v>
      </c>
      <c r="I1837">
        <v>20</v>
      </c>
      <c r="J1837">
        <v>10</v>
      </c>
      <c r="K1837">
        <v>77</v>
      </c>
      <c r="L1837">
        <v>87</v>
      </c>
      <c r="M1837">
        <v>92</v>
      </c>
      <c r="N1837">
        <v>0</v>
      </c>
      <c r="O1837">
        <v>1</v>
      </c>
      <c r="P1837">
        <v>14.814778649999999</v>
      </c>
      <c r="Q1837">
        <v>4276</v>
      </c>
      <c r="R1837">
        <v>761000</v>
      </c>
      <c r="S1837">
        <v>4034721</v>
      </c>
      <c r="T1837">
        <v>5.3018672798948696</v>
      </c>
      <c r="U1837">
        <v>3</v>
      </c>
    </row>
    <row r="1838" spans="1:21" x14ac:dyDescent="0.4">
      <c r="A1838">
        <v>1836</v>
      </c>
      <c r="B1838" t="s">
        <v>12062</v>
      </c>
      <c r="C1838" s="1">
        <v>44256</v>
      </c>
      <c r="D1838" t="s">
        <v>3046</v>
      </c>
      <c r="F1838">
        <v>10</v>
      </c>
      <c r="G1838">
        <v>10</v>
      </c>
      <c r="H1838">
        <v>10</v>
      </c>
      <c r="I1838">
        <v>20</v>
      </c>
      <c r="J1838">
        <v>30</v>
      </c>
      <c r="K1838">
        <v>59</v>
      </c>
      <c r="L1838">
        <v>47</v>
      </c>
      <c r="M1838">
        <v>40</v>
      </c>
      <c r="N1838">
        <v>0</v>
      </c>
      <c r="O1838">
        <v>0</v>
      </c>
      <c r="P1838">
        <v>0</v>
      </c>
      <c r="Q1838">
        <v>901</v>
      </c>
      <c r="R1838">
        <v>761000</v>
      </c>
      <c r="S1838">
        <v>1609588</v>
      </c>
      <c r="T1838">
        <v>2.1150959264126099</v>
      </c>
      <c r="U1838">
        <v>2</v>
      </c>
    </row>
    <row r="1839" spans="1:21" x14ac:dyDescent="0.4">
      <c r="A1839">
        <v>1837</v>
      </c>
      <c r="B1839" t="s">
        <v>12062</v>
      </c>
      <c r="C1839" s="1">
        <v>44228</v>
      </c>
      <c r="D1839" t="s">
        <v>3047</v>
      </c>
      <c r="E1839" t="s">
        <v>3048</v>
      </c>
      <c r="F1839">
        <v>10</v>
      </c>
      <c r="G1839">
        <v>30</v>
      </c>
      <c r="H1839">
        <v>50</v>
      </c>
      <c r="I1839">
        <v>30</v>
      </c>
      <c r="J1839">
        <v>10</v>
      </c>
      <c r="K1839">
        <v>65</v>
      </c>
      <c r="L1839">
        <v>81</v>
      </c>
      <c r="M1839">
        <v>110</v>
      </c>
      <c r="N1839">
        <v>2</v>
      </c>
      <c r="O1839">
        <v>1</v>
      </c>
      <c r="P1839">
        <v>9.6604817710000006</v>
      </c>
      <c r="Q1839">
        <v>796</v>
      </c>
      <c r="R1839">
        <v>750000</v>
      </c>
      <c r="S1839">
        <v>373537</v>
      </c>
      <c r="T1839">
        <v>0.49804933333333301</v>
      </c>
      <c r="U1839">
        <v>1</v>
      </c>
    </row>
    <row r="1840" spans="1:21" x14ac:dyDescent="0.4">
      <c r="A1840">
        <v>1838</v>
      </c>
      <c r="B1840" t="s">
        <v>12062</v>
      </c>
      <c r="C1840" s="1">
        <v>44228</v>
      </c>
      <c r="D1840" t="s">
        <v>3049</v>
      </c>
      <c r="E1840" t="s">
        <v>3050</v>
      </c>
      <c r="F1840">
        <v>10</v>
      </c>
      <c r="G1840">
        <v>10</v>
      </c>
      <c r="H1840">
        <v>20</v>
      </c>
      <c r="I1840">
        <v>20</v>
      </c>
      <c r="J1840">
        <v>10</v>
      </c>
      <c r="K1840">
        <v>90</v>
      </c>
      <c r="L1840">
        <v>85</v>
      </c>
      <c r="M1840">
        <v>84</v>
      </c>
      <c r="N1840">
        <v>1</v>
      </c>
      <c r="O1840">
        <v>2</v>
      </c>
      <c r="P1840">
        <v>13.366861979999999</v>
      </c>
      <c r="Q1840">
        <v>976</v>
      </c>
      <c r="R1840">
        <v>750000</v>
      </c>
      <c r="S1840">
        <v>584124</v>
      </c>
      <c r="T1840">
        <v>0.77883199999999997</v>
      </c>
      <c r="U1840">
        <v>1</v>
      </c>
    </row>
    <row r="1841" spans="1:21" x14ac:dyDescent="0.4">
      <c r="A1841">
        <v>1839</v>
      </c>
      <c r="B1841" t="s">
        <v>12062</v>
      </c>
      <c r="C1841" s="1">
        <v>44228</v>
      </c>
      <c r="D1841" t="s">
        <v>3051</v>
      </c>
      <c r="E1841" t="s">
        <v>3052</v>
      </c>
      <c r="F1841">
        <v>10</v>
      </c>
      <c r="G1841">
        <v>10</v>
      </c>
      <c r="H1841">
        <v>10</v>
      </c>
      <c r="I1841">
        <v>10</v>
      </c>
      <c r="J1841">
        <v>20</v>
      </c>
      <c r="K1841">
        <v>190</v>
      </c>
      <c r="L1841">
        <v>188</v>
      </c>
      <c r="M1841">
        <v>180</v>
      </c>
      <c r="N1841">
        <v>0</v>
      </c>
      <c r="O1841">
        <v>0</v>
      </c>
      <c r="P1841">
        <v>6.302734375</v>
      </c>
      <c r="Q1841">
        <v>1265</v>
      </c>
      <c r="R1841">
        <v>750000</v>
      </c>
      <c r="S1841">
        <v>1204648</v>
      </c>
      <c r="T1841">
        <v>1.6061973333333299</v>
      </c>
      <c r="U1841">
        <v>2</v>
      </c>
    </row>
    <row r="1842" spans="1:21" x14ac:dyDescent="0.4">
      <c r="A1842">
        <v>1840</v>
      </c>
      <c r="B1842" t="s">
        <v>12062</v>
      </c>
      <c r="C1842" s="1">
        <v>44228</v>
      </c>
      <c r="D1842" t="s">
        <v>3053</v>
      </c>
      <c r="E1842" t="s">
        <v>3054</v>
      </c>
      <c r="F1842">
        <v>10</v>
      </c>
      <c r="G1842">
        <v>20</v>
      </c>
      <c r="H1842">
        <v>50</v>
      </c>
      <c r="I1842">
        <v>20</v>
      </c>
      <c r="J1842">
        <v>10</v>
      </c>
      <c r="K1842">
        <v>246</v>
      </c>
      <c r="L1842">
        <v>237</v>
      </c>
      <c r="M1842">
        <v>210</v>
      </c>
      <c r="N1842">
        <v>1</v>
      </c>
      <c r="O1842">
        <v>0</v>
      </c>
      <c r="P1842">
        <v>11.588216149999999</v>
      </c>
      <c r="Q1842">
        <v>1400</v>
      </c>
      <c r="R1842">
        <v>750000</v>
      </c>
      <c r="S1842">
        <v>854436</v>
      </c>
      <c r="T1842">
        <v>1.139248</v>
      </c>
      <c r="U1842">
        <v>1</v>
      </c>
    </row>
    <row r="1843" spans="1:21" x14ac:dyDescent="0.4">
      <c r="A1843">
        <v>1841</v>
      </c>
      <c r="B1843" t="s">
        <v>12062</v>
      </c>
      <c r="C1843" s="1">
        <v>44228</v>
      </c>
      <c r="D1843" t="s">
        <v>3055</v>
      </c>
      <c r="F1843">
        <v>10</v>
      </c>
      <c r="G1843">
        <v>20</v>
      </c>
      <c r="H1843">
        <v>30</v>
      </c>
      <c r="I1843">
        <v>30</v>
      </c>
      <c r="J1843">
        <v>10</v>
      </c>
      <c r="K1843">
        <v>179</v>
      </c>
      <c r="L1843">
        <v>198</v>
      </c>
      <c r="M1843">
        <v>202</v>
      </c>
      <c r="N1843">
        <v>0</v>
      </c>
      <c r="O1843">
        <v>1</v>
      </c>
      <c r="P1843">
        <v>0</v>
      </c>
      <c r="Q1843">
        <v>899</v>
      </c>
      <c r="R1843">
        <v>750000</v>
      </c>
      <c r="S1843">
        <v>397736</v>
      </c>
      <c r="T1843">
        <v>0.53031466666666605</v>
      </c>
      <c r="U1843">
        <v>1</v>
      </c>
    </row>
    <row r="1844" spans="1:21" x14ac:dyDescent="0.4">
      <c r="A1844">
        <v>1842</v>
      </c>
      <c r="B1844" t="s">
        <v>12062</v>
      </c>
      <c r="C1844" s="1">
        <v>44228</v>
      </c>
      <c r="D1844" t="s">
        <v>3056</v>
      </c>
      <c r="F1844">
        <v>20</v>
      </c>
      <c r="G1844">
        <v>20</v>
      </c>
      <c r="H1844">
        <v>10</v>
      </c>
      <c r="I1844">
        <v>20</v>
      </c>
      <c r="J1844">
        <v>20</v>
      </c>
      <c r="K1844">
        <v>90</v>
      </c>
      <c r="L1844">
        <v>82</v>
      </c>
      <c r="M1844">
        <v>85</v>
      </c>
      <c r="N1844">
        <v>0</v>
      </c>
      <c r="O1844">
        <v>1</v>
      </c>
      <c r="P1844">
        <v>0</v>
      </c>
      <c r="Q1844">
        <v>1002</v>
      </c>
      <c r="R1844">
        <v>750000</v>
      </c>
      <c r="S1844">
        <v>1744552</v>
      </c>
      <c r="T1844">
        <v>2.3260693333333302</v>
      </c>
      <c r="U1844">
        <v>2</v>
      </c>
    </row>
    <row r="1845" spans="1:21" x14ac:dyDescent="0.4">
      <c r="A1845">
        <v>1843</v>
      </c>
      <c r="B1845" t="s">
        <v>12063</v>
      </c>
      <c r="C1845" s="1">
        <v>45108</v>
      </c>
      <c r="D1845" t="s">
        <v>3057</v>
      </c>
      <c r="E1845" t="s">
        <v>3058</v>
      </c>
      <c r="F1845">
        <v>10</v>
      </c>
      <c r="G1845">
        <v>10</v>
      </c>
      <c r="H1845">
        <v>20</v>
      </c>
      <c r="I1845">
        <v>20</v>
      </c>
      <c r="J1845">
        <v>20</v>
      </c>
      <c r="K1845">
        <v>24</v>
      </c>
      <c r="L1845">
        <v>20</v>
      </c>
      <c r="M1845">
        <v>14</v>
      </c>
      <c r="N1845">
        <v>2</v>
      </c>
      <c r="O1845">
        <v>1</v>
      </c>
      <c r="P1845">
        <v>9.7208116320000002</v>
      </c>
      <c r="Q1845">
        <v>2088</v>
      </c>
      <c r="R1845">
        <v>77000</v>
      </c>
      <c r="S1845">
        <v>611260</v>
      </c>
      <c r="T1845">
        <v>7.93844155844155</v>
      </c>
      <c r="U1845">
        <v>3</v>
      </c>
    </row>
    <row r="1846" spans="1:21" x14ac:dyDescent="0.4">
      <c r="A1846">
        <v>1844</v>
      </c>
      <c r="B1846" t="s">
        <v>12063</v>
      </c>
      <c r="C1846" s="1">
        <v>45108</v>
      </c>
      <c r="D1846" t="s">
        <v>3059</v>
      </c>
      <c r="E1846" t="s">
        <v>3060</v>
      </c>
      <c r="F1846">
        <v>10</v>
      </c>
      <c r="G1846">
        <v>10</v>
      </c>
      <c r="H1846">
        <v>30</v>
      </c>
      <c r="I1846">
        <v>10</v>
      </c>
      <c r="J1846">
        <v>20</v>
      </c>
      <c r="K1846">
        <v>27</v>
      </c>
      <c r="L1846">
        <v>27</v>
      </c>
      <c r="M1846">
        <v>25</v>
      </c>
      <c r="N1846">
        <v>2</v>
      </c>
      <c r="O1846">
        <v>1</v>
      </c>
      <c r="P1846">
        <v>8.2805989580000006</v>
      </c>
      <c r="Q1846">
        <v>2884</v>
      </c>
      <c r="R1846">
        <v>77000</v>
      </c>
      <c r="S1846">
        <v>90775</v>
      </c>
      <c r="T1846">
        <v>1.1788961038960999</v>
      </c>
      <c r="U1846">
        <v>2</v>
      </c>
    </row>
    <row r="1847" spans="1:21" x14ac:dyDescent="0.4">
      <c r="A1847">
        <v>1845</v>
      </c>
      <c r="B1847" t="s">
        <v>12063</v>
      </c>
      <c r="C1847" s="1">
        <v>45108</v>
      </c>
      <c r="D1847" t="s">
        <v>3061</v>
      </c>
      <c r="E1847" t="s">
        <v>3062</v>
      </c>
      <c r="F1847">
        <v>20</v>
      </c>
      <c r="G1847">
        <v>10</v>
      </c>
      <c r="H1847">
        <v>10</v>
      </c>
      <c r="I1847">
        <v>20</v>
      </c>
      <c r="J1847">
        <v>20</v>
      </c>
      <c r="K1847">
        <v>41</v>
      </c>
      <c r="L1847">
        <v>13</v>
      </c>
      <c r="M1847">
        <v>19</v>
      </c>
      <c r="N1847">
        <v>2</v>
      </c>
      <c r="O1847">
        <v>1</v>
      </c>
      <c r="P1847">
        <v>7.4607204859999996</v>
      </c>
      <c r="Q1847">
        <v>2778</v>
      </c>
      <c r="R1847">
        <v>77000</v>
      </c>
      <c r="S1847">
        <v>114045</v>
      </c>
      <c r="T1847">
        <v>1.48110389610389</v>
      </c>
      <c r="U1847">
        <v>2</v>
      </c>
    </row>
    <row r="1848" spans="1:21" x14ac:dyDescent="0.4">
      <c r="A1848">
        <v>1846</v>
      </c>
      <c r="B1848" t="s">
        <v>12063</v>
      </c>
      <c r="C1848" s="1">
        <v>45108</v>
      </c>
      <c r="D1848" t="s">
        <v>3063</v>
      </c>
      <c r="E1848" t="s">
        <v>3064</v>
      </c>
      <c r="F1848">
        <v>10</v>
      </c>
      <c r="G1848">
        <v>20</v>
      </c>
      <c r="H1848">
        <v>30</v>
      </c>
      <c r="I1848">
        <v>20</v>
      </c>
      <c r="J1848">
        <v>20</v>
      </c>
      <c r="K1848">
        <v>148</v>
      </c>
      <c r="L1848">
        <v>156</v>
      </c>
      <c r="M1848">
        <v>152</v>
      </c>
      <c r="N1848">
        <v>2</v>
      </c>
      <c r="O1848">
        <v>1</v>
      </c>
      <c r="P1848">
        <v>10.158745659999999</v>
      </c>
      <c r="Q1848">
        <v>912</v>
      </c>
      <c r="R1848">
        <v>77000</v>
      </c>
      <c r="S1848">
        <v>79384</v>
      </c>
      <c r="T1848">
        <v>1.03096103896103</v>
      </c>
      <c r="U1848">
        <v>1</v>
      </c>
    </row>
    <row r="1849" spans="1:21" x14ac:dyDescent="0.4">
      <c r="A1849">
        <v>1847</v>
      </c>
      <c r="B1849" t="s">
        <v>12063</v>
      </c>
      <c r="C1849" s="1">
        <v>45078</v>
      </c>
      <c r="D1849" t="s">
        <v>3065</v>
      </c>
      <c r="E1849" t="s">
        <v>3066</v>
      </c>
      <c r="F1849">
        <v>10</v>
      </c>
      <c r="G1849">
        <v>20</v>
      </c>
      <c r="H1849">
        <v>10</v>
      </c>
      <c r="I1849">
        <v>10</v>
      </c>
      <c r="J1849">
        <v>50</v>
      </c>
      <c r="K1849">
        <v>16</v>
      </c>
      <c r="L1849">
        <v>4</v>
      </c>
      <c r="M1849">
        <v>3</v>
      </c>
      <c r="N1849">
        <v>0</v>
      </c>
      <c r="O1849">
        <v>1</v>
      </c>
      <c r="P1849">
        <v>4.8338758679999998</v>
      </c>
      <c r="Q1849">
        <v>578</v>
      </c>
      <c r="R1849">
        <v>75400</v>
      </c>
      <c r="S1849">
        <v>83154</v>
      </c>
      <c r="T1849">
        <v>1.10283819628647</v>
      </c>
      <c r="U1849">
        <v>1</v>
      </c>
    </row>
    <row r="1850" spans="1:21" x14ac:dyDescent="0.4">
      <c r="A1850">
        <v>1848</v>
      </c>
      <c r="B1850" t="s">
        <v>12063</v>
      </c>
      <c r="C1850" s="1">
        <v>45078</v>
      </c>
      <c r="D1850" t="s">
        <v>3067</v>
      </c>
      <c r="E1850" t="s">
        <v>3068</v>
      </c>
      <c r="F1850">
        <v>10</v>
      </c>
      <c r="G1850">
        <v>10</v>
      </c>
      <c r="H1850">
        <v>10</v>
      </c>
      <c r="I1850">
        <v>20</v>
      </c>
      <c r="J1850">
        <v>20</v>
      </c>
      <c r="K1850">
        <v>59</v>
      </c>
      <c r="L1850">
        <v>52</v>
      </c>
      <c r="M1850">
        <v>25</v>
      </c>
      <c r="N1850">
        <v>2</v>
      </c>
      <c r="O1850">
        <v>1</v>
      </c>
      <c r="P1850">
        <v>9.8323567710000006</v>
      </c>
      <c r="Q1850">
        <v>923</v>
      </c>
      <c r="R1850">
        <v>75400</v>
      </c>
      <c r="S1850">
        <v>133036</v>
      </c>
      <c r="T1850">
        <v>1.76440318302387</v>
      </c>
      <c r="U1850">
        <v>2</v>
      </c>
    </row>
    <row r="1851" spans="1:21" x14ac:dyDescent="0.4">
      <c r="A1851">
        <v>1849</v>
      </c>
      <c r="B1851" t="s">
        <v>12063</v>
      </c>
      <c r="C1851" s="1">
        <v>45078</v>
      </c>
      <c r="D1851" t="s">
        <v>3069</v>
      </c>
      <c r="E1851" t="s">
        <v>3070</v>
      </c>
      <c r="F1851">
        <v>20</v>
      </c>
      <c r="G1851">
        <v>10</v>
      </c>
      <c r="H1851">
        <v>50</v>
      </c>
      <c r="I1851">
        <v>20</v>
      </c>
      <c r="J1851">
        <v>30</v>
      </c>
      <c r="K1851">
        <v>79</v>
      </c>
      <c r="L1851">
        <v>92</v>
      </c>
      <c r="M1851">
        <v>31</v>
      </c>
      <c r="N1851">
        <v>2</v>
      </c>
      <c r="O1851">
        <v>1</v>
      </c>
      <c r="P1851">
        <v>4.5416666670000003</v>
      </c>
      <c r="Q1851">
        <v>757</v>
      </c>
      <c r="R1851">
        <v>75400</v>
      </c>
      <c r="S1851">
        <v>53513</v>
      </c>
      <c r="T1851">
        <v>0.70972148541114</v>
      </c>
      <c r="U1851">
        <v>1</v>
      </c>
    </row>
    <row r="1852" spans="1:21" x14ac:dyDescent="0.4">
      <c r="A1852">
        <v>1850</v>
      </c>
      <c r="B1852" t="s">
        <v>12063</v>
      </c>
      <c r="C1852" s="1">
        <v>45078</v>
      </c>
      <c r="D1852" t="s">
        <v>3071</v>
      </c>
      <c r="E1852" t="s">
        <v>3072</v>
      </c>
      <c r="F1852">
        <v>20</v>
      </c>
      <c r="G1852">
        <v>10</v>
      </c>
      <c r="H1852">
        <v>20</v>
      </c>
      <c r="I1852">
        <v>20</v>
      </c>
      <c r="J1852">
        <v>30</v>
      </c>
      <c r="K1852">
        <v>73</v>
      </c>
      <c r="L1852">
        <v>30</v>
      </c>
      <c r="M1852">
        <v>23</v>
      </c>
      <c r="N1852">
        <v>2</v>
      </c>
      <c r="O1852">
        <v>1</v>
      </c>
      <c r="P1852">
        <v>4.2925347220000001</v>
      </c>
      <c r="Q1852">
        <v>3323</v>
      </c>
      <c r="R1852">
        <v>75400</v>
      </c>
      <c r="S1852">
        <v>110651</v>
      </c>
      <c r="T1852">
        <v>1.4675198938992</v>
      </c>
      <c r="U1852">
        <v>2</v>
      </c>
    </row>
    <row r="1853" spans="1:21" x14ac:dyDescent="0.4">
      <c r="A1853">
        <v>1851</v>
      </c>
      <c r="B1853" t="s">
        <v>12063</v>
      </c>
      <c r="C1853" s="1">
        <v>45078</v>
      </c>
      <c r="D1853" t="s">
        <v>3073</v>
      </c>
      <c r="E1853" t="s">
        <v>3074</v>
      </c>
      <c r="F1853">
        <v>10</v>
      </c>
      <c r="G1853">
        <v>10</v>
      </c>
      <c r="H1853">
        <v>30</v>
      </c>
      <c r="I1853">
        <v>20</v>
      </c>
      <c r="J1853">
        <v>10</v>
      </c>
      <c r="K1853">
        <v>199</v>
      </c>
      <c r="L1853">
        <v>194</v>
      </c>
      <c r="M1853">
        <v>184</v>
      </c>
      <c r="N1853">
        <v>2</v>
      </c>
      <c r="O1853">
        <v>2</v>
      </c>
      <c r="P1853">
        <v>13.42588976</v>
      </c>
      <c r="Q1853">
        <v>1044</v>
      </c>
      <c r="R1853">
        <v>75400</v>
      </c>
      <c r="S1853">
        <v>112843</v>
      </c>
      <c r="T1853">
        <v>1.49659151193633</v>
      </c>
      <c r="U1853">
        <v>2</v>
      </c>
    </row>
    <row r="1854" spans="1:21" x14ac:dyDescent="0.4">
      <c r="A1854">
        <v>1852</v>
      </c>
      <c r="B1854" t="s">
        <v>12063</v>
      </c>
      <c r="C1854" s="1">
        <v>45078</v>
      </c>
      <c r="D1854" t="s">
        <v>3075</v>
      </c>
      <c r="E1854" t="s">
        <v>3076</v>
      </c>
      <c r="F1854">
        <v>10</v>
      </c>
      <c r="G1854">
        <v>10</v>
      </c>
      <c r="H1854">
        <v>10</v>
      </c>
      <c r="I1854">
        <v>20</v>
      </c>
      <c r="J1854">
        <v>20</v>
      </c>
      <c r="K1854">
        <v>239</v>
      </c>
      <c r="L1854">
        <v>243</v>
      </c>
      <c r="M1854">
        <v>231</v>
      </c>
      <c r="N1854">
        <v>2</v>
      </c>
      <c r="O1854">
        <v>1</v>
      </c>
      <c r="P1854">
        <v>8.4664713539999994</v>
      </c>
      <c r="Q1854">
        <v>1013</v>
      </c>
      <c r="R1854">
        <v>75400</v>
      </c>
      <c r="S1854">
        <v>88317</v>
      </c>
      <c r="T1854">
        <v>1.1713129973474801</v>
      </c>
      <c r="U1854">
        <v>2</v>
      </c>
    </row>
    <row r="1855" spans="1:21" x14ac:dyDescent="0.4">
      <c r="A1855">
        <v>1853</v>
      </c>
      <c r="B1855" t="s">
        <v>12063</v>
      </c>
      <c r="C1855" s="1">
        <v>45078</v>
      </c>
      <c r="D1855" t="s">
        <v>3077</v>
      </c>
      <c r="E1855" t="s">
        <v>3078</v>
      </c>
      <c r="F1855">
        <v>20</v>
      </c>
      <c r="G1855">
        <v>20</v>
      </c>
      <c r="H1855">
        <v>10</v>
      </c>
      <c r="I1855">
        <v>20</v>
      </c>
      <c r="J1855">
        <v>40</v>
      </c>
      <c r="K1855">
        <v>25</v>
      </c>
      <c r="L1855">
        <v>22</v>
      </c>
      <c r="M1855">
        <v>21</v>
      </c>
      <c r="N1855">
        <v>2</v>
      </c>
      <c r="O1855">
        <v>1</v>
      </c>
      <c r="P1855">
        <v>6.8355034720000001</v>
      </c>
      <c r="Q1855">
        <v>517</v>
      </c>
      <c r="R1855">
        <v>75400</v>
      </c>
      <c r="S1855">
        <v>68318</v>
      </c>
      <c r="T1855">
        <v>0.90607427055702905</v>
      </c>
      <c r="U1855">
        <v>1</v>
      </c>
    </row>
    <row r="1856" spans="1:21" x14ac:dyDescent="0.4">
      <c r="A1856">
        <v>1854</v>
      </c>
      <c r="B1856" t="s">
        <v>12063</v>
      </c>
      <c r="C1856" s="1">
        <v>45078</v>
      </c>
      <c r="D1856" t="s">
        <v>3079</v>
      </c>
      <c r="E1856" t="s">
        <v>3080</v>
      </c>
      <c r="F1856">
        <v>20</v>
      </c>
      <c r="G1856">
        <v>20</v>
      </c>
      <c r="H1856">
        <v>20</v>
      </c>
      <c r="I1856">
        <v>10</v>
      </c>
      <c r="J1856">
        <v>40</v>
      </c>
      <c r="K1856">
        <v>20</v>
      </c>
      <c r="L1856">
        <v>14</v>
      </c>
      <c r="M1856">
        <v>7</v>
      </c>
      <c r="N1856">
        <v>2</v>
      </c>
      <c r="O1856">
        <v>1</v>
      </c>
      <c r="P1856">
        <v>6.9807942709999997</v>
      </c>
      <c r="Q1856">
        <v>976</v>
      </c>
      <c r="R1856">
        <v>75400</v>
      </c>
      <c r="S1856">
        <v>101105</v>
      </c>
      <c r="T1856">
        <v>1.3409151193633899</v>
      </c>
      <c r="U1856">
        <v>2</v>
      </c>
    </row>
    <row r="1857" spans="1:21" x14ac:dyDescent="0.4">
      <c r="A1857">
        <v>1855</v>
      </c>
      <c r="B1857" t="s">
        <v>12063</v>
      </c>
      <c r="C1857" s="1">
        <v>45047</v>
      </c>
      <c r="D1857" t="s">
        <v>3081</v>
      </c>
      <c r="E1857" t="s">
        <v>3082</v>
      </c>
      <c r="F1857">
        <v>10</v>
      </c>
      <c r="G1857">
        <v>10</v>
      </c>
      <c r="H1857">
        <v>10</v>
      </c>
      <c r="I1857">
        <v>10</v>
      </c>
      <c r="J1857">
        <v>20</v>
      </c>
      <c r="K1857">
        <v>28</v>
      </c>
      <c r="L1857">
        <v>20</v>
      </c>
      <c r="M1857">
        <v>20</v>
      </c>
      <c r="N1857">
        <v>1</v>
      </c>
      <c r="O1857">
        <v>2</v>
      </c>
      <c r="P1857">
        <v>1.052734375</v>
      </c>
      <c r="Q1857">
        <v>738</v>
      </c>
      <c r="R1857">
        <v>72500</v>
      </c>
      <c r="S1857">
        <v>33350</v>
      </c>
      <c r="T1857">
        <v>0.46</v>
      </c>
      <c r="U1857">
        <v>1</v>
      </c>
    </row>
    <row r="1858" spans="1:21" x14ac:dyDescent="0.4">
      <c r="A1858">
        <v>1856</v>
      </c>
      <c r="B1858" t="s">
        <v>12063</v>
      </c>
      <c r="C1858" s="1">
        <v>45047</v>
      </c>
      <c r="D1858" t="s">
        <v>3083</v>
      </c>
      <c r="F1858">
        <v>10</v>
      </c>
      <c r="G1858">
        <v>10</v>
      </c>
      <c r="H1858">
        <v>20</v>
      </c>
      <c r="I1858">
        <v>10</v>
      </c>
      <c r="J1858">
        <v>10</v>
      </c>
      <c r="K1858">
        <v>236</v>
      </c>
      <c r="L1858">
        <v>238</v>
      </c>
      <c r="M1858">
        <v>247</v>
      </c>
      <c r="N1858">
        <v>0</v>
      </c>
      <c r="O1858">
        <v>1</v>
      </c>
      <c r="P1858">
        <v>0</v>
      </c>
      <c r="Q1858">
        <v>555</v>
      </c>
      <c r="R1858">
        <v>72500</v>
      </c>
      <c r="S1858">
        <v>72271</v>
      </c>
      <c r="T1858">
        <v>0.996841379310344</v>
      </c>
      <c r="U1858">
        <v>1</v>
      </c>
    </row>
    <row r="1859" spans="1:21" x14ac:dyDescent="0.4">
      <c r="A1859">
        <v>1857</v>
      </c>
      <c r="B1859" t="s">
        <v>12063</v>
      </c>
      <c r="C1859" s="1">
        <v>45047</v>
      </c>
      <c r="D1859" t="s">
        <v>3084</v>
      </c>
      <c r="E1859" t="s">
        <v>3085</v>
      </c>
      <c r="F1859">
        <v>20</v>
      </c>
      <c r="G1859">
        <v>10</v>
      </c>
      <c r="H1859">
        <v>10</v>
      </c>
      <c r="I1859">
        <v>20</v>
      </c>
      <c r="J1859">
        <v>20</v>
      </c>
      <c r="K1859">
        <v>17</v>
      </c>
      <c r="L1859">
        <v>16</v>
      </c>
      <c r="M1859">
        <v>15</v>
      </c>
      <c r="N1859">
        <v>0</v>
      </c>
      <c r="O1859">
        <v>1</v>
      </c>
      <c r="P1859">
        <v>0.20800781300000001</v>
      </c>
      <c r="Q1859">
        <v>866</v>
      </c>
      <c r="R1859">
        <v>72500</v>
      </c>
      <c r="S1859">
        <v>209326</v>
      </c>
      <c r="T1859">
        <v>2.88725517241379</v>
      </c>
      <c r="U1859">
        <v>2</v>
      </c>
    </row>
    <row r="1860" spans="1:21" x14ac:dyDescent="0.4">
      <c r="A1860">
        <v>1858</v>
      </c>
      <c r="B1860" t="s">
        <v>12063</v>
      </c>
      <c r="C1860" s="1">
        <v>45047</v>
      </c>
      <c r="D1860" t="s">
        <v>3086</v>
      </c>
      <c r="E1860" t="s">
        <v>3087</v>
      </c>
      <c r="F1860">
        <v>10</v>
      </c>
      <c r="G1860">
        <v>10</v>
      </c>
      <c r="H1860">
        <v>20</v>
      </c>
      <c r="I1860">
        <v>10</v>
      </c>
      <c r="J1860">
        <v>20</v>
      </c>
      <c r="K1860">
        <v>19</v>
      </c>
      <c r="L1860">
        <v>12</v>
      </c>
      <c r="M1860">
        <v>10</v>
      </c>
      <c r="N1860">
        <v>2</v>
      </c>
      <c r="O1860">
        <v>2</v>
      </c>
      <c r="P1860">
        <v>9.8138020830000006</v>
      </c>
      <c r="Q1860">
        <v>703</v>
      </c>
      <c r="R1860">
        <v>72500</v>
      </c>
      <c r="S1860">
        <v>84782</v>
      </c>
      <c r="T1860">
        <v>1.1694068965517199</v>
      </c>
      <c r="U1860">
        <v>2</v>
      </c>
    </row>
    <row r="1861" spans="1:21" x14ac:dyDescent="0.4">
      <c r="A1861">
        <v>1859</v>
      </c>
      <c r="B1861" t="s">
        <v>12063</v>
      </c>
      <c r="C1861" s="1">
        <v>45047</v>
      </c>
      <c r="D1861" t="s">
        <v>3088</v>
      </c>
      <c r="E1861" t="s">
        <v>3089</v>
      </c>
      <c r="F1861">
        <v>10</v>
      </c>
      <c r="G1861">
        <v>10</v>
      </c>
      <c r="H1861">
        <v>20</v>
      </c>
      <c r="I1861">
        <v>20</v>
      </c>
      <c r="J1861">
        <v>10</v>
      </c>
      <c r="K1861">
        <v>18</v>
      </c>
      <c r="L1861">
        <v>18</v>
      </c>
      <c r="M1861">
        <v>15</v>
      </c>
      <c r="N1861">
        <v>2</v>
      </c>
      <c r="O1861">
        <v>2</v>
      </c>
      <c r="P1861">
        <v>10.73936632</v>
      </c>
      <c r="Q1861">
        <v>1581</v>
      </c>
      <c r="R1861">
        <v>72500</v>
      </c>
      <c r="S1861">
        <v>304700</v>
      </c>
      <c r="T1861">
        <v>4.2027586206896501</v>
      </c>
      <c r="U1861">
        <v>2</v>
      </c>
    </row>
    <row r="1862" spans="1:21" x14ac:dyDescent="0.4">
      <c r="A1862">
        <v>1860</v>
      </c>
      <c r="B1862" t="s">
        <v>12063</v>
      </c>
      <c r="C1862" s="1">
        <v>45047</v>
      </c>
      <c r="D1862" t="s">
        <v>3090</v>
      </c>
      <c r="F1862">
        <v>10</v>
      </c>
      <c r="G1862">
        <v>10</v>
      </c>
      <c r="H1862">
        <v>10</v>
      </c>
      <c r="I1862">
        <v>10</v>
      </c>
      <c r="J1862">
        <v>20</v>
      </c>
      <c r="K1862">
        <v>232</v>
      </c>
      <c r="L1862">
        <v>241</v>
      </c>
      <c r="M1862">
        <v>236</v>
      </c>
      <c r="N1862">
        <v>1</v>
      </c>
      <c r="O1862">
        <v>1</v>
      </c>
      <c r="P1862">
        <v>0</v>
      </c>
      <c r="Q1862">
        <v>990</v>
      </c>
      <c r="R1862">
        <v>72500</v>
      </c>
      <c r="S1862">
        <v>26742</v>
      </c>
      <c r="T1862">
        <v>0.36885517241379301</v>
      </c>
      <c r="U1862">
        <v>0</v>
      </c>
    </row>
    <row r="1863" spans="1:21" x14ac:dyDescent="0.4">
      <c r="A1863">
        <v>1861</v>
      </c>
      <c r="B1863" t="s">
        <v>12063</v>
      </c>
      <c r="C1863" s="1">
        <v>45047</v>
      </c>
      <c r="D1863" t="s">
        <v>3091</v>
      </c>
      <c r="E1863" t="s">
        <v>3092</v>
      </c>
      <c r="F1863">
        <v>10</v>
      </c>
      <c r="G1863">
        <v>10</v>
      </c>
      <c r="H1863">
        <v>20</v>
      </c>
      <c r="I1863">
        <v>20</v>
      </c>
      <c r="J1863">
        <v>10</v>
      </c>
      <c r="K1863">
        <v>20</v>
      </c>
      <c r="L1863">
        <v>18</v>
      </c>
      <c r="M1863">
        <v>16</v>
      </c>
      <c r="N1863">
        <v>2</v>
      </c>
      <c r="O1863">
        <v>1</v>
      </c>
      <c r="P1863">
        <v>8.4136284719999992</v>
      </c>
      <c r="Q1863">
        <v>2638</v>
      </c>
      <c r="R1863">
        <v>72500</v>
      </c>
      <c r="S1863">
        <v>453700</v>
      </c>
      <c r="T1863">
        <v>6.2579310344827501</v>
      </c>
      <c r="U1863">
        <v>3</v>
      </c>
    </row>
    <row r="1864" spans="1:21" x14ac:dyDescent="0.4">
      <c r="A1864">
        <v>1862</v>
      </c>
      <c r="B1864" t="s">
        <v>12063</v>
      </c>
      <c r="C1864" s="1">
        <v>45047</v>
      </c>
      <c r="D1864" t="s">
        <v>3093</v>
      </c>
      <c r="E1864" t="s">
        <v>3094</v>
      </c>
      <c r="F1864">
        <v>10</v>
      </c>
      <c r="G1864">
        <v>10</v>
      </c>
      <c r="H1864">
        <v>10</v>
      </c>
      <c r="I1864">
        <v>10</v>
      </c>
      <c r="J1864">
        <v>20</v>
      </c>
      <c r="K1864">
        <v>118</v>
      </c>
      <c r="L1864">
        <v>121</v>
      </c>
      <c r="M1864">
        <v>114</v>
      </c>
      <c r="N1864">
        <v>2</v>
      </c>
      <c r="O1864">
        <v>2</v>
      </c>
      <c r="P1864">
        <v>10.372504340000001</v>
      </c>
      <c r="Q1864">
        <v>770</v>
      </c>
      <c r="R1864">
        <v>72500</v>
      </c>
      <c r="S1864">
        <v>155715</v>
      </c>
      <c r="T1864">
        <v>2.14779310344827</v>
      </c>
      <c r="U1864">
        <v>2</v>
      </c>
    </row>
    <row r="1865" spans="1:21" x14ac:dyDescent="0.4">
      <c r="A1865">
        <v>1863</v>
      </c>
      <c r="B1865" t="s">
        <v>12063</v>
      </c>
      <c r="C1865" s="1">
        <v>45047</v>
      </c>
      <c r="D1865" t="s">
        <v>3095</v>
      </c>
      <c r="E1865" t="s">
        <v>3096</v>
      </c>
      <c r="F1865">
        <v>10</v>
      </c>
      <c r="G1865">
        <v>10</v>
      </c>
      <c r="H1865">
        <v>20</v>
      </c>
      <c r="I1865">
        <v>20</v>
      </c>
      <c r="J1865">
        <v>20</v>
      </c>
      <c r="K1865">
        <v>177</v>
      </c>
      <c r="L1865">
        <v>152</v>
      </c>
      <c r="M1865">
        <v>125</v>
      </c>
      <c r="N1865">
        <v>2</v>
      </c>
      <c r="O1865">
        <v>1</v>
      </c>
      <c r="P1865">
        <v>11.6328125</v>
      </c>
      <c r="Q1865">
        <v>3648</v>
      </c>
      <c r="R1865">
        <v>72500</v>
      </c>
      <c r="S1865">
        <v>383499</v>
      </c>
      <c r="T1865">
        <v>5.2896413793103401</v>
      </c>
      <c r="U1865">
        <v>3</v>
      </c>
    </row>
    <row r="1866" spans="1:21" x14ac:dyDescent="0.4">
      <c r="A1866">
        <v>1864</v>
      </c>
      <c r="B1866" t="s">
        <v>12063</v>
      </c>
      <c r="C1866" s="1">
        <v>45047</v>
      </c>
      <c r="D1866" t="s">
        <v>3097</v>
      </c>
      <c r="E1866" t="s">
        <v>3098</v>
      </c>
      <c r="F1866">
        <v>10</v>
      </c>
      <c r="G1866">
        <v>20</v>
      </c>
      <c r="H1866">
        <v>10</v>
      </c>
      <c r="I1866">
        <v>20</v>
      </c>
      <c r="J1866">
        <v>30</v>
      </c>
      <c r="K1866">
        <v>51</v>
      </c>
      <c r="L1866">
        <v>18</v>
      </c>
      <c r="M1866">
        <v>7</v>
      </c>
      <c r="N1866">
        <v>0</v>
      </c>
      <c r="O1866">
        <v>1</v>
      </c>
      <c r="P1866">
        <v>7.7940538190000002</v>
      </c>
      <c r="Q1866">
        <v>812</v>
      </c>
      <c r="R1866">
        <v>72500</v>
      </c>
      <c r="S1866">
        <v>235695</v>
      </c>
      <c r="T1866">
        <v>3.2509655172413701</v>
      </c>
      <c r="U1866">
        <v>2</v>
      </c>
    </row>
    <row r="1867" spans="1:21" x14ac:dyDescent="0.4">
      <c r="A1867">
        <v>1865</v>
      </c>
      <c r="B1867" t="s">
        <v>12063</v>
      </c>
      <c r="C1867" s="1">
        <v>45017</v>
      </c>
      <c r="D1867" t="s">
        <v>3099</v>
      </c>
      <c r="E1867" t="s">
        <v>3100</v>
      </c>
      <c r="F1867">
        <v>10</v>
      </c>
      <c r="G1867">
        <v>20</v>
      </c>
      <c r="H1867">
        <v>20</v>
      </c>
      <c r="I1867">
        <v>10</v>
      </c>
      <c r="J1867">
        <v>10</v>
      </c>
      <c r="K1867">
        <v>28</v>
      </c>
      <c r="L1867">
        <v>18</v>
      </c>
      <c r="M1867">
        <v>12</v>
      </c>
      <c r="N1867">
        <v>0</v>
      </c>
      <c r="O1867">
        <v>1</v>
      </c>
      <c r="P1867">
        <v>8.1500651039999994</v>
      </c>
      <c r="Q1867">
        <v>1872</v>
      </c>
      <c r="R1867">
        <v>69600</v>
      </c>
      <c r="S1867">
        <v>1204443</v>
      </c>
      <c r="T1867">
        <v>17.305215517241301</v>
      </c>
      <c r="U1867">
        <v>3</v>
      </c>
    </row>
    <row r="1868" spans="1:21" x14ac:dyDescent="0.4">
      <c r="A1868">
        <v>1866</v>
      </c>
      <c r="B1868" t="s">
        <v>12063</v>
      </c>
      <c r="C1868" s="1">
        <v>45017</v>
      </c>
      <c r="D1868" t="s">
        <v>3101</v>
      </c>
      <c r="E1868" t="s">
        <v>3102</v>
      </c>
      <c r="F1868">
        <v>30</v>
      </c>
      <c r="G1868">
        <v>20</v>
      </c>
      <c r="H1868">
        <v>20</v>
      </c>
      <c r="I1868">
        <v>20</v>
      </c>
      <c r="J1868">
        <v>50</v>
      </c>
      <c r="K1868">
        <v>204</v>
      </c>
      <c r="L1868">
        <v>193</v>
      </c>
      <c r="M1868">
        <v>197</v>
      </c>
      <c r="N1868">
        <v>2</v>
      </c>
      <c r="O1868">
        <v>1</v>
      </c>
      <c r="P1868">
        <v>7.0579427079999997</v>
      </c>
      <c r="Q1868">
        <v>855</v>
      </c>
      <c r="R1868">
        <v>69600</v>
      </c>
      <c r="S1868">
        <v>100030</v>
      </c>
      <c r="T1868">
        <v>1.43721264367816</v>
      </c>
      <c r="U1868">
        <v>2</v>
      </c>
    </row>
    <row r="1869" spans="1:21" x14ac:dyDescent="0.4">
      <c r="A1869">
        <v>1867</v>
      </c>
      <c r="B1869" t="s">
        <v>12063</v>
      </c>
      <c r="C1869" s="1">
        <v>45017</v>
      </c>
      <c r="D1869" t="s">
        <v>3103</v>
      </c>
      <c r="F1869">
        <v>10</v>
      </c>
      <c r="G1869">
        <v>10</v>
      </c>
      <c r="H1869">
        <v>10</v>
      </c>
      <c r="I1869">
        <v>20</v>
      </c>
      <c r="J1869">
        <v>10</v>
      </c>
      <c r="K1869">
        <v>24</v>
      </c>
      <c r="L1869">
        <v>13</v>
      </c>
      <c r="M1869">
        <v>13</v>
      </c>
      <c r="N1869">
        <v>0</v>
      </c>
      <c r="O1869">
        <v>1</v>
      </c>
      <c r="P1869">
        <v>0</v>
      </c>
      <c r="Q1869">
        <v>1128</v>
      </c>
      <c r="R1869">
        <v>69600</v>
      </c>
      <c r="S1869">
        <v>75301</v>
      </c>
      <c r="T1869">
        <v>1.0819109195402199</v>
      </c>
      <c r="U1869">
        <v>1</v>
      </c>
    </row>
    <row r="1870" spans="1:21" x14ac:dyDescent="0.4">
      <c r="A1870">
        <v>1868</v>
      </c>
      <c r="B1870" t="s">
        <v>12063</v>
      </c>
      <c r="C1870" s="1">
        <v>45017</v>
      </c>
      <c r="D1870" t="s">
        <v>3104</v>
      </c>
      <c r="E1870" t="s">
        <v>3105</v>
      </c>
      <c r="F1870">
        <v>20</v>
      </c>
      <c r="G1870">
        <v>10</v>
      </c>
      <c r="H1870">
        <v>10</v>
      </c>
      <c r="I1870">
        <v>20</v>
      </c>
      <c r="J1870">
        <v>30</v>
      </c>
      <c r="K1870">
        <v>57</v>
      </c>
      <c r="L1870">
        <v>51</v>
      </c>
      <c r="M1870">
        <v>45</v>
      </c>
      <c r="N1870">
        <v>2</v>
      </c>
      <c r="O1870">
        <v>1</v>
      </c>
      <c r="P1870">
        <v>10.96864149</v>
      </c>
      <c r="Q1870">
        <v>2434</v>
      </c>
      <c r="R1870">
        <v>69600</v>
      </c>
      <c r="S1870">
        <v>488861</v>
      </c>
      <c r="T1870">
        <v>7.0238649425287303</v>
      </c>
      <c r="U1870">
        <v>3</v>
      </c>
    </row>
    <row r="1871" spans="1:21" x14ac:dyDescent="0.4">
      <c r="A1871">
        <v>1869</v>
      </c>
      <c r="B1871" t="s">
        <v>12063</v>
      </c>
      <c r="C1871" s="1">
        <v>45017</v>
      </c>
      <c r="D1871" t="s">
        <v>3106</v>
      </c>
      <c r="E1871" t="s">
        <v>3107</v>
      </c>
      <c r="F1871">
        <v>10</v>
      </c>
      <c r="G1871">
        <v>10</v>
      </c>
      <c r="H1871">
        <v>20</v>
      </c>
      <c r="I1871">
        <v>20</v>
      </c>
      <c r="J1871">
        <v>10</v>
      </c>
      <c r="K1871">
        <v>14</v>
      </c>
      <c r="L1871">
        <v>12</v>
      </c>
      <c r="M1871">
        <v>15</v>
      </c>
      <c r="N1871">
        <v>0</v>
      </c>
      <c r="O1871">
        <v>2</v>
      </c>
      <c r="P1871">
        <v>3.5795355899999999</v>
      </c>
      <c r="Q1871">
        <v>818</v>
      </c>
      <c r="R1871">
        <v>69600</v>
      </c>
      <c r="S1871">
        <v>122310</v>
      </c>
      <c r="T1871">
        <v>1.75732758620689</v>
      </c>
      <c r="U1871">
        <v>2</v>
      </c>
    </row>
    <row r="1872" spans="1:21" x14ac:dyDescent="0.4">
      <c r="A1872">
        <v>1870</v>
      </c>
      <c r="B1872" t="s">
        <v>12063</v>
      </c>
      <c r="C1872" s="1">
        <v>45017</v>
      </c>
      <c r="D1872" t="s">
        <v>3108</v>
      </c>
      <c r="E1872" t="s">
        <v>3109</v>
      </c>
      <c r="F1872">
        <v>10</v>
      </c>
      <c r="G1872">
        <v>20</v>
      </c>
      <c r="H1872">
        <v>10</v>
      </c>
      <c r="I1872">
        <v>10</v>
      </c>
      <c r="J1872">
        <v>20</v>
      </c>
      <c r="K1872">
        <v>16</v>
      </c>
      <c r="L1872">
        <v>13</v>
      </c>
      <c r="M1872">
        <v>7</v>
      </c>
      <c r="N1872">
        <v>2</v>
      </c>
      <c r="O1872">
        <v>1</v>
      </c>
      <c r="P1872">
        <v>13.3937717</v>
      </c>
      <c r="Q1872">
        <v>6888</v>
      </c>
      <c r="R1872">
        <v>69600</v>
      </c>
      <c r="S1872">
        <v>265672</v>
      </c>
      <c r="T1872">
        <v>3.8171264367815998</v>
      </c>
      <c r="U1872">
        <v>2</v>
      </c>
    </row>
    <row r="1873" spans="1:21" x14ac:dyDescent="0.4">
      <c r="A1873">
        <v>1871</v>
      </c>
      <c r="B1873" t="s">
        <v>12063</v>
      </c>
      <c r="C1873" s="1">
        <v>45017</v>
      </c>
      <c r="D1873" t="s">
        <v>3110</v>
      </c>
      <c r="E1873" t="s">
        <v>3111</v>
      </c>
      <c r="F1873">
        <v>10</v>
      </c>
      <c r="G1873">
        <v>10</v>
      </c>
      <c r="H1873">
        <v>20</v>
      </c>
      <c r="I1873">
        <v>20</v>
      </c>
      <c r="J1873">
        <v>10</v>
      </c>
      <c r="K1873">
        <v>56</v>
      </c>
      <c r="L1873">
        <v>48</v>
      </c>
      <c r="M1873">
        <v>47</v>
      </c>
      <c r="N1873">
        <v>2</v>
      </c>
      <c r="O1873">
        <v>1</v>
      </c>
      <c r="P1873">
        <v>15.477105030000001</v>
      </c>
      <c r="Q1873">
        <v>5461</v>
      </c>
      <c r="R1873">
        <v>69600</v>
      </c>
      <c r="S1873">
        <v>14129</v>
      </c>
      <c r="T1873">
        <v>0.203002873563218</v>
      </c>
      <c r="U1873">
        <v>0</v>
      </c>
    </row>
    <row r="1874" spans="1:21" x14ac:dyDescent="0.4">
      <c r="A1874">
        <v>1872</v>
      </c>
      <c r="B1874" t="s">
        <v>12063</v>
      </c>
      <c r="C1874" s="1">
        <v>45017</v>
      </c>
      <c r="D1874" t="s">
        <v>3112</v>
      </c>
      <c r="E1874" t="s">
        <v>3113</v>
      </c>
      <c r="F1874">
        <v>10</v>
      </c>
      <c r="G1874">
        <v>10</v>
      </c>
      <c r="H1874">
        <v>20</v>
      </c>
      <c r="I1874">
        <v>20</v>
      </c>
      <c r="J1874">
        <v>20</v>
      </c>
      <c r="K1874">
        <v>26</v>
      </c>
      <c r="L1874">
        <v>14</v>
      </c>
      <c r="M1874">
        <v>18</v>
      </c>
      <c r="N1874">
        <v>2</v>
      </c>
      <c r="O1874">
        <v>1</v>
      </c>
      <c r="P1874">
        <v>14.74197049</v>
      </c>
      <c r="Q1874">
        <v>1822</v>
      </c>
      <c r="R1874">
        <v>69600</v>
      </c>
      <c r="S1874">
        <v>17493</v>
      </c>
      <c r="T1874">
        <v>0.25133620689655101</v>
      </c>
      <c r="U1874">
        <v>0</v>
      </c>
    </row>
    <row r="1875" spans="1:21" x14ac:dyDescent="0.4">
      <c r="A1875">
        <v>1873</v>
      </c>
      <c r="B1875" t="s">
        <v>12063</v>
      </c>
      <c r="C1875" s="1">
        <v>44986</v>
      </c>
      <c r="D1875" t="s">
        <v>3114</v>
      </c>
      <c r="E1875" t="s">
        <v>3115</v>
      </c>
      <c r="F1875">
        <v>20</v>
      </c>
      <c r="G1875">
        <v>10</v>
      </c>
      <c r="H1875">
        <v>40</v>
      </c>
      <c r="I1875">
        <v>20</v>
      </c>
      <c r="J1875">
        <v>30</v>
      </c>
      <c r="K1875">
        <v>21</v>
      </c>
      <c r="L1875">
        <v>10</v>
      </c>
      <c r="M1875">
        <v>18</v>
      </c>
      <c r="N1875">
        <v>2</v>
      </c>
      <c r="O1875">
        <v>1</v>
      </c>
      <c r="P1875">
        <v>15.45887587</v>
      </c>
      <c r="Q1875">
        <v>1375</v>
      </c>
      <c r="R1875">
        <v>67200</v>
      </c>
      <c r="S1875">
        <v>42398</v>
      </c>
      <c r="T1875">
        <v>0.63092261904761904</v>
      </c>
      <c r="U1875">
        <v>1</v>
      </c>
    </row>
    <row r="1876" spans="1:21" x14ac:dyDescent="0.4">
      <c r="A1876">
        <v>1874</v>
      </c>
      <c r="B1876" t="s">
        <v>12063</v>
      </c>
      <c r="C1876" s="1">
        <v>44986</v>
      </c>
      <c r="D1876" t="s">
        <v>3116</v>
      </c>
      <c r="E1876" t="s">
        <v>3117</v>
      </c>
      <c r="F1876">
        <v>20</v>
      </c>
      <c r="G1876">
        <v>20</v>
      </c>
      <c r="H1876">
        <v>40</v>
      </c>
      <c r="I1876">
        <v>20</v>
      </c>
      <c r="J1876">
        <v>20</v>
      </c>
      <c r="K1876">
        <v>28</v>
      </c>
      <c r="L1876">
        <v>21</v>
      </c>
      <c r="M1876">
        <v>19</v>
      </c>
      <c r="N1876">
        <v>2</v>
      </c>
      <c r="O1876">
        <v>1</v>
      </c>
      <c r="P1876">
        <v>8.3884548609999996</v>
      </c>
      <c r="Q1876">
        <v>1089</v>
      </c>
      <c r="R1876">
        <v>67200</v>
      </c>
      <c r="S1876">
        <v>49837</v>
      </c>
      <c r="T1876">
        <v>0.74162202380952302</v>
      </c>
      <c r="U1876">
        <v>1</v>
      </c>
    </row>
    <row r="1877" spans="1:21" x14ac:dyDescent="0.4">
      <c r="A1877">
        <v>1875</v>
      </c>
      <c r="B1877" t="s">
        <v>12063</v>
      </c>
      <c r="C1877" s="1">
        <v>44986</v>
      </c>
      <c r="D1877" t="s">
        <v>3118</v>
      </c>
      <c r="E1877" t="s">
        <v>3119</v>
      </c>
      <c r="F1877">
        <v>10</v>
      </c>
      <c r="G1877">
        <v>20</v>
      </c>
      <c r="H1877">
        <v>20</v>
      </c>
      <c r="I1877">
        <v>10</v>
      </c>
      <c r="J1877">
        <v>10</v>
      </c>
      <c r="K1877">
        <v>246</v>
      </c>
      <c r="L1877">
        <v>236</v>
      </c>
      <c r="M1877">
        <v>228</v>
      </c>
      <c r="N1877">
        <v>2</v>
      </c>
      <c r="O1877">
        <v>1</v>
      </c>
      <c r="P1877">
        <v>7.5112847220000001</v>
      </c>
      <c r="Q1877">
        <v>2274</v>
      </c>
      <c r="R1877">
        <v>67200</v>
      </c>
      <c r="S1877">
        <v>111147</v>
      </c>
      <c r="T1877">
        <v>1.65397321428571</v>
      </c>
      <c r="U1877">
        <v>2</v>
      </c>
    </row>
    <row r="1878" spans="1:21" x14ac:dyDescent="0.4">
      <c r="A1878">
        <v>1876</v>
      </c>
      <c r="B1878" t="s">
        <v>12063</v>
      </c>
      <c r="C1878" s="1">
        <v>44986</v>
      </c>
      <c r="D1878" t="s">
        <v>3120</v>
      </c>
      <c r="E1878" t="s">
        <v>3121</v>
      </c>
      <c r="F1878">
        <v>10</v>
      </c>
      <c r="G1878">
        <v>20</v>
      </c>
      <c r="H1878">
        <v>20</v>
      </c>
      <c r="I1878">
        <v>10</v>
      </c>
      <c r="J1878">
        <v>10</v>
      </c>
      <c r="K1878">
        <v>25</v>
      </c>
      <c r="L1878">
        <v>21</v>
      </c>
      <c r="M1878">
        <v>19</v>
      </c>
      <c r="N1878">
        <v>2</v>
      </c>
      <c r="O1878">
        <v>2</v>
      </c>
      <c r="P1878">
        <v>11.58072917</v>
      </c>
      <c r="Q1878">
        <v>2677</v>
      </c>
      <c r="R1878">
        <v>67200</v>
      </c>
      <c r="S1878">
        <v>708185</v>
      </c>
      <c r="T1878">
        <v>10.5384672619047</v>
      </c>
      <c r="U1878">
        <v>3</v>
      </c>
    </row>
    <row r="1879" spans="1:21" x14ac:dyDescent="0.4">
      <c r="A1879">
        <v>1877</v>
      </c>
      <c r="B1879" t="s">
        <v>12063</v>
      </c>
      <c r="C1879" s="1">
        <v>44986</v>
      </c>
      <c r="D1879" t="s">
        <v>3122</v>
      </c>
      <c r="E1879" t="s">
        <v>3123</v>
      </c>
      <c r="F1879">
        <v>10</v>
      </c>
      <c r="G1879">
        <v>10</v>
      </c>
      <c r="H1879">
        <v>20</v>
      </c>
      <c r="I1879">
        <v>20</v>
      </c>
      <c r="J1879">
        <v>30</v>
      </c>
      <c r="K1879">
        <v>149</v>
      </c>
      <c r="L1879">
        <v>165</v>
      </c>
      <c r="M1879">
        <v>105</v>
      </c>
      <c r="N1879">
        <v>1</v>
      </c>
      <c r="O1879">
        <v>1</v>
      </c>
      <c r="P1879">
        <v>8.5024956599999992</v>
      </c>
      <c r="Q1879">
        <v>1054</v>
      </c>
      <c r="R1879">
        <v>67200</v>
      </c>
      <c r="S1879">
        <v>116395</v>
      </c>
      <c r="T1879">
        <v>1.73206845238095</v>
      </c>
      <c r="U1879">
        <v>2</v>
      </c>
    </row>
    <row r="1880" spans="1:21" x14ac:dyDescent="0.4">
      <c r="A1880">
        <v>1878</v>
      </c>
      <c r="B1880" t="s">
        <v>12063</v>
      </c>
      <c r="C1880" s="1">
        <v>44986</v>
      </c>
      <c r="D1880" t="s">
        <v>3124</v>
      </c>
      <c r="E1880" t="s">
        <v>3125</v>
      </c>
      <c r="F1880">
        <v>10</v>
      </c>
      <c r="G1880">
        <v>10</v>
      </c>
      <c r="H1880">
        <v>20</v>
      </c>
      <c r="I1880">
        <v>10</v>
      </c>
      <c r="J1880">
        <v>10</v>
      </c>
      <c r="K1880">
        <v>23</v>
      </c>
      <c r="L1880">
        <v>18</v>
      </c>
      <c r="M1880">
        <v>17</v>
      </c>
      <c r="N1880">
        <v>2</v>
      </c>
      <c r="O1880">
        <v>2</v>
      </c>
      <c r="P1880">
        <v>7.7970920140000004</v>
      </c>
      <c r="Q1880">
        <v>3191</v>
      </c>
      <c r="R1880">
        <v>67200</v>
      </c>
      <c r="S1880">
        <v>352657</v>
      </c>
      <c r="T1880">
        <v>5.2478720238095198</v>
      </c>
      <c r="U1880">
        <v>3</v>
      </c>
    </row>
    <row r="1881" spans="1:21" x14ac:dyDescent="0.4">
      <c r="A1881">
        <v>1879</v>
      </c>
      <c r="B1881" t="s">
        <v>12063</v>
      </c>
      <c r="C1881" s="1">
        <v>44986</v>
      </c>
      <c r="D1881" t="s">
        <v>3126</v>
      </c>
      <c r="E1881" t="s">
        <v>3127</v>
      </c>
      <c r="F1881">
        <v>10</v>
      </c>
      <c r="G1881">
        <v>20</v>
      </c>
      <c r="H1881">
        <v>20</v>
      </c>
      <c r="I1881">
        <v>10</v>
      </c>
      <c r="J1881">
        <v>10</v>
      </c>
      <c r="K1881">
        <v>60</v>
      </c>
      <c r="L1881">
        <v>50</v>
      </c>
      <c r="M1881">
        <v>46</v>
      </c>
      <c r="N1881">
        <v>2</v>
      </c>
      <c r="O1881">
        <v>1</v>
      </c>
      <c r="P1881">
        <v>11.75911458</v>
      </c>
      <c r="Q1881">
        <v>3012</v>
      </c>
      <c r="R1881">
        <v>67200</v>
      </c>
      <c r="S1881">
        <v>395495</v>
      </c>
      <c r="T1881">
        <v>5.8853422619047597</v>
      </c>
      <c r="U1881">
        <v>3</v>
      </c>
    </row>
    <row r="1882" spans="1:21" x14ac:dyDescent="0.4">
      <c r="A1882">
        <v>1880</v>
      </c>
      <c r="B1882" t="s">
        <v>12063</v>
      </c>
      <c r="C1882" s="1">
        <v>44958</v>
      </c>
      <c r="D1882" t="s">
        <v>3128</v>
      </c>
      <c r="E1882" t="s">
        <v>3129</v>
      </c>
      <c r="F1882">
        <v>10</v>
      </c>
      <c r="G1882">
        <v>10</v>
      </c>
      <c r="H1882">
        <v>20</v>
      </c>
      <c r="I1882">
        <v>20</v>
      </c>
      <c r="J1882">
        <v>10</v>
      </c>
      <c r="K1882">
        <v>20</v>
      </c>
      <c r="L1882">
        <v>25</v>
      </c>
      <c r="M1882">
        <v>21</v>
      </c>
      <c r="N1882">
        <v>2</v>
      </c>
      <c r="O1882">
        <v>1</v>
      </c>
      <c r="P1882">
        <v>1.6185980900000001</v>
      </c>
      <c r="Q1882">
        <v>2267</v>
      </c>
      <c r="R1882">
        <v>65400</v>
      </c>
      <c r="S1882">
        <v>337990</v>
      </c>
      <c r="T1882">
        <v>5.1680428134556502</v>
      </c>
      <c r="U1882">
        <v>3</v>
      </c>
    </row>
    <row r="1883" spans="1:21" x14ac:dyDescent="0.4">
      <c r="A1883">
        <v>1881</v>
      </c>
      <c r="B1883" t="s">
        <v>12063</v>
      </c>
      <c r="C1883" s="1">
        <v>44958</v>
      </c>
      <c r="D1883" t="s">
        <v>3130</v>
      </c>
      <c r="E1883" t="s">
        <v>3131</v>
      </c>
      <c r="F1883">
        <v>40</v>
      </c>
      <c r="G1883">
        <v>20</v>
      </c>
      <c r="H1883">
        <v>20</v>
      </c>
      <c r="I1883">
        <v>20</v>
      </c>
      <c r="J1883">
        <v>50</v>
      </c>
      <c r="K1883">
        <v>169</v>
      </c>
      <c r="L1883">
        <v>151</v>
      </c>
      <c r="M1883">
        <v>127</v>
      </c>
      <c r="N1883">
        <v>2</v>
      </c>
      <c r="O1883">
        <v>1</v>
      </c>
      <c r="P1883">
        <v>3.4854600690000002</v>
      </c>
      <c r="Q1883">
        <v>1162</v>
      </c>
      <c r="R1883">
        <v>65400</v>
      </c>
      <c r="S1883">
        <v>105161</v>
      </c>
      <c r="T1883">
        <v>1.60796636085626</v>
      </c>
      <c r="U1883">
        <v>2</v>
      </c>
    </row>
    <row r="1884" spans="1:21" x14ac:dyDescent="0.4">
      <c r="A1884">
        <v>1882</v>
      </c>
      <c r="B1884" t="s">
        <v>12063</v>
      </c>
      <c r="C1884" s="1">
        <v>44958</v>
      </c>
      <c r="D1884" t="s">
        <v>3132</v>
      </c>
      <c r="E1884" t="s">
        <v>3133</v>
      </c>
      <c r="F1884">
        <v>10</v>
      </c>
      <c r="G1884">
        <v>20</v>
      </c>
      <c r="H1884">
        <v>20</v>
      </c>
      <c r="I1884">
        <v>20</v>
      </c>
      <c r="J1884">
        <v>10</v>
      </c>
      <c r="K1884">
        <v>121</v>
      </c>
      <c r="L1884">
        <v>118</v>
      </c>
      <c r="M1884">
        <v>87</v>
      </c>
      <c r="N1884">
        <v>2</v>
      </c>
      <c r="O1884">
        <v>1</v>
      </c>
      <c r="P1884">
        <v>8.53125</v>
      </c>
      <c r="Q1884">
        <v>1068</v>
      </c>
      <c r="R1884">
        <v>65400</v>
      </c>
      <c r="S1884">
        <v>325746</v>
      </c>
      <c r="T1884">
        <v>4.9808256880733897</v>
      </c>
      <c r="U1884">
        <v>3</v>
      </c>
    </row>
    <row r="1885" spans="1:21" x14ac:dyDescent="0.4">
      <c r="A1885">
        <v>1883</v>
      </c>
      <c r="B1885" t="s">
        <v>12063</v>
      </c>
      <c r="C1885" s="1">
        <v>44958</v>
      </c>
      <c r="D1885" t="s">
        <v>3134</v>
      </c>
      <c r="E1885" t="s">
        <v>3135</v>
      </c>
      <c r="F1885">
        <v>10</v>
      </c>
      <c r="G1885">
        <v>10</v>
      </c>
      <c r="H1885">
        <v>10</v>
      </c>
      <c r="I1885">
        <v>20</v>
      </c>
      <c r="J1885">
        <v>20</v>
      </c>
      <c r="K1885">
        <v>20</v>
      </c>
      <c r="L1885">
        <v>19</v>
      </c>
      <c r="M1885">
        <v>13</v>
      </c>
      <c r="N1885">
        <v>2</v>
      </c>
      <c r="O1885">
        <v>1</v>
      </c>
      <c r="P1885">
        <v>2.0183376740000001</v>
      </c>
      <c r="Q1885">
        <v>2608</v>
      </c>
      <c r="R1885">
        <v>65400</v>
      </c>
      <c r="S1885">
        <v>101673</v>
      </c>
      <c r="T1885">
        <v>1.5546330275229301</v>
      </c>
      <c r="U1885">
        <v>2</v>
      </c>
    </row>
    <row r="1886" spans="1:21" x14ac:dyDescent="0.4">
      <c r="A1886">
        <v>1884</v>
      </c>
      <c r="B1886" t="s">
        <v>12063</v>
      </c>
      <c r="C1886" s="1">
        <v>44927</v>
      </c>
      <c r="D1886" t="s">
        <v>3136</v>
      </c>
      <c r="E1886" t="s">
        <v>3137</v>
      </c>
      <c r="F1886">
        <v>10</v>
      </c>
      <c r="G1886">
        <v>20</v>
      </c>
      <c r="H1886">
        <v>10</v>
      </c>
      <c r="I1886">
        <v>20</v>
      </c>
      <c r="J1886">
        <v>30</v>
      </c>
      <c r="K1886">
        <v>227</v>
      </c>
      <c r="L1886">
        <v>229</v>
      </c>
      <c r="M1886">
        <v>229</v>
      </c>
      <c r="N1886">
        <v>0</v>
      </c>
      <c r="O1886">
        <v>1</v>
      </c>
      <c r="P1886">
        <v>4.0950520829999997</v>
      </c>
      <c r="Q1886">
        <v>2997</v>
      </c>
      <c r="R1886">
        <v>64100</v>
      </c>
      <c r="S1886">
        <v>92142</v>
      </c>
      <c r="T1886">
        <v>1.43747269890795</v>
      </c>
      <c r="U1886">
        <v>2</v>
      </c>
    </row>
    <row r="1887" spans="1:21" x14ac:dyDescent="0.4">
      <c r="A1887">
        <v>1885</v>
      </c>
      <c r="B1887" t="s">
        <v>12063</v>
      </c>
      <c r="C1887" s="1">
        <v>44927</v>
      </c>
      <c r="D1887" t="s">
        <v>3138</v>
      </c>
      <c r="E1887" t="s">
        <v>3139</v>
      </c>
      <c r="F1887">
        <v>20</v>
      </c>
      <c r="G1887">
        <v>20</v>
      </c>
      <c r="H1887">
        <v>20</v>
      </c>
      <c r="I1887">
        <v>20</v>
      </c>
      <c r="J1887">
        <v>30</v>
      </c>
      <c r="K1887">
        <v>29</v>
      </c>
      <c r="L1887">
        <v>21</v>
      </c>
      <c r="M1887">
        <v>22</v>
      </c>
      <c r="N1887">
        <v>2</v>
      </c>
      <c r="O1887">
        <v>2</v>
      </c>
      <c r="P1887">
        <v>8.5979817710000006</v>
      </c>
      <c r="Q1887">
        <v>1273</v>
      </c>
      <c r="R1887">
        <v>64100</v>
      </c>
      <c r="S1887">
        <v>38543</v>
      </c>
      <c r="T1887">
        <v>0.60129485179407105</v>
      </c>
      <c r="U1887">
        <v>1</v>
      </c>
    </row>
    <row r="1888" spans="1:21" x14ac:dyDescent="0.4">
      <c r="A1888">
        <v>1886</v>
      </c>
      <c r="B1888" t="s">
        <v>12063</v>
      </c>
      <c r="C1888" s="1">
        <v>44927</v>
      </c>
      <c r="D1888" t="s">
        <v>3140</v>
      </c>
      <c r="E1888" t="s">
        <v>3141</v>
      </c>
      <c r="F1888">
        <v>10</v>
      </c>
      <c r="G1888">
        <v>20</v>
      </c>
      <c r="H1888">
        <v>40</v>
      </c>
      <c r="I1888">
        <v>20</v>
      </c>
      <c r="J1888">
        <v>10</v>
      </c>
      <c r="K1888">
        <v>104</v>
      </c>
      <c r="L1888">
        <v>68</v>
      </c>
      <c r="M1888">
        <v>45</v>
      </c>
      <c r="N1888">
        <v>2</v>
      </c>
      <c r="O1888">
        <v>1</v>
      </c>
      <c r="P1888">
        <v>12.12912326</v>
      </c>
      <c r="Q1888">
        <v>3035</v>
      </c>
      <c r="R1888">
        <v>64100</v>
      </c>
      <c r="S1888">
        <v>581697</v>
      </c>
      <c r="T1888">
        <v>9.0748361934477302</v>
      </c>
      <c r="U1888">
        <v>3</v>
      </c>
    </row>
    <row r="1889" spans="1:21" x14ac:dyDescent="0.4">
      <c r="A1889">
        <v>1887</v>
      </c>
      <c r="B1889" t="s">
        <v>12063</v>
      </c>
      <c r="C1889" s="1">
        <v>44927</v>
      </c>
      <c r="D1889" t="s">
        <v>3142</v>
      </c>
      <c r="F1889">
        <v>20</v>
      </c>
      <c r="G1889">
        <v>10</v>
      </c>
      <c r="H1889">
        <v>10</v>
      </c>
      <c r="I1889">
        <v>20</v>
      </c>
      <c r="J1889">
        <v>20</v>
      </c>
      <c r="K1889">
        <v>13</v>
      </c>
      <c r="L1889">
        <v>14</v>
      </c>
      <c r="M1889">
        <v>17</v>
      </c>
      <c r="N1889">
        <v>0</v>
      </c>
      <c r="O1889">
        <v>1</v>
      </c>
      <c r="P1889">
        <v>0</v>
      </c>
      <c r="Q1889">
        <v>2498</v>
      </c>
      <c r="R1889">
        <v>64100</v>
      </c>
      <c r="S1889">
        <v>229352</v>
      </c>
      <c r="T1889">
        <v>3.5780343213728498</v>
      </c>
      <c r="U1889">
        <v>2</v>
      </c>
    </row>
    <row r="1890" spans="1:21" x14ac:dyDescent="0.4">
      <c r="A1890">
        <v>1888</v>
      </c>
      <c r="B1890" t="s">
        <v>12063</v>
      </c>
      <c r="C1890" s="1">
        <v>44927</v>
      </c>
      <c r="D1890" t="s">
        <v>3143</v>
      </c>
      <c r="E1890" t="s">
        <v>3144</v>
      </c>
      <c r="F1890">
        <v>10</v>
      </c>
      <c r="G1890">
        <v>10</v>
      </c>
      <c r="H1890">
        <v>40</v>
      </c>
      <c r="I1890">
        <v>20</v>
      </c>
      <c r="J1890">
        <v>20</v>
      </c>
      <c r="K1890">
        <v>27</v>
      </c>
      <c r="L1890">
        <v>13</v>
      </c>
      <c r="M1890">
        <v>5</v>
      </c>
      <c r="N1890">
        <v>1</v>
      </c>
      <c r="O1890">
        <v>1</v>
      </c>
      <c r="P1890">
        <v>8.4368489580000006</v>
      </c>
      <c r="Q1890">
        <v>1348</v>
      </c>
      <c r="R1890">
        <v>64100</v>
      </c>
      <c r="S1890">
        <v>123554</v>
      </c>
      <c r="T1890">
        <v>1.9275195007800301</v>
      </c>
      <c r="U1890">
        <v>2</v>
      </c>
    </row>
    <row r="1891" spans="1:21" x14ac:dyDescent="0.4">
      <c r="A1891">
        <v>1889</v>
      </c>
      <c r="B1891" t="s">
        <v>12063</v>
      </c>
      <c r="C1891" s="1">
        <v>44927</v>
      </c>
      <c r="D1891" t="s">
        <v>3145</v>
      </c>
      <c r="F1891">
        <v>30</v>
      </c>
      <c r="G1891">
        <v>20</v>
      </c>
      <c r="H1891">
        <v>10</v>
      </c>
      <c r="I1891">
        <v>10</v>
      </c>
      <c r="J1891">
        <v>50</v>
      </c>
      <c r="K1891">
        <v>57</v>
      </c>
      <c r="L1891">
        <v>51</v>
      </c>
      <c r="M1891">
        <v>54</v>
      </c>
      <c r="N1891">
        <v>0</v>
      </c>
      <c r="O1891">
        <v>1</v>
      </c>
      <c r="P1891">
        <v>0</v>
      </c>
      <c r="Q1891">
        <v>1054</v>
      </c>
      <c r="R1891">
        <v>64100</v>
      </c>
      <c r="S1891">
        <v>226285</v>
      </c>
      <c r="T1891">
        <v>3.5301872074882898</v>
      </c>
      <c r="U1891">
        <v>2</v>
      </c>
    </row>
    <row r="1892" spans="1:21" x14ac:dyDescent="0.4">
      <c r="A1892">
        <v>1890</v>
      </c>
      <c r="B1892" t="s">
        <v>12063</v>
      </c>
      <c r="C1892" s="1">
        <v>44927</v>
      </c>
      <c r="D1892" t="s">
        <v>3146</v>
      </c>
      <c r="E1892" t="s">
        <v>3147</v>
      </c>
      <c r="F1892">
        <v>10</v>
      </c>
      <c r="G1892">
        <v>10</v>
      </c>
      <c r="H1892">
        <v>10</v>
      </c>
      <c r="I1892">
        <v>20</v>
      </c>
      <c r="J1892">
        <v>30</v>
      </c>
      <c r="K1892">
        <v>17</v>
      </c>
      <c r="L1892">
        <v>10</v>
      </c>
      <c r="M1892">
        <v>17</v>
      </c>
      <c r="N1892">
        <v>1</v>
      </c>
      <c r="O1892">
        <v>1</v>
      </c>
      <c r="P1892">
        <v>8.8727213539999994</v>
      </c>
      <c r="Q1892">
        <v>863</v>
      </c>
      <c r="R1892">
        <v>64100</v>
      </c>
      <c r="S1892">
        <v>27421</v>
      </c>
      <c r="T1892">
        <v>0.42778471138845497</v>
      </c>
      <c r="U1892">
        <v>1</v>
      </c>
    </row>
    <row r="1893" spans="1:21" x14ac:dyDescent="0.4">
      <c r="A1893">
        <v>1891</v>
      </c>
      <c r="B1893" t="s">
        <v>12063</v>
      </c>
      <c r="C1893" s="1">
        <v>44927</v>
      </c>
      <c r="D1893" t="s">
        <v>3148</v>
      </c>
      <c r="E1893" t="s">
        <v>3149</v>
      </c>
      <c r="F1893">
        <v>10</v>
      </c>
      <c r="G1893">
        <v>10</v>
      </c>
      <c r="H1893">
        <v>50</v>
      </c>
      <c r="I1893">
        <v>20</v>
      </c>
      <c r="J1893">
        <v>10</v>
      </c>
      <c r="K1893">
        <v>126</v>
      </c>
      <c r="L1893">
        <v>118</v>
      </c>
      <c r="M1893">
        <v>114</v>
      </c>
      <c r="N1893">
        <v>1</v>
      </c>
      <c r="O1893">
        <v>1</v>
      </c>
      <c r="P1893">
        <v>9.2259114580000006</v>
      </c>
      <c r="Q1893">
        <v>1325</v>
      </c>
      <c r="R1893">
        <v>64100</v>
      </c>
      <c r="S1893">
        <v>293045</v>
      </c>
      <c r="T1893">
        <v>4.5716848673946897</v>
      </c>
      <c r="U1893">
        <v>3</v>
      </c>
    </row>
    <row r="1894" spans="1:21" x14ac:dyDescent="0.4">
      <c r="A1894">
        <v>1892</v>
      </c>
      <c r="B1894" t="s">
        <v>12063</v>
      </c>
      <c r="C1894" s="1">
        <v>44896</v>
      </c>
      <c r="D1894" t="s">
        <v>3150</v>
      </c>
      <c r="E1894" t="s">
        <v>3151</v>
      </c>
      <c r="F1894">
        <v>10</v>
      </c>
      <c r="G1894">
        <v>10</v>
      </c>
      <c r="H1894">
        <v>40</v>
      </c>
      <c r="I1894">
        <v>20</v>
      </c>
      <c r="J1894">
        <v>10</v>
      </c>
      <c r="K1894">
        <v>126</v>
      </c>
      <c r="L1894">
        <v>118</v>
      </c>
      <c r="M1894">
        <v>87</v>
      </c>
      <c r="N1894">
        <v>1</v>
      </c>
      <c r="O1894">
        <v>1</v>
      </c>
      <c r="P1894">
        <v>5.0269097220000001</v>
      </c>
      <c r="Q1894">
        <v>1304</v>
      </c>
      <c r="R1894">
        <v>59700</v>
      </c>
      <c r="S1894">
        <v>252146</v>
      </c>
      <c r="T1894">
        <v>4.2235510887772199</v>
      </c>
      <c r="U1894">
        <v>3</v>
      </c>
    </row>
    <row r="1895" spans="1:21" x14ac:dyDescent="0.4">
      <c r="A1895">
        <v>1893</v>
      </c>
      <c r="B1895" t="s">
        <v>12063</v>
      </c>
      <c r="C1895" s="1">
        <v>44896</v>
      </c>
      <c r="D1895" t="s">
        <v>3152</v>
      </c>
      <c r="E1895" t="s">
        <v>3153</v>
      </c>
      <c r="F1895">
        <v>10</v>
      </c>
      <c r="G1895">
        <v>20</v>
      </c>
      <c r="H1895">
        <v>20</v>
      </c>
      <c r="I1895">
        <v>10</v>
      </c>
      <c r="J1895">
        <v>10</v>
      </c>
      <c r="K1895">
        <v>241</v>
      </c>
      <c r="L1895">
        <v>236</v>
      </c>
      <c r="M1895">
        <v>231</v>
      </c>
      <c r="N1895">
        <v>2</v>
      </c>
      <c r="O1895">
        <v>1</v>
      </c>
      <c r="P1895">
        <v>14.03428819</v>
      </c>
      <c r="Q1895">
        <v>1750</v>
      </c>
      <c r="R1895">
        <v>59700</v>
      </c>
      <c r="S1895">
        <v>223233</v>
      </c>
      <c r="T1895">
        <v>3.7392462311557702</v>
      </c>
      <c r="U1895">
        <v>2</v>
      </c>
    </row>
    <row r="1896" spans="1:21" x14ac:dyDescent="0.4">
      <c r="A1896">
        <v>1894</v>
      </c>
      <c r="B1896" t="s">
        <v>12063</v>
      </c>
      <c r="C1896" s="1">
        <v>44896</v>
      </c>
      <c r="D1896" t="s">
        <v>3154</v>
      </c>
      <c r="E1896" t="s">
        <v>3155</v>
      </c>
      <c r="F1896">
        <v>10</v>
      </c>
      <c r="G1896">
        <v>10</v>
      </c>
      <c r="H1896">
        <v>20</v>
      </c>
      <c r="I1896">
        <v>20</v>
      </c>
      <c r="J1896">
        <v>30</v>
      </c>
      <c r="K1896">
        <v>22</v>
      </c>
      <c r="L1896">
        <v>13</v>
      </c>
      <c r="M1896">
        <v>11</v>
      </c>
      <c r="N1896">
        <v>2</v>
      </c>
      <c r="O1896">
        <v>1</v>
      </c>
      <c r="P1896">
        <v>10.608723960000001</v>
      </c>
      <c r="Q1896">
        <v>1136</v>
      </c>
      <c r="R1896">
        <v>59700</v>
      </c>
      <c r="S1896">
        <v>311912</v>
      </c>
      <c r="T1896">
        <v>5.2246566164154098</v>
      </c>
      <c r="U1896">
        <v>3</v>
      </c>
    </row>
    <row r="1897" spans="1:21" x14ac:dyDescent="0.4">
      <c r="A1897">
        <v>1895</v>
      </c>
      <c r="B1897" t="s">
        <v>12063</v>
      </c>
      <c r="C1897" s="1">
        <v>44896</v>
      </c>
      <c r="D1897" t="s">
        <v>3156</v>
      </c>
      <c r="E1897" t="s">
        <v>3157</v>
      </c>
      <c r="F1897">
        <v>10</v>
      </c>
      <c r="G1897">
        <v>10</v>
      </c>
      <c r="H1897">
        <v>20</v>
      </c>
      <c r="I1897">
        <v>20</v>
      </c>
      <c r="J1897">
        <v>10</v>
      </c>
      <c r="K1897">
        <v>118</v>
      </c>
      <c r="L1897">
        <v>119</v>
      </c>
      <c r="M1897">
        <v>122</v>
      </c>
      <c r="N1897">
        <v>0</v>
      </c>
      <c r="O1897">
        <v>1</v>
      </c>
      <c r="P1897">
        <v>10.17664931</v>
      </c>
      <c r="Q1897">
        <v>2069</v>
      </c>
      <c r="R1897">
        <v>59700</v>
      </c>
      <c r="S1897">
        <v>1015014</v>
      </c>
      <c r="T1897">
        <v>17.001909547738599</v>
      </c>
      <c r="U1897">
        <v>3</v>
      </c>
    </row>
    <row r="1898" spans="1:21" x14ac:dyDescent="0.4">
      <c r="A1898">
        <v>1896</v>
      </c>
      <c r="B1898" t="s">
        <v>12063</v>
      </c>
      <c r="C1898" s="1">
        <v>44896</v>
      </c>
      <c r="D1898" t="s">
        <v>3158</v>
      </c>
      <c r="E1898" t="s">
        <v>3159</v>
      </c>
      <c r="F1898">
        <v>20</v>
      </c>
      <c r="G1898">
        <v>10</v>
      </c>
      <c r="H1898">
        <v>20</v>
      </c>
      <c r="I1898">
        <v>20</v>
      </c>
      <c r="J1898">
        <v>30</v>
      </c>
      <c r="K1898">
        <v>23</v>
      </c>
      <c r="L1898">
        <v>23</v>
      </c>
      <c r="M1898">
        <v>17</v>
      </c>
      <c r="N1898">
        <v>2</v>
      </c>
      <c r="O1898">
        <v>1</v>
      </c>
      <c r="P1898">
        <v>7.8178168399999999</v>
      </c>
      <c r="Q1898">
        <v>1234</v>
      </c>
      <c r="R1898">
        <v>59700</v>
      </c>
      <c r="S1898">
        <v>396604</v>
      </c>
      <c r="T1898">
        <v>6.6432830820770503</v>
      </c>
      <c r="U1898">
        <v>3</v>
      </c>
    </row>
    <row r="1899" spans="1:21" x14ac:dyDescent="0.4">
      <c r="A1899">
        <v>1897</v>
      </c>
      <c r="B1899" t="s">
        <v>12063</v>
      </c>
      <c r="C1899" s="1">
        <v>44866</v>
      </c>
      <c r="D1899" t="s">
        <v>3160</v>
      </c>
      <c r="E1899" t="s">
        <v>3161</v>
      </c>
      <c r="F1899">
        <v>20</v>
      </c>
      <c r="G1899">
        <v>20</v>
      </c>
      <c r="H1899">
        <v>20</v>
      </c>
      <c r="I1899">
        <v>20</v>
      </c>
      <c r="J1899">
        <v>20</v>
      </c>
      <c r="K1899">
        <v>20</v>
      </c>
      <c r="L1899">
        <v>18</v>
      </c>
      <c r="M1899">
        <v>17</v>
      </c>
      <c r="N1899">
        <v>2</v>
      </c>
      <c r="O1899">
        <v>1</v>
      </c>
      <c r="P1899">
        <v>10.032769099999999</v>
      </c>
      <c r="Q1899">
        <v>2367</v>
      </c>
      <c r="R1899">
        <v>58200</v>
      </c>
      <c r="S1899">
        <v>822047</v>
      </c>
      <c r="T1899">
        <v>14.124518900343601</v>
      </c>
      <c r="U1899">
        <v>3</v>
      </c>
    </row>
    <row r="1900" spans="1:21" x14ac:dyDescent="0.4">
      <c r="A1900">
        <v>1898</v>
      </c>
      <c r="B1900" t="s">
        <v>12063</v>
      </c>
      <c r="C1900" s="1">
        <v>44866</v>
      </c>
      <c r="D1900" t="s">
        <v>3162</v>
      </c>
      <c r="E1900" t="s">
        <v>3163</v>
      </c>
      <c r="F1900">
        <v>10</v>
      </c>
      <c r="G1900">
        <v>10</v>
      </c>
      <c r="H1900">
        <v>20</v>
      </c>
      <c r="I1900">
        <v>20</v>
      </c>
      <c r="J1900">
        <v>10</v>
      </c>
      <c r="K1900">
        <v>22</v>
      </c>
      <c r="L1900">
        <v>16</v>
      </c>
      <c r="M1900">
        <v>17</v>
      </c>
      <c r="N1900">
        <v>2</v>
      </c>
      <c r="O1900">
        <v>1</v>
      </c>
      <c r="P1900">
        <v>8.5257161460000006</v>
      </c>
      <c r="Q1900">
        <v>2740</v>
      </c>
      <c r="R1900">
        <v>58200</v>
      </c>
      <c r="S1900">
        <v>234250</v>
      </c>
      <c r="T1900">
        <v>4.0249140893470701</v>
      </c>
      <c r="U1900">
        <v>2</v>
      </c>
    </row>
    <row r="1901" spans="1:21" x14ac:dyDescent="0.4">
      <c r="A1901">
        <v>1899</v>
      </c>
      <c r="B1901" t="s">
        <v>12063</v>
      </c>
      <c r="C1901" s="1">
        <v>44866</v>
      </c>
      <c r="D1901" t="s">
        <v>3164</v>
      </c>
      <c r="E1901" t="s">
        <v>3165</v>
      </c>
      <c r="F1901">
        <v>30</v>
      </c>
      <c r="G1901">
        <v>20</v>
      </c>
      <c r="H1901">
        <v>40</v>
      </c>
      <c r="I1901">
        <v>20</v>
      </c>
      <c r="J1901">
        <v>50</v>
      </c>
      <c r="K1901">
        <v>3</v>
      </c>
      <c r="L1901">
        <v>17</v>
      </c>
      <c r="M1901">
        <v>21</v>
      </c>
      <c r="N1901">
        <v>1</v>
      </c>
      <c r="O1901">
        <v>1</v>
      </c>
      <c r="P1901">
        <v>0</v>
      </c>
      <c r="Q1901">
        <v>993</v>
      </c>
      <c r="R1901">
        <v>58200</v>
      </c>
      <c r="S1901">
        <v>149216</v>
      </c>
      <c r="T1901">
        <v>2.5638487972508499</v>
      </c>
      <c r="U1901">
        <v>2</v>
      </c>
    </row>
    <row r="1902" spans="1:21" x14ac:dyDescent="0.4">
      <c r="A1902">
        <v>1900</v>
      </c>
      <c r="B1902" t="s">
        <v>12063</v>
      </c>
      <c r="C1902" s="1">
        <v>44866</v>
      </c>
      <c r="D1902" t="s">
        <v>3166</v>
      </c>
      <c r="E1902" t="s">
        <v>3167</v>
      </c>
      <c r="F1902">
        <v>10</v>
      </c>
      <c r="G1902">
        <v>10</v>
      </c>
      <c r="H1902">
        <v>20</v>
      </c>
      <c r="I1902">
        <v>20</v>
      </c>
      <c r="J1902">
        <v>20</v>
      </c>
      <c r="K1902">
        <v>219</v>
      </c>
      <c r="L1902">
        <v>225</v>
      </c>
      <c r="M1902">
        <v>229</v>
      </c>
      <c r="N1902">
        <v>2</v>
      </c>
      <c r="O1902">
        <v>1</v>
      </c>
      <c r="P1902">
        <v>16.710177949999999</v>
      </c>
      <c r="Q1902">
        <v>1494</v>
      </c>
      <c r="R1902">
        <v>58200</v>
      </c>
      <c r="S1902">
        <v>515960</v>
      </c>
      <c r="T1902">
        <v>8.86529209621993</v>
      </c>
      <c r="U1902">
        <v>3</v>
      </c>
    </row>
    <row r="1903" spans="1:21" x14ac:dyDescent="0.4">
      <c r="A1903">
        <v>1901</v>
      </c>
      <c r="B1903" t="s">
        <v>12063</v>
      </c>
      <c r="C1903" s="1">
        <v>44866</v>
      </c>
      <c r="D1903" t="s">
        <v>3168</v>
      </c>
      <c r="E1903" t="s">
        <v>3169</v>
      </c>
      <c r="F1903">
        <v>10</v>
      </c>
      <c r="G1903">
        <v>10</v>
      </c>
      <c r="H1903">
        <v>20</v>
      </c>
      <c r="I1903">
        <v>20</v>
      </c>
      <c r="J1903">
        <v>10</v>
      </c>
      <c r="K1903">
        <v>55</v>
      </c>
      <c r="L1903">
        <v>52</v>
      </c>
      <c r="M1903">
        <v>46</v>
      </c>
      <c r="N1903">
        <v>2</v>
      </c>
      <c r="O1903">
        <v>2</v>
      </c>
      <c r="P1903">
        <v>13.083550349999999</v>
      </c>
      <c r="Q1903">
        <v>946</v>
      </c>
      <c r="R1903">
        <v>58200</v>
      </c>
      <c r="S1903">
        <v>105075</v>
      </c>
      <c r="T1903">
        <v>1.80541237113402</v>
      </c>
      <c r="U1903">
        <v>2</v>
      </c>
    </row>
    <row r="1904" spans="1:21" x14ac:dyDescent="0.4">
      <c r="A1904">
        <v>1902</v>
      </c>
      <c r="B1904" t="s">
        <v>12063</v>
      </c>
      <c r="C1904" s="1">
        <v>44866</v>
      </c>
      <c r="D1904" t="s">
        <v>3170</v>
      </c>
      <c r="E1904" t="s">
        <v>3171</v>
      </c>
      <c r="F1904">
        <v>20</v>
      </c>
      <c r="G1904">
        <v>10</v>
      </c>
      <c r="H1904">
        <v>10</v>
      </c>
      <c r="I1904">
        <v>20</v>
      </c>
      <c r="J1904">
        <v>50</v>
      </c>
      <c r="K1904">
        <v>56</v>
      </c>
      <c r="L1904">
        <v>45</v>
      </c>
      <c r="M1904">
        <v>40</v>
      </c>
      <c r="N1904">
        <v>1</v>
      </c>
      <c r="O1904">
        <v>1</v>
      </c>
      <c r="P1904">
        <v>4.5181206600000001</v>
      </c>
      <c r="Q1904">
        <v>750</v>
      </c>
      <c r="R1904">
        <v>58200</v>
      </c>
      <c r="S1904">
        <v>49594</v>
      </c>
      <c r="T1904">
        <v>0.85213058419243903</v>
      </c>
      <c r="U1904">
        <v>1</v>
      </c>
    </row>
    <row r="1905" spans="1:21" x14ac:dyDescent="0.4">
      <c r="A1905">
        <v>1903</v>
      </c>
      <c r="B1905" t="s">
        <v>12063</v>
      </c>
      <c r="C1905" s="1">
        <v>44866</v>
      </c>
      <c r="D1905" t="s">
        <v>3172</v>
      </c>
      <c r="E1905" t="s">
        <v>3173</v>
      </c>
      <c r="F1905">
        <v>20</v>
      </c>
      <c r="G1905">
        <v>20</v>
      </c>
      <c r="H1905">
        <v>20</v>
      </c>
      <c r="I1905">
        <v>30</v>
      </c>
      <c r="J1905">
        <v>40</v>
      </c>
      <c r="K1905">
        <v>86</v>
      </c>
      <c r="L1905">
        <v>41</v>
      </c>
      <c r="M1905">
        <v>36</v>
      </c>
      <c r="N1905">
        <v>0</v>
      </c>
      <c r="O1905">
        <v>1</v>
      </c>
      <c r="P1905">
        <v>3.828125</v>
      </c>
      <c r="Q1905">
        <v>1101</v>
      </c>
      <c r="R1905">
        <v>58200</v>
      </c>
      <c r="S1905">
        <v>20877</v>
      </c>
      <c r="T1905">
        <v>0.358711340206185</v>
      </c>
      <c r="U1905">
        <v>0</v>
      </c>
    </row>
    <row r="1906" spans="1:21" x14ac:dyDescent="0.4">
      <c r="A1906">
        <v>1904</v>
      </c>
      <c r="B1906" t="s">
        <v>12063</v>
      </c>
      <c r="C1906" s="1">
        <v>44866</v>
      </c>
      <c r="D1906" t="s">
        <v>3174</v>
      </c>
      <c r="E1906" t="s">
        <v>3175</v>
      </c>
      <c r="F1906">
        <v>10</v>
      </c>
      <c r="G1906">
        <v>20</v>
      </c>
      <c r="H1906">
        <v>20</v>
      </c>
      <c r="I1906">
        <v>20</v>
      </c>
      <c r="J1906">
        <v>30</v>
      </c>
      <c r="K1906">
        <v>242</v>
      </c>
      <c r="L1906">
        <v>238</v>
      </c>
      <c r="M1906">
        <v>234</v>
      </c>
      <c r="N1906">
        <v>2</v>
      </c>
      <c r="O1906">
        <v>1</v>
      </c>
      <c r="P1906">
        <v>15.340169270000001</v>
      </c>
      <c r="Q1906">
        <v>1140</v>
      </c>
      <c r="R1906">
        <v>58200</v>
      </c>
      <c r="S1906">
        <v>221915</v>
      </c>
      <c r="T1906">
        <v>3.8129725085910602</v>
      </c>
      <c r="U1906">
        <v>2</v>
      </c>
    </row>
    <row r="1907" spans="1:21" x14ac:dyDescent="0.4">
      <c r="A1907">
        <v>1905</v>
      </c>
      <c r="B1907" t="s">
        <v>12063</v>
      </c>
      <c r="C1907" s="1">
        <v>44866</v>
      </c>
      <c r="D1907" t="s">
        <v>3176</v>
      </c>
      <c r="E1907" t="s">
        <v>3177</v>
      </c>
      <c r="F1907">
        <v>10</v>
      </c>
      <c r="G1907">
        <v>10</v>
      </c>
      <c r="H1907">
        <v>20</v>
      </c>
      <c r="I1907">
        <v>20</v>
      </c>
      <c r="J1907">
        <v>10</v>
      </c>
      <c r="K1907">
        <v>49</v>
      </c>
      <c r="L1907">
        <v>49</v>
      </c>
      <c r="M1907">
        <v>48</v>
      </c>
      <c r="N1907">
        <v>0</v>
      </c>
      <c r="O1907">
        <v>1</v>
      </c>
      <c r="P1907">
        <v>2.7388237850000001</v>
      </c>
      <c r="Q1907">
        <v>1022</v>
      </c>
      <c r="R1907">
        <v>58200</v>
      </c>
      <c r="S1907">
        <v>660572</v>
      </c>
      <c r="T1907">
        <v>11.3500343642611</v>
      </c>
      <c r="U1907">
        <v>3</v>
      </c>
    </row>
    <row r="1908" spans="1:21" x14ac:dyDescent="0.4">
      <c r="A1908">
        <v>1906</v>
      </c>
      <c r="B1908" t="s">
        <v>12063</v>
      </c>
      <c r="C1908" s="1">
        <v>44866</v>
      </c>
      <c r="D1908" t="s">
        <v>3178</v>
      </c>
      <c r="E1908" t="s">
        <v>3179</v>
      </c>
      <c r="F1908">
        <v>10</v>
      </c>
      <c r="G1908">
        <v>20</v>
      </c>
      <c r="H1908">
        <v>20</v>
      </c>
      <c r="I1908">
        <v>10</v>
      </c>
      <c r="J1908">
        <v>10</v>
      </c>
      <c r="K1908">
        <v>153</v>
      </c>
      <c r="L1908">
        <v>154</v>
      </c>
      <c r="M1908">
        <v>159</v>
      </c>
      <c r="N1908">
        <v>2</v>
      </c>
      <c r="O1908">
        <v>1</v>
      </c>
      <c r="P1908">
        <v>3.474392361</v>
      </c>
      <c r="Q1908">
        <v>2021</v>
      </c>
      <c r="R1908">
        <v>58200</v>
      </c>
      <c r="S1908">
        <v>711971</v>
      </c>
      <c r="T1908">
        <v>12.233178694157999</v>
      </c>
      <c r="U1908">
        <v>3</v>
      </c>
    </row>
    <row r="1909" spans="1:21" x14ac:dyDescent="0.4">
      <c r="A1909">
        <v>1907</v>
      </c>
      <c r="B1909" t="s">
        <v>12063</v>
      </c>
      <c r="C1909" s="1">
        <v>44835</v>
      </c>
      <c r="D1909" t="s">
        <v>3180</v>
      </c>
      <c r="E1909" t="s">
        <v>3181</v>
      </c>
      <c r="F1909">
        <v>10</v>
      </c>
      <c r="G1909">
        <v>20</v>
      </c>
      <c r="H1909">
        <v>30</v>
      </c>
      <c r="I1909">
        <v>20</v>
      </c>
      <c r="J1909">
        <v>10</v>
      </c>
      <c r="K1909">
        <v>119</v>
      </c>
      <c r="L1909">
        <v>123</v>
      </c>
      <c r="M1909">
        <v>131</v>
      </c>
      <c r="N1909">
        <v>2</v>
      </c>
      <c r="O1909">
        <v>1</v>
      </c>
      <c r="P1909">
        <v>7.2543402779999999</v>
      </c>
      <c r="Q1909">
        <v>1050</v>
      </c>
      <c r="R1909">
        <v>56100</v>
      </c>
      <c r="S1909">
        <v>275746</v>
      </c>
      <c r="T1909">
        <v>4.91525846702317</v>
      </c>
      <c r="U1909">
        <v>3</v>
      </c>
    </row>
    <row r="1910" spans="1:21" x14ac:dyDescent="0.4">
      <c r="A1910">
        <v>1908</v>
      </c>
      <c r="B1910" t="s">
        <v>12063</v>
      </c>
      <c r="C1910" s="1">
        <v>44835</v>
      </c>
      <c r="D1910" t="s">
        <v>3182</v>
      </c>
      <c r="E1910" t="s">
        <v>3183</v>
      </c>
      <c r="F1910">
        <v>40</v>
      </c>
      <c r="G1910">
        <v>20</v>
      </c>
      <c r="H1910">
        <v>10</v>
      </c>
      <c r="I1910">
        <v>20</v>
      </c>
      <c r="J1910">
        <v>50</v>
      </c>
      <c r="K1910">
        <v>129</v>
      </c>
      <c r="L1910">
        <v>108</v>
      </c>
      <c r="M1910">
        <v>87</v>
      </c>
      <c r="N1910">
        <v>0</v>
      </c>
      <c r="O1910">
        <v>1</v>
      </c>
      <c r="P1910">
        <v>12.396050349999999</v>
      </c>
      <c r="Q1910">
        <v>2497</v>
      </c>
      <c r="R1910">
        <v>56100</v>
      </c>
      <c r="S1910">
        <v>331637</v>
      </c>
      <c r="T1910">
        <v>5.9115329768270897</v>
      </c>
      <c r="U1910">
        <v>3</v>
      </c>
    </row>
    <row r="1911" spans="1:21" x14ac:dyDescent="0.4">
      <c r="A1911">
        <v>1909</v>
      </c>
      <c r="B1911" t="s">
        <v>12063</v>
      </c>
      <c r="C1911" s="1">
        <v>44835</v>
      </c>
      <c r="D1911" t="s">
        <v>3184</v>
      </c>
      <c r="E1911" t="s">
        <v>3185</v>
      </c>
      <c r="F1911">
        <v>30</v>
      </c>
      <c r="G1911">
        <v>20</v>
      </c>
      <c r="H1911">
        <v>10</v>
      </c>
      <c r="I1911">
        <v>20</v>
      </c>
      <c r="J1911">
        <v>50</v>
      </c>
      <c r="K1911">
        <v>30</v>
      </c>
      <c r="L1911">
        <v>22</v>
      </c>
      <c r="M1911">
        <v>16</v>
      </c>
      <c r="N1911">
        <v>2</v>
      </c>
      <c r="O1911">
        <v>1</v>
      </c>
      <c r="P1911">
        <v>13.06239149</v>
      </c>
      <c r="Q1911">
        <v>2092</v>
      </c>
      <c r="R1911">
        <v>56100</v>
      </c>
      <c r="S1911">
        <v>264017</v>
      </c>
      <c r="T1911">
        <v>4.7061853832442004</v>
      </c>
      <c r="U1911">
        <v>3</v>
      </c>
    </row>
    <row r="1912" spans="1:21" x14ac:dyDescent="0.4">
      <c r="A1912">
        <v>1910</v>
      </c>
      <c r="B1912" t="s">
        <v>12063</v>
      </c>
      <c r="C1912" s="1">
        <v>44835</v>
      </c>
      <c r="D1912" t="s">
        <v>3186</v>
      </c>
      <c r="E1912" t="s">
        <v>3187</v>
      </c>
      <c r="F1912">
        <v>10</v>
      </c>
      <c r="G1912">
        <v>20</v>
      </c>
      <c r="H1912">
        <v>10</v>
      </c>
      <c r="I1912">
        <v>10</v>
      </c>
      <c r="J1912">
        <v>20</v>
      </c>
      <c r="K1912">
        <v>171</v>
      </c>
      <c r="L1912">
        <v>152</v>
      </c>
      <c r="M1912">
        <v>115</v>
      </c>
      <c r="N1912">
        <v>0</v>
      </c>
      <c r="O1912">
        <v>1</v>
      </c>
      <c r="P1912">
        <v>4.62890625</v>
      </c>
      <c r="Q1912">
        <v>1012</v>
      </c>
      <c r="R1912">
        <v>56100</v>
      </c>
      <c r="S1912">
        <v>80585</v>
      </c>
      <c r="T1912">
        <v>1.4364527629233499</v>
      </c>
      <c r="U1912">
        <v>2</v>
      </c>
    </row>
    <row r="1913" spans="1:21" x14ac:dyDescent="0.4">
      <c r="A1913">
        <v>1911</v>
      </c>
      <c r="B1913" t="s">
        <v>12063</v>
      </c>
      <c r="C1913" s="1">
        <v>44835</v>
      </c>
      <c r="D1913" t="s">
        <v>3188</v>
      </c>
      <c r="F1913">
        <v>20</v>
      </c>
      <c r="G1913">
        <v>10</v>
      </c>
      <c r="H1913">
        <v>10</v>
      </c>
      <c r="I1913">
        <v>20</v>
      </c>
      <c r="J1913">
        <v>20</v>
      </c>
      <c r="K1913">
        <v>27</v>
      </c>
      <c r="L1913">
        <v>21</v>
      </c>
      <c r="M1913">
        <v>18</v>
      </c>
      <c r="N1913">
        <v>0</v>
      </c>
      <c r="O1913">
        <v>1</v>
      </c>
      <c r="P1913">
        <v>0</v>
      </c>
      <c r="Q1913">
        <v>779</v>
      </c>
      <c r="R1913">
        <v>56100</v>
      </c>
      <c r="S1913">
        <v>75557</v>
      </c>
      <c r="T1913">
        <v>1.3468270944741501</v>
      </c>
      <c r="U1913">
        <v>2</v>
      </c>
    </row>
    <row r="1914" spans="1:21" x14ac:dyDescent="0.4">
      <c r="A1914">
        <v>1912</v>
      </c>
      <c r="B1914" t="s">
        <v>12063</v>
      </c>
      <c r="C1914" s="1">
        <v>44805</v>
      </c>
      <c r="D1914" t="s">
        <v>3189</v>
      </c>
      <c r="F1914">
        <v>20</v>
      </c>
      <c r="G1914">
        <v>20</v>
      </c>
      <c r="H1914">
        <v>20</v>
      </c>
      <c r="I1914">
        <v>20</v>
      </c>
      <c r="J1914">
        <v>40</v>
      </c>
      <c r="K1914">
        <v>24</v>
      </c>
      <c r="L1914">
        <v>16</v>
      </c>
      <c r="M1914">
        <v>11</v>
      </c>
      <c r="N1914">
        <v>1</v>
      </c>
      <c r="O1914">
        <v>1</v>
      </c>
      <c r="P1914">
        <v>4.1015625E-2</v>
      </c>
      <c r="Q1914">
        <v>759</v>
      </c>
      <c r="R1914">
        <v>54000</v>
      </c>
      <c r="S1914">
        <v>46695</v>
      </c>
      <c r="T1914">
        <v>0.86472222222222195</v>
      </c>
      <c r="U1914">
        <v>1</v>
      </c>
    </row>
    <row r="1915" spans="1:21" x14ac:dyDescent="0.4">
      <c r="A1915">
        <v>1913</v>
      </c>
      <c r="B1915" t="s">
        <v>12063</v>
      </c>
      <c r="C1915" s="1">
        <v>44805</v>
      </c>
      <c r="D1915" t="s">
        <v>3190</v>
      </c>
      <c r="E1915" t="s">
        <v>3191</v>
      </c>
      <c r="F1915">
        <v>20</v>
      </c>
      <c r="G1915">
        <v>20</v>
      </c>
      <c r="H1915">
        <v>10</v>
      </c>
      <c r="I1915">
        <v>20</v>
      </c>
      <c r="J1915">
        <v>30</v>
      </c>
      <c r="K1915">
        <v>31</v>
      </c>
      <c r="L1915">
        <v>20</v>
      </c>
      <c r="M1915">
        <v>11</v>
      </c>
      <c r="N1915">
        <v>0</v>
      </c>
      <c r="O1915">
        <v>1</v>
      </c>
      <c r="P1915">
        <v>6.3307291670000003</v>
      </c>
      <c r="Q1915">
        <v>1341</v>
      </c>
      <c r="R1915">
        <v>54000</v>
      </c>
      <c r="S1915">
        <v>136896</v>
      </c>
      <c r="T1915">
        <v>2.5351111111111102</v>
      </c>
      <c r="U1915">
        <v>2</v>
      </c>
    </row>
    <row r="1916" spans="1:21" x14ac:dyDescent="0.4">
      <c r="A1916">
        <v>1914</v>
      </c>
      <c r="B1916" t="s">
        <v>12063</v>
      </c>
      <c r="C1916" s="1">
        <v>44805</v>
      </c>
      <c r="D1916" t="s">
        <v>3192</v>
      </c>
      <c r="E1916" t="s">
        <v>3193</v>
      </c>
      <c r="F1916">
        <v>20</v>
      </c>
      <c r="G1916">
        <v>20</v>
      </c>
      <c r="H1916">
        <v>20</v>
      </c>
      <c r="I1916">
        <v>20</v>
      </c>
      <c r="J1916">
        <v>40</v>
      </c>
      <c r="K1916">
        <v>18</v>
      </c>
      <c r="L1916">
        <v>6</v>
      </c>
      <c r="M1916">
        <v>4</v>
      </c>
      <c r="N1916">
        <v>1</v>
      </c>
      <c r="O1916">
        <v>1</v>
      </c>
      <c r="P1916">
        <v>1.094726563</v>
      </c>
      <c r="Q1916">
        <v>932</v>
      </c>
      <c r="R1916">
        <v>54000</v>
      </c>
      <c r="S1916">
        <v>51230</v>
      </c>
      <c r="T1916">
        <v>0.94870370370370305</v>
      </c>
      <c r="U1916">
        <v>1</v>
      </c>
    </row>
    <row r="1917" spans="1:21" x14ac:dyDescent="0.4">
      <c r="A1917">
        <v>1915</v>
      </c>
      <c r="B1917" t="s">
        <v>12063</v>
      </c>
      <c r="C1917" s="1">
        <v>44805</v>
      </c>
      <c r="D1917" t="s">
        <v>3194</v>
      </c>
      <c r="E1917" t="s">
        <v>3195</v>
      </c>
      <c r="F1917">
        <v>30</v>
      </c>
      <c r="G1917">
        <v>20</v>
      </c>
      <c r="H1917">
        <v>20</v>
      </c>
      <c r="I1917">
        <v>30</v>
      </c>
      <c r="J1917">
        <v>50</v>
      </c>
      <c r="K1917">
        <v>25</v>
      </c>
      <c r="L1917">
        <v>18</v>
      </c>
      <c r="M1917">
        <v>14</v>
      </c>
      <c r="N1917">
        <v>2</v>
      </c>
      <c r="O1917">
        <v>1</v>
      </c>
      <c r="P1917">
        <v>7.1194661459999997</v>
      </c>
      <c r="Q1917">
        <v>966</v>
      </c>
      <c r="R1917">
        <v>54000</v>
      </c>
      <c r="S1917">
        <v>48549</v>
      </c>
      <c r="T1917">
        <v>0.89905555555555505</v>
      </c>
      <c r="U1917">
        <v>1</v>
      </c>
    </row>
    <row r="1918" spans="1:21" x14ac:dyDescent="0.4">
      <c r="A1918">
        <v>1916</v>
      </c>
      <c r="B1918" t="s">
        <v>12063</v>
      </c>
      <c r="C1918" s="1">
        <v>44805</v>
      </c>
      <c r="D1918" t="s">
        <v>3196</v>
      </c>
      <c r="E1918" t="s">
        <v>3197</v>
      </c>
      <c r="F1918">
        <v>10</v>
      </c>
      <c r="G1918">
        <v>20</v>
      </c>
      <c r="H1918">
        <v>10</v>
      </c>
      <c r="I1918">
        <v>10</v>
      </c>
      <c r="J1918">
        <v>20</v>
      </c>
      <c r="K1918">
        <v>246</v>
      </c>
      <c r="L1918">
        <v>239</v>
      </c>
      <c r="M1918">
        <v>237</v>
      </c>
      <c r="N1918">
        <v>2</v>
      </c>
      <c r="O1918">
        <v>1</v>
      </c>
      <c r="P1918">
        <v>8.4240451390000004</v>
      </c>
      <c r="Q1918">
        <v>1040</v>
      </c>
      <c r="R1918">
        <v>54000</v>
      </c>
      <c r="S1918">
        <v>55607</v>
      </c>
      <c r="T1918">
        <v>1.0297592592592499</v>
      </c>
      <c r="U1918">
        <v>1</v>
      </c>
    </row>
    <row r="1919" spans="1:21" x14ac:dyDescent="0.4">
      <c r="A1919">
        <v>1917</v>
      </c>
      <c r="B1919" t="s">
        <v>12063</v>
      </c>
      <c r="C1919" s="1">
        <v>44805</v>
      </c>
      <c r="D1919" t="s">
        <v>3198</v>
      </c>
      <c r="F1919">
        <v>30</v>
      </c>
      <c r="G1919">
        <v>20</v>
      </c>
      <c r="H1919">
        <v>10</v>
      </c>
      <c r="I1919">
        <v>20</v>
      </c>
      <c r="J1919">
        <v>50</v>
      </c>
      <c r="K1919">
        <v>21</v>
      </c>
      <c r="L1919">
        <v>15</v>
      </c>
      <c r="M1919">
        <v>9</v>
      </c>
      <c r="N1919">
        <v>0</v>
      </c>
      <c r="O1919">
        <v>1</v>
      </c>
      <c r="P1919">
        <v>0</v>
      </c>
      <c r="Q1919">
        <v>1306</v>
      </c>
      <c r="R1919">
        <v>54000</v>
      </c>
      <c r="S1919">
        <v>406738</v>
      </c>
      <c r="T1919">
        <v>7.5321851851851802</v>
      </c>
      <c r="U1919">
        <v>3</v>
      </c>
    </row>
    <row r="1920" spans="1:21" x14ac:dyDescent="0.4">
      <c r="A1920">
        <v>1918</v>
      </c>
      <c r="B1920" t="s">
        <v>12063</v>
      </c>
      <c r="C1920" s="1">
        <v>44805</v>
      </c>
      <c r="D1920" t="s">
        <v>3199</v>
      </c>
      <c r="E1920" t="s">
        <v>3200</v>
      </c>
      <c r="F1920">
        <v>20</v>
      </c>
      <c r="G1920">
        <v>10</v>
      </c>
      <c r="H1920">
        <v>20</v>
      </c>
      <c r="I1920">
        <v>20</v>
      </c>
      <c r="J1920">
        <v>40</v>
      </c>
      <c r="K1920">
        <v>28</v>
      </c>
      <c r="L1920">
        <v>29</v>
      </c>
      <c r="M1920">
        <v>29</v>
      </c>
      <c r="N1920">
        <v>2</v>
      </c>
      <c r="O1920">
        <v>1</v>
      </c>
      <c r="P1920">
        <v>5.1236979170000003</v>
      </c>
      <c r="Q1920">
        <v>1005</v>
      </c>
      <c r="R1920">
        <v>54000</v>
      </c>
      <c r="S1920">
        <v>129517</v>
      </c>
      <c r="T1920">
        <v>2.3984629629629599</v>
      </c>
      <c r="U1920">
        <v>2</v>
      </c>
    </row>
    <row r="1921" spans="1:21" x14ac:dyDescent="0.4">
      <c r="A1921">
        <v>1919</v>
      </c>
      <c r="B1921" t="s">
        <v>12063</v>
      </c>
      <c r="C1921" s="1">
        <v>44805</v>
      </c>
      <c r="D1921" t="s">
        <v>3201</v>
      </c>
      <c r="E1921" t="s">
        <v>3202</v>
      </c>
      <c r="F1921">
        <v>20</v>
      </c>
      <c r="G1921">
        <v>10</v>
      </c>
      <c r="H1921">
        <v>20</v>
      </c>
      <c r="I1921">
        <v>20</v>
      </c>
      <c r="J1921">
        <v>20</v>
      </c>
      <c r="K1921">
        <v>114</v>
      </c>
      <c r="L1921">
        <v>119</v>
      </c>
      <c r="M1921">
        <v>115</v>
      </c>
      <c r="N1921">
        <v>1</v>
      </c>
      <c r="O1921">
        <v>1</v>
      </c>
      <c r="P1921">
        <v>0.83930121499999999</v>
      </c>
      <c r="Q1921">
        <v>895</v>
      </c>
      <c r="R1921">
        <v>54000</v>
      </c>
      <c r="S1921">
        <v>196828</v>
      </c>
      <c r="T1921">
        <v>3.6449629629629601</v>
      </c>
      <c r="U1921">
        <v>2</v>
      </c>
    </row>
    <row r="1922" spans="1:21" x14ac:dyDescent="0.4">
      <c r="A1922">
        <v>1920</v>
      </c>
      <c r="B1922" t="s">
        <v>12063</v>
      </c>
      <c r="C1922" s="1">
        <v>44805</v>
      </c>
      <c r="D1922" t="s">
        <v>3203</v>
      </c>
      <c r="E1922" t="s">
        <v>3204</v>
      </c>
      <c r="F1922">
        <v>10</v>
      </c>
      <c r="G1922">
        <v>10</v>
      </c>
      <c r="H1922">
        <v>10</v>
      </c>
      <c r="I1922">
        <v>20</v>
      </c>
      <c r="J1922">
        <v>10</v>
      </c>
      <c r="K1922">
        <v>31</v>
      </c>
      <c r="L1922">
        <v>28</v>
      </c>
      <c r="M1922">
        <v>23</v>
      </c>
      <c r="N1922">
        <v>0</v>
      </c>
      <c r="O1922">
        <v>0</v>
      </c>
      <c r="P1922">
        <v>8.9471571179999998</v>
      </c>
      <c r="Q1922">
        <v>852</v>
      </c>
      <c r="R1922">
        <v>54000</v>
      </c>
      <c r="S1922">
        <v>245377</v>
      </c>
      <c r="T1922">
        <v>4.5440185185185102</v>
      </c>
      <c r="U1922">
        <v>3</v>
      </c>
    </row>
    <row r="1923" spans="1:21" x14ac:dyDescent="0.4">
      <c r="A1923">
        <v>1921</v>
      </c>
      <c r="B1923" t="s">
        <v>12063</v>
      </c>
      <c r="C1923" s="1">
        <v>44774</v>
      </c>
      <c r="D1923" t="s">
        <v>3205</v>
      </c>
      <c r="E1923" t="s">
        <v>3206</v>
      </c>
      <c r="F1923">
        <v>20</v>
      </c>
      <c r="G1923">
        <v>20</v>
      </c>
      <c r="H1923">
        <v>20</v>
      </c>
      <c r="I1923">
        <v>20</v>
      </c>
      <c r="J1923">
        <v>50</v>
      </c>
      <c r="K1923">
        <v>52</v>
      </c>
      <c r="L1923">
        <v>47</v>
      </c>
      <c r="M1923">
        <v>42</v>
      </c>
      <c r="N1923">
        <v>1</v>
      </c>
      <c r="O1923">
        <v>1</v>
      </c>
      <c r="P1923">
        <v>3.0268012149999999</v>
      </c>
      <c r="Q1923">
        <v>904</v>
      </c>
      <c r="R1923">
        <v>51400</v>
      </c>
      <c r="S1923">
        <v>272017</v>
      </c>
      <c r="T1923">
        <v>5.2921595330739297</v>
      </c>
      <c r="U1923">
        <v>3</v>
      </c>
    </row>
    <row r="1924" spans="1:21" x14ac:dyDescent="0.4">
      <c r="A1924">
        <v>1922</v>
      </c>
      <c r="B1924" t="s">
        <v>12063</v>
      </c>
      <c r="C1924" s="1">
        <v>44774</v>
      </c>
      <c r="D1924" t="s">
        <v>3207</v>
      </c>
      <c r="E1924" t="s">
        <v>3208</v>
      </c>
      <c r="F1924">
        <v>10</v>
      </c>
      <c r="G1924">
        <v>10</v>
      </c>
      <c r="H1924">
        <v>20</v>
      </c>
      <c r="I1924">
        <v>10</v>
      </c>
      <c r="J1924">
        <v>10</v>
      </c>
      <c r="K1924">
        <v>17</v>
      </c>
      <c r="L1924">
        <v>16</v>
      </c>
      <c r="M1924">
        <v>20</v>
      </c>
      <c r="N1924">
        <v>2</v>
      </c>
      <c r="O1924">
        <v>1</v>
      </c>
      <c r="P1924">
        <v>0.94401041699999999</v>
      </c>
      <c r="Q1924">
        <v>628</v>
      </c>
      <c r="R1924">
        <v>51400</v>
      </c>
      <c r="S1924">
        <v>97487</v>
      </c>
      <c r="T1924">
        <v>1.89663424124513</v>
      </c>
      <c r="U1924">
        <v>2</v>
      </c>
    </row>
    <row r="1925" spans="1:21" x14ac:dyDescent="0.4">
      <c r="A1925">
        <v>1923</v>
      </c>
      <c r="B1925" t="s">
        <v>12063</v>
      </c>
      <c r="C1925" s="1">
        <v>44774</v>
      </c>
      <c r="D1925" t="s">
        <v>3209</v>
      </c>
      <c r="E1925" t="s">
        <v>3210</v>
      </c>
      <c r="F1925">
        <v>10</v>
      </c>
      <c r="G1925">
        <v>10</v>
      </c>
      <c r="H1925">
        <v>10</v>
      </c>
      <c r="I1925">
        <v>20</v>
      </c>
      <c r="J1925">
        <v>40</v>
      </c>
      <c r="K1925">
        <v>142</v>
      </c>
      <c r="L1925">
        <v>108</v>
      </c>
      <c r="M1925">
        <v>89</v>
      </c>
      <c r="N1925">
        <v>1</v>
      </c>
      <c r="O1925">
        <v>1</v>
      </c>
      <c r="P1925">
        <v>0.81944444400000005</v>
      </c>
      <c r="Q1925">
        <v>798</v>
      </c>
      <c r="R1925">
        <v>51400</v>
      </c>
      <c r="S1925">
        <v>72178</v>
      </c>
      <c r="T1925">
        <v>1.4042412451361801</v>
      </c>
      <c r="U1925">
        <v>2</v>
      </c>
    </row>
    <row r="1926" spans="1:21" x14ac:dyDescent="0.4">
      <c r="A1926">
        <v>1924</v>
      </c>
      <c r="B1926" t="s">
        <v>12063</v>
      </c>
      <c r="C1926" s="1">
        <v>44774</v>
      </c>
      <c r="D1926" t="s">
        <v>3211</v>
      </c>
      <c r="E1926" t="s">
        <v>3210</v>
      </c>
      <c r="F1926">
        <v>20</v>
      </c>
      <c r="G1926">
        <v>10</v>
      </c>
      <c r="H1926">
        <v>10</v>
      </c>
      <c r="I1926">
        <v>30</v>
      </c>
      <c r="J1926">
        <v>50</v>
      </c>
      <c r="K1926">
        <v>88</v>
      </c>
      <c r="L1926">
        <v>79</v>
      </c>
      <c r="M1926">
        <v>59</v>
      </c>
      <c r="N1926">
        <v>1</v>
      </c>
      <c r="O1926">
        <v>2</v>
      </c>
      <c r="P1926">
        <v>0.787109375</v>
      </c>
      <c r="Q1926">
        <v>1039</v>
      </c>
      <c r="R1926">
        <v>51400</v>
      </c>
      <c r="S1926">
        <v>20543</v>
      </c>
      <c r="T1926">
        <v>0.399669260700389</v>
      </c>
      <c r="U1926">
        <v>1</v>
      </c>
    </row>
    <row r="1927" spans="1:21" x14ac:dyDescent="0.4">
      <c r="A1927">
        <v>1925</v>
      </c>
      <c r="B1927" t="s">
        <v>12063</v>
      </c>
      <c r="C1927" s="1">
        <v>44774</v>
      </c>
      <c r="D1927" t="s">
        <v>3212</v>
      </c>
      <c r="E1927" t="s">
        <v>3213</v>
      </c>
      <c r="F1927">
        <v>10</v>
      </c>
      <c r="G1927">
        <v>10</v>
      </c>
      <c r="H1927">
        <v>10</v>
      </c>
      <c r="I1927">
        <v>20</v>
      </c>
      <c r="J1927">
        <v>20</v>
      </c>
      <c r="K1927">
        <v>202</v>
      </c>
      <c r="L1927">
        <v>193</v>
      </c>
      <c r="M1927">
        <v>161</v>
      </c>
      <c r="N1927">
        <v>1</v>
      </c>
      <c r="O1927">
        <v>1</v>
      </c>
      <c r="P1927">
        <v>3.9283854169999999</v>
      </c>
      <c r="Q1927">
        <v>828</v>
      </c>
      <c r="R1927">
        <v>51400</v>
      </c>
      <c r="S1927">
        <v>47450</v>
      </c>
      <c r="T1927">
        <v>0.92315175097276203</v>
      </c>
      <c r="U1927">
        <v>1</v>
      </c>
    </row>
    <row r="1928" spans="1:21" x14ac:dyDescent="0.4">
      <c r="A1928">
        <v>1926</v>
      </c>
      <c r="B1928" t="s">
        <v>12063</v>
      </c>
      <c r="C1928" s="1">
        <v>44743</v>
      </c>
      <c r="D1928" t="s">
        <v>3214</v>
      </c>
      <c r="E1928" t="s">
        <v>3215</v>
      </c>
      <c r="F1928">
        <v>20</v>
      </c>
      <c r="G1928">
        <v>20</v>
      </c>
      <c r="H1928">
        <v>10</v>
      </c>
      <c r="I1928">
        <v>20</v>
      </c>
      <c r="J1928">
        <v>50</v>
      </c>
      <c r="K1928">
        <v>105</v>
      </c>
      <c r="L1928">
        <v>71</v>
      </c>
      <c r="M1928">
        <v>52</v>
      </c>
      <c r="N1928">
        <v>1</v>
      </c>
      <c r="O1928">
        <v>1</v>
      </c>
      <c r="P1928">
        <v>8.0109592010000004</v>
      </c>
      <c r="Q1928">
        <v>747</v>
      </c>
      <c r="R1928">
        <v>51400</v>
      </c>
      <c r="S1928">
        <v>174859</v>
      </c>
      <c r="T1928">
        <v>3.4019260700389098</v>
      </c>
      <c r="U1928">
        <v>2</v>
      </c>
    </row>
    <row r="1929" spans="1:21" x14ac:dyDescent="0.4">
      <c r="A1929">
        <v>1927</v>
      </c>
      <c r="B1929" t="s">
        <v>12063</v>
      </c>
      <c r="C1929" s="1">
        <v>44743</v>
      </c>
      <c r="D1929" t="s">
        <v>3216</v>
      </c>
      <c r="E1929" t="s">
        <v>3217</v>
      </c>
      <c r="F1929">
        <v>10</v>
      </c>
      <c r="G1929">
        <v>10</v>
      </c>
      <c r="H1929">
        <v>20</v>
      </c>
      <c r="I1929">
        <v>20</v>
      </c>
      <c r="J1929">
        <v>20</v>
      </c>
      <c r="K1929">
        <v>14</v>
      </c>
      <c r="L1929">
        <v>14</v>
      </c>
      <c r="M1929">
        <v>18</v>
      </c>
      <c r="N1929">
        <v>1</v>
      </c>
      <c r="O1929">
        <v>1</v>
      </c>
      <c r="P1929">
        <v>7.7591145829999997</v>
      </c>
      <c r="Q1929">
        <v>1064</v>
      </c>
      <c r="R1929">
        <v>51400</v>
      </c>
      <c r="S1929">
        <v>49003</v>
      </c>
      <c r="T1929">
        <v>0.95336575875486296</v>
      </c>
      <c r="U1929">
        <v>1</v>
      </c>
    </row>
    <row r="1930" spans="1:21" x14ac:dyDescent="0.4">
      <c r="A1930">
        <v>1928</v>
      </c>
      <c r="B1930" t="s">
        <v>12063</v>
      </c>
      <c r="C1930" s="1">
        <v>44743</v>
      </c>
      <c r="D1930" t="s">
        <v>3218</v>
      </c>
      <c r="E1930" t="s">
        <v>3219</v>
      </c>
      <c r="F1930">
        <v>20</v>
      </c>
      <c r="G1930">
        <v>20</v>
      </c>
      <c r="H1930">
        <v>20</v>
      </c>
      <c r="I1930">
        <v>20</v>
      </c>
      <c r="J1930">
        <v>20</v>
      </c>
      <c r="K1930">
        <v>63</v>
      </c>
      <c r="L1930">
        <v>47</v>
      </c>
      <c r="M1930">
        <v>20</v>
      </c>
      <c r="N1930">
        <v>0</v>
      </c>
      <c r="O1930">
        <v>1</v>
      </c>
      <c r="P1930">
        <v>2.095703125</v>
      </c>
      <c r="Q1930">
        <v>869</v>
      </c>
      <c r="R1930">
        <v>51400</v>
      </c>
      <c r="S1930">
        <v>645872</v>
      </c>
      <c r="T1930">
        <v>12.5656031128404</v>
      </c>
      <c r="U1930">
        <v>3</v>
      </c>
    </row>
    <row r="1931" spans="1:21" x14ac:dyDescent="0.4">
      <c r="A1931">
        <v>1929</v>
      </c>
      <c r="B1931" t="s">
        <v>12063</v>
      </c>
      <c r="C1931" s="1">
        <v>44743</v>
      </c>
      <c r="D1931" t="s">
        <v>3220</v>
      </c>
      <c r="E1931" t="s">
        <v>3221</v>
      </c>
      <c r="F1931">
        <v>20</v>
      </c>
      <c r="G1931">
        <v>20</v>
      </c>
      <c r="H1931">
        <v>10</v>
      </c>
      <c r="I1931">
        <v>30</v>
      </c>
      <c r="J1931">
        <v>50</v>
      </c>
      <c r="K1931">
        <v>27</v>
      </c>
      <c r="L1931">
        <v>19</v>
      </c>
      <c r="M1931">
        <v>29</v>
      </c>
      <c r="N1931">
        <v>0</v>
      </c>
      <c r="O1931">
        <v>0</v>
      </c>
      <c r="P1931">
        <v>8.3053385419999994</v>
      </c>
      <c r="Q1931">
        <v>813</v>
      </c>
      <c r="R1931">
        <v>51400</v>
      </c>
      <c r="S1931">
        <v>349553</v>
      </c>
      <c r="T1931">
        <v>6.8006420233462999</v>
      </c>
      <c r="U1931">
        <v>3</v>
      </c>
    </row>
    <row r="1932" spans="1:21" x14ac:dyDescent="0.4">
      <c r="A1932">
        <v>1930</v>
      </c>
      <c r="B1932" t="s">
        <v>12063</v>
      </c>
      <c r="C1932" s="1">
        <v>44743</v>
      </c>
      <c r="D1932" t="s">
        <v>3222</v>
      </c>
      <c r="E1932" t="s">
        <v>3223</v>
      </c>
      <c r="F1932">
        <v>10</v>
      </c>
      <c r="G1932">
        <v>10</v>
      </c>
      <c r="H1932">
        <v>20</v>
      </c>
      <c r="I1932">
        <v>20</v>
      </c>
      <c r="J1932">
        <v>20</v>
      </c>
      <c r="K1932">
        <v>87</v>
      </c>
      <c r="L1932">
        <v>84</v>
      </c>
      <c r="M1932">
        <v>77</v>
      </c>
      <c r="N1932">
        <v>2</v>
      </c>
      <c r="O1932">
        <v>1</v>
      </c>
      <c r="P1932">
        <v>10.87131076</v>
      </c>
      <c r="Q1932">
        <v>1569</v>
      </c>
      <c r="R1932">
        <v>51400</v>
      </c>
      <c r="S1932">
        <v>363361</v>
      </c>
      <c r="T1932">
        <v>7.0692801556420202</v>
      </c>
      <c r="U1932">
        <v>3</v>
      </c>
    </row>
    <row r="1933" spans="1:21" x14ac:dyDescent="0.4">
      <c r="A1933">
        <v>1931</v>
      </c>
      <c r="B1933" t="s">
        <v>12063</v>
      </c>
      <c r="C1933" s="1">
        <v>44713</v>
      </c>
      <c r="D1933" t="s">
        <v>3224</v>
      </c>
      <c r="E1933" t="s">
        <v>3210</v>
      </c>
      <c r="F1933">
        <v>10</v>
      </c>
      <c r="G1933">
        <v>10</v>
      </c>
      <c r="H1933">
        <v>20</v>
      </c>
      <c r="I1933">
        <v>20</v>
      </c>
      <c r="J1933">
        <v>10</v>
      </c>
      <c r="K1933">
        <v>18</v>
      </c>
      <c r="L1933">
        <v>18</v>
      </c>
      <c r="M1933">
        <v>8</v>
      </c>
      <c r="N1933">
        <v>1</v>
      </c>
      <c r="O1933">
        <v>1</v>
      </c>
      <c r="P1933">
        <v>0.69824218800000004</v>
      </c>
      <c r="Q1933">
        <v>1058</v>
      </c>
      <c r="R1933">
        <v>50300</v>
      </c>
      <c r="S1933">
        <v>39205</v>
      </c>
      <c r="T1933">
        <v>0.77942345924453205</v>
      </c>
      <c r="U1933">
        <v>1</v>
      </c>
    </row>
    <row r="1934" spans="1:21" x14ac:dyDescent="0.4">
      <c r="A1934">
        <v>1932</v>
      </c>
      <c r="B1934" t="s">
        <v>12063</v>
      </c>
      <c r="C1934" s="1">
        <v>44682</v>
      </c>
      <c r="D1934" t="s">
        <v>3225</v>
      </c>
      <c r="E1934" t="s">
        <v>3210</v>
      </c>
      <c r="F1934">
        <v>20</v>
      </c>
      <c r="G1934">
        <v>10</v>
      </c>
      <c r="H1934">
        <v>20</v>
      </c>
      <c r="I1934">
        <v>20</v>
      </c>
      <c r="J1934">
        <v>30</v>
      </c>
      <c r="K1934">
        <v>19</v>
      </c>
      <c r="L1934">
        <v>13</v>
      </c>
      <c r="M1934">
        <v>12</v>
      </c>
      <c r="N1934">
        <v>1</v>
      </c>
      <c r="O1934">
        <v>1</v>
      </c>
      <c r="P1934">
        <v>0.67675781300000004</v>
      </c>
      <c r="Q1934">
        <v>824</v>
      </c>
      <c r="R1934">
        <v>50300</v>
      </c>
      <c r="S1934">
        <v>124387</v>
      </c>
      <c r="T1934">
        <v>2.4729025844930401</v>
      </c>
      <c r="U1934">
        <v>2</v>
      </c>
    </row>
    <row r="1935" spans="1:21" x14ac:dyDescent="0.4">
      <c r="A1935">
        <v>1933</v>
      </c>
      <c r="B1935" t="s">
        <v>12063</v>
      </c>
      <c r="C1935" s="1">
        <v>44652</v>
      </c>
      <c r="D1935" t="s">
        <v>3226</v>
      </c>
      <c r="E1935" t="s">
        <v>3227</v>
      </c>
      <c r="F1935">
        <v>20</v>
      </c>
      <c r="G1935">
        <v>20</v>
      </c>
      <c r="H1935">
        <v>20</v>
      </c>
      <c r="I1935">
        <v>20</v>
      </c>
      <c r="J1935">
        <v>30</v>
      </c>
      <c r="K1935">
        <v>17</v>
      </c>
      <c r="L1935">
        <v>9</v>
      </c>
      <c r="M1935">
        <v>11</v>
      </c>
      <c r="N1935">
        <v>0</v>
      </c>
      <c r="O1935">
        <v>1</v>
      </c>
      <c r="P1935">
        <v>8.1561414929999998</v>
      </c>
      <c r="Q1935">
        <v>728</v>
      </c>
      <c r="R1935">
        <v>26800</v>
      </c>
      <c r="S1935">
        <v>8697</v>
      </c>
      <c r="T1935">
        <v>0.32451492537313398</v>
      </c>
      <c r="U1935">
        <v>0</v>
      </c>
    </row>
    <row r="1936" spans="1:21" x14ac:dyDescent="0.4">
      <c r="A1936">
        <v>1934</v>
      </c>
      <c r="B1936" t="s">
        <v>12063</v>
      </c>
      <c r="C1936" s="1">
        <v>44562</v>
      </c>
      <c r="D1936" t="s">
        <v>3228</v>
      </c>
      <c r="E1936" t="s">
        <v>3229</v>
      </c>
      <c r="F1936">
        <v>40</v>
      </c>
      <c r="G1936">
        <v>10</v>
      </c>
      <c r="H1936">
        <v>30</v>
      </c>
      <c r="I1936">
        <v>20</v>
      </c>
      <c r="J1936">
        <v>50</v>
      </c>
      <c r="K1936">
        <v>20</v>
      </c>
      <c r="L1936">
        <v>7</v>
      </c>
      <c r="M1936">
        <v>14</v>
      </c>
      <c r="N1936">
        <v>0</v>
      </c>
      <c r="O1936">
        <v>1</v>
      </c>
      <c r="P1936">
        <v>3.8918185759999999</v>
      </c>
      <c r="Q1936">
        <v>923</v>
      </c>
      <c r="R1936">
        <v>26800</v>
      </c>
      <c r="S1936">
        <v>92091</v>
      </c>
      <c r="T1936">
        <v>3.43623134328358</v>
      </c>
      <c r="U1936">
        <v>2</v>
      </c>
    </row>
    <row r="1937" spans="1:21" x14ac:dyDescent="0.4">
      <c r="A1937">
        <v>1935</v>
      </c>
      <c r="B1937" t="s">
        <v>12063</v>
      </c>
      <c r="C1937" s="1">
        <v>44531</v>
      </c>
      <c r="D1937" t="s">
        <v>3230</v>
      </c>
      <c r="F1937">
        <v>10</v>
      </c>
      <c r="G1937">
        <v>20</v>
      </c>
      <c r="H1937">
        <v>20</v>
      </c>
      <c r="I1937">
        <v>20</v>
      </c>
      <c r="J1937">
        <v>20</v>
      </c>
      <c r="K1937">
        <v>52</v>
      </c>
      <c r="L1937">
        <v>49</v>
      </c>
      <c r="M1937">
        <v>42</v>
      </c>
      <c r="N1937">
        <v>0</v>
      </c>
      <c r="O1937">
        <v>1</v>
      </c>
      <c r="P1937">
        <v>0</v>
      </c>
      <c r="Q1937">
        <v>892</v>
      </c>
      <c r="R1937">
        <v>26800</v>
      </c>
      <c r="S1937">
        <v>54688</v>
      </c>
      <c r="T1937">
        <v>2.0405970149253698</v>
      </c>
      <c r="U1937">
        <v>2</v>
      </c>
    </row>
    <row r="1938" spans="1:21" x14ac:dyDescent="0.4">
      <c r="A1938">
        <v>1936</v>
      </c>
      <c r="B1938" t="s">
        <v>12063</v>
      </c>
      <c r="C1938" s="1">
        <v>44531</v>
      </c>
      <c r="D1938" t="s">
        <v>3231</v>
      </c>
      <c r="E1938" t="s">
        <v>3232</v>
      </c>
      <c r="F1938">
        <v>30</v>
      </c>
      <c r="G1938">
        <v>10</v>
      </c>
      <c r="H1938">
        <v>20</v>
      </c>
      <c r="I1938">
        <v>20</v>
      </c>
      <c r="J1938">
        <v>40</v>
      </c>
      <c r="K1938">
        <v>95</v>
      </c>
      <c r="L1938">
        <v>84</v>
      </c>
      <c r="M1938">
        <v>59</v>
      </c>
      <c r="N1938">
        <v>2</v>
      </c>
      <c r="O1938">
        <v>2</v>
      </c>
      <c r="P1938">
        <v>14.439995659999999</v>
      </c>
      <c r="Q1938">
        <v>1024</v>
      </c>
      <c r="R1938">
        <v>26800</v>
      </c>
      <c r="S1938">
        <v>17188</v>
      </c>
      <c r="T1938">
        <v>0.64134328358208903</v>
      </c>
      <c r="U1938">
        <v>1</v>
      </c>
    </row>
    <row r="1939" spans="1:21" x14ac:dyDescent="0.4">
      <c r="A1939">
        <v>1937</v>
      </c>
      <c r="B1939" t="s">
        <v>12063</v>
      </c>
      <c r="C1939" s="1">
        <v>44531</v>
      </c>
      <c r="D1939" t="s">
        <v>3233</v>
      </c>
      <c r="E1939" t="s">
        <v>3234</v>
      </c>
      <c r="F1939">
        <v>20</v>
      </c>
      <c r="G1939">
        <v>10</v>
      </c>
      <c r="H1939">
        <v>40</v>
      </c>
      <c r="I1939">
        <v>20</v>
      </c>
      <c r="J1939">
        <v>40</v>
      </c>
      <c r="K1939">
        <v>179</v>
      </c>
      <c r="L1939">
        <v>152</v>
      </c>
      <c r="M1939">
        <v>121</v>
      </c>
      <c r="N1939">
        <v>1</v>
      </c>
      <c r="O1939">
        <v>1</v>
      </c>
      <c r="P1939">
        <v>14.182074650000001</v>
      </c>
      <c r="Q1939">
        <v>1127</v>
      </c>
      <c r="R1939">
        <v>26800</v>
      </c>
      <c r="S1939">
        <v>233838</v>
      </c>
      <c r="T1939">
        <v>8.7252985074626803</v>
      </c>
      <c r="U1939">
        <v>3</v>
      </c>
    </row>
    <row r="1940" spans="1:21" x14ac:dyDescent="0.4">
      <c r="A1940">
        <v>1938</v>
      </c>
      <c r="B1940" t="s">
        <v>12063</v>
      </c>
      <c r="C1940" s="1">
        <v>44531</v>
      </c>
      <c r="D1940" t="s">
        <v>3235</v>
      </c>
      <c r="E1940" t="s">
        <v>3236</v>
      </c>
      <c r="F1940">
        <v>20</v>
      </c>
      <c r="G1940">
        <v>20</v>
      </c>
      <c r="H1940">
        <v>20</v>
      </c>
      <c r="I1940">
        <v>20</v>
      </c>
      <c r="J1940">
        <v>40</v>
      </c>
      <c r="K1940">
        <v>35</v>
      </c>
      <c r="L1940">
        <v>30</v>
      </c>
      <c r="M1940">
        <v>22</v>
      </c>
      <c r="N1940">
        <v>2</v>
      </c>
      <c r="O1940">
        <v>0</v>
      </c>
      <c r="P1940">
        <v>20.819010420000001</v>
      </c>
      <c r="Q1940">
        <v>1199</v>
      </c>
      <c r="R1940">
        <v>26800</v>
      </c>
      <c r="S1940">
        <v>411195</v>
      </c>
      <c r="T1940">
        <v>15.3430970149253</v>
      </c>
      <c r="U1940">
        <v>3</v>
      </c>
    </row>
    <row r="1941" spans="1:21" x14ac:dyDescent="0.4">
      <c r="A1941">
        <v>1939</v>
      </c>
      <c r="B1941" t="s">
        <v>12063</v>
      </c>
      <c r="C1941" s="1">
        <v>44501</v>
      </c>
      <c r="D1941" t="s">
        <v>3237</v>
      </c>
      <c r="E1941" t="s">
        <v>3238</v>
      </c>
      <c r="F1941">
        <v>20</v>
      </c>
      <c r="G1941">
        <v>10</v>
      </c>
      <c r="H1941">
        <v>20</v>
      </c>
      <c r="I1941">
        <v>20</v>
      </c>
      <c r="J1941">
        <v>40</v>
      </c>
      <c r="K1941">
        <v>72</v>
      </c>
      <c r="L1941">
        <v>31</v>
      </c>
      <c r="M1941">
        <v>24</v>
      </c>
      <c r="N1941">
        <v>1</v>
      </c>
      <c r="O1941">
        <v>1</v>
      </c>
      <c r="P1941">
        <v>2.240234375</v>
      </c>
      <c r="Q1941">
        <v>1082</v>
      </c>
      <c r="R1941">
        <v>26800</v>
      </c>
      <c r="S1941">
        <v>129435</v>
      </c>
      <c r="T1941">
        <v>4.8296641791044701</v>
      </c>
      <c r="U1941">
        <v>3</v>
      </c>
    </row>
    <row r="1942" spans="1:21" x14ac:dyDescent="0.4">
      <c r="A1942">
        <v>1940</v>
      </c>
      <c r="B1942" t="s">
        <v>12063</v>
      </c>
      <c r="C1942" s="1">
        <v>44501</v>
      </c>
      <c r="D1942" t="s">
        <v>3239</v>
      </c>
      <c r="E1942" t="s">
        <v>3210</v>
      </c>
      <c r="F1942">
        <v>30</v>
      </c>
      <c r="G1942">
        <v>20</v>
      </c>
      <c r="H1942">
        <v>10</v>
      </c>
      <c r="I1942">
        <v>20</v>
      </c>
      <c r="J1942">
        <v>50</v>
      </c>
      <c r="K1942">
        <v>171</v>
      </c>
      <c r="L1942">
        <v>152</v>
      </c>
      <c r="M1942">
        <v>127</v>
      </c>
      <c r="N1942">
        <v>1</v>
      </c>
      <c r="O1942">
        <v>2</v>
      </c>
      <c r="P1942">
        <v>0.62217881900000005</v>
      </c>
      <c r="Q1942">
        <v>833</v>
      </c>
      <c r="R1942">
        <v>26800</v>
      </c>
      <c r="S1942">
        <v>33175</v>
      </c>
      <c r="T1942">
        <v>1.23787313432835</v>
      </c>
      <c r="U1942">
        <v>2</v>
      </c>
    </row>
    <row r="1943" spans="1:21" x14ac:dyDescent="0.4">
      <c r="A1943">
        <v>1941</v>
      </c>
      <c r="B1943" t="s">
        <v>12063</v>
      </c>
      <c r="C1943" s="1">
        <v>44440</v>
      </c>
      <c r="D1943" t="s">
        <v>3240</v>
      </c>
      <c r="E1943" t="s">
        <v>3241</v>
      </c>
      <c r="F1943">
        <v>10</v>
      </c>
      <c r="G1943">
        <v>10</v>
      </c>
      <c r="H1943">
        <v>40</v>
      </c>
      <c r="I1943">
        <v>20</v>
      </c>
      <c r="J1943">
        <v>20</v>
      </c>
      <c r="K1943">
        <v>54</v>
      </c>
      <c r="L1943">
        <v>52</v>
      </c>
      <c r="M1943">
        <v>47</v>
      </c>
      <c r="N1943">
        <v>2</v>
      </c>
      <c r="O1943">
        <v>1</v>
      </c>
      <c r="P1943">
        <v>14.45030382</v>
      </c>
      <c r="Q1943">
        <v>1240</v>
      </c>
      <c r="R1943">
        <v>26800</v>
      </c>
      <c r="S1943">
        <v>463121</v>
      </c>
      <c r="T1943">
        <v>17.2806343283582</v>
      </c>
      <c r="U1943">
        <v>3</v>
      </c>
    </row>
    <row r="1944" spans="1:21" x14ac:dyDescent="0.4">
      <c r="A1944">
        <v>1942</v>
      </c>
      <c r="B1944" t="s">
        <v>12063</v>
      </c>
      <c r="C1944" s="1">
        <v>44440</v>
      </c>
      <c r="D1944" t="s">
        <v>3242</v>
      </c>
      <c r="E1944" t="s">
        <v>3243</v>
      </c>
      <c r="F1944">
        <v>20</v>
      </c>
      <c r="G1944">
        <v>20</v>
      </c>
      <c r="H1944">
        <v>30</v>
      </c>
      <c r="I1944">
        <v>20</v>
      </c>
      <c r="J1944">
        <v>40</v>
      </c>
      <c r="K1944">
        <v>97</v>
      </c>
      <c r="L1944">
        <v>92</v>
      </c>
      <c r="M1944">
        <v>81</v>
      </c>
      <c r="N1944">
        <v>1</v>
      </c>
      <c r="O1944">
        <v>1</v>
      </c>
      <c r="P1944">
        <v>17.81456163</v>
      </c>
      <c r="Q1944">
        <v>815</v>
      </c>
      <c r="R1944">
        <v>26800</v>
      </c>
      <c r="S1944">
        <v>509479</v>
      </c>
      <c r="T1944">
        <v>19.0104104477611</v>
      </c>
      <c r="U1944">
        <v>3</v>
      </c>
    </row>
    <row r="1945" spans="1:21" x14ac:dyDescent="0.4">
      <c r="A1945">
        <v>1943</v>
      </c>
      <c r="B1945" t="s">
        <v>12063</v>
      </c>
      <c r="C1945" s="1">
        <v>44409</v>
      </c>
      <c r="D1945" t="s">
        <v>3244</v>
      </c>
      <c r="E1945" t="s">
        <v>3245</v>
      </c>
      <c r="F1945">
        <v>30</v>
      </c>
      <c r="G1945">
        <v>20</v>
      </c>
      <c r="H1945">
        <v>50</v>
      </c>
      <c r="I1945">
        <v>30</v>
      </c>
      <c r="J1945">
        <v>50</v>
      </c>
      <c r="K1945">
        <v>84</v>
      </c>
      <c r="L1945">
        <v>81</v>
      </c>
      <c r="M1945">
        <v>76</v>
      </c>
      <c r="N1945">
        <v>2</v>
      </c>
      <c r="O1945">
        <v>1</v>
      </c>
      <c r="P1945">
        <v>16.509331599999999</v>
      </c>
      <c r="Q1945">
        <v>1002</v>
      </c>
      <c r="R1945">
        <v>26800</v>
      </c>
      <c r="S1945">
        <v>218760</v>
      </c>
      <c r="T1945">
        <v>8.1626865671641795</v>
      </c>
      <c r="U1945">
        <v>3</v>
      </c>
    </row>
    <row r="1946" spans="1:21" x14ac:dyDescent="0.4">
      <c r="A1946">
        <v>1944</v>
      </c>
      <c r="B1946" t="s">
        <v>12063</v>
      </c>
      <c r="C1946" s="1">
        <v>44409</v>
      </c>
      <c r="D1946" t="s">
        <v>3246</v>
      </c>
      <c r="E1946" t="s">
        <v>3247</v>
      </c>
      <c r="F1946">
        <v>20</v>
      </c>
      <c r="G1946">
        <v>20</v>
      </c>
      <c r="H1946">
        <v>40</v>
      </c>
      <c r="I1946">
        <v>20</v>
      </c>
      <c r="J1946">
        <v>40</v>
      </c>
      <c r="K1946">
        <v>120</v>
      </c>
      <c r="L1946">
        <v>117</v>
      </c>
      <c r="M1946">
        <v>108</v>
      </c>
      <c r="N1946">
        <v>0</v>
      </c>
      <c r="O1946">
        <v>1</v>
      </c>
      <c r="P1946">
        <v>21.713867189999998</v>
      </c>
      <c r="Q1946">
        <v>1043</v>
      </c>
      <c r="R1946">
        <v>26800</v>
      </c>
      <c r="S1946">
        <v>342661</v>
      </c>
      <c r="T1946">
        <v>12.785858208955201</v>
      </c>
      <c r="U1946">
        <v>3</v>
      </c>
    </row>
    <row r="1947" spans="1:21" x14ac:dyDescent="0.4">
      <c r="A1947">
        <v>1945</v>
      </c>
      <c r="B1947" t="s">
        <v>12063</v>
      </c>
      <c r="C1947" s="1">
        <v>44378</v>
      </c>
      <c r="D1947" t="s">
        <v>3248</v>
      </c>
      <c r="E1947" t="s">
        <v>3249</v>
      </c>
      <c r="F1947">
        <v>10</v>
      </c>
      <c r="G1947">
        <v>10</v>
      </c>
      <c r="H1947">
        <v>50</v>
      </c>
      <c r="I1947">
        <v>20</v>
      </c>
      <c r="J1947">
        <v>10</v>
      </c>
      <c r="K1947">
        <v>55</v>
      </c>
      <c r="L1947">
        <v>52</v>
      </c>
      <c r="M1947">
        <v>48</v>
      </c>
      <c r="N1947">
        <v>2</v>
      </c>
      <c r="O1947">
        <v>2</v>
      </c>
      <c r="P1947">
        <v>19.891384550000001</v>
      </c>
      <c r="Q1947">
        <v>891</v>
      </c>
      <c r="R1947">
        <v>26800</v>
      </c>
      <c r="S1947">
        <v>166862</v>
      </c>
      <c r="T1947">
        <v>6.2261940298507401</v>
      </c>
      <c r="U1947">
        <v>3</v>
      </c>
    </row>
    <row r="1948" spans="1:21" x14ac:dyDescent="0.4">
      <c r="A1948">
        <v>1946</v>
      </c>
      <c r="B1948" t="s">
        <v>12063</v>
      </c>
      <c r="C1948" s="1">
        <v>44348</v>
      </c>
      <c r="D1948" t="s">
        <v>3250</v>
      </c>
      <c r="E1948" t="s">
        <v>3251</v>
      </c>
      <c r="F1948">
        <v>10</v>
      </c>
      <c r="G1948">
        <v>10</v>
      </c>
      <c r="H1948">
        <v>20</v>
      </c>
      <c r="I1948">
        <v>10</v>
      </c>
      <c r="J1948">
        <v>10</v>
      </c>
      <c r="K1948">
        <v>19</v>
      </c>
      <c r="L1948">
        <v>17</v>
      </c>
      <c r="M1948">
        <v>16</v>
      </c>
      <c r="N1948">
        <v>1</v>
      </c>
      <c r="O1948">
        <v>1</v>
      </c>
      <c r="P1948">
        <v>0.61848958300000001</v>
      </c>
      <c r="Q1948">
        <v>1030</v>
      </c>
      <c r="R1948">
        <v>22400</v>
      </c>
      <c r="S1948">
        <v>42863</v>
      </c>
      <c r="T1948">
        <v>1.9135267857142799</v>
      </c>
      <c r="U1948">
        <v>2</v>
      </c>
    </row>
    <row r="1949" spans="1:21" x14ac:dyDescent="0.4">
      <c r="A1949">
        <v>1947</v>
      </c>
      <c r="B1949" t="s">
        <v>12063</v>
      </c>
      <c r="C1949" s="1">
        <v>44317</v>
      </c>
      <c r="D1949" t="s">
        <v>3252</v>
      </c>
      <c r="E1949" t="s">
        <v>3202</v>
      </c>
      <c r="F1949">
        <v>50</v>
      </c>
      <c r="G1949">
        <v>30</v>
      </c>
      <c r="H1949">
        <v>10</v>
      </c>
      <c r="I1949">
        <v>40</v>
      </c>
      <c r="J1949">
        <v>50</v>
      </c>
      <c r="K1949">
        <v>25</v>
      </c>
      <c r="L1949">
        <v>11</v>
      </c>
      <c r="M1949">
        <v>2</v>
      </c>
      <c r="N1949">
        <v>1</v>
      </c>
      <c r="O1949">
        <v>0</v>
      </c>
      <c r="P1949">
        <v>0</v>
      </c>
      <c r="Q1949">
        <v>1281</v>
      </c>
      <c r="R1949">
        <v>22400</v>
      </c>
      <c r="S1949">
        <v>130878</v>
      </c>
      <c r="T1949">
        <v>5.8427678571428503</v>
      </c>
      <c r="U1949">
        <v>3</v>
      </c>
    </row>
    <row r="1950" spans="1:21" x14ac:dyDescent="0.4">
      <c r="A1950">
        <v>1948</v>
      </c>
      <c r="B1950" t="s">
        <v>12063</v>
      </c>
      <c r="C1950" s="1">
        <v>44228</v>
      </c>
      <c r="D1950" t="s">
        <v>3253</v>
      </c>
      <c r="E1950" t="s">
        <v>3254</v>
      </c>
      <c r="F1950">
        <v>40</v>
      </c>
      <c r="G1950">
        <v>20</v>
      </c>
      <c r="H1950">
        <v>40</v>
      </c>
      <c r="I1950">
        <v>20</v>
      </c>
      <c r="J1950">
        <v>30</v>
      </c>
      <c r="K1950">
        <v>30</v>
      </c>
      <c r="L1950">
        <v>25</v>
      </c>
      <c r="M1950">
        <v>24</v>
      </c>
      <c r="N1950">
        <v>0</v>
      </c>
      <c r="O1950">
        <v>1</v>
      </c>
      <c r="P1950">
        <v>18.672200520000001</v>
      </c>
      <c r="Q1950">
        <v>886</v>
      </c>
      <c r="R1950">
        <v>18500</v>
      </c>
      <c r="S1950">
        <v>1108329</v>
      </c>
      <c r="T1950">
        <v>59.909675675675601</v>
      </c>
      <c r="U1950">
        <v>3</v>
      </c>
    </row>
    <row r="1951" spans="1:21" x14ac:dyDescent="0.4">
      <c r="A1951">
        <v>1949</v>
      </c>
      <c r="B1951" t="s">
        <v>12063</v>
      </c>
      <c r="C1951" s="1">
        <v>44228</v>
      </c>
      <c r="D1951" t="s">
        <v>3255</v>
      </c>
      <c r="E1951" t="s">
        <v>3256</v>
      </c>
      <c r="F1951">
        <v>20</v>
      </c>
      <c r="G1951">
        <v>20</v>
      </c>
      <c r="H1951">
        <v>30</v>
      </c>
      <c r="I1951">
        <v>20</v>
      </c>
      <c r="J1951">
        <v>20</v>
      </c>
      <c r="K1951">
        <v>203</v>
      </c>
      <c r="L1951">
        <v>200</v>
      </c>
      <c r="M1951">
        <v>194</v>
      </c>
      <c r="N1951">
        <v>2</v>
      </c>
      <c r="O1951">
        <v>0</v>
      </c>
      <c r="P1951">
        <v>12.66688368</v>
      </c>
      <c r="Q1951">
        <v>732</v>
      </c>
      <c r="R1951">
        <v>18500</v>
      </c>
      <c r="S1951">
        <v>282841</v>
      </c>
      <c r="T1951">
        <v>15.2887027027027</v>
      </c>
      <c r="U1951">
        <v>3</v>
      </c>
    </row>
    <row r="1952" spans="1:21" x14ac:dyDescent="0.4">
      <c r="A1952">
        <v>1950</v>
      </c>
      <c r="B1952" t="s">
        <v>12063</v>
      </c>
      <c r="C1952" s="1">
        <v>44228</v>
      </c>
      <c r="D1952" t="s">
        <v>3257</v>
      </c>
      <c r="E1952" t="s">
        <v>3258</v>
      </c>
      <c r="F1952">
        <v>20</v>
      </c>
      <c r="G1952">
        <v>20</v>
      </c>
      <c r="H1952">
        <v>50</v>
      </c>
      <c r="I1952">
        <v>30</v>
      </c>
      <c r="J1952">
        <v>30</v>
      </c>
      <c r="K1952">
        <v>56</v>
      </c>
      <c r="L1952">
        <v>49</v>
      </c>
      <c r="M1952">
        <v>45</v>
      </c>
      <c r="N1952">
        <v>1</v>
      </c>
      <c r="O1952">
        <v>1</v>
      </c>
      <c r="P1952">
        <v>7.7732204859999996</v>
      </c>
      <c r="Q1952">
        <v>766</v>
      </c>
      <c r="R1952">
        <v>18500</v>
      </c>
      <c r="S1952">
        <v>265132</v>
      </c>
      <c r="T1952">
        <v>14.331459459459399</v>
      </c>
      <c r="U1952">
        <v>3</v>
      </c>
    </row>
    <row r="1953" spans="1:21" x14ac:dyDescent="0.4">
      <c r="A1953">
        <v>1951</v>
      </c>
      <c r="B1953" t="s">
        <v>12063</v>
      </c>
      <c r="C1953" s="1">
        <v>44228</v>
      </c>
      <c r="D1953" t="s">
        <v>3259</v>
      </c>
      <c r="E1953" t="s">
        <v>3260</v>
      </c>
      <c r="F1953">
        <v>30</v>
      </c>
      <c r="G1953">
        <v>20</v>
      </c>
      <c r="H1953">
        <v>30</v>
      </c>
      <c r="I1953">
        <v>20</v>
      </c>
      <c r="J1953">
        <v>40</v>
      </c>
      <c r="K1953">
        <v>62</v>
      </c>
      <c r="L1953">
        <v>52</v>
      </c>
      <c r="M1953">
        <v>54</v>
      </c>
      <c r="N1953">
        <v>1</v>
      </c>
      <c r="O1953">
        <v>1</v>
      </c>
      <c r="P1953">
        <v>16.11892361</v>
      </c>
      <c r="Q1953">
        <v>755</v>
      </c>
      <c r="R1953">
        <v>18500</v>
      </c>
      <c r="S1953">
        <v>613901</v>
      </c>
      <c r="T1953">
        <v>33.1838378378378</v>
      </c>
      <c r="U1953">
        <v>3</v>
      </c>
    </row>
    <row r="1954" spans="1:21" x14ac:dyDescent="0.4">
      <c r="A1954">
        <v>1952</v>
      </c>
      <c r="B1954" t="s">
        <v>12064</v>
      </c>
      <c r="C1954" s="1">
        <v>45108</v>
      </c>
      <c r="D1954" t="s">
        <v>3261</v>
      </c>
      <c r="E1954" t="s">
        <v>3262</v>
      </c>
      <c r="F1954">
        <v>10</v>
      </c>
      <c r="G1954">
        <v>10</v>
      </c>
      <c r="H1954">
        <v>20</v>
      </c>
      <c r="I1954">
        <v>20</v>
      </c>
      <c r="J1954">
        <v>20</v>
      </c>
      <c r="K1954">
        <v>13</v>
      </c>
      <c r="L1954">
        <v>5</v>
      </c>
      <c r="M1954">
        <v>3</v>
      </c>
      <c r="N1954">
        <v>1</v>
      </c>
      <c r="O1954">
        <v>1</v>
      </c>
      <c r="P1954">
        <v>14.48361545</v>
      </c>
      <c r="Q1954">
        <v>2671</v>
      </c>
      <c r="R1954">
        <v>84800</v>
      </c>
      <c r="S1954">
        <v>1239852</v>
      </c>
      <c r="T1954">
        <v>14.620896226415001</v>
      </c>
      <c r="U1954">
        <v>3</v>
      </c>
    </row>
    <row r="1955" spans="1:21" x14ac:dyDescent="0.4">
      <c r="A1955">
        <v>1953</v>
      </c>
      <c r="B1955" t="s">
        <v>12064</v>
      </c>
      <c r="C1955" s="1">
        <v>45108</v>
      </c>
      <c r="D1955" t="s">
        <v>3263</v>
      </c>
      <c r="E1955" t="s">
        <v>3264</v>
      </c>
      <c r="F1955">
        <v>20</v>
      </c>
      <c r="G1955">
        <v>20</v>
      </c>
      <c r="H1955">
        <v>20</v>
      </c>
      <c r="I1955">
        <v>20</v>
      </c>
      <c r="J1955">
        <v>30</v>
      </c>
      <c r="K1955">
        <v>68</v>
      </c>
      <c r="L1955">
        <v>79</v>
      </c>
      <c r="M1955">
        <v>78</v>
      </c>
      <c r="N1955">
        <v>1</v>
      </c>
      <c r="O1955">
        <v>1</v>
      </c>
      <c r="P1955">
        <v>9.3541666669999994</v>
      </c>
      <c r="Q1955">
        <v>2608</v>
      </c>
      <c r="R1955">
        <v>84800</v>
      </c>
      <c r="S1955">
        <v>487585</v>
      </c>
      <c r="T1955">
        <v>5.7498231132075404</v>
      </c>
      <c r="U1955">
        <v>3</v>
      </c>
    </row>
    <row r="1956" spans="1:21" x14ac:dyDescent="0.4">
      <c r="A1956">
        <v>1954</v>
      </c>
      <c r="B1956" t="s">
        <v>12064</v>
      </c>
      <c r="C1956" s="1">
        <v>45108</v>
      </c>
      <c r="D1956" t="s">
        <v>3265</v>
      </c>
      <c r="E1956" t="s">
        <v>3266</v>
      </c>
      <c r="F1956">
        <v>10</v>
      </c>
      <c r="G1956">
        <v>10</v>
      </c>
      <c r="H1956">
        <v>30</v>
      </c>
      <c r="I1956">
        <v>20</v>
      </c>
      <c r="J1956">
        <v>10</v>
      </c>
      <c r="K1956">
        <v>14</v>
      </c>
      <c r="L1956">
        <v>17</v>
      </c>
      <c r="M1956">
        <v>21</v>
      </c>
      <c r="N1956">
        <v>1</v>
      </c>
      <c r="O1956">
        <v>1</v>
      </c>
      <c r="P1956">
        <v>9.0525173609999996</v>
      </c>
      <c r="Q1956">
        <v>1545</v>
      </c>
      <c r="R1956">
        <v>84800</v>
      </c>
      <c r="S1956">
        <v>1880796</v>
      </c>
      <c r="T1956">
        <v>22.179198113207502</v>
      </c>
      <c r="U1956">
        <v>3</v>
      </c>
    </row>
    <row r="1957" spans="1:21" x14ac:dyDescent="0.4">
      <c r="A1957">
        <v>1955</v>
      </c>
      <c r="B1957" t="s">
        <v>12064</v>
      </c>
      <c r="C1957" s="1">
        <v>45108</v>
      </c>
      <c r="D1957" t="s">
        <v>3267</v>
      </c>
      <c r="F1957">
        <v>20</v>
      </c>
      <c r="G1957">
        <v>10</v>
      </c>
      <c r="H1957">
        <v>20</v>
      </c>
      <c r="I1957">
        <v>20</v>
      </c>
      <c r="J1957">
        <v>30</v>
      </c>
      <c r="K1957">
        <v>11</v>
      </c>
      <c r="L1957">
        <v>11</v>
      </c>
      <c r="M1957">
        <v>13</v>
      </c>
      <c r="N1957">
        <v>0</v>
      </c>
      <c r="O1957">
        <v>1</v>
      </c>
      <c r="P1957">
        <v>0</v>
      </c>
      <c r="Q1957">
        <v>1639</v>
      </c>
      <c r="R1957">
        <v>84800</v>
      </c>
      <c r="S1957">
        <v>927316</v>
      </c>
      <c r="T1957">
        <v>10.935330188679201</v>
      </c>
      <c r="U1957">
        <v>3</v>
      </c>
    </row>
    <row r="1958" spans="1:21" x14ac:dyDescent="0.4">
      <c r="A1958">
        <v>1956</v>
      </c>
      <c r="B1958" t="s">
        <v>12064</v>
      </c>
      <c r="C1958" s="1">
        <v>45108</v>
      </c>
      <c r="D1958" t="s">
        <v>3268</v>
      </c>
      <c r="E1958" t="s">
        <v>3269</v>
      </c>
      <c r="F1958">
        <v>20</v>
      </c>
      <c r="G1958">
        <v>20</v>
      </c>
      <c r="H1958">
        <v>50</v>
      </c>
      <c r="I1958">
        <v>20</v>
      </c>
      <c r="J1958">
        <v>20</v>
      </c>
      <c r="K1958">
        <v>15</v>
      </c>
      <c r="L1958">
        <v>15</v>
      </c>
      <c r="M1958">
        <v>10</v>
      </c>
      <c r="N1958">
        <v>0</v>
      </c>
      <c r="O1958">
        <v>1</v>
      </c>
      <c r="P1958">
        <v>13.50086806</v>
      </c>
      <c r="Q1958">
        <v>1493</v>
      </c>
      <c r="R1958">
        <v>84800</v>
      </c>
      <c r="S1958">
        <v>2987228</v>
      </c>
      <c r="T1958">
        <v>35.226745283018801</v>
      </c>
      <c r="U1958">
        <v>3</v>
      </c>
    </row>
    <row r="1959" spans="1:21" x14ac:dyDescent="0.4">
      <c r="A1959">
        <v>1957</v>
      </c>
      <c r="B1959" t="s">
        <v>12064</v>
      </c>
      <c r="C1959" s="1">
        <v>45108</v>
      </c>
      <c r="D1959" t="s">
        <v>3270</v>
      </c>
      <c r="E1959" t="s">
        <v>3271</v>
      </c>
      <c r="F1959">
        <v>20</v>
      </c>
      <c r="G1959">
        <v>20</v>
      </c>
      <c r="H1959">
        <v>10</v>
      </c>
      <c r="I1959">
        <v>20</v>
      </c>
      <c r="J1959">
        <v>50</v>
      </c>
      <c r="K1959">
        <v>14</v>
      </c>
      <c r="L1959">
        <v>5</v>
      </c>
      <c r="M1959">
        <v>4</v>
      </c>
      <c r="N1959">
        <v>2</v>
      </c>
      <c r="O1959">
        <v>1</v>
      </c>
      <c r="P1959">
        <v>4.6471354170000003</v>
      </c>
      <c r="Q1959">
        <v>1391</v>
      </c>
      <c r="R1959">
        <v>84800</v>
      </c>
      <c r="S1959">
        <v>31106</v>
      </c>
      <c r="T1959">
        <v>0.36681603773584898</v>
      </c>
      <c r="U1959">
        <v>0</v>
      </c>
    </row>
    <row r="1960" spans="1:21" x14ac:dyDescent="0.4">
      <c r="A1960">
        <v>1958</v>
      </c>
      <c r="B1960" t="s">
        <v>12064</v>
      </c>
      <c r="C1960" s="1">
        <v>45078</v>
      </c>
      <c r="D1960" t="s">
        <v>3272</v>
      </c>
      <c r="F1960">
        <v>10</v>
      </c>
      <c r="G1960">
        <v>10</v>
      </c>
      <c r="H1960">
        <v>10</v>
      </c>
      <c r="I1960">
        <v>20</v>
      </c>
      <c r="J1960">
        <v>10</v>
      </c>
      <c r="K1960">
        <v>23</v>
      </c>
      <c r="L1960">
        <v>18</v>
      </c>
      <c r="M1960">
        <v>16</v>
      </c>
      <c r="N1960">
        <v>0</v>
      </c>
      <c r="O1960">
        <v>1</v>
      </c>
      <c r="P1960">
        <v>0</v>
      </c>
      <c r="Q1960">
        <v>2476</v>
      </c>
      <c r="R1960">
        <v>79700</v>
      </c>
      <c r="S1960">
        <v>14081</v>
      </c>
      <c r="T1960">
        <v>0.17667503136762799</v>
      </c>
      <c r="U1960">
        <v>0</v>
      </c>
    </row>
    <row r="1961" spans="1:21" x14ac:dyDescent="0.4">
      <c r="A1961">
        <v>1959</v>
      </c>
      <c r="B1961" t="s">
        <v>12064</v>
      </c>
      <c r="C1961" s="1">
        <v>45078</v>
      </c>
      <c r="D1961" t="s">
        <v>3273</v>
      </c>
      <c r="E1961" t="s">
        <v>3274</v>
      </c>
      <c r="F1961">
        <v>20</v>
      </c>
      <c r="G1961">
        <v>10</v>
      </c>
      <c r="H1961">
        <v>20</v>
      </c>
      <c r="I1961">
        <v>20</v>
      </c>
      <c r="J1961">
        <v>20</v>
      </c>
      <c r="K1961">
        <v>14</v>
      </c>
      <c r="L1961">
        <v>13</v>
      </c>
      <c r="M1961">
        <v>13</v>
      </c>
      <c r="N1961">
        <v>2</v>
      </c>
      <c r="O1961">
        <v>1</v>
      </c>
      <c r="P1961">
        <v>6.0539279510000004</v>
      </c>
      <c r="Q1961">
        <v>1532</v>
      </c>
      <c r="R1961">
        <v>79700</v>
      </c>
      <c r="S1961">
        <v>46795</v>
      </c>
      <c r="T1961">
        <v>0.58713927227101603</v>
      </c>
      <c r="U1961">
        <v>1</v>
      </c>
    </row>
    <row r="1962" spans="1:21" x14ac:dyDescent="0.4">
      <c r="A1962">
        <v>1960</v>
      </c>
      <c r="B1962" t="s">
        <v>12064</v>
      </c>
      <c r="C1962" s="1">
        <v>45047</v>
      </c>
      <c r="D1962" t="s">
        <v>3275</v>
      </c>
      <c r="F1962">
        <v>10</v>
      </c>
      <c r="G1962">
        <v>20</v>
      </c>
      <c r="H1962">
        <v>10</v>
      </c>
      <c r="I1962">
        <v>10</v>
      </c>
      <c r="J1962">
        <v>10</v>
      </c>
      <c r="K1962">
        <v>95</v>
      </c>
      <c r="L1962">
        <v>79</v>
      </c>
      <c r="M1962">
        <v>56</v>
      </c>
      <c r="N1962">
        <v>1</v>
      </c>
      <c r="O1962">
        <v>2</v>
      </c>
      <c r="P1962">
        <v>0</v>
      </c>
      <c r="Q1962">
        <v>2241</v>
      </c>
      <c r="R1962">
        <v>73500</v>
      </c>
      <c r="S1962">
        <v>16146</v>
      </c>
      <c r="T1962">
        <v>0.219673469387755</v>
      </c>
      <c r="U1962">
        <v>0</v>
      </c>
    </row>
    <row r="1963" spans="1:21" x14ac:dyDescent="0.4">
      <c r="A1963">
        <v>1961</v>
      </c>
      <c r="B1963" t="s">
        <v>12064</v>
      </c>
      <c r="C1963" s="1">
        <v>45047</v>
      </c>
      <c r="D1963" t="s">
        <v>3276</v>
      </c>
      <c r="E1963" t="s">
        <v>3277</v>
      </c>
      <c r="F1963">
        <v>10</v>
      </c>
      <c r="G1963">
        <v>10</v>
      </c>
      <c r="H1963">
        <v>40</v>
      </c>
      <c r="I1963">
        <v>20</v>
      </c>
      <c r="J1963">
        <v>20</v>
      </c>
      <c r="K1963">
        <v>64</v>
      </c>
      <c r="L1963">
        <v>90</v>
      </c>
      <c r="M1963">
        <v>32</v>
      </c>
      <c r="N1963">
        <v>2</v>
      </c>
      <c r="O1963">
        <v>1</v>
      </c>
      <c r="P1963">
        <v>11.96267361</v>
      </c>
      <c r="Q1963">
        <v>4233</v>
      </c>
      <c r="R1963">
        <v>73500</v>
      </c>
      <c r="S1963">
        <v>70473</v>
      </c>
      <c r="T1963">
        <v>0.958816326530612</v>
      </c>
      <c r="U1963">
        <v>1</v>
      </c>
    </row>
    <row r="1964" spans="1:21" x14ac:dyDescent="0.4">
      <c r="A1964">
        <v>1962</v>
      </c>
      <c r="B1964" t="s">
        <v>12064</v>
      </c>
      <c r="C1964" s="1">
        <v>45017</v>
      </c>
      <c r="D1964" t="s">
        <v>3278</v>
      </c>
      <c r="F1964">
        <v>10</v>
      </c>
      <c r="G1964">
        <v>10</v>
      </c>
      <c r="H1964">
        <v>20</v>
      </c>
      <c r="I1964">
        <v>10</v>
      </c>
      <c r="J1964">
        <v>10</v>
      </c>
      <c r="K1964">
        <v>238</v>
      </c>
      <c r="L1964">
        <v>232</v>
      </c>
      <c r="M1964">
        <v>206</v>
      </c>
      <c r="N1964">
        <v>0</v>
      </c>
      <c r="O1964">
        <v>1</v>
      </c>
      <c r="P1964">
        <v>0</v>
      </c>
      <c r="Q1964">
        <v>3078</v>
      </c>
      <c r="R1964">
        <v>62200</v>
      </c>
      <c r="S1964">
        <v>1426063</v>
      </c>
      <c r="T1964">
        <v>22.9270578778135</v>
      </c>
      <c r="U1964">
        <v>3</v>
      </c>
    </row>
    <row r="1965" spans="1:21" x14ac:dyDescent="0.4">
      <c r="A1965">
        <v>1963</v>
      </c>
      <c r="B1965" t="s">
        <v>12064</v>
      </c>
      <c r="C1965" s="1">
        <v>45017</v>
      </c>
      <c r="D1965" t="s">
        <v>3279</v>
      </c>
      <c r="E1965" t="s">
        <v>3280</v>
      </c>
      <c r="F1965">
        <v>10</v>
      </c>
      <c r="G1965">
        <v>20</v>
      </c>
      <c r="H1965">
        <v>50</v>
      </c>
      <c r="I1965">
        <v>20</v>
      </c>
      <c r="J1965">
        <v>10</v>
      </c>
      <c r="K1965">
        <v>170</v>
      </c>
      <c r="L1965">
        <v>143</v>
      </c>
      <c r="M1965">
        <v>151</v>
      </c>
      <c r="N1965">
        <v>2</v>
      </c>
      <c r="O1965">
        <v>1</v>
      </c>
      <c r="P1965">
        <v>5.7622612850000001</v>
      </c>
      <c r="Q1965">
        <v>1611</v>
      </c>
      <c r="R1965">
        <v>62200</v>
      </c>
      <c r="S1965">
        <v>195323</v>
      </c>
      <c r="T1965">
        <v>3.1402411575562699</v>
      </c>
      <c r="U1965">
        <v>2</v>
      </c>
    </row>
    <row r="1966" spans="1:21" x14ac:dyDescent="0.4">
      <c r="A1966">
        <v>1964</v>
      </c>
      <c r="B1966" t="s">
        <v>12064</v>
      </c>
      <c r="C1966" s="1">
        <v>45017</v>
      </c>
      <c r="D1966" t="s">
        <v>3281</v>
      </c>
      <c r="E1966" t="s">
        <v>3282</v>
      </c>
      <c r="F1966">
        <v>10</v>
      </c>
      <c r="G1966">
        <v>10</v>
      </c>
      <c r="H1966">
        <v>40</v>
      </c>
      <c r="I1966">
        <v>20</v>
      </c>
      <c r="J1966">
        <v>10</v>
      </c>
      <c r="K1966">
        <v>166</v>
      </c>
      <c r="L1966">
        <v>163</v>
      </c>
      <c r="M1966">
        <v>161</v>
      </c>
      <c r="N1966">
        <v>2</v>
      </c>
      <c r="O1966">
        <v>2</v>
      </c>
      <c r="P1966">
        <v>16.506293400000001</v>
      </c>
      <c r="Q1966">
        <v>1816</v>
      </c>
      <c r="R1966">
        <v>62200</v>
      </c>
      <c r="S1966">
        <v>575891</v>
      </c>
      <c r="T1966">
        <v>9.2586977491961395</v>
      </c>
      <c r="U1966">
        <v>3</v>
      </c>
    </row>
    <row r="1967" spans="1:21" x14ac:dyDescent="0.4">
      <c r="A1967">
        <v>1965</v>
      </c>
      <c r="B1967" t="s">
        <v>12064</v>
      </c>
      <c r="C1967" s="1">
        <v>45017</v>
      </c>
      <c r="D1967" t="s">
        <v>3283</v>
      </c>
      <c r="E1967" t="s">
        <v>3284</v>
      </c>
      <c r="F1967">
        <v>10</v>
      </c>
      <c r="G1967">
        <v>10</v>
      </c>
      <c r="H1967">
        <v>50</v>
      </c>
      <c r="I1967">
        <v>20</v>
      </c>
      <c r="J1967">
        <v>20</v>
      </c>
      <c r="K1967">
        <v>15</v>
      </c>
      <c r="L1967">
        <v>13</v>
      </c>
      <c r="M1967">
        <v>12</v>
      </c>
      <c r="N1967">
        <v>1</v>
      </c>
      <c r="O1967">
        <v>1</v>
      </c>
      <c r="P1967">
        <v>11.10069444</v>
      </c>
      <c r="Q1967">
        <v>1631</v>
      </c>
      <c r="R1967">
        <v>62200</v>
      </c>
      <c r="S1967">
        <v>998631</v>
      </c>
      <c r="T1967">
        <v>16.055160771704099</v>
      </c>
      <c r="U1967">
        <v>3</v>
      </c>
    </row>
    <row r="1968" spans="1:21" x14ac:dyDescent="0.4">
      <c r="A1968">
        <v>1966</v>
      </c>
      <c r="B1968" t="s">
        <v>12064</v>
      </c>
      <c r="C1968" s="1">
        <v>45017</v>
      </c>
      <c r="D1968" t="s">
        <v>3285</v>
      </c>
      <c r="E1968" t="s">
        <v>3286</v>
      </c>
      <c r="F1968">
        <v>10</v>
      </c>
      <c r="G1968">
        <v>20</v>
      </c>
      <c r="H1968">
        <v>40</v>
      </c>
      <c r="I1968">
        <v>20</v>
      </c>
      <c r="J1968">
        <v>20</v>
      </c>
      <c r="K1968">
        <v>25</v>
      </c>
      <c r="L1968">
        <v>25</v>
      </c>
      <c r="M1968">
        <v>29</v>
      </c>
      <c r="N1968">
        <v>1</v>
      </c>
      <c r="O1968">
        <v>1</v>
      </c>
      <c r="P1968">
        <v>12.177191840000001</v>
      </c>
      <c r="Q1968">
        <v>3225</v>
      </c>
      <c r="R1968">
        <v>62200</v>
      </c>
      <c r="S1968">
        <v>1389142</v>
      </c>
      <c r="T1968">
        <v>22.333472668810199</v>
      </c>
      <c r="U1968">
        <v>3</v>
      </c>
    </row>
    <row r="1969" spans="1:21" x14ac:dyDescent="0.4">
      <c r="A1969">
        <v>1967</v>
      </c>
      <c r="B1969" t="s">
        <v>12064</v>
      </c>
      <c r="C1969" s="1">
        <v>44986</v>
      </c>
      <c r="D1969" t="s">
        <v>3287</v>
      </c>
      <c r="E1969" t="s">
        <v>3288</v>
      </c>
      <c r="F1969">
        <v>10</v>
      </c>
      <c r="G1969">
        <v>10</v>
      </c>
      <c r="H1969">
        <v>40</v>
      </c>
      <c r="I1969">
        <v>20</v>
      </c>
      <c r="J1969">
        <v>20</v>
      </c>
      <c r="K1969">
        <v>16</v>
      </c>
      <c r="L1969">
        <v>19</v>
      </c>
      <c r="M1969">
        <v>19</v>
      </c>
      <c r="N1969">
        <v>0</v>
      </c>
      <c r="O1969">
        <v>2</v>
      </c>
      <c r="P1969">
        <v>14.99023438</v>
      </c>
      <c r="Q1969">
        <v>2222</v>
      </c>
      <c r="R1969">
        <v>53600</v>
      </c>
      <c r="S1969">
        <v>729397</v>
      </c>
      <c r="T1969">
        <v>13.6081529850746</v>
      </c>
      <c r="U1969">
        <v>3</v>
      </c>
    </row>
    <row r="1970" spans="1:21" x14ac:dyDescent="0.4">
      <c r="A1970">
        <v>1968</v>
      </c>
      <c r="B1970" t="s">
        <v>12064</v>
      </c>
      <c r="C1970" s="1">
        <v>44986</v>
      </c>
      <c r="D1970" t="s">
        <v>3289</v>
      </c>
      <c r="E1970" t="s">
        <v>3290</v>
      </c>
      <c r="F1970">
        <v>10</v>
      </c>
      <c r="G1970">
        <v>10</v>
      </c>
      <c r="H1970">
        <v>30</v>
      </c>
      <c r="I1970">
        <v>20</v>
      </c>
      <c r="J1970">
        <v>20</v>
      </c>
      <c r="K1970">
        <v>13</v>
      </c>
      <c r="L1970">
        <v>13</v>
      </c>
      <c r="M1970">
        <v>19</v>
      </c>
      <c r="N1970">
        <v>0</v>
      </c>
      <c r="O1970">
        <v>1</v>
      </c>
      <c r="P1970">
        <v>26.082573780000001</v>
      </c>
      <c r="Q1970">
        <v>1491</v>
      </c>
      <c r="R1970">
        <v>53600</v>
      </c>
      <c r="S1970">
        <v>378867</v>
      </c>
      <c r="T1970">
        <v>7.0684141791044697</v>
      </c>
      <c r="U1970">
        <v>3</v>
      </c>
    </row>
    <row r="1971" spans="1:21" x14ac:dyDescent="0.4">
      <c r="A1971">
        <v>1969</v>
      </c>
      <c r="B1971" t="s">
        <v>12064</v>
      </c>
      <c r="C1971" s="1">
        <v>44958</v>
      </c>
      <c r="D1971" t="s">
        <v>3291</v>
      </c>
      <c r="E1971" t="s">
        <v>3292</v>
      </c>
      <c r="F1971">
        <v>10</v>
      </c>
      <c r="G1971">
        <v>20</v>
      </c>
      <c r="H1971">
        <v>20</v>
      </c>
      <c r="I1971">
        <v>20</v>
      </c>
      <c r="J1971">
        <v>10</v>
      </c>
      <c r="K1971">
        <v>248</v>
      </c>
      <c r="L1971">
        <v>250</v>
      </c>
      <c r="M1971">
        <v>248</v>
      </c>
      <c r="N1971">
        <v>2</v>
      </c>
      <c r="O1971">
        <v>1</v>
      </c>
      <c r="P1971">
        <v>5.6850043399999999</v>
      </c>
      <c r="Q1971">
        <v>3622</v>
      </c>
      <c r="R1971">
        <v>51200</v>
      </c>
      <c r="S1971">
        <v>418058</v>
      </c>
      <c r="T1971">
        <v>8.1651953124999999</v>
      </c>
      <c r="U1971">
        <v>3</v>
      </c>
    </row>
    <row r="1972" spans="1:21" x14ac:dyDescent="0.4">
      <c r="A1972">
        <v>1970</v>
      </c>
      <c r="B1972" t="s">
        <v>12064</v>
      </c>
      <c r="C1972" s="1">
        <v>44958</v>
      </c>
      <c r="D1972" t="s">
        <v>3293</v>
      </c>
      <c r="F1972">
        <v>10</v>
      </c>
      <c r="G1972">
        <v>10</v>
      </c>
      <c r="H1972">
        <v>20</v>
      </c>
      <c r="I1972">
        <v>20</v>
      </c>
      <c r="J1972">
        <v>10</v>
      </c>
      <c r="K1972">
        <v>86</v>
      </c>
      <c r="L1972">
        <v>79</v>
      </c>
      <c r="M1972">
        <v>21</v>
      </c>
      <c r="N1972">
        <v>0</v>
      </c>
      <c r="O1972">
        <v>1</v>
      </c>
      <c r="P1972">
        <v>0</v>
      </c>
      <c r="Q1972">
        <v>1311</v>
      </c>
      <c r="R1972">
        <v>51200</v>
      </c>
      <c r="S1972">
        <v>156193</v>
      </c>
      <c r="T1972">
        <v>3.0506445312500001</v>
      </c>
      <c r="U1972">
        <v>2</v>
      </c>
    </row>
    <row r="1973" spans="1:21" x14ac:dyDescent="0.4">
      <c r="A1973">
        <v>1971</v>
      </c>
      <c r="B1973" t="s">
        <v>12064</v>
      </c>
      <c r="C1973" s="1">
        <v>44958</v>
      </c>
      <c r="D1973" t="s">
        <v>3294</v>
      </c>
      <c r="E1973" t="s">
        <v>3295</v>
      </c>
      <c r="F1973">
        <v>10</v>
      </c>
      <c r="G1973">
        <v>10</v>
      </c>
      <c r="H1973">
        <v>20</v>
      </c>
      <c r="I1973">
        <v>10</v>
      </c>
      <c r="J1973">
        <v>10</v>
      </c>
      <c r="K1973">
        <v>6</v>
      </c>
      <c r="L1973">
        <v>8</v>
      </c>
      <c r="M1973">
        <v>13</v>
      </c>
      <c r="N1973">
        <v>2</v>
      </c>
      <c r="O1973">
        <v>1</v>
      </c>
      <c r="P1973">
        <v>9.1256510419999994</v>
      </c>
      <c r="Q1973">
        <v>4416</v>
      </c>
      <c r="R1973">
        <v>51200</v>
      </c>
      <c r="S1973">
        <v>560901</v>
      </c>
      <c r="T1973">
        <v>10.95509765625</v>
      </c>
      <c r="U1973">
        <v>3</v>
      </c>
    </row>
    <row r="1974" spans="1:21" x14ac:dyDescent="0.4">
      <c r="A1974">
        <v>1972</v>
      </c>
      <c r="B1974" t="s">
        <v>12064</v>
      </c>
      <c r="C1974" s="1">
        <v>44958</v>
      </c>
      <c r="D1974" t="s">
        <v>3296</v>
      </c>
      <c r="E1974" t="s">
        <v>3297</v>
      </c>
      <c r="F1974">
        <v>10</v>
      </c>
      <c r="G1974">
        <v>10</v>
      </c>
      <c r="H1974">
        <v>50</v>
      </c>
      <c r="I1974">
        <v>20</v>
      </c>
      <c r="J1974">
        <v>10</v>
      </c>
      <c r="K1974">
        <v>109</v>
      </c>
      <c r="L1974">
        <v>73</v>
      </c>
      <c r="M1974">
        <v>54</v>
      </c>
      <c r="N1974">
        <v>2</v>
      </c>
      <c r="O1974">
        <v>1</v>
      </c>
      <c r="P1974">
        <v>7.706054688</v>
      </c>
      <c r="Q1974">
        <v>1083</v>
      </c>
      <c r="R1974">
        <v>51200</v>
      </c>
      <c r="S1974">
        <v>388904</v>
      </c>
      <c r="T1974">
        <v>7.5957812499999999</v>
      </c>
      <c r="U1974">
        <v>3</v>
      </c>
    </row>
    <row r="1975" spans="1:21" x14ac:dyDescent="0.4">
      <c r="A1975">
        <v>1973</v>
      </c>
      <c r="B1975" t="s">
        <v>12064</v>
      </c>
      <c r="C1975" s="1">
        <v>44927</v>
      </c>
      <c r="D1975" t="s">
        <v>3298</v>
      </c>
      <c r="F1975">
        <v>10</v>
      </c>
      <c r="G1975">
        <v>10</v>
      </c>
      <c r="H1975">
        <v>10</v>
      </c>
      <c r="I1975">
        <v>10</v>
      </c>
      <c r="J1975">
        <v>10</v>
      </c>
      <c r="K1975">
        <v>200</v>
      </c>
      <c r="L1975">
        <v>197</v>
      </c>
      <c r="M1975">
        <v>189</v>
      </c>
      <c r="N1975">
        <v>1</v>
      </c>
      <c r="O1975">
        <v>1</v>
      </c>
      <c r="P1975">
        <v>0</v>
      </c>
      <c r="Q1975">
        <v>1501</v>
      </c>
      <c r="R1975">
        <v>47200</v>
      </c>
      <c r="S1975">
        <v>1030680</v>
      </c>
      <c r="T1975">
        <v>21.836440677966099</v>
      </c>
      <c r="U1975">
        <v>3</v>
      </c>
    </row>
    <row r="1976" spans="1:21" x14ac:dyDescent="0.4">
      <c r="A1976">
        <v>1974</v>
      </c>
      <c r="B1976" t="s">
        <v>12064</v>
      </c>
      <c r="C1976" s="1">
        <v>44927</v>
      </c>
      <c r="D1976" t="s">
        <v>3299</v>
      </c>
      <c r="F1976">
        <v>10</v>
      </c>
      <c r="G1976">
        <v>20</v>
      </c>
      <c r="H1976">
        <v>10</v>
      </c>
      <c r="I1976">
        <v>20</v>
      </c>
      <c r="J1976">
        <v>10</v>
      </c>
      <c r="K1976">
        <v>248</v>
      </c>
      <c r="L1976">
        <v>248</v>
      </c>
      <c r="M1976">
        <v>246</v>
      </c>
      <c r="N1976">
        <v>0</v>
      </c>
      <c r="O1976">
        <v>1</v>
      </c>
      <c r="P1976">
        <v>0</v>
      </c>
      <c r="Q1976">
        <v>1138</v>
      </c>
      <c r="R1976">
        <v>47200</v>
      </c>
      <c r="S1976">
        <v>285431</v>
      </c>
      <c r="T1976">
        <v>6.0472669491525401</v>
      </c>
      <c r="U1976">
        <v>3</v>
      </c>
    </row>
    <row r="1977" spans="1:21" x14ac:dyDescent="0.4">
      <c r="A1977">
        <v>1975</v>
      </c>
      <c r="B1977" t="s">
        <v>12064</v>
      </c>
      <c r="C1977" s="1">
        <v>44927</v>
      </c>
      <c r="D1977" t="s">
        <v>3300</v>
      </c>
      <c r="E1977" t="s">
        <v>3301</v>
      </c>
      <c r="F1977">
        <v>10</v>
      </c>
      <c r="G1977">
        <v>10</v>
      </c>
      <c r="H1977">
        <v>40</v>
      </c>
      <c r="I1977">
        <v>20</v>
      </c>
      <c r="J1977">
        <v>10</v>
      </c>
      <c r="K1977">
        <v>17</v>
      </c>
      <c r="L1977">
        <v>10</v>
      </c>
      <c r="M1977">
        <v>10</v>
      </c>
      <c r="N1977">
        <v>1</v>
      </c>
      <c r="O1977">
        <v>1</v>
      </c>
      <c r="P1977">
        <v>19.318684900000001</v>
      </c>
      <c r="Q1977">
        <v>1673</v>
      </c>
      <c r="R1977">
        <v>47200</v>
      </c>
      <c r="S1977">
        <v>57970</v>
      </c>
      <c r="T1977">
        <v>1.2281779661016901</v>
      </c>
      <c r="U1977">
        <v>2</v>
      </c>
    </row>
    <row r="1978" spans="1:21" x14ac:dyDescent="0.4">
      <c r="A1978">
        <v>1976</v>
      </c>
      <c r="B1978" t="s">
        <v>12064</v>
      </c>
      <c r="C1978" s="1">
        <v>44927</v>
      </c>
      <c r="D1978" t="s">
        <v>3302</v>
      </c>
      <c r="F1978">
        <v>10</v>
      </c>
      <c r="G1978">
        <v>10</v>
      </c>
      <c r="H1978">
        <v>10</v>
      </c>
      <c r="I1978">
        <v>10</v>
      </c>
      <c r="J1978">
        <v>10</v>
      </c>
      <c r="K1978">
        <v>236</v>
      </c>
      <c r="L1978">
        <v>234</v>
      </c>
      <c r="M1978">
        <v>240</v>
      </c>
      <c r="N1978">
        <v>1</v>
      </c>
      <c r="O1978">
        <v>2</v>
      </c>
      <c r="P1978">
        <v>0</v>
      </c>
      <c r="Q1978">
        <v>878</v>
      </c>
      <c r="R1978">
        <v>47200</v>
      </c>
      <c r="S1978">
        <v>8653</v>
      </c>
      <c r="T1978">
        <v>0.18332627118643999</v>
      </c>
      <c r="U1978">
        <v>0</v>
      </c>
    </row>
    <row r="1979" spans="1:21" x14ac:dyDescent="0.4">
      <c r="A1979">
        <v>1977</v>
      </c>
      <c r="B1979" t="s">
        <v>12064</v>
      </c>
      <c r="C1979" s="1">
        <v>44896</v>
      </c>
      <c r="D1979" t="s">
        <v>3303</v>
      </c>
      <c r="F1979">
        <v>20</v>
      </c>
      <c r="G1979">
        <v>10</v>
      </c>
      <c r="H1979">
        <v>30</v>
      </c>
      <c r="I1979">
        <v>20</v>
      </c>
      <c r="J1979">
        <v>40</v>
      </c>
      <c r="K1979">
        <v>211</v>
      </c>
      <c r="L1979">
        <v>194</v>
      </c>
      <c r="M1979">
        <v>158</v>
      </c>
      <c r="N1979">
        <v>2</v>
      </c>
      <c r="O1979">
        <v>1</v>
      </c>
      <c r="P1979">
        <v>0</v>
      </c>
      <c r="Q1979">
        <v>1119</v>
      </c>
      <c r="R1979">
        <v>43100</v>
      </c>
      <c r="S1979">
        <v>12520</v>
      </c>
      <c r="T1979">
        <v>0.29048723897911799</v>
      </c>
      <c r="U1979">
        <v>0</v>
      </c>
    </row>
    <row r="1980" spans="1:21" x14ac:dyDescent="0.4">
      <c r="A1980">
        <v>1978</v>
      </c>
      <c r="B1980" t="s">
        <v>12064</v>
      </c>
      <c r="C1980" s="1">
        <v>44896</v>
      </c>
      <c r="D1980" t="s">
        <v>3304</v>
      </c>
      <c r="E1980" t="s">
        <v>3305</v>
      </c>
      <c r="F1980">
        <v>20</v>
      </c>
      <c r="G1980">
        <v>10</v>
      </c>
      <c r="H1980">
        <v>30</v>
      </c>
      <c r="I1980">
        <v>20</v>
      </c>
      <c r="J1980">
        <v>40</v>
      </c>
      <c r="K1980">
        <v>19</v>
      </c>
      <c r="L1980">
        <v>12</v>
      </c>
      <c r="M1980">
        <v>6</v>
      </c>
      <c r="N1980">
        <v>2</v>
      </c>
      <c r="O1980">
        <v>2</v>
      </c>
      <c r="P1980">
        <v>8.6928168400000008</v>
      </c>
      <c r="Q1980">
        <v>1318</v>
      </c>
      <c r="R1980">
        <v>43100</v>
      </c>
      <c r="S1980">
        <v>167540</v>
      </c>
      <c r="T1980">
        <v>3.8872389791183202</v>
      </c>
      <c r="U1980">
        <v>2</v>
      </c>
    </row>
    <row r="1981" spans="1:21" x14ac:dyDescent="0.4">
      <c r="A1981">
        <v>1979</v>
      </c>
      <c r="B1981" t="s">
        <v>12064</v>
      </c>
      <c r="C1981" s="1">
        <v>44896</v>
      </c>
      <c r="D1981" t="s">
        <v>3306</v>
      </c>
      <c r="E1981" t="s">
        <v>3307</v>
      </c>
      <c r="F1981">
        <v>10</v>
      </c>
      <c r="G1981">
        <v>10</v>
      </c>
      <c r="H1981">
        <v>30</v>
      </c>
      <c r="I1981">
        <v>20</v>
      </c>
      <c r="J1981">
        <v>10</v>
      </c>
      <c r="K1981">
        <v>12</v>
      </c>
      <c r="L1981">
        <v>11</v>
      </c>
      <c r="M1981">
        <v>10</v>
      </c>
      <c r="N1981">
        <v>1</v>
      </c>
      <c r="O1981">
        <v>1</v>
      </c>
      <c r="P1981">
        <v>14.65494792</v>
      </c>
      <c r="Q1981">
        <v>1162</v>
      </c>
      <c r="R1981">
        <v>43100</v>
      </c>
      <c r="S1981">
        <v>228122</v>
      </c>
      <c r="T1981">
        <v>5.2928538283062601</v>
      </c>
      <c r="U1981">
        <v>3</v>
      </c>
    </row>
    <row r="1982" spans="1:21" x14ac:dyDescent="0.4">
      <c r="A1982">
        <v>1980</v>
      </c>
      <c r="B1982" t="s">
        <v>12064</v>
      </c>
      <c r="C1982" s="1">
        <v>44896</v>
      </c>
      <c r="D1982" t="s">
        <v>3308</v>
      </c>
      <c r="E1982" t="s">
        <v>3309</v>
      </c>
      <c r="F1982">
        <v>10</v>
      </c>
      <c r="G1982">
        <v>10</v>
      </c>
      <c r="H1982">
        <v>10</v>
      </c>
      <c r="I1982">
        <v>10</v>
      </c>
      <c r="J1982">
        <v>10</v>
      </c>
      <c r="K1982">
        <v>7</v>
      </c>
      <c r="L1982">
        <v>6</v>
      </c>
      <c r="M1982">
        <v>9</v>
      </c>
      <c r="N1982">
        <v>2</v>
      </c>
      <c r="O1982">
        <v>2</v>
      </c>
      <c r="P1982">
        <v>8.6375868059999998</v>
      </c>
      <c r="Q1982">
        <v>1870</v>
      </c>
      <c r="R1982">
        <v>43100</v>
      </c>
      <c r="S1982">
        <v>29769</v>
      </c>
      <c r="T1982">
        <v>0.69069605568445402</v>
      </c>
      <c r="U1982">
        <v>1</v>
      </c>
    </row>
    <row r="1983" spans="1:21" x14ac:dyDescent="0.4">
      <c r="A1983">
        <v>1981</v>
      </c>
      <c r="B1983" t="s">
        <v>12064</v>
      </c>
      <c r="C1983" s="1">
        <v>44896</v>
      </c>
      <c r="D1983" t="s">
        <v>3310</v>
      </c>
      <c r="F1983">
        <v>10</v>
      </c>
      <c r="G1983">
        <v>10</v>
      </c>
      <c r="H1983">
        <v>10</v>
      </c>
      <c r="I1983">
        <v>10</v>
      </c>
      <c r="J1983">
        <v>10</v>
      </c>
      <c r="K1983">
        <v>159</v>
      </c>
      <c r="L1983">
        <v>164</v>
      </c>
      <c r="M1983">
        <v>183</v>
      </c>
      <c r="N1983">
        <v>1</v>
      </c>
      <c r="O1983">
        <v>1</v>
      </c>
      <c r="P1983">
        <v>0</v>
      </c>
      <c r="Q1983">
        <v>1622</v>
      </c>
      <c r="R1983">
        <v>43100</v>
      </c>
      <c r="S1983">
        <v>109794</v>
      </c>
      <c r="T1983">
        <v>2.5474245939675102</v>
      </c>
      <c r="U1983">
        <v>2</v>
      </c>
    </row>
    <row r="1984" spans="1:21" x14ac:dyDescent="0.4">
      <c r="A1984">
        <v>1982</v>
      </c>
      <c r="B1984" t="s">
        <v>12064</v>
      </c>
      <c r="C1984" s="1">
        <v>44896</v>
      </c>
      <c r="D1984" t="s">
        <v>3311</v>
      </c>
      <c r="E1984" t="s">
        <v>3312</v>
      </c>
      <c r="F1984">
        <v>20</v>
      </c>
      <c r="G1984">
        <v>20</v>
      </c>
      <c r="H1984">
        <v>40</v>
      </c>
      <c r="I1984">
        <v>20</v>
      </c>
      <c r="J1984">
        <v>20</v>
      </c>
      <c r="K1984">
        <v>46</v>
      </c>
      <c r="L1984">
        <v>18</v>
      </c>
      <c r="M1984">
        <v>5</v>
      </c>
      <c r="N1984">
        <v>2</v>
      </c>
      <c r="O1984">
        <v>1</v>
      </c>
      <c r="P1984">
        <v>10.79079861</v>
      </c>
      <c r="Q1984">
        <v>1042</v>
      </c>
      <c r="R1984">
        <v>43100</v>
      </c>
      <c r="S1984">
        <v>472064</v>
      </c>
      <c r="T1984">
        <v>10.952761020881599</v>
      </c>
      <c r="U1984">
        <v>3</v>
      </c>
    </row>
    <row r="1985" spans="1:21" x14ac:dyDescent="0.4">
      <c r="A1985">
        <v>1983</v>
      </c>
      <c r="B1985" t="s">
        <v>12064</v>
      </c>
      <c r="C1985" s="1">
        <v>44896</v>
      </c>
      <c r="D1985" t="s">
        <v>3313</v>
      </c>
      <c r="F1985">
        <v>10</v>
      </c>
      <c r="G1985">
        <v>10</v>
      </c>
      <c r="H1985">
        <v>10</v>
      </c>
      <c r="I1985">
        <v>10</v>
      </c>
      <c r="J1985">
        <v>10</v>
      </c>
      <c r="K1985">
        <v>235</v>
      </c>
      <c r="L1985">
        <v>249</v>
      </c>
      <c r="M1985">
        <v>244</v>
      </c>
      <c r="N1985">
        <v>0</v>
      </c>
      <c r="O1985">
        <v>1</v>
      </c>
      <c r="P1985">
        <v>0</v>
      </c>
      <c r="Q1985">
        <v>2809</v>
      </c>
      <c r="R1985">
        <v>43100</v>
      </c>
      <c r="S1985">
        <v>123500</v>
      </c>
      <c r="T1985">
        <v>2.8654292343387402</v>
      </c>
      <c r="U1985">
        <v>2</v>
      </c>
    </row>
    <row r="1986" spans="1:21" x14ac:dyDescent="0.4">
      <c r="A1986">
        <v>1984</v>
      </c>
      <c r="B1986" t="s">
        <v>12064</v>
      </c>
      <c r="C1986" s="1">
        <v>44896</v>
      </c>
      <c r="D1986" t="s">
        <v>3314</v>
      </c>
      <c r="E1986" t="s">
        <v>3315</v>
      </c>
      <c r="F1986">
        <v>10</v>
      </c>
      <c r="G1986">
        <v>10</v>
      </c>
      <c r="H1986">
        <v>20</v>
      </c>
      <c r="I1986">
        <v>10</v>
      </c>
      <c r="J1986">
        <v>10</v>
      </c>
      <c r="K1986">
        <v>12</v>
      </c>
      <c r="L1986">
        <v>7</v>
      </c>
      <c r="M1986">
        <v>8</v>
      </c>
      <c r="N1986">
        <v>2</v>
      </c>
      <c r="O1986">
        <v>1</v>
      </c>
      <c r="P1986">
        <v>10.754448780000001</v>
      </c>
      <c r="Q1986">
        <v>1979</v>
      </c>
      <c r="R1986">
        <v>43100</v>
      </c>
      <c r="S1986">
        <v>46683</v>
      </c>
      <c r="T1986">
        <v>1.08313225058004</v>
      </c>
      <c r="U1986">
        <v>1</v>
      </c>
    </row>
    <row r="1987" spans="1:21" x14ac:dyDescent="0.4">
      <c r="A1987">
        <v>1985</v>
      </c>
      <c r="B1987" t="s">
        <v>12064</v>
      </c>
      <c r="C1987" s="1">
        <v>44866</v>
      </c>
      <c r="D1987" t="s">
        <v>3316</v>
      </c>
      <c r="F1987">
        <v>10</v>
      </c>
      <c r="G1987">
        <v>10</v>
      </c>
      <c r="H1987">
        <v>20</v>
      </c>
      <c r="I1987">
        <v>10</v>
      </c>
      <c r="J1987">
        <v>10</v>
      </c>
      <c r="K1987">
        <v>227</v>
      </c>
      <c r="L1987">
        <v>238</v>
      </c>
      <c r="M1987">
        <v>237</v>
      </c>
      <c r="N1987">
        <v>0</v>
      </c>
      <c r="O1987">
        <v>1</v>
      </c>
      <c r="P1987">
        <v>0</v>
      </c>
      <c r="Q1987">
        <v>2542</v>
      </c>
      <c r="R1987">
        <v>35700</v>
      </c>
      <c r="S1987">
        <v>612970</v>
      </c>
      <c r="T1987">
        <v>17.170028011204401</v>
      </c>
      <c r="U1987">
        <v>3</v>
      </c>
    </row>
    <row r="1988" spans="1:21" x14ac:dyDescent="0.4">
      <c r="A1988">
        <v>1986</v>
      </c>
      <c r="B1988" t="s">
        <v>12064</v>
      </c>
      <c r="C1988" s="1">
        <v>44866</v>
      </c>
      <c r="D1988" t="s">
        <v>3317</v>
      </c>
      <c r="F1988">
        <v>10</v>
      </c>
      <c r="G1988">
        <v>10</v>
      </c>
      <c r="H1988">
        <v>10</v>
      </c>
      <c r="I1988">
        <v>20</v>
      </c>
      <c r="J1988">
        <v>10</v>
      </c>
      <c r="K1988">
        <v>11</v>
      </c>
      <c r="L1988">
        <v>28</v>
      </c>
      <c r="M1988">
        <v>33</v>
      </c>
      <c r="N1988">
        <v>0</v>
      </c>
      <c r="O1988">
        <v>1</v>
      </c>
      <c r="P1988">
        <v>0</v>
      </c>
      <c r="Q1988">
        <v>865</v>
      </c>
      <c r="R1988">
        <v>35700</v>
      </c>
      <c r="S1988">
        <v>1703040</v>
      </c>
      <c r="T1988">
        <v>47.704201680672199</v>
      </c>
      <c r="U1988">
        <v>3</v>
      </c>
    </row>
    <row r="1989" spans="1:21" x14ac:dyDescent="0.4">
      <c r="A1989">
        <v>1987</v>
      </c>
      <c r="B1989" t="s">
        <v>12064</v>
      </c>
      <c r="C1989" s="1">
        <v>44866</v>
      </c>
      <c r="D1989" t="s">
        <v>3318</v>
      </c>
      <c r="F1989">
        <v>10</v>
      </c>
      <c r="G1989">
        <v>20</v>
      </c>
      <c r="H1989">
        <v>10</v>
      </c>
      <c r="I1989">
        <v>20</v>
      </c>
      <c r="J1989">
        <v>20</v>
      </c>
      <c r="K1989">
        <v>242</v>
      </c>
      <c r="L1989">
        <v>245</v>
      </c>
      <c r="M1989">
        <v>247</v>
      </c>
      <c r="N1989">
        <v>0</v>
      </c>
      <c r="O1989">
        <v>1</v>
      </c>
      <c r="P1989">
        <v>0</v>
      </c>
      <c r="Q1989">
        <v>1348</v>
      </c>
      <c r="R1989">
        <v>35700</v>
      </c>
      <c r="S1989">
        <v>1351654</v>
      </c>
      <c r="T1989">
        <v>37.861456582632997</v>
      </c>
      <c r="U1989">
        <v>3</v>
      </c>
    </row>
    <row r="1990" spans="1:21" x14ac:dyDescent="0.4">
      <c r="A1990">
        <v>1988</v>
      </c>
      <c r="B1990" t="s">
        <v>12064</v>
      </c>
      <c r="C1990" s="1">
        <v>44866</v>
      </c>
      <c r="D1990" t="s">
        <v>3319</v>
      </c>
      <c r="F1990">
        <v>10</v>
      </c>
      <c r="G1990">
        <v>10</v>
      </c>
      <c r="H1990">
        <v>10</v>
      </c>
      <c r="I1990">
        <v>10</v>
      </c>
      <c r="J1990">
        <v>10</v>
      </c>
      <c r="K1990">
        <v>13</v>
      </c>
      <c r="L1990">
        <v>13</v>
      </c>
      <c r="M1990">
        <v>6</v>
      </c>
      <c r="N1990">
        <v>0</v>
      </c>
      <c r="O1990">
        <v>1</v>
      </c>
      <c r="P1990">
        <v>0</v>
      </c>
      <c r="Q1990">
        <v>1311</v>
      </c>
      <c r="R1990">
        <v>35700</v>
      </c>
      <c r="S1990">
        <v>103663</v>
      </c>
      <c r="T1990">
        <v>2.9037254901960701</v>
      </c>
      <c r="U1990">
        <v>2</v>
      </c>
    </row>
    <row r="1991" spans="1:21" x14ac:dyDescent="0.4">
      <c r="A1991">
        <v>1989</v>
      </c>
      <c r="B1991" t="s">
        <v>12064</v>
      </c>
      <c r="C1991" s="1">
        <v>44866</v>
      </c>
      <c r="D1991" t="s">
        <v>3320</v>
      </c>
      <c r="E1991" t="s">
        <v>3321</v>
      </c>
      <c r="F1991">
        <v>20</v>
      </c>
      <c r="G1991">
        <v>10</v>
      </c>
      <c r="H1991">
        <v>20</v>
      </c>
      <c r="I1991">
        <v>20</v>
      </c>
      <c r="J1991">
        <v>20</v>
      </c>
      <c r="K1991">
        <v>228</v>
      </c>
      <c r="L1991">
        <v>228</v>
      </c>
      <c r="M1991">
        <v>224</v>
      </c>
      <c r="N1991">
        <v>2</v>
      </c>
      <c r="O1991">
        <v>1</v>
      </c>
      <c r="P1991">
        <v>10.50086806</v>
      </c>
      <c r="Q1991">
        <v>1818</v>
      </c>
      <c r="R1991">
        <v>35700</v>
      </c>
      <c r="S1991">
        <v>102620</v>
      </c>
      <c r="T1991">
        <v>2.8745098039215602</v>
      </c>
      <c r="U1991">
        <v>2</v>
      </c>
    </row>
    <row r="1992" spans="1:21" x14ac:dyDescent="0.4">
      <c r="A1992">
        <v>1990</v>
      </c>
      <c r="B1992" t="s">
        <v>12064</v>
      </c>
      <c r="C1992" s="1">
        <v>44866</v>
      </c>
      <c r="D1992" t="s">
        <v>3322</v>
      </c>
      <c r="E1992" t="s">
        <v>3323</v>
      </c>
      <c r="F1992">
        <v>10</v>
      </c>
      <c r="G1992">
        <v>10</v>
      </c>
      <c r="H1992">
        <v>10</v>
      </c>
      <c r="I1992">
        <v>20</v>
      </c>
      <c r="J1992">
        <v>10</v>
      </c>
      <c r="K1992">
        <v>12</v>
      </c>
      <c r="L1992">
        <v>7</v>
      </c>
      <c r="M1992">
        <v>8</v>
      </c>
      <c r="N1992">
        <v>1</v>
      </c>
      <c r="O1992">
        <v>2</v>
      </c>
      <c r="P1992">
        <v>6.2618272570000002</v>
      </c>
      <c r="Q1992">
        <v>1224</v>
      </c>
      <c r="R1992">
        <v>35700</v>
      </c>
      <c r="S1992">
        <v>202348</v>
      </c>
      <c r="T1992">
        <v>5.6680112044817896</v>
      </c>
      <c r="U1992">
        <v>3</v>
      </c>
    </row>
    <row r="1993" spans="1:21" x14ac:dyDescent="0.4">
      <c r="A1993">
        <v>1991</v>
      </c>
      <c r="B1993" t="s">
        <v>12064</v>
      </c>
      <c r="C1993" s="1">
        <v>44866</v>
      </c>
      <c r="D1993" t="s">
        <v>3324</v>
      </c>
      <c r="E1993" t="s">
        <v>3325</v>
      </c>
      <c r="F1993">
        <v>10</v>
      </c>
      <c r="G1993">
        <v>10</v>
      </c>
      <c r="H1993">
        <v>20</v>
      </c>
      <c r="I1993">
        <v>20</v>
      </c>
      <c r="J1993">
        <v>30</v>
      </c>
      <c r="K1993">
        <v>24</v>
      </c>
      <c r="L1993">
        <v>19</v>
      </c>
      <c r="M1993">
        <v>16</v>
      </c>
      <c r="N1993">
        <v>2</v>
      </c>
      <c r="O1993">
        <v>1</v>
      </c>
      <c r="P1993">
        <v>7.9698350690000002</v>
      </c>
      <c r="Q1993">
        <v>1288</v>
      </c>
      <c r="R1993">
        <v>35700</v>
      </c>
      <c r="S1993">
        <v>50242</v>
      </c>
      <c r="T1993">
        <v>1.4073389355742201</v>
      </c>
      <c r="U1993">
        <v>2</v>
      </c>
    </row>
    <row r="1994" spans="1:21" x14ac:dyDescent="0.4">
      <c r="A1994">
        <v>1992</v>
      </c>
      <c r="B1994" t="s">
        <v>12064</v>
      </c>
      <c r="C1994" s="1">
        <v>44866</v>
      </c>
      <c r="D1994" t="s">
        <v>3326</v>
      </c>
      <c r="E1994" t="s">
        <v>3327</v>
      </c>
      <c r="F1994">
        <v>20</v>
      </c>
      <c r="G1994">
        <v>10</v>
      </c>
      <c r="H1994">
        <v>20</v>
      </c>
      <c r="I1994">
        <v>10</v>
      </c>
      <c r="J1994">
        <v>30</v>
      </c>
      <c r="K1994">
        <v>242</v>
      </c>
      <c r="L1994">
        <v>238</v>
      </c>
      <c r="M1994">
        <v>232</v>
      </c>
      <c r="N1994">
        <v>1</v>
      </c>
      <c r="O1994">
        <v>1</v>
      </c>
      <c r="P1994">
        <v>5.499023438</v>
      </c>
      <c r="Q1994">
        <v>935</v>
      </c>
      <c r="R1994">
        <v>35700</v>
      </c>
      <c r="S1994">
        <v>257640</v>
      </c>
      <c r="T1994">
        <v>7.2168067226890704</v>
      </c>
      <c r="U1994">
        <v>3</v>
      </c>
    </row>
    <row r="1995" spans="1:21" x14ac:dyDescent="0.4">
      <c r="A1995">
        <v>1993</v>
      </c>
      <c r="B1995" t="s">
        <v>12064</v>
      </c>
      <c r="C1995" s="1">
        <v>44866</v>
      </c>
      <c r="D1995" t="s">
        <v>3328</v>
      </c>
      <c r="E1995" t="s">
        <v>3329</v>
      </c>
      <c r="F1995">
        <v>10</v>
      </c>
      <c r="G1995">
        <v>10</v>
      </c>
      <c r="H1995">
        <v>10</v>
      </c>
      <c r="I1995">
        <v>20</v>
      </c>
      <c r="J1995">
        <v>10</v>
      </c>
      <c r="K1995">
        <v>18</v>
      </c>
      <c r="L1995">
        <v>14</v>
      </c>
      <c r="M1995">
        <v>10</v>
      </c>
      <c r="N1995">
        <v>2</v>
      </c>
      <c r="O1995">
        <v>1</v>
      </c>
      <c r="P1995">
        <v>15.34765625</v>
      </c>
      <c r="Q1995">
        <v>2198</v>
      </c>
      <c r="R1995">
        <v>35700</v>
      </c>
      <c r="S1995">
        <v>881472</v>
      </c>
      <c r="T1995">
        <v>24.691092436974699</v>
      </c>
      <c r="U1995">
        <v>3</v>
      </c>
    </row>
    <row r="1996" spans="1:21" x14ac:dyDescent="0.4">
      <c r="A1996">
        <v>1994</v>
      </c>
      <c r="B1996" t="s">
        <v>12064</v>
      </c>
      <c r="C1996" s="1">
        <v>44835</v>
      </c>
      <c r="D1996" t="s">
        <v>3330</v>
      </c>
      <c r="F1996">
        <v>10</v>
      </c>
      <c r="G1996">
        <v>10</v>
      </c>
      <c r="H1996">
        <v>20</v>
      </c>
      <c r="I1996">
        <v>20</v>
      </c>
      <c r="J1996">
        <v>10</v>
      </c>
      <c r="K1996">
        <v>4</v>
      </c>
      <c r="L1996">
        <v>15</v>
      </c>
      <c r="M1996">
        <v>15</v>
      </c>
      <c r="N1996">
        <v>0</v>
      </c>
      <c r="O1996">
        <v>1</v>
      </c>
      <c r="P1996">
        <v>0</v>
      </c>
      <c r="Q1996">
        <v>1077</v>
      </c>
      <c r="R1996">
        <v>30800</v>
      </c>
      <c r="S1996">
        <v>290353</v>
      </c>
      <c r="T1996">
        <v>9.4270454545454498</v>
      </c>
      <c r="U1996">
        <v>3</v>
      </c>
    </row>
    <row r="1997" spans="1:21" x14ac:dyDescent="0.4">
      <c r="A1997">
        <v>1995</v>
      </c>
      <c r="B1997" t="s">
        <v>12064</v>
      </c>
      <c r="C1997" s="1">
        <v>44835</v>
      </c>
      <c r="D1997" t="s">
        <v>3331</v>
      </c>
      <c r="E1997" t="s">
        <v>3332</v>
      </c>
      <c r="F1997">
        <v>10</v>
      </c>
      <c r="G1997">
        <v>20</v>
      </c>
      <c r="H1997">
        <v>50</v>
      </c>
      <c r="I1997">
        <v>20</v>
      </c>
      <c r="J1997">
        <v>10</v>
      </c>
      <c r="K1997">
        <v>5</v>
      </c>
      <c r="L1997">
        <v>3</v>
      </c>
      <c r="M1997">
        <v>4</v>
      </c>
      <c r="N1997">
        <v>1</v>
      </c>
      <c r="O1997">
        <v>1</v>
      </c>
      <c r="P1997">
        <v>13.417534720000001</v>
      </c>
      <c r="Q1997">
        <v>1409</v>
      </c>
      <c r="R1997">
        <v>30800</v>
      </c>
      <c r="S1997">
        <v>27167</v>
      </c>
      <c r="T1997">
        <v>0.88204545454545402</v>
      </c>
      <c r="U1997">
        <v>1</v>
      </c>
    </row>
    <row r="1998" spans="1:21" x14ac:dyDescent="0.4">
      <c r="A1998">
        <v>1996</v>
      </c>
      <c r="B1998" t="s">
        <v>12064</v>
      </c>
      <c r="C1998" s="1">
        <v>44835</v>
      </c>
      <c r="D1998" t="s">
        <v>3333</v>
      </c>
      <c r="E1998" t="s">
        <v>3334</v>
      </c>
      <c r="F1998">
        <v>10</v>
      </c>
      <c r="G1998">
        <v>10</v>
      </c>
      <c r="H1998">
        <v>40</v>
      </c>
      <c r="I1998">
        <v>20</v>
      </c>
      <c r="J1998">
        <v>10</v>
      </c>
      <c r="K1998">
        <v>8</v>
      </c>
      <c r="L1998">
        <v>9</v>
      </c>
      <c r="M1998">
        <v>9</v>
      </c>
      <c r="N1998">
        <v>2</v>
      </c>
      <c r="O1998">
        <v>1</v>
      </c>
      <c r="P1998">
        <v>15.75488281</v>
      </c>
      <c r="Q1998">
        <v>1324</v>
      </c>
      <c r="R1998">
        <v>30800</v>
      </c>
      <c r="S1998">
        <v>20615</v>
      </c>
      <c r="T1998">
        <v>0.66931818181818103</v>
      </c>
      <c r="U1998">
        <v>1</v>
      </c>
    </row>
    <row r="1999" spans="1:21" x14ac:dyDescent="0.4">
      <c r="A1999">
        <v>1997</v>
      </c>
      <c r="B1999" t="s">
        <v>12064</v>
      </c>
      <c r="C1999" s="1">
        <v>44835</v>
      </c>
      <c r="D1999" t="s">
        <v>3335</v>
      </c>
      <c r="E1999" t="s">
        <v>3336</v>
      </c>
      <c r="F1999">
        <v>10</v>
      </c>
      <c r="G1999">
        <v>10</v>
      </c>
      <c r="H1999">
        <v>20</v>
      </c>
      <c r="I1999">
        <v>10</v>
      </c>
      <c r="J1999">
        <v>10</v>
      </c>
      <c r="K1999">
        <v>18</v>
      </c>
      <c r="L1999">
        <v>16</v>
      </c>
      <c r="M1999">
        <v>13</v>
      </c>
      <c r="N1999">
        <v>2</v>
      </c>
      <c r="O1999">
        <v>1</v>
      </c>
      <c r="P1999">
        <v>13.07215712</v>
      </c>
      <c r="Q1999">
        <v>1340</v>
      </c>
      <c r="R1999">
        <v>30800</v>
      </c>
      <c r="S1999">
        <v>157206</v>
      </c>
      <c r="T1999">
        <v>5.1040909090908997</v>
      </c>
      <c r="U1999">
        <v>3</v>
      </c>
    </row>
    <row r="2000" spans="1:21" x14ac:dyDescent="0.4">
      <c r="A2000">
        <v>1998</v>
      </c>
      <c r="B2000" t="s">
        <v>12064</v>
      </c>
      <c r="C2000" s="1">
        <v>44835</v>
      </c>
      <c r="D2000" t="s">
        <v>3337</v>
      </c>
      <c r="E2000" t="s">
        <v>3338</v>
      </c>
      <c r="F2000">
        <v>10</v>
      </c>
      <c r="G2000">
        <v>20</v>
      </c>
      <c r="H2000">
        <v>40</v>
      </c>
      <c r="I2000">
        <v>20</v>
      </c>
      <c r="J2000">
        <v>10</v>
      </c>
      <c r="K2000">
        <v>112</v>
      </c>
      <c r="L2000">
        <v>123</v>
      </c>
      <c r="M2000">
        <v>88</v>
      </c>
      <c r="N2000">
        <v>1</v>
      </c>
      <c r="O2000">
        <v>1</v>
      </c>
      <c r="P2000">
        <v>13.80381944</v>
      </c>
      <c r="Q2000">
        <v>1024</v>
      </c>
      <c r="R2000">
        <v>30800</v>
      </c>
      <c r="S2000">
        <v>1564861</v>
      </c>
      <c r="T2000">
        <v>50.807175324675299</v>
      </c>
      <c r="U2000">
        <v>3</v>
      </c>
    </row>
    <row r="2001" spans="1:21" x14ac:dyDescent="0.4">
      <c r="A2001">
        <v>1999</v>
      </c>
      <c r="B2001" t="s">
        <v>12064</v>
      </c>
      <c r="C2001" s="1">
        <v>44835</v>
      </c>
      <c r="D2001" t="s">
        <v>3339</v>
      </c>
      <c r="F2001">
        <v>10</v>
      </c>
      <c r="G2001">
        <v>10</v>
      </c>
      <c r="H2001">
        <v>10</v>
      </c>
      <c r="I2001">
        <v>10</v>
      </c>
      <c r="J2001">
        <v>10</v>
      </c>
      <c r="K2001">
        <v>236</v>
      </c>
      <c r="L2001">
        <v>241</v>
      </c>
      <c r="M2001">
        <v>237</v>
      </c>
      <c r="N2001">
        <v>1</v>
      </c>
      <c r="O2001">
        <v>2</v>
      </c>
      <c r="P2001">
        <v>0</v>
      </c>
      <c r="Q2001">
        <v>2225</v>
      </c>
      <c r="R2001">
        <v>30800</v>
      </c>
      <c r="S2001">
        <v>200161</v>
      </c>
      <c r="T2001">
        <v>6.4987337662337596</v>
      </c>
      <c r="U2001">
        <v>3</v>
      </c>
    </row>
    <row r="2002" spans="1:21" x14ac:dyDescent="0.4">
      <c r="A2002">
        <v>2000</v>
      </c>
      <c r="B2002" t="s">
        <v>12064</v>
      </c>
      <c r="C2002" s="1">
        <v>44835</v>
      </c>
      <c r="D2002" t="s">
        <v>3340</v>
      </c>
      <c r="E2002" t="s">
        <v>3341</v>
      </c>
      <c r="F2002">
        <v>20</v>
      </c>
      <c r="G2002">
        <v>20</v>
      </c>
      <c r="H2002">
        <v>40</v>
      </c>
      <c r="I2002">
        <v>30</v>
      </c>
      <c r="J2002">
        <v>20</v>
      </c>
      <c r="K2002">
        <v>12</v>
      </c>
      <c r="L2002">
        <v>8</v>
      </c>
      <c r="M2002">
        <v>8</v>
      </c>
      <c r="N2002">
        <v>2</v>
      </c>
      <c r="O2002">
        <v>1</v>
      </c>
      <c r="P2002">
        <v>12.494683159999999</v>
      </c>
      <c r="Q2002">
        <v>1242</v>
      </c>
      <c r="R2002">
        <v>30800</v>
      </c>
      <c r="S2002">
        <v>137007</v>
      </c>
      <c r="T2002">
        <v>4.4482792207792201</v>
      </c>
      <c r="U2002">
        <v>3</v>
      </c>
    </row>
    <row r="2003" spans="1:21" x14ac:dyDescent="0.4">
      <c r="A2003">
        <v>2001</v>
      </c>
      <c r="B2003" t="s">
        <v>12064</v>
      </c>
      <c r="C2003" s="1">
        <v>44835</v>
      </c>
      <c r="D2003" t="s">
        <v>3342</v>
      </c>
      <c r="E2003" t="s">
        <v>3343</v>
      </c>
      <c r="F2003">
        <v>10</v>
      </c>
      <c r="G2003">
        <v>10</v>
      </c>
      <c r="H2003">
        <v>30</v>
      </c>
      <c r="I2003">
        <v>10</v>
      </c>
      <c r="J2003">
        <v>10</v>
      </c>
      <c r="K2003">
        <v>147</v>
      </c>
      <c r="L2003">
        <v>162</v>
      </c>
      <c r="M2003">
        <v>93</v>
      </c>
      <c r="N2003">
        <v>2</v>
      </c>
      <c r="O2003">
        <v>1</v>
      </c>
      <c r="P2003">
        <v>14.081380210000001</v>
      </c>
      <c r="Q2003">
        <v>973</v>
      </c>
      <c r="R2003">
        <v>30800</v>
      </c>
      <c r="S2003">
        <v>65756</v>
      </c>
      <c r="T2003">
        <v>2.13493506493506</v>
      </c>
      <c r="U2003">
        <v>2</v>
      </c>
    </row>
    <row r="2004" spans="1:21" x14ac:dyDescent="0.4">
      <c r="A2004">
        <v>2002</v>
      </c>
      <c r="B2004" t="s">
        <v>12064</v>
      </c>
      <c r="C2004" s="1">
        <v>44805</v>
      </c>
      <c r="D2004" t="s">
        <v>3344</v>
      </c>
      <c r="E2004" t="s">
        <v>3345</v>
      </c>
      <c r="F2004">
        <v>10</v>
      </c>
      <c r="G2004">
        <v>10</v>
      </c>
      <c r="H2004">
        <v>20</v>
      </c>
      <c r="I2004">
        <v>10</v>
      </c>
      <c r="J2004">
        <v>10</v>
      </c>
      <c r="K2004">
        <v>161</v>
      </c>
      <c r="L2004">
        <v>203</v>
      </c>
      <c r="M2004">
        <v>192</v>
      </c>
      <c r="N2004">
        <v>2</v>
      </c>
      <c r="O2004">
        <v>1</v>
      </c>
      <c r="P2004">
        <v>12.6062283</v>
      </c>
      <c r="Q2004">
        <v>2108</v>
      </c>
      <c r="R2004">
        <v>24800</v>
      </c>
      <c r="S2004">
        <v>1059771</v>
      </c>
      <c r="T2004">
        <v>42.732701612903199</v>
      </c>
      <c r="U2004">
        <v>3</v>
      </c>
    </row>
    <row r="2005" spans="1:21" x14ac:dyDescent="0.4">
      <c r="A2005">
        <v>2003</v>
      </c>
      <c r="B2005" t="s">
        <v>12064</v>
      </c>
      <c r="C2005" s="1">
        <v>44805</v>
      </c>
      <c r="D2005" t="s">
        <v>3346</v>
      </c>
      <c r="E2005" t="s">
        <v>3347</v>
      </c>
      <c r="F2005">
        <v>10</v>
      </c>
      <c r="G2005">
        <v>10</v>
      </c>
      <c r="H2005">
        <v>20</v>
      </c>
      <c r="I2005">
        <v>20</v>
      </c>
      <c r="J2005">
        <v>10</v>
      </c>
      <c r="K2005">
        <v>234</v>
      </c>
      <c r="L2005">
        <v>238</v>
      </c>
      <c r="M2005">
        <v>246</v>
      </c>
      <c r="N2005">
        <v>2</v>
      </c>
      <c r="O2005">
        <v>1</v>
      </c>
      <c r="P2005">
        <v>4.3479817709999997</v>
      </c>
      <c r="Q2005">
        <v>1106</v>
      </c>
      <c r="R2005">
        <v>24800</v>
      </c>
      <c r="S2005">
        <v>328849</v>
      </c>
      <c r="T2005">
        <v>13.260040322580601</v>
      </c>
      <c r="U2005">
        <v>3</v>
      </c>
    </row>
    <row r="2006" spans="1:21" x14ac:dyDescent="0.4">
      <c r="A2006">
        <v>2004</v>
      </c>
      <c r="B2006" t="s">
        <v>12064</v>
      </c>
      <c r="C2006" s="1">
        <v>44805</v>
      </c>
      <c r="D2006" t="s">
        <v>3348</v>
      </c>
      <c r="E2006" t="s">
        <v>3349</v>
      </c>
      <c r="F2006">
        <v>10</v>
      </c>
      <c r="G2006">
        <v>10</v>
      </c>
      <c r="H2006">
        <v>20</v>
      </c>
      <c r="I2006">
        <v>20</v>
      </c>
      <c r="J2006">
        <v>10</v>
      </c>
      <c r="K2006">
        <v>9</v>
      </c>
      <c r="L2006">
        <v>6</v>
      </c>
      <c r="M2006">
        <v>5</v>
      </c>
      <c r="N2006">
        <v>1</v>
      </c>
      <c r="O2006">
        <v>1</v>
      </c>
      <c r="P2006">
        <v>19.810221349999999</v>
      </c>
      <c r="Q2006">
        <v>1243</v>
      </c>
      <c r="R2006">
        <v>24800</v>
      </c>
      <c r="S2006">
        <v>157722</v>
      </c>
      <c r="T2006">
        <v>6.3597580645161198</v>
      </c>
      <c r="U2006">
        <v>3</v>
      </c>
    </row>
    <row r="2007" spans="1:21" x14ac:dyDescent="0.4">
      <c r="A2007">
        <v>2005</v>
      </c>
      <c r="B2007" t="s">
        <v>12064</v>
      </c>
      <c r="C2007" s="1">
        <v>44805</v>
      </c>
      <c r="D2007" t="s">
        <v>3350</v>
      </c>
      <c r="F2007">
        <v>10</v>
      </c>
      <c r="G2007">
        <v>10</v>
      </c>
      <c r="H2007">
        <v>10</v>
      </c>
      <c r="I2007">
        <v>20</v>
      </c>
      <c r="J2007">
        <v>10</v>
      </c>
      <c r="K2007">
        <v>14</v>
      </c>
      <c r="L2007">
        <v>14</v>
      </c>
      <c r="M2007">
        <v>22</v>
      </c>
      <c r="N2007">
        <v>0</v>
      </c>
      <c r="O2007">
        <v>1</v>
      </c>
      <c r="P2007">
        <v>0</v>
      </c>
      <c r="Q2007">
        <v>1039</v>
      </c>
      <c r="R2007">
        <v>24800</v>
      </c>
      <c r="S2007">
        <v>316687</v>
      </c>
      <c r="T2007">
        <v>12.769637096774099</v>
      </c>
      <c r="U2007">
        <v>3</v>
      </c>
    </row>
    <row r="2008" spans="1:21" x14ac:dyDescent="0.4">
      <c r="A2008">
        <v>2006</v>
      </c>
      <c r="B2008" t="s">
        <v>12064</v>
      </c>
      <c r="C2008" s="1">
        <v>44805</v>
      </c>
      <c r="D2008" t="s">
        <v>3351</v>
      </c>
      <c r="E2008" t="s">
        <v>3352</v>
      </c>
      <c r="F2008">
        <v>10</v>
      </c>
      <c r="G2008">
        <v>10</v>
      </c>
      <c r="H2008">
        <v>20</v>
      </c>
      <c r="I2008">
        <v>20</v>
      </c>
      <c r="J2008">
        <v>10</v>
      </c>
      <c r="K2008">
        <v>230</v>
      </c>
      <c r="L2008">
        <v>239</v>
      </c>
      <c r="M2008">
        <v>242</v>
      </c>
      <c r="N2008">
        <v>2</v>
      </c>
      <c r="O2008">
        <v>1</v>
      </c>
      <c r="P2008">
        <v>9.9060329859999996</v>
      </c>
      <c r="Q2008">
        <v>1327</v>
      </c>
      <c r="R2008">
        <v>24800</v>
      </c>
      <c r="S2008">
        <v>313312</v>
      </c>
      <c r="T2008">
        <v>12.633548387096701</v>
      </c>
      <c r="U2008">
        <v>3</v>
      </c>
    </row>
    <row r="2009" spans="1:21" x14ac:dyDescent="0.4">
      <c r="A2009">
        <v>2007</v>
      </c>
      <c r="B2009" t="s">
        <v>12064</v>
      </c>
      <c r="C2009" s="1">
        <v>44805</v>
      </c>
      <c r="D2009" t="s">
        <v>3353</v>
      </c>
      <c r="E2009" t="s">
        <v>3354</v>
      </c>
      <c r="F2009">
        <v>20</v>
      </c>
      <c r="G2009">
        <v>10</v>
      </c>
      <c r="H2009">
        <v>10</v>
      </c>
      <c r="I2009">
        <v>20</v>
      </c>
      <c r="J2009">
        <v>10</v>
      </c>
      <c r="K2009">
        <v>11</v>
      </c>
      <c r="L2009">
        <v>7</v>
      </c>
      <c r="M2009">
        <v>10</v>
      </c>
      <c r="N2009">
        <v>2</v>
      </c>
      <c r="O2009">
        <v>1</v>
      </c>
      <c r="P2009">
        <v>7.6321614579999997</v>
      </c>
      <c r="Q2009">
        <v>1157</v>
      </c>
      <c r="R2009">
        <v>24800</v>
      </c>
      <c r="S2009">
        <v>611158</v>
      </c>
      <c r="T2009">
        <v>24.6434677419354</v>
      </c>
      <c r="U2009">
        <v>3</v>
      </c>
    </row>
    <row r="2010" spans="1:21" x14ac:dyDescent="0.4">
      <c r="A2010">
        <v>2008</v>
      </c>
      <c r="B2010" t="s">
        <v>12064</v>
      </c>
      <c r="C2010" s="1">
        <v>44805</v>
      </c>
      <c r="D2010" t="s">
        <v>3355</v>
      </c>
      <c r="E2010" t="s">
        <v>3356</v>
      </c>
      <c r="F2010">
        <v>10</v>
      </c>
      <c r="G2010">
        <v>10</v>
      </c>
      <c r="H2010">
        <v>20</v>
      </c>
      <c r="I2010">
        <v>20</v>
      </c>
      <c r="J2010">
        <v>10</v>
      </c>
      <c r="K2010">
        <v>110</v>
      </c>
      <c r="L2010">
        <v>124</v>
      </c>
      <c r="M2010">
        <v>12</v>
      </c>
      <c r="N2010">
        <v>2</v>
      </c>
      <c r="O2010">
        <v>1</v>
      </c>
      <c r="P2010">
        <v>14.327690970000001</v>
      </c>
      <c r="Q2010">
        <v>1708</v>
      </c>
      <c r="R2010">
        <v>24800</v>
      </c>
      <c r="S2010">
        <v>488577</v>
      </c>
      <c r="T2010">
        <v>19.700685483870899</v>
      </c>
      <c r="U2010">
        <v>3</v>
      </c>
    </row>
    <row r="2011" spans="1:21" x14ac:dyDescent="0.4">
      <c r="A2011">
        <v>2009</v>
      </c>
      <c r="B2011" t="s">
        <v>12064</v>
      </c>
      <c r="C2011" s="1">
        <v>44805</v>
      </c>
      <c r="D2011" t="s">
        <v>3357</v>
      </c>
      <c r="E2011" t="s">
        <v>3358</v>
      </c>
      <c r="F2011">
        <v>10</v>
      </c>
      <c r="G2011">
        <v>10</v>
      </c>
      <c r="H2011">
        <v>20</v>
      </c>
      <c r="I2011">
        <v>10</v>
      </c>
      <c r="J2011">
        <v>10</v>
      </c>
      <c r="K2011">
        <v>19</v>
      </c>
      <c r="L2011">
        <v>17</v>
      </c>
      <c r="M2011">
        <v>15</v>
      </c>
      <c r="N2011">
        <v>2</v>
      </c>
      <c r="O2011">
        <v>1</v>
      </c>
      <c r="P2011">
        <v>13.02745226</v>
      </c>
      <c r="Q2011">
        <v>1914</v>
      </c>
      <c r="R2011">
        <v>24800</v>
      </c>
      <c r="S2011">
        <v>3722433</v>
      </c>
      <c r="T2011">
        <v>150.09810483870899</v>
      </c>
      <c r="U2011">
        <v>3</v>
      </c>
    </row>
    <row r="2012" spans="1:21" x14ac:dyDescent="0.4">
      <c r="A2012">
        <v>2010</v>
      </c>
      <c r="B2012" t="s">
        <v>12064</v>
      </c>
      <c r="C2012" s="1">
        <v>44805</v>
      </c>
      <c r="D2012" t="s">
        <v>3359</v>
      </c>
      <c r="E2012" t="s">
        <v>3360</v>
      </c>
      <c r="F2012">
        <v>10</v>
      </c>
      <c r="G2012">
        <v>20</v>
      </c>
      <c r="H2012">
        <v>40</v>
      </c>
      <c r="I2012">
        <v>30</v>
      </c>
      <c r="J2012">
        <v>10</v>
      </c>
      <c r="K2012">
        <v>248</v>
      </c>
      <c r="L2012">
        <v>251</v>
      </c>
      <c r="M2012">
        <v>248</v>
      </c>
      <c r="N2012">
        <v>2</v>
      </c>
      <c r="O2012">
        <v>1</v>
      </c>
      <c r="P2012">
        <v>14.263129340000001</v>
      </c>
      <c r="Q2012">
        <v>981</v>
      </c>
      <c r="R2012">
        <v>24800</v>
      </c>
      <c r="S2012">
        <v>808129</v>
      </c>
      <c r="T2012">
        <v>32.585846774193499</v>
      </c>
      <c r="U2012">
        <v>3</v>
      </c>
    </row>
    <row r="2013" spans="1:21" x14ac:dyDescent="0.4">
      <c r="A2013">
        <v>2011</v>
      </c>
      <c r="B2013" t="s">
        <v>12064</v>
      </c>
      <c r="C2013" s="1">
        <v>44805</v>
      </c>
      <c r="D2013" t="s">
        <v>3361</v>
      </c>
      <c r="E2013" t="s">
        <v>3362</v>
      </c>
      <c r="F2013">
        <v>10</v>
      </c>
      <c r="G2013">
        <v>20</v>
      </c>
      <c r="H2013">
        <v>30</v>
      </c>
      <c r="I2013">
        <v>20</v>
      </c>
      <c r="J2013">
        <v>10</v>
      </c>
      <c r="K2013">
        <v>253</v>
      </c>
      <c r="L2013">
        <v>253</v>
      </c>
      <c r="M2013">
        <v>241</v>
      </c>
      <c r="N2013">
        <v>2</v>
      </c>
      <c r="O2013">
        <v>1</v>
      </c>
      <c r="P2013">
        <v>8.6163194440000002</v>
      </c>
      <c r="Q2013">
        <v>1209</v>
      </c>
      <c r="R2013">
        <v>24800</v>
      </c>
      <c r="S2013">
        <v>11884</v>
      </c>
      <c r="T2013">
        <v>0.47919354838709599</v>
      </c>
      <c r="U2013">
        <v>1</v>
      </c>
    </row>
    <row r="2014" spans="1:21" x14ac:dyDescent="0.4">
      <c r="A2014">
        <v>2012</v>
      </c>
      <c r="B2014" t="s">
        <v>12064</v>
      </c>
      <c r="C2014" s="1">
        <v>44805</v>
      </c>
      <c r="D2014" t="s">
        <v>3363</v>
      </c>
      <c r="E2014" t="s">
        <v>3364</v>
      </c>
      <c r="F2014">
        <v>10</v>
      </c>
      <c r="G2014">
        <v>10</v>
      </c>
      <c r="H2014">
        <v>20</v>
      </c>
      <c r="I2014">
        <v>20</v>
      </c>
      <c r="J2014">
        <v>10</v>
      </c>
      <c r="K2014">
        <v>15</v>
      </c>
      <c r="L2014">
        <v>19</v>
      </c>
      <c r="M2014">
        <v>18</v>
      </c>
      <c r="N2014">
        <v>2</v>
      </c>
      <c r="O2014">
        <v>1</v>
      </c>
      <c r="P2014">
        <v>12.91796875</v>
      </c>
      <c r="Q2014">
        <v>1036</v>
      </c>
      <c r="R2014">
        <v>24800</v>
      </c>
      <c r="S2014">
        <v>1009922</v>
      </c>
      <c r="T2014">
        <v>40.722661290322499</v>
      </c>
      <c r="U2014">
        <v>3</v>
      </c>
    </row>
    <row r="2015" spans="1:21" x14ac:dyDescent="0.4">
      <c r="A2015">
        <v>2013</v>
      </c>
      <c r="B2015" t="s">
        <v>12064</v>
      </c>
      <c r="C2015" s="1">
        <v>44774</v>
      </c>
      <c r="D2015" t="s">
        <v>3365</v>
      </c>
      <c r="E2015" t="s">
        <v>3366</v>
      </c>
      <c r="F2015">
        <v>10</v>
      </c>
      <c r="G2015">
        <v>10</v>
      </c>
      <c r="H2015">
        <v>20</v>
      </c>
      <c r="I2015">
        <v>20</v>
      </c>
      <c r="J2015">
        <v>10</v>
      </c>
      <c r="K2015">
        <v>166</v>
      </c>
      <c r="L2015">
        <v>157</v>
      </c>
      <c r="M2015">
        <v>131</v>
      </c>
      <c r="N2015">
        <v>2</v>
      </c>
      <c r="O2015">
        <v>1</v>
      </c>
      <c r="P2015">
        <v>13.03602431</v>
      </c>
      <c r="Q2015">
        <v>1344</v>
      </c>
      <c r="R2015">
        <v>3800</v>
      </c>
      <c r="S2015">
        <v>420419</v>
      </c>
      <c r="T2015">
        <v>110.63657894736799</v>
      </c>
      <c r="U2015">
        <v>3</v>
      </c>
    </row>
    <row r="2016" spans="1:21" x14ac:dyDescent="0.4">
      <c r="A2016">
        <v>2014</v>
      </c>
      <c r="B2016" t="s">
        <v>12064</v>
      </c>
      <c r="C2016" s="1">
        <v>44774</v>
      </c>
      <c r="D2016" t="s">
        <v>3367</v>
      </c>
      <c r="E2016" t="s">
        <v>3368</v>
      </c>
      <c r="F2016">
        <v>10</v>
      </c>
      <c r="G2016">
        <v>10</v>
      </c>
      <c r="H2016">
        <v>50</v>
      </c>
      <c r="I2016">
        <v>20</v>
      </c>
      <c r="J2016">
        <v>10</v>
      </c>
      <c r="K2016">
        <v>14</v>
      </c>
      <c r="L2016">
        <v>12</v>
      </c>
      <c r="M2016">
        <v>11</v>
      </c>
      <c r="N2016">
        <v>2</v>
      </c>
      <c r="O2016">
        <v>1</v>
      </c>
      <c r="P2016">
        <v>11.579318580000001</v>
      </c>
      <c r="Q2016">
        <v>790</v>
      </c>
      <c r="R2016">
        <v>3800</v>
      </c>
      <c r="S2016">
        <v>265974</v>
      </c>
      <c r="T2016">
        <v>69.993157894736797</v>
      </c>
      <c r="U2016">
        <v>3</v>
      </c>
    </row>
    <row r="2017" spans="1:21" x14ac:dyDescent="0.4">
      <c r="A2017">
        <v>2015</v>
      </c>
      <c r="B2017" t="s">
        <v>12064</v>
      </c>
      <c r="C2017" s="1">
        <v>44774</v>
      </c>
      <c r="D2017" t="s">
        <v>3369</v>
      </c>
      <c r="E2017" t="s">
        <v>3370</v>
      </c>
      <c r="F2017">
        <v>10</v>
      </c>
      <c r="G2017">
        <v>10</v>
      </c>
      <c r="H2017">
        <v>10</v>
      </c>
      <c r="I2017">
        <v>10</v>
      </c>
      <c r="J2017">
        <v>10</v>
      </c>
      <c r="K2017">
        <v>21</v>
      </c>
      <c r="L2017">
        <v>15</v>
      </c>
      <c r="M2017">
        <v>10</v>
      </c>
      <c r="N2017">
        <v>2</v>
      </c>
      <c r="O2017">
        <v>1</v>
      </c>
      <c r="P2017">
        <v>8.8911675349999992</v>
      </c>
      <c r="Q2017">
        <v>1093</v>
      </c>
      <c r="R2017">
        <v>3800</v>
      </c>
      <c r="S2017">
        <v>113656</v>
      </c>
      <c r="T2017">
        <v>29.9094736842105</v>
      </c>
      <c r="U2017">
        <v>3</v>
      </c>
    </row>
    <row r="2018" spans="1:21" x14ac:dyDescent="0.4">
      <c r="A2018">
        <v>2016</v>
      </c>
      <c r="B2018" t="s">
        <v>12064</v>
      </c>
      <c r="C2018" s="1">
        <v>44774</v>
      </c>
      <c r="D2018" t="s">
        <v>3371</v>
      </c>
      <c r="E2018" t="s">
        <v>3372</v>
      </c>
      <c r="F2018">
        <v>20</v>
      </c>
      <c r="G2018">
        <v>10</v>
      </c>
      <c r="H2018">
        <v>20</v>
      </c>
      <c r="I2018">
        <v>20</v>
      </c>
      <c r="J2018">
        <v>30</v>
      </c>
      <c r="K2018">
        <v>26</v>
      </c>
      <c r="L2018">
        <v>19</v>
      </c>
      <c r="M2018">
        <v>18</v>
      </c>
      <c r="N2018">
        <v>2</v>
      </c>
      <c r="O2018">
        <v>1</v>
      </c>
      <c r="P2018">
        <v>10.21495226</v>
      </c>
      <c r="Q2018">
        <v>985</v>
      </c>
      <c r="R2018">
        <v>3800</v>
      </c>
      <c r="S2018">
        <v>1958931</v>
      </c>
      <c r="T2018">
        <v>515.50815789473597</v>
      </c>
      <c r="U2018">
        <v>3</v>
      </c>
    </row>
    <row r="2019" spans="1:21" x14ac:dyDescent="0.4">
      <c r="A2019">
        <v>2017</v>
      </c>
      <c r="B2019" t="s">
        <v>12064</v>
      </c>
      <c r="C2019" s="1">
        <v>44743</v>
      </c>
      <c r="D2019" t="s">
        <v>3373</v>
      </c>
      <c r="E2019" t="s">
        <v>3374</v>
      </c>
      <c r="F2019">
        <v>10</v>
      </c>
      <c r="G2019">
        <v>10</v>
      </c>
      <c r="H2019">
        <v>40</v>
      </c>
      <c r="I2019">
        <v>20</v>
      </c>
      <c r="J2019">
        <v>10</v>
      </c>
      <c r="K2019">
        <v>198</v>
      </c>
      <c r="L2019">
        <v>198</v>
      </c>
      <c r="M2019">
        <v>191</v>
      </c>
      <c r="N2019">
        <v>0</v>
      </c>
      <c r="O2019">
        <v>1</v>
      </c>
      <c r="P2019">
        <v>13.033528649999999</v>
      </c>
      <c r="Q2019">
        <v>870</v>
      </c>
      <c r="R2019">
        <v>3800</v>
      </c>
      <c r="S2019">
        <v>848255</v>
      </c>
      <c r="T2019">
        <v>223.22499999999999</v>
      </c>
      <c r="U2019">
        <v>3</v>
      </c>
    </row>
    <row r="2020" spans="1:21" x14ac:dyDescent="0.4">
      <c r="A2020">
        <v>2018</v>
      </c>
      <c r="B2020" t="s">
        <v>12064</v>
      </c>
      <c r="C2020" s="1">
        <v>44743</v>
      </c>
      <c r="D2020" t="s">
        <v>3375</v>
      </c>
      <c r="F2020">
        <v>10</v>
      </c>
      <c r="G2020">
        <v>10</v>
      </c>
      <c r="H2020">
        <v>10</v>
      </c>
      <c r="I2020">
        <v>10</v>
      </c>
      <c r="J2020">
        <v>10</v>
      </c>
      <c r="K2020">
        <v>235</v>
      </c>
      <c r="L2020">
        <v>249</v>
      </c>
      <c r="M2020">
        <v>244</v>
      </c>
      <c r="N2020">
        <v>0</v>
      </c>
      <c r="O2020">
        <v>1</v>
      </c>
      <c r="P2020">
        <v>0</v>
      </c>
      <c r="Q2020">
        <v>995</v>
      </c>
      <c r="R2020">
        <v>3800</v>
      </c>
      <c r="S2020">
        <v>248129</v>
      </c>
      <c r="T2020">
        <v>65.297105263157803</v>
      </c>
      <c r="U2020">
        <v>3</v>
      </c>
    </row>
    <row r="2021" spans="1:21" x14ac:dyDescent="0.4">
      <c r="A2021">
        <v>2019</v>
      </c>
      <c r="B2021" t="s">
        <v>12064</v>
      </c>
      <c r="C2021" s="1">
        <v>44743</v>
      </c>
      <c r="D2021" t="s">
        <v>3376</v>
      </c>
      <c r="F2021">
        <v>20</v>
      </c>
      <c r="G2021">
        <v>10</v>
      </c>
      <c r="H2021">
        <v>10</v>
      </c>
      <c r="I2021">
        <v>20</v>
      </c>
      <c r="J2021">
        <v>20</v>
      </c>
      <c r="K2021">
        <v>177</v>
      </c>
      <c r="L2021">
        <v>198</v>
      </c>
      <c r="M2021">
        <v>181</v>
      </c>
      <c r="N2021">
        <v>0</v>
      </c>
      <c r="O2021">
        <v>1</v>
      </c>
      <c r="P2021">
        <v>0</v>
      </c>
      <c r="Q2021">
        <v>1015</v>
      </c>
      <c r="R2021">
        <v>3800</v>
      </c>
      <c r="S2021">
        <v>219790</v>
      </c>
      <c r="T2021">
        <v>57.839473684210503</v>
      </c>
      <c r="U2021">
        <v>3</v>
      </c>
    </row>
    <row r="2022" spans="1:21" x14ac:dyDescent="0.4">
      <c r="A2022">
        <v>2020</v>
      </c>
      <c r="B2022" t="s">
        <v>12064</v>
      </c>
      <c r="C2022" s="1">
        <v>44743</v>
      </c>
      <c r="D2022" t="s">
        <v>3377</v>
      </c>
      <c r="F2022">
        <v>20</v>
      </c>
      <c r="G2022">
        <v>20</v>
      </c>
      <c r="H2022">
        <v>20</v>
      </c>
      <c r="I2022">
        <v>20</v>
      </c>
      <c r="J2022">
        <v>30</v>
      </c>
      <c r="K2022">
        <v>16</v>
      </c>
      <c r="L2022">
        <v>11</v>
      </c>
      <c r="M2022">
        <v>10</v>
      </c>
      <c r="N2022">
        <v>2</v>
      </c>
      <c r="O2022">
        <v>1</v>
      </c>
      <c r="P2022">
        <v>0</v>
      </c>
      <c r="Q2022">
        <v>904</v>
      </c>
      <c r="R2022">
        <v>3800</v>
      </c>
      <c r="S2022">
        <v>327990</v>
      </c>
      <c r="T2022">
        <v>86.313157894736804</v>
      </c>
      <c r="U2022">
        <v>3</v>
      </c>
    </row>
    <row r="2023" spans="1:21" x14ac:dyDescent="0.4">
      <c r="A2023">
        <v>2021</v>
      </c>
      <c r="B2023" t="s">
        <v>12064</v>
      </c>
      <c r="C2023" s="1">
        <v>44713</v>
      </c>
      <c r="D2023" t="s">
        <v>3378</v>
      </c>
      <c r="F2023">
        <v>20</v>
      </c>
      <c r="G2023">
        <v>10</v>
      </c>
      <c r="H2023">
        <v>20</v>
      </c>
      <c r="I2023">
        <v>20</v>
      </c>
      <c r="J2023">
        <v>10</v>
      </c>
      <c r="K2023">
        <v>9</v>
      </c>
      <c r="L2023">
        <v>5</v>
      </c>
      <c r="M2023">
        <v>9</v>
      </c>
      <c r="N2023">
        <v>0</v>
      </c>
      <c r="O2023">
        <v>2</v>
      </c>
      <c r="P2023">
        <v>0.14583333300000001</v>
      </c>
      <c r="Q2023">
        <v>1018</v>
      </c>
      <c r="R2023">
        <v>3800</v>
      </c>
      <c r="S2023">
        <v>1134914</v>
      </c>
      <c r="T2023">
        <v>298.66157894736801</v>
      </c>
      <c r="U2023">
        <v>3</v>
      </c>
    </row>
    <row r="2024" spans="1:21" x14ac:dyDescent="0.4">
      <c r="A2024">
        <v>2022</v>
      </c>
      <c r="B2024" t="s">
        <v>12064</v>
      </c>
      <c r="C2024" s="1">
        <v>44682</v>
      </c>
      <c r="D2024" t="s">
        <v>3379</v>
      </c>
      <c r="F2024">
        <v>10</v>
      </c>
      <c r="G2024">
        <v>10</v>
      </c>
      <c r="H2024">
        <v>10</v>
      </c>
      <c r="I2024">
        <v>10</v>
      </c>
      <c r="J2024">
        <v>10</v>
      </c>
      <c r="K2024">
        <v>18</v>
      </c>
      <c r="L2024">
        <v>15</v>
      </c>
      <c r="M2024">
        <v>16</v>
      </c>
      <c r="N2024">
        <v>0</v>
      </c>
      <c r="O2024">
        <v>2</v>
      </c>
      <c r="P2024">
        <v>0</v>
      </c>
      <c r="Q2024">
        <v>1411</v>
      </c>
      <c r="R2024">
        <v>3800</v>
      </c>
      <c r="S2024">
        <v>32344</v>
      </c>
      <c r="T2024">
        <v>8.5115789473684202</v>
      </c>
      <c r="U2024">
        <v>3</v>
      </c>
    </row>
    <row r="2025" spans="1:21" x14ac:dyDescent="0.4">
      <c r="A2025">
        <v>2023</v>
      </c>
      <c r="B2025" t="s">
        <v>12064</v>
      </c>
      <c r="C2025" s="1">
        <v>44682</v>
      </c>
      <c r="D2025" t="s">
        <v>3380</v>
      </c>
      <c r="E2025" t="s">
        <v>3381</v>
      </c>
      <c r="F2025">
        <v>10</v>
      </c>
      <c r="G2025">
        <v>10</v>
      </c>
      <c r="H2025">
        <v>10</v>
      </c>
      <c r="I2025">
        <v>10</v>
      </c>
      <c r="J2025">
        <v>30</v>
      </c>
      <c r="K2025">
        <v>246</v>
      </c>
      <c r="L2025">
        <v>248</v>
      </c>
      <c r="M2025">
        <v>242</v>
      </c>
      <c r="N2025">
        <v>1</v>
      </c>
      <c r="O2025">
        <v>1</v>
      </c>
      <c r="P2025">
        <v>1.5764973959999999</v>
      </c>
      <c r="Q2025">
        <v>934</v>
      </c>
      <c r="R2025">
        <v>3800</v>
      </c>
      <c r="S2025">
        <v>83465</v>
      </c>
      <c r="T2025">
        <v>21.9644736842105</v>
      </c>
      <c r="U2025">
        <v>3</v>
      </c>
    </row>
    <row r="2026" spans="1:21" x14ac:dyDescent="0.4">
      <c r="A2026">
        <v>2024</v>
      </c>
      <c r="B2026" t="s">
        <v>12064</v>
      </c>
      <c r="C2026" s="1">
        <v>44682</v>
      </c>
      <c r="D2026" t="s">
        <v>3382</v>
      </c>
      <c r="F2026">
        <v>10</v>
      </c>
      <c r="G2026">
        <v>10</v>
      </c>
      <c r="H2026">
        <v>10</v>
      </c>
      <c r="I2026">
        <v>10</v>
      </c>
      <c r="J2026">
        <v>20</v>
      </c>
      <c r="K2026">
        <v>19</v>
      </c>
      <c r="L2026">
        <v>11</v>
      </c>
      <c r="M2026">
        <v>7</v>
      </c>
      <c r="N2026">
        <v>0</v>
      </c>
      <c r="O2026">
        <v>1</v>
      </c>
      <c r="P2026">
        <v>0</v>
      </c>
      <c r="Q2026">
        <v>981</v>
      </c>
      <c r="R2026">
        <v>3800</v>
      </c>
      <c r="S2026">
        <v>5096</v>
      </c>
      <c r="T2026">
        <v>1.3410526315789399</v>
      </c>
      <c r="U2026">
        <v>2</v>
      </c>
    </row>
    <row r="2027" spans="1:21" x14ac:dyDescent="0.4">
      <c r="A2027">
        <v>2025</v>
      </c>
      <c r="B2027" t="s">
        <v>12064</v>
      </c>
      <c r="C2027" s="1">
        <v>44682</v>
      </c>
      <c r="D2027" t="s">
        <v>3383</v>
      </c>
      <c r="E2027" t="s">
        <v>3384</v>
      </c>
      <c r="F2027">
        <v>20</v>
      </c>
      <c r="G2027">
        <v>20</v>
      </c>
      <c r="H2027">
        <v>40</v>
      </c>
      <c r="I2027">
        <v>20</v>
      </c>
      <c r="J2027">
        <v>30</v>
      </c>
      <c r="K2027">
        <v>15</v>
      </c>
      <c r="L2027">
        <v>7</v>
      </c>
      <c r="M2027">
        <v>8</v>
      </c>
      <c r="N2027">
        <v>1</v>
      </c>
      <c r="O2027">
        <v>1</v>
      </c>
      <c r="P2027">
        <v>10.15245226</v>
      </c>
      <c r="Q2027">
        <v>902</v>
      </c>
      <c r="R2027">
        <v>3800</v>
      </c>
      <c r="S2027">
        <v>88639</v>
      </c>
      <c r="T2027">
        <v>23.3260526315789</v>
      </c>
      <c r="U2027">
        <v>3</v>
      </c>
    </row>
    <row r="2028" spans="1:21" x14ac:dyDescent="0.4">
      <c r="A2028">
        <v>2026</v>
      </c>
      <c r="B2028" t="s">
        <v>12064</v>
      </c>
      <c r="C2028" s="1">
        <v>44682</v>
      </c>
      <c r="D2028" t="s">
        <v>3385</v>
      </c>
      <c r="E2028" t="s">
        <v>3386</v>
      </c>
      <c r="F2028">
        <v>10</v>
      </c>
      <c r="G2028">
        <v>20</v>
      </c>
      <c r="H2028">
        <v>50</v>
      </c>
      <c r="I2028">
        <v>20</v>
      </c>
      <c r="J2028">
        <v>20</v>
      </c>
      <c r="K2028">
        <v>13</v>
      </c>
      <c r="L2028">
        <v>5</v>
      </c>
      <c r="M2028">
        <v>6</v>
      </c>
      <c r="N2028">
        <v>1</v>
      </c>
      <c r="O2028">
        <v>1</v>
      </c>
      <c r="P2028">
        <v>0</v>
      </c>
      <c r="Q2028">
        <v>1099</v>
      </c>
      <c r="R2028">
        <v>3800</v>
      </c>
      <c r="S2028">
        <v>110773</v>
      </c>
      <c r="T2028">
        <v>29.150789473684199</v>
      </c>
      <c r="U2028">
        <v>3</v>
      </c>
    </row>
    <row r="2029" spans="1:21" x14ac:dyDescent="0.4">
      <c r="A2029">
        <v>2027</v>
      </c>
      <c r="B2029" t="s">
        <v>12064</v>
      </c>
      <c r="C2029" s="1">
        <v>44652</v>
      </c>
      <c r="D2029" t="s">
        <v>3387</v>
      </c>
      <c r="F2029">
        <v>10</v>
      </c>
      <c r="G2029">
        <v>10</v>
      </c>
      <c r="H2029">
        <v>10</v>
      </c>
      <c r="I2029">
        <v>10</v>
      </c>
      <c r="J2029">
        <v>10</v>
      </c>
      <c r="K2029">
        <v>11</v>
      </c>
      <c r="L2029">
        <v>12</v>
      </c>
      <c r="M2029">
        <v>13</v>
      </c>
      <c r="N2029">
        <v>1</v>
      </c>
      <c r="O2029">
        <v>1</v>
      </c>
      <c r="P2029">
        <v>0</v>
      </c>
      <c r="Q2029">
        <v>1012</v>
      </c>
      <c r="R2029">
        <v>3800</v>
      </c>
      <c r="S2029">
        <v>698650</v>
      </c>
      <c r="T2029">
        <v>183.855263157894</v>
      </c>
      <c r="U2029">
        <v>3</v>
      </c>
    </row>
    <row r="2030" spans="1:21" x14ac:dyDescent="0.4">
      <c r="A2030">
        <v>2028</v>
      </c>
      <c r="B2030" t="s">
        <v>12064</v>
      </c>
      <c r="C2030" s="1">
        <v>44652</v>
      </c>
      <c r="D2030" t="s">
        <v>3388</v>
      </c>
      <c r="F2030">
        <v>20</v>
      </c>
      <c r="G2030">
        <v>20</v>
      </c>
      <c r="H2030">
        <v>20</v>
      </c>
      <c r="I2030">
        <v>20</v>
      </c>
      <c r="J2030">
        <v>40</v>
      </c>
      <c r="K2030">
        <v>17</v>
      </c>
      <c r="L2030">
        <v>8</v>
      </c>
      <c r="M2030">
        <v>5</v>
      </c>
      <c r="N2030">
        <v>1</v>
      </c>
      <c r="O2030">
        <v>1</v>
      </c>
      <c r="P2030">
        <v>0.76464843800000004</v>
      </c>
      <c r="Q2030">
        <v>1149</v>
      </c>
      <c r="R2030">
        <v>3800</v>
      </c>
      <c r="S2030">
        <v>220153</v>
      </c>
      <c r="T2030">
        <v>57.935000000000002</v>
      </c>
      <c r="U2030">
        <v>3</v>
      </c>
    </row>
    <row r="2031" spans="1:21" x14ac:dyDescent="0.4">
      <c r="A2031">
        <v>2029</v>
      </c>
      <c r="B2031" t="s">
        <v>12064</v>
      </c>
      <c r="C2031" s="1">
        <v>44652</v>
      </c>
      <c r="D2031" t="s">
        <v>3389</v>
      </c>
      <c r="F2031">
        <v>10</v>
      </c>
      <c r="G2031">
        <v>10</v>
      </c>
      <c r="H2031">
        <v>10</v>
      </c>
      <c r="I2031">
        <v>20</v>
      </c>
      <c r="J2031">
        <v>10</v>
      </c>
      <c r="K2031">
        <v>212</v>
      </c>
      <c r="L2031">
        <v>196</v>
      </c>
      <c r="M2031">
        <v>166</v>
      </c>
      <c r="N2031">
        <v>0</v>
      </c>
      <c r="O2031">
        <v>1</v>
      </c>
      <c r="P2031">
        <v>0</v>
      </c>
      <c r="Q2031">
        <v>1137</v>
      </c>
      <c r="R2031">
        <v>3800</v>
      </c>
      <c r="S2031">
        <v>654279</v>
      </c>
      <c r="T2031">
        <v>172.178684210526</v>
      </c>
      <c r="U2031">
        <v>3</v>
      </c>
    </row>
    <row r="2032" spans="1:21" x14ac:dyDescent="0.4">
      <c r="A2032">
        <v>2030</v>
      </c>
      <c r="B2032" t="s">
        <v>12064</v>
      </c>
      <c r="C2032" s="1">
        <v>44652</v>
      </c>
      <c r="D2032" t="s">
        <v>3390</v>
      </c>
      <c r="E2032" t="s">
        <v>3391</v>
      </c>
      <c r="F2032">
        <v>10</v>
      </c>
      <c r="G2032">
        <v>10</v>
      </c>
      <c r="H2032">
        <v>10</v>
      </c>
      <c r="I2032">
        <v>20</v>
      </c>
      <c r="J2032">
        <v>10</v>
      </c>
      <c r="K2032">
        <v>9</v>
      </c>
      <c r="L2032">
        <v>10</v>
      </c>
      <c r="M2032">
        <v>15</v>
      </c>
      <c r="N2032">
        <v>1</v>
      </c>
      <c r="O2032">
        <v>2</v>
      </c>
      <c r="P2032">
        <v>0.89420572899999995</v>
      </c>
      <c r="Q2032">
        <v>1266</v>
      </c>
      <c r="R2032">
        <v>3800</v>
      </c>
      <c r="S2032">
        <v>1684901</v>
      </c>
      <c r="T2032">
        <v>443.39499999999998</v>
      </c>
      <c r="U2032">
        <v>3</v>
      </c>
    </row>
    <row r="2033" spans="1:21" x14ac:dyDescent="0.4">
      <c r="A2033">
        <v>2031</v>
      </c>
      <c r="B2033" t="s">
        <v>12064</v>
      </c>
      <c r="C2033" s="1">
        <v>44621</v>
      </c>
      <c r="D2033" t="s">
        <v>3392</v>
      </c>
      <c r="F2033">
        <v>10</v>
      </c>
      <c r="G2033">
        <v>10</v>
      </c>
      <c r="H2033">
        <v>20</v>
      </c>
      <c r="I2033">
        <v>10</v>
      </c>
      <c r="J2033">
        <v>10</v>
      </c>
      <c r="K2033">
        <v>74</v>
      </c>
      <c r="L2033">
        <v>39</v>
      </c>
      <c r="M2033">
        <v>18</v>
      </c>
      <c r="N2033">
        <v>0</v>
      </c>
      <c r="O2033">
        <v>1</v>
      </c>
      <c r="P2033">
        <v>0</v>
      </c>
      <c r="Q2033">
        <v>927</v>
      </c>
      <c r="R2033">
        <v>3800</v>
      </c>
      <c r="S2033">
        <v>955874</v>
      </c>
      <c r="T2033">
        <v>251.54578947368401</v>
      </c>
      <c r="U2033">
        <v>3</v>
      </c>
    </row>
    <row r="2034" spans="1:21" x14ac:dyDescent="0.4">
      <c r="A2034">
        <v>2032</v>
      </c>
      <c r="B2034" t="s">
        <v>12064</v>
      </c>
      <c r="C2034" s="1">
        <v>44621</v>
      </c>
      <c r="D2034" t="s">
        <v>3393</v>
      </c>
      <c r="E2034" t="s">
        <v>3394</v>
      </c>
      <c r="F2034">
        <v>10</v>
      </c>
      <c r="G2034">
        <v>10</v>
      </c>
      <c r="H2034">
        <v>20</v>
      </c>
      <c r="I2034">
        <v>20</v>
      </c>
      <c r="J2034">
        <v>20</v>
      </c>
      <c r="K2034">
        <v>17</v>
      </c>
      <c r="L2034">
        <v>6</v>
      </c>
      <c r="M2034">
        <v>11</v>
      </c>
      <c r="N2034">
        <v>1</v>
      </c>
      <c r="O2034">
        <v>2</v>
      </c>
      <c r="P2034">
        <v>25.26356337</v>
      </c>
      <c r="Q2034">
        <v>903</v>
      </c>
      <c r="R2034">
        <v>3800</v>
      </c>
      <c r="S2034">
        <v>116818</v>
      </c>
      <c r="T2034">
        <v>30.741578947368399</v>
      </c>
      <c r="U2034">
        <v>3</v>
      </c>
    </row>
    <row r="2035" spans="1:21" x14ac:dyDescent="0.4">
      <c r="A2035">
        <v>2033</v>
      </c>
      <c r="B2035" t="s">
        <v>12064</v>
      </c>
      <c r="C2035" s="1">
        <v>44621</v>
      </c>
      <c r="D2035" t="s">
        <v>3395</v>
      </c>
      <c r="F2035">
        <v>10</v>
      </c>
      <c r="G2035">
        <v>10</v>
      </c>
      <c r="H2035">
        <v>10</v>
      </c>
      <c r="I2035">
        <v>10</v>
      </c>
      <c r="J2035">
        <v>10</v>
      </c>
      <c r="K2035">
        <v>242</v>
      </c>
      <c r="L2035">
        <v>239</v>
      </c>
      <c r="M2035">
        <v>238</v>
      </c>
      <c r="N2035">
        <v>1</v>
      </c>
      <c r="O2035">
        <v>1</v>
      </c>
      <c r="P2035">
        <v>0</v>
      </c>
      <c r="Q2035">
        <v>922</v>
      </c>
      <c r="R2035">
        <v>3800</v>
      </c>
      <c r="S2035">
        <v>834270</v>
      </c>
      <c r="T2035">
        <v>219.54473684210501</v>
      </c>
      <c r="U2035">
        <v>3</v>
      </c>
    </row>
    <row r="2036" spans="1:21" x14ac:dyDescent="0.4">
      <c r="A2036">
        <v>2034</v>
      </c>
      <c r="B2036" t="s">
        <v>12064</v>
      </c>
      <c r="C2036" s="1">
        <v>44621</v>
      </c>
      <c r="D2036" t="s">
        <v>3396</v>
      </c>
      <c r="F2036">
        <v>10</v>
      </c>
      <c r="G2036">
        <v>10</v>
      </c>
      <c r="H2036">
        <v>20</v>
      </c>
      <c r="I2036">
        <v>10</v>
      </c>
      <c r="J2036">
        <v>10</v>
      </c>
      <c r="K2036">
        <v>19</v>
      </c>
      <c r="L2036">
        <v>14</v>
      </c>
      <c r="M2036">
        <v>15</v>
      </c>
      <c r="N2036">
        <v>0</v>
      </c>
      <c r="O2036">
        <v>1</v>
      </c>
      <c r="P2036">
        <v>0</v>
      </c>
      <c r="Q2036">
        <v>989</v>
      </c>
      <c r="R2036">
        <v>3800</v>
      </c>
      <c r="S2036">
        <v>370721</v>
      </c>
      <c r="T2036">
        <v>97.558157894736794</v>
      </c>
      <c r="U2036">
        <v>3</v>
      </c>
    </row>
    <row r="2037" spans="1:21" x14ac:dyDescent="0.4">
      <c r="A2037">
        <v>2035</v>
      </c>
      <c r="B2037" t="s">
        <v>12064</v>
      </c>
      <c r="C2037" s="1">
        <v>44593</v>
      </c>
      <c r="D2037" t="s">
        <v>3397</v>
      </c>
      <c r="F2037">
        <v>10</v>
      </c>
      <c r="G2037">
        <v>10</v>
      </c>
      <c r="H2037">
        <v>10</v>
      </c>
      <c r="I2037">
        <v>10</v>
      </c>
      <c r="J2037">
        <v>10</v>
      </c>
      <c r="K2037">
        <v>221</v>
      </c>
      <c r="L2037">
        <v>230</v>
      </c>
      <c r="M2037">
        <v>234</v>
      </c>
      <c r="N2037">
        <v>0</v>
      </c>
      <c r="O2037">
        <v>1</v>
      </c>
      <c r="P2037">
        <v>7.0745442709999997</v>
      </c>
      <c r="Q2037">
        <v>1003</v>
      </c>
      <c r="R2037">
        <v>3800</v>
      </c>
      <c r="S2037">
        <v>2582591</v>
      </c>
      <c r="T2037">
        <v>679.62921052631498</v>
      </c>
      <c r="U2037">
        <v>3</v>
      </c>
    </row>
    <row r="2038" spans="1:21" x14ac:dyDescent="0.4">
      <c r="A2038">
        <v>2036</v>
      </c>
      <c r="B2038" t="s">
        <v>12064</v>
      </c>
      <c r="C2038" s="1">
        <v>44593</v>
      </c>
      <c r="D2038" t="s">
        <v>3398</v>
      </c>
      <c r="F2038">
        <v>10</v>
      </c>
      <c r="G2038">
        <v>10</v>
      </c>
      <c r="H2038">
        <v>20</v>
      </c>
      <c r="I2038">
        <v>10</v>
      </c>
      <c r="J2038">
        <v>10</v>
      </c>
      <c r="K2038">
        <v>19</v>
      </c>
      <c r="L2038">
        <v>12</v>
      </c>
      <c r="M2038">
        <v>8</v>
      </c>
      <c r="N2038">
        <v>0</v>
      </c>
      <c r="O2038">
        <v>1</v>
      </c>
      <c r="P2038">
        <v>0</v>
      </c>
      <c r="Q2038">
        <v>1046</v>
      </c>
      <c r="R2038">
        <v>3800</v>
      </c>
      <c r="S2038">
        <v>251757</v>
      </c>
      <c r="T2038">
        <v>66.251842105263094</v>
      </c>
      <c r="U2038">
        <v>3</v>
      </c>
    </row>
    <row r="2039" spans="1:21" x14ac:dyDescent="0.4">
      <c r="A2039">
        <v>2037</v>
      </c>
      <c r="B2039" t="s">
        <v>12064</v>
      </c>
      <c r="C2039" s="1">
        <v>44593</v>
      </c>
      <c r="D2039" t="s">
        <v>3399</v>
      </c>
      <c r="F2039">
        <v>10</v>
      </c>
      <c r="G2039">
        <v>10</v>
      </c>
      <c r="H2039">
        <v>10</v>
      </c>
      <c r="I2039">
        <v>20</v>
      </c>
      <c r="J2039">
        <v>10</v>
      </c>
      <c r="K2039">
        <v>13</v>
      </c>
      <c r="L2039">
        <v>15</v>
      </c>
      <c r="M2039">
        <v>18</v>
      </c>
      <c r="N2039">
        <v>0</v>
      </c>
      <c r="O2039">
        <v>2</v>
      </c>
      <c r="P2039">
        <v>0</v>
      </c>
      <c r="Q2039">
        <v>908</v>
      </c>
      <c r="R2039">
        <v>3800</v>
      </c>
      <c r="S2039">
        <v>413292</v>
      </c>
      <c r="T2039">
        <v>108.761052631578</v>
      </c>
      <c r="U2039">
        <v>3</v>
      </c>
    </row>
    <row r="2040" spans="1:21" x14ac:dyDescent="0.4">
      <c r="A2040">
        <v>2038</v>
      </c>
      <c r="B2040" t="s">
        <v>12064</v>
      </c>
      <c r="C2040" s="1">
        <v>44593</v>
      </c>
      <c r="D2040" t="s">
        <v>3400</v>
      </c>
      <c r="E2040" t="s">
        <v>3401</v>
      </c>
      <c r="F2040">
        <v>10</v>
      </c>
      <c r="G2040">
        <v>10</v>
      </c>
      <c r="H2040">
        <v>20</v>
      </c>
      <c r="I2040">
        <v>20</v>
      </c>
      <c r="J2040">
        <v>10</v>
      </c>
      <c r="K2040">
        <v>18</v>
      </c>
      <c r="L2040">
        <v>18</v>
      </c>
      <c r="M2040">
        <v>16</v>
      </c>
      <c r="N2040">
        <v>2</v>
      </c>
      <c r="O2040">
        <v>1</v>
      </c>
      <c r="P2040">
        <v>0.65625</v>
      </c>
      <c r="Q2040">
        <v>902</v>
      </c>
      <c r="R2040">
        <v>3800</v>
      </c>
      <c r="S2040">
        <v>361747</v>
      </c>
      <c r="T2040">
        <v>95.196578947368394</v>
      </c>
      <c r="U2040">
        <v>3</v>
      </c>
    </row>
    <row r="2041" spans="1:21" x14ac:dyDescent="0.4">
      <c r="A2041">
        <v>2039</v>
      </c>
      <c r="B2041" t="s">
        <v>12064</v>
      </c>
      <c r="C2041" s="1">
        <v>44593</v>
      </c>
      <c r="D2041" t="s">
        <v>3402</v>
      </c>
      <c r="F2041">
        <v>10</v>
      </c>
      <c r="G2041">
        <v>20</v>
      </c>
      <c r="H2041">
        <v>10</v>
      </c>
      <c r="I2041">
        <v>20</v>
      </c>
      <c r="J2041">
        <v>30</v>
      </c>
      <c r="K2041">
        <v>60</v>
      </c>
      <c r="L2041">
        <v>48</v>
      </c>
      <c r="M2041">
        <v>21</v>
      </c>
      <c r="N2041">
        <v>1</v>
      </c>
      <c r="O2041">
        <v>1</v>
      </c>
      <c r="P2041">
        <v>0</v>
      </c>
      <c r="Q2041">
        <v>1276</v>
      </c>
      <c r="R2041">
        <v>3800</v>
      </c>
      <c r="S2041">
        <v>648283</v>
      </c>
      <c r="T2041">
        <v>170.60078947368399</v>
      </c>
      <c r="U2041">
        <v>3</v>
      </c>
    </row>
    <row r="2042" spans="1:21" x14ac:dyDescent="0.4">
      <c r="A2042">
        <v>2040</v>
      </c>
      <c r="B2042" t="s">
        <v>12064</v>
      </c>
      <c r="C2042" s="1">
        <v>44593</v>
      </c>
      <c r="D2042" t="s">
        <v>3403</v>
      </c>
      <c r="E2042" t="s">
        <v>3404</v>
      </c>
      <c r="F2042">
        <v>10</v>
      </c>
      <c r="G2042">
        <v>10</v>
      </c>
      <c r="H2042">
        <v>30</v>
      </c>
      <c r="I2042">
        <v>20</v>
      </c>
      <c r="J2042">
        <v>10</v>
      </c>
      <c r="K2042">
        <v>98</v>
      </c>
      <c r="L2042">
        <v>121</v>
      </c>
      <c r="M2042">
        <v>97</v>
      </c>
      <c r="N2042">
        <v>2</v>
      </c>
      <c r="O2042">
        <v>1</v>
      </c>
      <c r="P2042">
        <v>8.0753038190000002</v>
      </c>
      <c r="Q2042">
        <v>1036</v>
      </c>
      <c r="R2042">
        <v>3800</v>
      </c>
      <c r="S2042">
        <v>358407</v>
      </c>
      <c r="T2042">
        <v>94.317631578947299</v>
      </c>
      <c r="U2042">
        <v>3</v>
      </c>
    </row>
    <row r="2043" spans="1:21" x14ac:dyDescent="0.4">
      <c r="A2043">
        <v>2041</v>
      </c>
      <c r="B2043" t="s">
        <v>12065</v>
      </c>
      <c r="C2043" s="1">
        <v>45108</v>
      </c>
      <c r="D2043" t="s">
        <v>3405</v>
      </c>
      <c r="F2043">
        <v>10</v>
      </c>
      <c r="G2043">
        <v>10</v>
      </c>
      <c r="H2043">
        <v>20</v>
      </c>
      <c r="I2043">
        <v>10</v>
      </c>
      <c r="J2043">
        <v>10</v>
      </c>
      <c r="K2043">
        <v>136</v>
      </c>
      <c r="L2043">
        <v>149</v>
      </c>
      <c r="M2043">
        <v>151</v>
      </c>
      <c r="N2043">
        <v>0</v>
      </c>
      <c r="O2043">
        <v>1</v>
      </c>
      <c r="P2043">
        <v>0</v>
      </c>
      <c r="Q2043">
        <v>1986</v>
      </c>
      <c r="R2043">
        <v>972000</v>
      </c>
      <c r="S2043">
        <v>708832</v>
      </c>
      <c r="T2043">
        <v>0.72925102880658399</v>
      </c>
      <c r="U2043">
        <v>1</v>
      </c>
    </row>
    <row r="2044" spans="1:21" x14ac:dyDescent="0.4">
      <c r="A2044">
        <v>2042</v>
      </c>
      <c r="B2044" t="s">
        <v>12065</v>
      </c>
      <c r="C2044" s="1">
        <v>45108</v>
      </c>
      <c r="D2044" t="s">
        <v>3406</v>
      </c>
      <c r="E2044" t="s">
        <v>3407</v>
      </c>
      <c r="F2044">
        <v>20</v>
      </c>
      <c r="G2044">
        <v>10</v>
      </c>
      <c r="H2044">
        <v>10</v>
      </c>
      <c r="I2044">
        <v>20</v>
      </c>
      <c r="J2044">
        <v>20</v>
      </c>
      <c r="K2044">
        <v>2</v>
      </c>
      <c r="L2044">
        <v>2</v>
      </c>
      <c r="M2044">
        <v>2</v>
      </c>
      <c r="N2044">
        <v>1</v>
      </c>
      <c r="O2044">
        <v>0</v>
      </c>
      <c r="P2044">
        <v>0</v>
      </c>
      <c r="Q2044">
        <v>782</v>
      </c>
      <c r="R2044">
        <v>972000</v>
      </c>
      <c r="S2044">
        <v>94898</v>
      </c>
      <c r="T2044">
        <v>9.7631687242798304E-2</v>
      </c>
      <c r="U2044">
        <v>0</v>
      </c>
    </row>
    <row r="2045" spans="1:21" x14ac:dyDescent="0.4">
      <c r="A2045">
        <v>2043</v>
      </c>
      <c r="B2045" t="s">
        <v>12065</v>
      </c>
      <c r="C2045" s="1">
        <v>45108</v>
      </c>
      <c r="D2045" t="s">
        <v>3408</v>
      </c>
      <c r="F2045">
        <v>10</v>
      </c>
      <c r="G2045">
        <v>10</v>
      </c>
      <c r="H2045">
        <v>10</v>
      </c>
      <c r="I2045">
        <v>10</v>
      </c>
      <c r="J2045">
        <v>10</v>
      </c>
      <c r="K2045">
        <v>28</v>
      </c>
      <c r="L2045">
        <v>27</v>
      </c>
      <c r="M2045">
        <v>19</v>
      </c>
      <c r="N2045">
        <v>0</v>
      </c>
      <c r="O2045">
        <v>0</v>
      </c>
      <c r="P2045">
        <v>0</v>
      </c>
      <c r="Q2045">
        <v>5184</v>
      </c>
      <c r="R2045">
        <v>972000</v>
      </c>
      <c r="S2045">
        <v>2934742</v>
      </c>
      <c r="T2045">
        <v>3.0192818930041101</v>
      </c>
      <c r="U2045">
        <v>2</v>
      </c>
    </row>
    <row r="2046" spans="1:21" x14ac:dyDescent="0.4">
      <c r="A2046">
        <v>2044</v>
      </c>
      <c r="B2046" t="s">
        <v>12065</v>
      </c>
      <c r="C2046" s="1">
        <v>45108</v>
      </c>
      <c r="D2046" t="s">
        <v>3409</v>
      </c>
      <c r="E2046" t="s">
        <v>3410</v>
      </c>
      <c r="F2046">
        <v>10</v>
      </c>
      <c r="G2046">
        <v>10</v>
      </c>
      <c r="H2046">
        <v>20</v>
      </c>
      <c r="I2046">
        <v>20</v>
      </c>
      <c r="J2046">
        <v>10</v>
      </c>
      <c r="K2046">
        <v>12</v>
      </c>
      <c r="L2046">
        <v>16</v>
      </c>
      <c r="M2046">
        <v>36</v>
      </c>
      <c r="N2046">
        <v>1</v>
      </c>
      <c r="O2046">
        <v>1</v>
      </c>
      <c r="P2046">
        <v>5.7858072920000003</v>
      </c>
      <c r="Q2046">
        <v>1327</v>
      </c>
      <c r="R2046">
        <v>972000</v>
      </c>
      <c r="S2046">
        <v>565956</v>
      </c>
      <c r="T2046">
        <v>0.58225925925925903</v>
      </c>
      <c r="U2046">
        <v>1</v>
      </c>
    </row>
    <row r="2047" spans="1:21" x14ac:dyDescent="0.4">
      <c r="A2047">
        <v>2045</v>
      </c>
      <c r="B2047" t="s">
        <v>12065</v>
      </c>
      <c r="C2047" s="1">
        <v>45108</v>
      </c>
      <c r="D2047" t="s">
        <v>3411</v>
      </c>
      <c r="E2047" t="s">
        <v>3412</v>
      </c>
      <c r="F2047">
        <v>10</v>
      </c>
      <c r="G2047">
        <v>20</v>
      </c>
      <c r="H2047">
        <v>50</v>
      </c>
      <c r="I2047">
        <v>20</v>
      </c>
      <c r="J2047">
        <v>10</v>
      </c>
      <c r="K2047">
        <v>20</v>
      </c>
      <c r="L2047">
        <v>26</v>
      </c>
      <c r="M2047">
        <v>26</v>
      </c>
      <c r="N2047">
        <v>2</v>
      </c>
      <c r="O2047">
        <v>1</v>
      </c>
      <c r="P2047">
        <v>12.613932289999999</v>
      </c>
      <c r="Q2047">
        <v>623</v>
      </c>
      <c r="R2047">
        <v>972000</v>
      </c>
      <c r="S2047">
        <v>66397</v>
      </c>
      <c r="T2047">
        <v>6.8309670781892998E-2</v>
      </c>
      <c r="U2047">
        <v>0</v>
      </c>
    </row>
    <row r="2048" spans="1:21" x14ac:dyDescent="0.4">
      <c r="A2048">
        <v>2046</v>
      </c>
      <c r="B2048" t="s">
        <v>12065</v>
      </c>
      <c r="C2048" s="1">
        <v>45108</v>
      </c>
      <c r="D2048" t="s">
        <v>3413</v>
      </c>
      <c r="F2048">
        <v>10</v>
      </c>
      <c r="G2048">
        <v>20</v>
      </c>
      <c r="H2048">
        <v>20</v>
      </c>
      <c r="I2048">
        <v>30</v>
      </c>
      <c r="J2048">
        <v>10</v>
      </c>
      <c r="K2048">
        <v>229</v>
      </c>
      <c r="L2048">
        <v>229</v>
      </c>
      <c r="M2048">
        <v>232</v>
      </c>
      <c r="N2048">
        <v>2</v>
      </c>
      <c r="O2048">
        <v>1</v>
      </c>
      <c r="P2048">
        <v>0</v>
      </c>
      <c r="Q2048">
        <v>17528</v>
      </c>
      <c r="R2048">
        <v>972000</v>
      </c>
      <c r="S2048">
        <v>2150921</v>
      </c>
      <c r="T2048">
        <v>2.2128816872427901</v>
      </c>
      <c r="U2048">
        <v>2</v>
      </c>
    </row>
    <row r="2049" spans="1:21" x14ac:dyDescent="0.4">
      <c r="A2049">
        <v>2047</v>
      </c>
      <c r="B2049" t="s">
        <v>12065</v>
      </c>
      <c r="C2049" s="1">
        <v>45078</v>
      </c>
      <c r="D2049" t="s">
        <v>3414</v>
      </c>
      <c r="E2049" t="s">
        <v>3415</v>
      </c>
      <c r="F2049">
        <v>40</v>
      </c>
      <c r="G2049">
        <v>40</v>
      </c>
      <c r="H2049">
        <v>30</v>
      </c>
      <c r="I2049">
        <v>40</v>
      </c>
      <c r="J2049">
        <v>30</v>
      </c>
      <c r="K2049">
        <v>55</v>
      </c>
      <c r="L2049">
        <v>43</v>
      </c>
      <c r="M2049">
        <v>39</v>
      </c>
      <c r="N2049">
        <v>2</v>
      </c>
      <c r="O2049">
        <v>1</v>
      </c>
      <c r="P2049">
        <v>8.4377170140000004</v>
      </c>
      <c r="Q2049">
        <v>4158</v>
      </c>
      <c r="R2049">
        <v>929000</v>
      </c>
      <c r="S2049">
        <v>311481</v>
      </c>
      <c r="T2049">
        <v>0.33528632938643699</v>
      </c>
      <c r="U2049">
        <v>0</v>
      </c>
    </row>
    <row r="2050" spans="1:21" x14ac:dyDescent="0.4">
      <c r="A2050">
        <v>2048</v>
      </c>
      <c r="B2050" t="s">
        <v>12065</v>
      </c>
      <c r="C2050" s="1">
        <v>45078</v>
      </c>
      <c r="D2050" t="s">
        <v>3416</v>
      </c>
      <c r="E2050" t="s">
        <v>3417</v>
      </c>
      <c r="F2050">
        <v>10</v>
      </c>
      <c r="G2050">
        <v>10</v>
      </c>
      <c r="H2050">
        <v>40</v>
      </c>
      <c r="I2050">
        <v>20</v>
      </c>
      <c r="J2050">
        <v>10</v>
      </c>
      <c r="K2050">
        <v>104</v>
      </c>
      <c r="L2050">
        <v>7</v>
      </c>
      <c r="M2050">
        <v>3</v>
      </c>
      <c r="N2050">
        <v>2</v>
      </c>
      <c r="O2050">
        <v>1</v>
      </c>
      <c r="P2050">
        <v>5.3590494790000003</v>
      </c>
      <c r="Q2050">
        <v>453</v>
      </c>
      <c r="R2050">
        <v>929000</v>
      </c>
      <c r="S2050">
        <v>58284</v>
      </c>
      <c r="T2050">
        <v>6.2738428417653397E-2</v>
      </c>
      <c r="U2050">
        <v>0</v>
      </c>
    </row>
    <row r="2051" spans="1:21" x14ac:dyDescent="0.4">
      <c r="A2051">
        <v>2049</v>
      </c>
      <c r="B2051" t="s">
        <v>12065</v>
      </c>
      <c r="C2051" s="1">
        <v>45078</v>
      </c>
      <c r="D2051" t="s">
        <v>3418</v>
      </c>
      <c r="E2051" t="s">
        <v>3419</v>
      </c>
      <c r="F2051">
        <v>10</v>
      </c>
      <c r="G2051">
        <v>10</v>
      </c>
      <c r="H2051">
        <v>20</v>
      </c>
      <c r="I2051">
        <v>10</v>
      </c>
      <c r="J2051">
        <v>10</v>
      </c>
      <c r="K2051">
        <v>29</v>
      </c>
      <c r="L2051">
        <v>21</v>
      </c>
      <c r="M2051">
        <v>14</v>
      </c>
      <c r="N2051">
        <v>2</v>
      </c>
      <c r="O2051">
        <v>1</v>
      </c>
      <c r="P2051">
        <v>8.4913194440000002</v>
      </c>
      <c r="Q2051">
        <v>1466</v>
      </c>
      <c r="R2051">
        <v>929000</v>
      </c>
      <c r="S2051">
        <v>498472</v>
      </c>
      <c r="T2051">
        <v>0.53656835306781403</v>
      </c>
      <c r="U2051">
        <v>1</v>
      </c>
    </row>
    <row r="2052" spans="1:21" x14ac:dyDescent="0.4">
      <c r="A2052">
        <v>2050</v>
      </c>
      <c r="B2052" t="s">
        <v>12065</v>
      </c>
      <c r="C2052" s="1">
        <v>45078</v>
      </c>
      <c r="D2052" t="s">
        <v>3420</v>
      </c>
      <c r="E2052" t="s">
        <v>3421</v>
      </c>
      <c r="F2052">
        <v>10</v>
      </c>
      <c r="G2052">
        <v>10</v>
      </c>
      <c r="H2052">
        <v>40</v>
      </c>
      <c r="I2052">
        <v>20</v>
      </c>
      <c r="J2052">
        <v>10</v>
      </c>
      <c r="K2052">
        <v>45</v>
      </c>
      <c r="L2052">
        <v>48</v>
      </c>
      <c r="M2052">
        <v>50</v>
      </c>
      <c r="N2052">
        <v>0</v>
      </c>
      <c r="O2052">
        <v>1</v>
      </c>
      <c r="P2052">
        <v>5.6488715279999999</v>
      </c>
      <c r="Q2052">
        <v>720</v>
      </c>
      <c r="R2052">
        <v>929000</v>
      </c>
      <c r="S2052">
        <v>238511</v>
      </c>
      <c r="T2052">
        <v>0.256739504843918</v>
      </c>
      <c r="U2052">
        <v>0</v>
      </c>
    </row>
    <row r="2053" spans="1:21" x14ac:dyDescent="0.4">
      <c r="A2053">
        <v>2051</v>
      </c>
      <c r="B2053" t="s">
        <v>12065</v>
      </c>
      <c r="C2053" s="1">
        <v>45078</v>
      </c>
      <c r="D2053" t="s">
        <v>3422</v>
      </c>
      <c r="E2053" t="s">
        <v>3423</v>
      </c>
      <c r="F2053">
        <v>20</v>
      </c>
      <c r="G2053">
        <v>20</v>
      </c>
      <c r="H2053">
        <v>20</v>
      </c>
      <c r="I2053">
        <v>40</v>
      </c>
      <c r="J2053">
        <v>40</v>
      </c>
      <c r="K2053">
        <v>77</v>
      </c>
      <c r="L2053">
        <v>45</v>
      </c>
      <c r="M2053">
        <v>20</v>
      </c>
      <c r="N2053">
        <v>1</v>
      </c>
      <c r="O2053">
        <v>1</v>
      </c>
      <c r="P2053">
        <v>0</v>
      </c>
      <c r="Q2053">
        <v>4306</v>
      </c>
      <c r="R2053">
        <v>929000</v>
      </c>
      <c r="S2053">
        <v>833031</v>
      </c>
      <c r="T2053">
        <v>0.89669644779332602</v>
      </c>
      <c r="U2053">
        <v>1</v>
      </c>
    </row>
    <row r="2054" spans="1:21" x14ac:dyDescent="0.4">
      <c r="A2054">
        <v>2052</v>
      </c>
      <c r="B2054" t="s">
        <v>12065</v>
      </c>
      <c r="C2054" s="1">
        <v>45078</v>
      </c>
      <c r="D2054" t="s">
        <v>3424</v>
      </c>
      <c r="F2054">
        <v>10</v>
      </c>
      <c r="G2054">
        <v>20</v>
      </c>
      <c r="H2054">
        <v>10</v>
      </c>
      <c r="I2054">
        <v>10</v>
      </c>
      <c r="J2054">
        <v>10</v>
      </c>
      <c r="K2054">
        <v>202</v>
      </c>
      <c r="L2054">
        <v>181</v>
      </c>
      <c r="M2054">
        <v>144</v>
      </c>
      <c r="N2054">
        <v>1</v>
      </c>
      <c r="O2054">
        <v>0</v>
      </c>
      <c r="P2054">
        <v>0</v>
      </c>
      <c r="Q2054">
        <v>1903</v>
      </c>
      <c r="R2054">
        <v>929000</v>
      </c>
      <c r="S2054">
        <v>259213</v>
      </c>
      <c r="T2054">
        <v>0.27902368137782502</v>
      </c>
      <c r="U2054">
        <v>0</v>
      </c>
    </row>
    <row r="2055" spans="1:21" x14ac:dyDescent="0.4">
      <c r="A2055">
        <v>2053</v>
      </c>
      <c r="B2055" t="s">
        <v>12065</v>
      </c>
      <c r="C2055" s="1">
        <v>45047</v>
      </c>
      <c r="D2055" t="s">
        <v>3425</v>
      </c>
      <c r="F2055">
        <v>10</v>
      </c>
      <c r="G2055">
        <v>10</v>
      </c>
      <c r="H2055">
        <v>10</v>
      </c>
      <c r="I2055">
        <v>10</v>
      </c>
      <c r="J2055">
        <v>10</v>
      </c>
      <c r="K2055">
        <v>28</v>
      </c>
      <c r="L2055">
        <v>29</v>
      </c>
      <c r="M2055">
        <v>24</v>
      </c>
      <c r="N2055">
        <v>0</v>
      </c>
      <c r="O2055">
        <v>0</v>
      </c>
      <c r="P2055">
        <v>0</v>
      </c>
      <c r="Q2055">
        <v>4135</v>
      </c>
      <c r="R2055">
        <v>900000</v>
      </c>
      <c r="S2055">
        <v>1160135</v>
      </c>
      <c r="T2055">
        <v>1.28903888888888</v>
      </c>
      <c r="U2055">
        <v>2</v>
      </c>
    </row>
    <row r="2056" spans="1:21" x14ac:dyDescent="0.4">
      <c r="A2056">
        <v>2054</v>
      </c>
      <c r="B2056" t="s">
        <v>12065</v>
      </c>
      <c r="C2056" s="1">
        <v>45047</v>
      </c>
      <c r="D2056" t="s">
        <v>3426</v>
      </c>
      <c r="F2056">
        <v>10</v>
      </c>
      <c r="G2056">
        <v>10</v>
      </c>
      <c r="H2056">
        <v>10</v>
      </c>
      <c r="I2056">
        <v>10</v>
      </c>
      <c r="J2056">
        <v>10</v>
      </c>
      <c r="K2056">
        <v>23</v>
      </c>
      <c r="L2056">
        <v>21</v>
      </c>
      <c r="M2056">
        <v>25</v>
      </c>
      <c r="N2056">
        <v>2</v>
      </c>
      <c r="O2056">
        <v>1</v>
      </c>
      <c r="P2056">
        <v>0</v>
      </c>
      <c r="Q2056">
        <v>3887</v>
      </c>
      <c r="R2056">
        <v>900000</v>
      </c>
      <c r="S2056">
        <v>284879</v>
      </c>
      <c r="T2056">
        <v>0.31653222222222199</v>
      </c>
      <c r="U2056">
        <v>0</v>
      </c>
    </row>
    <row r="2057" spans="1:21" x14ac:dyDescent="0.4">
      <c r="A2057">
        <v>2055</v>
      </c>
      <c r="B2057" t="s">
        <v>12065</v>
      </c>
      <c r="C2057" s="1">
        <v>45047</v>
      </c>
      <c r="D2057" t="s">
        <v>3427</v>
      </c>
      <c r="F2057">
        <v>20</v>
      </c>
      <c r="G2057">
        <v>20</v>
      </c>
      <c r="H2057">
        <v>10</v>
      </c>
      <c r="I2057">
        <v>20</v>
      </c>
      <c r="J2057">
        <v>40</v>
      </c>
      <c r="K2057">
        <v>15</v>
      </c>
      <c r="L2057">
        <v>24</v>
      </c>
      <c r="M2057">
        <v>29</v>
      </c>
      <c r="N2057">
        <v>0</v>
      </c>
      <c r="O2057">
        <v>2</v>
      </c>
      <c r="P2057">
        <v>0</v>
      </c>
      <c r="Q2057">
        <v>3889</v>
      </c>
      <c r="R2057">
        <v>900000</v>
      </c>
      <c r="S2057">
        <v>1479003</v>
      </c>
      <c r="T2057">
        <v>1.64333666666666</v>
      </c>
      <c r="U2057">
        <v>2</v>
      </c>
    </row>
    <row r="2058" spans="1:21" x14ac:dyDescent="0.4">
      <c r="A2058">
        <v>2056</v>
      </c>
      <c r="B2058" t="s">
        <v>12065</v>
      </c>
      <c r="C2058" s="1">
        <v>45047</v>
      </c>
      <c r="D2058" t="s">
        <v>3428</v>
      </c>
      <c r="F2058">
        <v>20</v>
      </c>
      <c r="G2058">
        <v>10</v>
      </c>
      <c r="H2058">
        <v>20</v>
      </c>
      <c r="I2058">
        <v>20</v>
      </c>
      <c r="J2058">
        <v>50</v>
      </c>
      <c r="K2058">
        <v>12</v>
      </c>
      <c r="L2058">
        <v>15</v>
      </c>
      <c r="M2058">
        <v>19</v>
      </c>
      <c r="N2058">
        <v>0</v>
      </c>
      <c r="O2058">
        <v>1</v>
      </c>
      <c r="P2058">
        <v>0</v>
      </c>
      <c r="Q2058">
        <v>2248</v>
      </c>
      <c r="R2058">
        <v>900000</v>
      </c>
      <c r="S2058">
        <v>1976039</v>
      </c>
      <c r="T2058">
        <v>2.1955988888888802</v>
      </c>
      <c r="U2058">
        <v>2</v>
      </c>
    </row>
    <row r="2059" spans="1:21" x14ac:dyDescent="0.4">
      <c r="A2059">
        <v>2057</v>
      </c>
      <c r="B2059" t="s">
        <v>12065</v>
      </c>
      <c r="C2059" s="1">
        <v>45047</v>
      </c>
      <c r="D2059" t="s">
        <v>3429</v>
      </c>
      <c r="F2059">
        <v>20</v>
      </c>
      <c r="G2059">
        <v>10</v>
      </c>
      <c r="H2059">
        <v>10</v>
      </c>
      <c r="I2059">
        <v>20</v>
      </c>
      <c r="J2059">
        <v>40</v>
      </c>
      <c r="K2059">
        <v>53</v>
      </c>
      <c r="L2059">
        <v>49</v>
      </c>
      <c r="M2059">
        <v>42</v>
      </c>
      <c r="N2059">
        <v>0</v>
      </c>
      <c r="O2059">
        <v>1</v>
      </c>
      <c r="P2059">
        <v>0</v>
      </c>
      <c r="Q2059">
        <v>2451</v>
      </c>
      <c r="R2059">
        <v>900000</v>
      </c>
      <c r="S2059">
        <v>260653</v>
      </c>
      <c r="T2059">
        <v>0.28961444444444401</v>
      </c>
      <c r="U2059">
        <v>0</v>
      </c>
    </row>
    <row r="2060" spans="1:21" x14ac:dyDescent="0.4">
      <c r="A2060">
        <v>2058</v>
      </c>
      <c r="B2060" t="s">
        <v>12065</v>
      </c>
      <c r="C2060" s="1">
        <v>45017</v>
      </c>
      <c r="D2060" t="s">
        <v>3430</v>
      </c>
      <c r="E2060" t="s">
        <v>3431</v>
      </c>
      <c r="F2060">
        <v>10</v>
      </c>
      <c r="G2060">
        <v>20</v>
      </c>
      <c r="H2060">
        <v>40</v>
      </c>
      <c r="I2060">
        <v>50</v>
      </c>
      <c r="J2060">
        <v>20</v>
      </c>
      <c r="K2060">
        <v>16</v>
      </c>
      <c r="L2060">
        <v>20</v>
      </c>
      <c r="M2060">
        <v>16</v>
      </c>
      <c r="N2060">
        <v>2</v>
      </c>
      <c r="O2060">
        <v>1</v>
      </c>
      <c r="P2060">
        <v>13.66775174</v>
      </c>
      <c r="Q2060">
        <v>3158</v>
      </c>
      <c r="R2060">
        <v>858000</v>
      </c>
      <c r="S2060">
        <v>977497</v>
      </c>
      <c r="T2060">
        <v>1.1392738927738899</v>
      </c>
      <c r="U2060">
        <v>1</v>
      </c>
    </row>
    <row r="2061" spans="1:21" x14ac:dyDescent="0.4">
      <c r="A2061">
        <v>2059</v>
      </c>
      <c r="B2061" t="s">
        <v>12065</v>
      </c>
      <c r="C2061" s="1">
        <v>45017</v>
      </c>
      <c r="D2061" t="s">
        <v>3432</v>
      </c>
      <c r="E2061" t="s">
        <v>3433</v>
      </c>
      <c r="F2061">
        <v>10</v>
      </c>
      <c r="G2061">
        <v>10</v>
      </c>
      <c r="H2061">
        <v>30</v>
      </c>
      <c r="I2061">
        <v>30</v>
      </c>
      <c r="J2061">
        <v>20</v>
      </c>
      <c r="K2061">
        <v>45</v>
      </c>
      <c r="L2061">
        <v>52</v>
      </c>
      <c r="M2061">
        <v>51</v>
      </c>
      <c r="N2061">
        <v>2</v>
      </c>
      <c r="O2061">
        <v>1</v>
      </c>
      <c r="P2061">
        <v>10.01388889</v>
      </c>
      <c r="Q2061">
        <v>1755</v>
      </c>
      <c r="R2061">
        <v>858000</v>
      </c>
      <c r="S2061">
        <v>444603</v>
      </c>
      <c r="T2061">
        <v>0.51818531468531404</v>
      </c>
      <c r="U2061">
        <v>1</v>
      </c>
    </row>
    <row r="2062" spans="1:21" x14ac:dyDescent="0.4">
      <c r="A2062">
        <v>2060</v>
      </c>
      <c r="B2062" t="s">
        <v>12065</v>
      </c>
      <c r="C2062" s="1">
        <v>45017</v>
      </c>
      <c r="D2062" t="s">
        <v>3434</v>
      </c>
      <c r="F2062">
        <v>10</v>
      </c>
      <c r="G2062">
        <v>20</v>
      </c>
      <c r="H2062">
        <v>30</v>
      </c>
      <c r="I2062">
        <v>20</v>
      </c>
      <c r="J2062">
        <v>20</v>
      </c>
      <c r="K2062">
        <v>32</v>
      </c>
      <c r="L2062">
        <v>24</v>
      </c>
      <c r="M2062">
        <v>22</v>
      </c>
      <c r="N2062">
        <v>0</v>
      </c>
      <c r="O2062">
        <v>2</v>
      </c>
      <c r="P2062">
        <v>0</v>
      </c>
      <c r="Q2062">
        <v>4730</v>
      </c>
      <c r="R2062">
        <v>858000</v>
      </c>
      <c r="S2062">
        <v>1245258</v>
      </c>
      <c r="T2062">
        <v>1.4513496503496499</v>
      </c>
      <c r="U2062">
        <v>2</v>
      </c>
    </row>
    <row r="2063" spans="1:21" x14ac:dyDescent="0.4">
      <c r="A2063">
        <v>2061</v>
      </c>
      <c r="B2063" t="s">
        <v>12065</v>
      </c>
      <c r="C2063" s="1">
        <v>45017</v>
      </c>
      <c r="D2063" t="s">
        <v>3435</v>
      </c>
      <c r="F2063">
        <v>10</v>
      </c>
      <c r="G2063">
        <v>10</v>
      </c>
      <c r="H2063">
        <v>10</v>
      </c>
      <c r="I2063">
        <v>10</v>
      </c>
      <c r="J2063">
        <v>10</v>
      </c>
      <c r="K2063">
        <v>73</v>
      </c>
      <c r="L2063">
        <v>118</v>
      </c>
      <c r="M2063">
        <v>134</v>
      </c>
      <c r="N2063">
        <v>0</v>
      </c>
      <c r="O2063">
        <v>2</v>
      </c>
      <c r="P2063">
        <v>0</v>
      </c>
      <c r="Q2063">
        <v>1605</v>
      </c>
      <c r="R2063">
        <v>858000</v>
      </c>
      <c r="S2063">
        <v>313869</v>
      </c>
      <c r="T2063">
        <v>0.36581468531468497</v>
      </c>
      <c r="U2063">
        <v>0</v>
      </c>
    </row>
    <row r="2064" spans="1:21" x14ac:dyDescent="0.4">
      <c r="A2064">
        <v>2062</v>
      </c>
      <c r="B2064" t="s">
        <v>12065</v>
      </c>
      <c r="C2064" s="1">
        <v>45017</v>
      </c>
      <c r="D2064" t="s">
        <v>3436</v>
      </c>
      <c r="F2064">
        <v>20</v>
      </c>
      <c r="G2064">
        <v>20</v>
      </c>
      <c r="H2064">
        <v>10</v>
      </c>
      <c r="I2064">
        <v>10</v>
      </c>
      <c r="J2064">
        <v>20</v>
      </c>
      <c r="K2064">
        <v>156</v>
      </c>
      <c r="L2064">
        <v>162</v>
      </c>
      <c r="M2064">
        <v>158</v>
      </c>
      <c r="N2064">
        <v>0</v>
      </c>
      <c r="O2064">
        <v>0</v>
      </c>
      <c r="P2064">
        <v>0</v>
      </c>
      <c r="Q2064">
        <v>1260</v>
      </c>
      <c r="R2064">
        <v>858000</v>
      </c>
      <c r="S2064">
        <v>236485</v>
      </c>
      <c r="T2064">
        <v>0.27562354312354298</v>
      </c>
      <c r="U2064">
        <v>0</v>
      </c>
    </row>
    <row r="2065" spans="1:21" x14ac:dyDescent="0.4">
      <c r="A2065">
        <v>2063</v>
      </c>
      <c r="B2065" t="s">
        <v>12065</v>
      </c>
      <c r="C2065" s="1">
        <v>44986</v>
      </c>
      <c r="D2065" t="s">
        <v>3437</v>
      </c>
      <c r="F2065">
        <v>20</v>
      </c>
      <c r="G2065">
        <v>20</v>
      </c>
      <c r="H2065">
        <v>10</v>
      </c>
      <c r="I2065">
        <v>20</v>
      </c>
      <c r="J2065">
        <v>20</v>
      </c>
      <c r="K2065">
        <v>234</v>
      </c>
      <c r="L2065">
        <v>240</v>
      </c>
      <c r="M2065">
        <v>248</v>
      </c>
      <c r="N2065">
        <v>0</v>
      </c>
      <c r="O2065">
        <v>0</v>
      </c>
      <c r="P2065">
        <v>0</v>
      </c>
      <c r="Q2065">
        <v>3200</v>
      </c>
      <c r="R2065">
        <v>838000</v>
      </c>
      <c r="S2065">
        <v>614946</v>
      </c>
      <c r="T2065">
        <v>0.73382577565632401</v>
      </c>
      <c r="U2065">
        <v>1</v>
      </c>
    </row>
    <row r="2066" spans="1:21" x14ac:dyDescent="0.4">
      <c r="A2066">
        <v>2064</v>
      </c>
      <c r="B2066" t="s">
        <v>12065</v>
      </c>
      <c r="C2066" s="1">
        <v>44986</v>
      </c>
      <c r="D2066" t="s">
        <v>3438</v>
      </c>
      <c r="F2066">
        <v>10</v>
      </c>
      <c r="G2066">
        <v>10</v>
      </c>
      <c r="H2066">
        <v>20</v>
      </c>
      <c r="I2066">
        <v>20</v>
      </c>
      <c r="J2066">
        <v>10</v>
      </c>
      <c r="K2066">
        <v>147</v>
      </c>
      <c r="L2066">
        <v>147</v>
      </c>
      <c r="M2066">
        <v>157</v>
      </c>
      <c r="N2066">
        <v>0</v>
      </c>
      <c r="O2066">
        <v>1</v>
      </c>
      <c r="P2066">
        <v>0</v>
      </c>
      <c r="Q2066">
        <v>9457</v>
      </c>
      <c r="R2066">
        <v>838000</v>
      </c>
      <c r="S2066">
        <v>1230826</v>
      </c>
      <c r="T2066">
        <v>1.4687661097852001</v>
      </c>
      <c r="U2066">
        <v>2</v>
      </c>
    </row>
    <row r="2067" spans="1:21" x14ac:dyDescent="0.4">
      <c r="A2067">
        <v>2065</v>
      </c>
      <c r="B2067" t="s">
        <v>12065</v>
      </c>
      <c r="C2067" s="1">
        <v>44986</v>
      </c>
      <c r="D2067" t="s">
        <v>3439</v>
      </c>
      <c r="F2067">
        <v>10</v>
      </c>
      <c r="G2067">
        <v>10</v>
      </c>
      <c r="H2067">
        <v>10</v>
      </c>
      <c r="I2067">
        <v>30</v>
      </c>
      <c r="J2067">
        <v>10</v>
      </c>
      <c r="K2067">
        <v>25</v>
      </c>
      <c r="L2067">
        <v>8</v>
      </c>
      <c r="M2067">
        <v>8</v>
      </c>
      <c r="N2067">
        <v>0</v>
      </c>
      <c r="O2067">
        <v>2</v>
      </c>
      <c r="P2067">
        <v>0</v>
      </c>
      <c r="Q2067">
        <v>2745</v>
      </c>
      <c r="R2067">
        <v>838000</v>
      </c>
      <c r="S2067">
        <v>328902</v>
      </c>
      <c r="T2067">
        <v>0.39248448687350801</v>
      </c>
      <c r="U2067">
        <v>0</v>
      </c>
    </row>
    <row r="2068" spans="1:21" x14ac:dyDescent="0.4">
      <c r="A2068">
        <v>2066</v>
      </c>
      <c r="B2068" t="s">
        <v>12065</v>
      </c>
      <c r="C2068" s="1">
        <v>44986</v>
      </c>
      <c r="D2068" t="s">
        <v>3440</v>
      </c>
      <c r="F2068">
        <v>20</v>
      </c>
      <c r="G2068">
        <v>20</v>
      </c>
      <c r="H2068">
        <v>10</v>
      </c>
      <c r="I2068">
        <v>20</v>
      </c>
      <c r="J2068">
        <v>30</v>
      </c>
      <c r="K2068">
        <v>42</v>
      </c>
      <c r="L2068">
        <v>61</v>
      </c>
      <c r="M2068">
        <v>41</v>
      </c>
      <c r="N2068">
        <v>0</v>
      </c>
      <c r="O2068">
        <v>0</v>
      </c>
      <c r="P2068">
        <v>0</v>
      </c>
      <c r="Q2068">
        <v>956</v>
      </c>
      <c r="R2068">
        <v>838000</v>
      </c>
      <c r="S2068">
        <v>236409</v>
      </c>
      <c r="T2068">
        <v>0.28211097852028599</v>
      </c>
      <c r="U2068">
        <v>0</v>
      </c>
    </row>
    <row r="2069" spans="1:21" x14ac:dyDescent="0.4">
      <c r="A2069">
        <v>2067</v>
      </c>
      <c r="B2069" t="s">
        <v>12065</v>
      </c>
      <c r="C2069" s="1">
        <v>44958</v>
      </c>
      <c r="D2069" t="s">
        <v>3441</v>
      </c>
      <c r="F2069">
        <v>10</v>
      </c>
      <c r="G2069">
        <v>10</v>
      </c>
      <c r="H2069">
        <v>10</v>
      </c>
      <c r="I2069">
        <v>20</v>
      </c>
      <c r="J2069">
        <v>10</v>
      </c>
      <c r="K2069">
        <v>14</v>
      </c>
      <c r="L2069">
        <v>16</v>
      </c>
      <c r="M2069">
        <v>19</v>
      </c>
      <c r="N2069">
        <v>0</v>
      </c>
      <c r="O2069">
        <v>1</v>
      </c>
      <c r="P2069">
        <v>0</v>
      </c>
      <c r="Q2069">
        <v>1109</v>
      </c>
      <c r="R2069">
        <v>809000</v>
      </c>
      <c r="S2069">
        <v>294440</v>
      </c>
      <c r="T2069">
        <v>0.36395550061804699</v>
      </c>
      <c r="U2069">
        <v>0</v>
      </c>
    </row>
    <row r="2070" spans="1:21" x14ac:dyDescent="0.4">
      <c r="A2070">
        <v>2068</v>
      </c>
      <c r="B2070" t="s">
        <v>12065</v>
      </c>
      <c r="C2070" s="1">
        <v>44958</v>
      </c>
      <c r="D2070" t="s">
        <v>3442</v>
      </c>
      <c r="F2070">
        <v>20</v>
      </c>
      <c r="G2070">
        <v>10</v>
      </c>
      <c r="H2070">
        <v>10</v>
      </c>
      <c r="I2070">
        <v>20</v>
      </c>
      <c r="J2070">
        <v>20</v>
      </c>
      <c r="K2070">
        <v>58</v>
      </c>
      <c r="L2070">
        <v>48</v>
      </c>
      <c r="M2070">
        <v>44</v>
      </c>
      <c r="N2070">
        <v>0</v>
      </c>
      <c r="O2070">
        <v>1</v>
      </c>
      <c r="P2070">
        <v>0</v>
      </c>
      <c r="Q2070">
        <v>6577</v>
      </c>
      <c r="R2070">
        <v>809000</v>
      </c>
      <c r="S2070">
        <v>1673962</v>
      </c>
      <c r="T2070">
        <v>2.0691742892459799</v>
      </c>
      <c r="U2070">
        <v>2</v>
      </c>
    </row>
    <row r="2071" spans="1:21" x14ac:dyDescent="0.4">
      <c r="A2071">
        <v>2069</v>
      </c>
      <c r="B2071" t="s">
        <v>12065</v>
      </c>
      <c r="C2071" s="1">
        <v>44958</v>
      </c>
      <c r="D2071" t="s">
        <v>3443</v>
      </c>
      <c r="F2071">
        <v>20</v>
      </c>
      <c r="G2071">
        <v>20</v>
      </c>
      <c r="H2071">
        <v>20</v>
      </c>
      <c r="I2071">
        <v>20</v>
      </c>
      <c r="J2071">
        <v>20</v>
      </c>
      <c r="K2071">
        <v>19</v>
      </c>
      <c r="L2071">
        <v>12</v>
      </c>
      <c r="M2071">
        <v>9</v>
      </c>
      <c r="N2071">
        <v>0</v>
      </c>
      <c r="O2071">
        <v>1</v>
      </c>
      <c r="P2071">
        <v>0</v>
      </c>
      <c r="Q2071">
        <v>3927</v>
      </c>
      <c r="R2071">
        <v>809000</v>
      </c>
      <c r="S2071">
        <v>1630109</v>
      </c>
      <c r="T2071">
        <v>2.0149678615574702</v>
      </c>
      <c r="U2071">
        <v>2</v>
      </c>
    </row>
    <row r="2072" spans="1:21" x14ac:dyDescent="0.4">
      <c r="A2072">
        <v>2070</v>
      </c>
      <c r="B2072" t="s">
        <v>12065</v>
      </c>
      <c r="C2072" s="1">
        <v>44958</v>
      </c>
      <c r="D2072" t="s">
        <v>3444</v>
      </c>
      <c r="F2072">
        <v>10</v>
      </c>
      <c r="G2072">
        <v>20</v>
      </c>
      <c r="H2072">
        <v>30</v>
      </c>
      <c r="I2072">
        <v>20</v>
      </c>
      <c r="J2072">
        <v>20</v>
      </c>
      <c r="K2072">
        <v>151</v>
      </c>
      <c r="L2072">
        <v>113</v>
      </c>
      <c r="M2072">
        <v>103</v>
      </c>
      <c r="N2072">
        <v>1</v>
      </c>
      <c r="O2072">
        <v>0</v>
      </c>
      <c r="P2072">
        <v>17.59559462</v>
      </c>
      <c r="Q2072">
        <v>700</v>
      </c>
      <c r="R2072">
        <v>809000</v>
      </c>
      <c r="S2072">
        <v>164328</v>
      </c>
      <c r="T2072">
        <v>0.20312484548825699</v>
      </c>
      <c r="U2072">
        <v>0</v>
      </c>
    </row>
    <row r="2073" spans="1:21" x14ac:dyDescent="0.4">
      <c r="A2073">
        <v>2071</v>
      </c>
      <c r="B2073" t="s">
        <v>12065</v>
      </c>
      <c r="C2073" s="1">
        <v>44958</v>
      </c>
      <c r="D2073" t="s">
        <v>3445</v>
      </c>
      <c r="E2073" t="s">
        <v>3446</v>
      </c>
      <c r="F2073">
        <v>10</v>
      </c>
      <c r="G2073">
        <v>10</v>
      </c>
      <c r="H2073">
        <v>30</v>
      </c>
      <c r="I2073">
        <v>20</v>
      </c>
      <c r="J2073">
        <v>10</v>
      </c>
      <c r="K2073">
        <v>22</v>
      </c>
      <c r="L2073">
        <v>14</v>
      </c>
      <c r="M2073">
        <v>8</v>
      </c>
      <c r="N2073">
        <v>2</v>
      </c>
      <c r="O2073">
        <v>1</v>
      </c>
      <c r="P2073">
        <v>12.81825087</v>
      </c>
      <c r="Q2073">
        <v>4906</v>
      </c>
      <c r="R2073">
        <v>809000</v>
      </c>
      <c r="S2073">
        <v>1616883</v>
      </c>
      <c r="T2073">
        <v>1.9986192830655101</v>
      </c>
      <c r="U2073">
        <v>2</v>
      </c>
    </row>
    <row r="2074" spans="1:21" x14ac:dyDescent="0.4">
      <c r="A2074">
        <v>2072</v>
      </c>
      <c r="B2074" t="s">
        <v>12065</v>
      </c>
      <c r="C2074" s="1">
        <v>44958</v>
      </c>
      <c r="D2074" t="s">
        <v>3447</v>
      </c>
      <c r="E2074" t="s">
        <v>3448</v>
      </c>
      <c r="F2074">
        <v>20</v>
      </c>
      <c r="G2074">
        <v>20</v>
      </c>
      <c r="H2074">
        <v>20</v>
      </c>
      <c r="I2074">
        <v>30</v>
      </c>
      <c r="J2074">
        <v>30</v>
      </c>
      <c r="K2074">
        <v>68</v>
      </c>
      <c r="L2074">
        <v>87</v>
      </c>
      <c r="M2074">
        <v>55</v>
      </c>
      <c r="N2074">
        <v>2</v>
      </c>
      <c r="O2074">
        <v>2</v>
      </c>
      <c r="P2074">
        <v>13.6171875</v>
      </c>
      <c r="Q2074">
        <v>10376</v>
      </c>
      <c r="R2074">
        <v>809000</v>
      </c>
      <c r="S2074">
        <v>903728</v>
      </c>
      <c r="T2074">
        <v>1.1170927070457299</v>
      </c>
      <c r="U2074">
        <v>1</v>
      </c>
    </row>
    <row r="2075" spans="1:21" x14ac:dyDescent="0.4">
      <c r="A2075">
        <v>2073</v>
      </c>
      <c r="B2075" t="s">
        <v>12065</v>
      </c>
      <c r="C2075" s="1">
        <v>44927</v>
      </c>
      <c r="D2075" t="s">
        <v>3449</v>
      </c>
      <c r="F2075">
        <v>10</v>
      </c>
      <c r="G2075">
        <v>10</v>
      </c>
      <c r="H2075">
        <v>10</v>
      </c>
      <c r="I2075">
        <v>20</v>
      </c>
      <c r="J2075">
        <v>20</v>
      </c>
      <c r="K2075">
        <v>131</v>
      </c>
      <c r="L2075">
        <v>114</v>
      </c>
      <c r="M2075">
        <v>93</v>
      </c>
      <c r="N2075">
        <v>0</v>
      </c>
      <c r="O2075">
        <v>0</v>
      </c>
      <c r="P2075">
        <v>0</v>
      </c>
      <c r="Q2075">
        <v>4630</v>
      </c>
      <c r="R2075">
        <v>779000</v>
      </c>
      <c r="S2075">
        <v>4303870</v>
      </c>
      <c r="T2075">
        <v>5.5248652118100097</v>
      </c>
      <c r="U2075">
        <v>3</v>
      </c>
    </row>
    <row r="2076" spans="1:21" x14ac:dyDescent="0.4">
      <c r="A2076">
        <v>2074</v>
      </c>
      <c r="B2076" t="s">
        <v>12065</v>
      </c>
      <c r="C2076" s="1">
        <v>44927</v>
      </c>
      <c r="D2076" t="s">
        <v>3450</v>
      </c>
      <c r="F2076">
        <v>10</v>
      </c>
      <c r="G2076">
        <v>10</v>
      </c>
      <c r="H2076">
        <v>20</v>
      </c>
      <c r="I2076">
        <v>10</v>
      </c>
      <c r="J2076">
        <v>10</v>
      </c>
      <c r="K2076">
        <v>57</v>
      </c>
      <c r="L2076">
        <v>48</v>
      </c>
      <c r="M2076">
        <v>19</v>
      </c>
      <c r="N2076">
        <v>0</v>
      </c>
      <c r="O2076">
        <v>1</v>
      </c>
      <c r="P2076">
        <v>0</v>
      </c>
      <c r="Q2076">
        <v>1260</v>
      </c>
      <c r="R2076">
        <v>779000</v>
      </c>
      <c r="S2076">
        <v>101389</v>
      </c>
      <c r="T2076">
        <v>0.130152759948652</v>
      </c>
      <c r="U2076">
        <v>0</v>
      </c>
    </row>
    <row r="2077" spans="1:21" x14ac:dyDescent="0.4">
      <c r="A2077">
        <v>2075</v>
      </c>
      <c r="B2077" t="s">
        <v>12065</v>
      </c>
      <c r="C2077" s="1">
        <v>44927</v>
      </c>
      <c r="D2077" t="s">
        <v>3451</v>
      </c>
      <c r="E2077" t="s">
        <v>3452</v>
      </c>
      <c r="F2077">
        <v>10</v>
      </c>
      <c r="G2077">
        <v>10</v>
      </c>
      <c r="H2077">
        <v>30</v>
      </c>
      <c r="I2077">
        <v>20</v>
      </c>
      <c r="J2077">
        <v>10</v>
      </c>
      <c r="K2077">
        <v>83</v>
      </c>
      <c r="L2077">
        <v>89</v>
      </c>
      <c r="M2077">
        <v>97</v>
      </c>
      <c r="N2077">
        <v>0</v>
      </c>
      <c r="O2077">
        <v>0</v>
      </c>
      <c r="P2077">
        <v>16.819335939999998</v>
      </c>
      <c r="Q2077">
        <v>6989</v>
      </c>
      <c r="R2077">
        <v>779000</v>
      </c>
      <c r="S2077">
        <v>2421154</v>
      </c>
      <c r="T2077">
        <v>3.10802824133504</v>
      </c>
      <c r="U2077">
        <v>2</v>
      </c>
    </row>
    <row r="2078" spans="1:21" x14ac:dyDescent="0.4">
      <c r="A2078">
        <v>2076</v>
      </c>
      <c r="B2078" t="s">
        <v>12065</v>
      </c>
      <c r="C2078" s="1">
        <v>44927</v>
      </c>
      <c r="D2078" t="s">
        <v>3453</v>
      </c>
      <c r="E2078" t="s">
        <v>3454</v>
      </c>
      <c r="F2078">
        <v>10</v>
      </c>
      <c r="G2078">
        <v>10</v>
      </c>
      <c r="H2078">
        <v>20</v>
      </c>
      <c r="I2078">
        <v>10</v>
      </c>
      <c r="J2078">
        <v>10</v>
      </c>
      <c r="K2078">
        <v>16</v>
      </c>
      <c r="L2078">
        <v>17</v>
      </c>
      <c r="M2078">
        <v>18</v>
      </c>
      <c r="N2078">
        <v>2</v>
      </c>
      <c r="O2078">
        <v>2</v>
      </c>
      <c r="P2078">
        <v>7.5106336809999998</v>
      </c>
      <c r="Q2078">
        <v>334</v>
      </c>
      <c r="R2078">
        <v>779000</v>
      </c>
      <c r="S2078">
        <v>75099</v>
      </c>
      <c r="T2078">
        <v>9.6404364569961404E-2</v>
      </c>
      <c r="U2078">
        <v>0</v>
      </c>
    </row>
    <row r="2079" spans="1:21" x14ac:dyDescent="0.4">
      <c r="A2079">
        <v>2077</v>
      </c>
      <c r="B2079" t="s">
        <v>12065</v>
      </c>
      <c r="C2079" s="1">
        <v>44927</v>
      </c>
      <c r="D2079" t="s">
        <v>3455</v>
      </c>
      <c r="F2079">
        <v>10</v>
      </c>
      <c r="G2079">
        <v>10</v>
      </c>
      <c r="H2079">
        <v>10</v>
      </c>
      <c r="I2079">
        <v>10</v>
      </c>
      <c r="J2079">
        <v>10</v>
      </c>
      <c r="K2079">
        <v>20</v>
      </c>
      <c r="L2079">
        <v>27</v>
      </c>
      <c r="M2079">
        <v>28</v>
      </c>
      <c r="N2079">
        <v>0</v>
      </c>
      <c r="O2079">
        <v>1</v>
      </c>
      <c r="P2079">
        <v>0.27246093799999999</v>
      </c>
      <c r="Q2079">
        <v>1019</v>
      </c>
      <c r="R2079">
        <v>779000</v>
      </c>
      <c r="S2079">
        <v>133725</v>
      </c>
      <c r="T2079">
        <v>0.17166238767650799</v>
      </c>
      <c r="U2079">
        <v>0</v>
      </c>
    </row>
    <row r="2080" spans="1:21" x14ac:dyDescent="0.4">
      <c r="A2080">
        <v>2078</v>
      </c>
      <c r="B2080" t="s">
        <v>12065</v>
      </c>
      <c r="C2080" s="1">
        <v>44927</v>
      </c>
      <c r="D2080" t="s">
        <v>3456</v>
      </c>
      <c r="F2080">
        <v>10</v>
      </c>
      <c r="G2080">
        <v>10</v>
      </c>
      <c r="H2080">
        <v>10</v>
      </c>
      <c r="I2080">
        <v>10</v>
      </c>
      <c r="J2080">
        <v>10</v>
      </c>
      <c r="K2080">
        <v>55</v>
      </c>
      <c r="L2080">
        <v>56</v>
      </c>
      <c r="M2080">
        <v>63</v>
      </c>
      <c r="N2080">
        <v>0</v>
      </c>
      <c r="O2080">
        <v>1</v>
      </c>
      <c r="P2080">
        <v>0</v>
      </c>
      <c r="Q2080">
        <v>3984</v>
      </c>
      <c r="R2080">
        <v>779000</v>
      </c>
      <c r="S2080">
        <v>830198</v>
      </c>
      <c r="T2080">
        <v>1.0657227214377401</v>
      </c>
      <c r="U2080">
        <v>1</v>
      </c>
    </row>
    <row r="2081" spans="1:21" x14ac:dyDescent="0.4">
      <c r="A2081">
        <v>2079</v>
      </c>
      <c r="B2081" t="s">
        <v>12065</v>
      </c>
      <c r="C2081" s="1">
        <v>44896</v>
      </c>
      <c r="D2081" t="s">
        <v>3457</v>
      </c>
      <c r="F2081">
        <v>10</v>
      </c>
      <c r="G2081">
        <v>20</v>
      </c>
      <c r="H2081">
        <v>10</v>
      </c>
      <c r="I2081">
        <v>20</v>
      </c>
      <c r="J2081">
        <v>10</v>
      </c>
      <c r="K2081">
        <v>42</v>
      </c>
      <c r="L2081">
        <v>53</v>
      </c>
      <c r="M2081">
        <v>61</v>
      </c>
      <c r="N2081">
        <v>0</v>
      </c>
      <c r="O2081">
        <v>1</v>
      </c>
      <c r="P2081">
        <v>0</v>
      </c>
      <c r="Q2081">
        <v>2865</v>
      </c>
      <c r="R2081">
        <v>760000</v>
      </c>
      <c r="S2081">
        <v>400409</v>
      </c>
      <c r="T2081">
        <v>0.52685394736842095</v>
      </c>
      <c r="U2081">
        <v>1</v>
      </c>
    </row>
    <row r="2082" spans="1:21" x14ac:dyDescent="0.4">
      <c r="A2082">
        <v>2080</v>
      </c>
      <c r="B2082" t="s">
        <v>12065</v>
      </c>
      <c r="C2082" s="1">
        <v>44896</v>
      </c>
      <c r="D2082" t="s">
        <v>3458</v>
      </c>
      <c r="E2082" t="s">
        <v>3459</v>
      </c>
      <c r="F2082">
        <v>20</v>
      </c>
      <c r="G2082">
        <v>20</v>
      </c>
      <c r="H2082">
        <v>40</v>
      </c>
      <c r="I2082">
        <v>10</v>
      </c>
      <c r="J2082">
        <v>50</v>
      </c>
      <c r="K2082">
        <v>25</v>
      </c>
      <c r="L2082">
        <v>23</v>
      </c>
      <c r="M2082">
        <v>21</v>
      </c>
      <c r="N2082">
        <v>1</v>
      </c>
      <c r="O2082">
        <v>1</v>
      </c>
      <c r="P2082">
        <v>9.2760416669999994</v>
      </c>
      <c r="Q2082">
        <v>1915</v>
      </c>
      <c r="R2082">
        <v>760000</v>
      </c>
      <c r="S2082">
        <v>1005831</v>
      </c>
      <c r="T2082">
        <v>1.32346184210526</v>
      </c>
      <c r="U2082">
        <v>2</v>
      </c>
    </row>
    <row r="2083" spans="1:21" x14ac:dyDescent="0.4">
      <c r="A2083">
        <v>2081</v>
      </c>
      <c r="B2083" t="s">
        <v>12065</v>
      </c>
      <c r="C2083" s="1">
        <v>44896</v>
      </c>
      <c r="D2083" t="s">
        <v>3460</v>
      </c>
      <c r="E2083" t="s">
        <v>3461</v>
      </c>
      <c r="F2083">
        <v>10</v>
      </c>
      <c r="G2083">
        <v>20</v>
      </c>
      <c r="H2083">
        <v>50</v>
      </c>
      <c r="I2083">
        <v>30</v>
      </c>
      <c r="J2083">
        <v>10</v>
      </c>
      <c r="K2083">
        <v>18</v>
      </c>
      <c r="L2083">
        <v>19</v>
      </c>
      <c r="M2083">
        <v>26</v>
      </c>
      <c r="N2083">
        <v>2</v>
      </c>
      <c r="O2083">
        <v>1</v>
      </c>
      <c r="P2083">
        <v>7.40234375</v>
      </c>
      <c r="Q2083">
        <v>3761</v>
      </c>
      <c r="R2083">
        <v>760000</v>
      </c>
      <c r="S2083">
        <v>1882911</v>
      </c>
      <c r="T2083">
        <v>2.4775144736842099</v>
      </c>
      <c r="U2083">
        <v>2</v>
      </c>
    </row>
    <row r="2084" spans="1:21" x14ac:dyDescent="0.4">
      <c r="A2084">
        <v>2082</v>
      </c>
      <c r="B2084" t="s">
        <v>12065</v>
      </c>
      <c r="C2084" s="1">
        <v>44896</v>
      </c>
      <c r="D2084" t="s">
        <v>3462</v>
      </c>
      <c r="F2084">
        <v>10</v>
      </c>
      <c r="G2084">
        <v>10</v>
      </c>
      <c r="H2084">
        <v>10</v>
      </c>
      <c r="I2084">
        <v>10</v>
      </c>
      <c r="J2084">
        <v>10</v>
      </c>
      <c r="K2084">
        <v>199</v>
      </c>
      <c r="L2084">
        <v>180</v>
      </c>
      <c r="M2084">
        <v>117</v>
      </c>
      <c r="N2084">
        <v>1</v>
      </c>
      <c r="O2084">
        <v>0</v>
      </c>
      <c r="P2084">
        <v>0</v>
      </c>
      <c r="Q2084">
        <v>698</v>
      </c>
      <c r="R2084">
        <v>760000</v>
      </c>
      <c r="S2084">
        <v>737671</v>
      </c>
      <c r="T2084">
        <v>0.97061973684210501</v>
      </c>
      <c r="U2084">
        <v>1</v>
      </c>
    </row>
    <row r="2085" spans="1:21" x14ac:dyDescent="0.4">
      <c r="A2085">
        <v>2083</v>
      </c>
      <c r="B2085" t="s">
        <v>12065</v>
      </c>
      <c r="C2085" s="1">
        <v>44896</v>
      </c>
      <c r="D2085" t="s">
        <v>3463</v>
      </c>
      <c r="F2085">
        <v>10</v>
      </c>
      <c r="G2085">
        <v>10</v>
      </c>
      <c r="H2085">
        <v>10</v>
      </c>
      <c r="I2085">
        <v>20</v>
      </c>
      <c r="J2085">
        <v>10</v>
      </c>
      <c r="K2085">
        <v>118</v>
      </c>
      <c r="L2085">
        <v>120</v>
      </c>
      <c r="M2085">
        <v>123</v>
      </c>
      <c r="N2085">
        <v>0</v>
      </c>
      <c r="O2085">
        <v>2</v>
      </c>
      <c r="P2085">
        <v>0</v>
      </c>
      <c r="Q2085">
        <v>2524</v>
      </c>
      <c r="R2085">
        <v>760000</v>
      </c>
      <c r="S2085">
        <v>682295</v>
      </c>
      <c r="T2085">
        <v>0.89775657894736804</v>
      </c>
      <c r="U2085">
        <v>1</v>
      </c>
    </row>
    <row r="2086" spans="1:21" x14ac:dyDescent="0.4">
      <c r="A2086">
        <v>2084</v>
      </c>
      <c r="B2086" t="s">
        <v>12065</v>
      </c>
      <c r="C2086" s="1">
        <v>44896</v>
      </c>
      <c r="D2086" t="s">
        <v>3464</v>
      </c>
      <c r="F2086">
        <v>10</v>
      </c>
      <c r="G2086">
        <v>10</v>
      </c>
      <c r="H2086">
        <v>20</v>
      </c>
      <c r="I2086">
        <v>20</v>
      </c>
      <c r="J2086">
        <v>20</v>
      </c>
      <c r="K2086">
        <v>27</v>
      </c>
      <c r="L2086">
        <v>27</v>
      </c>
      <c r="M2086">
        <v>20</v>
      </c>
      <c r="N2086">
        <v>2</v>
      </c>
      <c r="O2086">
        <v>0</v>
      </c>
      <c r="P2086">
        <v>0</v>
      </c>
      <c r="Q2086">
        <v>255</v>
      </c>
      <c r="R2086">
        <v>760000</v>
      </c>
      <c r="S2086">
        <v>109490</v>
      </c>
      <c r="T2086">
        <v>0.14406578947368401</v>
      </c>
      <c r="U2086">
        <v>0</v>
      </c>
    </row>
    <row r="2087" spans="1:21" x14ac:dyDescent="0.4">
      <c r="A2087">
        <v>2085</v>
      </c>
      <c r="B2087" t="s">
        <v>12065</v>
      </c>
      <c r="C2087" s="1">
        <v>44896</v>
      </c>
      <c r="D2087" t="s">
        <v>3465</v>
      </c>
      <c r="F2087">
        <v>10</v>
      </c>
      <c r="G2087">
        <v>10</v>
      </c>
      <c r="H2087">
        <v>10</v>
      </c>
      <c r="I2087">
        <v>20</v>
      </c>
      <c r="J2087">
        <v>10</v>
      </c>
      <c r="K2087">
        <v>12</v>
      </c>
      <c r="L2087">
        <v>23</v>
      </c>
      <c r="M2087">
        <v>25</v>
      </c>
      <c r="N2087">
        <v>0</v>
      </c>
      <c r="O2087">
        <v>1</v>
      </c>
      <c r="P2087">
        <v>0</v>
      </c>
      <c r="Q2087">
        <v>633</v>
      </c>
      <c r="R2087">
        <v>760000</v>
      </c>
      <c r="S2087">
        <v>133680</v>
      </c>
      <c r="T2087">
        <v>0.17589473684210499</v>
      </c>
      <c r="U2087">
        <v>0</v>
      </c>
    </row>
    <row r="2088" spans="1:21" x14ac:dyDescent="0.4">
      <c r="A2088">
        <v>2086</v>
      </c>
      <c r="B2088" t="s">
        <v>12065</v>
      </c>
      <c r="C2088" s="1">
        <v>44866</v>
      </c>
      <c r="D2088" t="s">
        <v>3466</v>
      </c>
      <c r="E2088" t="s">
        <v>3467</v>
      </c>
      <c r="F2088">
        <v>10</v>
      </c>
      <c r="G2088">
        <v>20</v>
      </c>
      <c r="H2088">
        <v>40</v>
      </c>
      <c r="I2088">
        <v>20</v>
      </c>
      <c r="J2088">
        <v>10</v>
      </c>
      <c r="K2088">
        <v>124</v>
      </c>
      <c r="L2088">
        <v>156</v>
      </c>
      <c r="M2088">
        <v>153</v>
      </c>
      <c r="N2088">
        <v>2</v>
      </c>
      <c r="O2088">
        <v>1</v>
      </c>
      <c r="P2088">
        <v>3.261501736</v>
      </c>
      <c r="Q2088">
        <v>1955</v>
      </c>
      <c r="R2088">
        <v>740000</v>
      </c>
      <c r="S2088">
        <v>3317734</v>
      </c>
      <c r="T2088">
        <v>4.4834243243243197</v>
      </c>
      <c r="U2088">
        <v>3</v>
      </c>
    </row>
    <row r="2089" spans="1:21" x14ac:dyDescent="0.4">
      <c r="A2089">
        <v>2087</v>
      </c>
      <c r="B2089" t="s">
        <v>12065</v>
      </c>
      <c r="C2089" s="1">
        <v>44866</v>
      </c>
      <c r="D2089" t="s">
        <v>3468</v>
      </c>
      <c r="E2089" t="s">
        <v>3469</v>
      </c>
      <c r="F2089">
        <v>10</v>
      </c>
      <c r="G2089">
        <v>10</v>
      </c>
      <c r="H2089">
        <v>20</v>
      </c>
      <c r="I2089">
        <v>10</v>
      </c>
      <c r="J2089">
        <v>10</v>
      </c>
      <c r="K2089">
        <v>32</v>
      </c>
      <c r="L2089">
        <v>50</v>
      </c>
      <c r="M2089">
        <v>63</v>
      </c>
      <c r="N2089">
        <v>2</v>
      </c>
      <c r="O2089">
        <v>0</v>
      </c>
      <c r="P2089">
        <v>11.49305556</v>
      </c>
      <c r="Q2089">
        <v>3655</v>
      </c>
      <c r="R2089">
        <v>740000</v>
      </c>
      <c r="S2089">
        <v>3370452</v>
      </c>
      <c r="T2089">
        <v>4.5546648648648604</v>
      </c>
      <c r="U2089">
        <v>3</v>
      </c>
    </row>
    <row r="2090" spans="1:21" x14ac:dyDescent="0.4">
      <c r="A2090">
        <v>2088</v>
      </c>
      <c r="B2090" t="s">
        <v>12065</v>
      </c>
      <c r="C2090" s="1">
        <v>44866</v>
      </c>
      <c r="D2090" t="s">
        <v>3470</v>
      </c>
      <c r="F2090">
        <v>10</v>
      </c>
      <c r="G2090">
        <v>20</v>
      </c>
      <c r="H2090">
        <v>10</v>
      </c>
      <c r="I2090">
        <v>20</v>
      </c>
      <c r="J2090">
        <v>20</v>
      </c>
      <c r="K2090">
        <v>9</v>
      </c>
      <c r="L2090">
        <v>17</v>
      </c>
      <c r="M2090">
        <v>12</v>
      </c>
      <c r="N2090">
        <v>0</v>
      </c>
      <c r="O2090">
        <v>1</v>
      </c>
      <c r="P2090">
        <v>0</v>
      </c>
      <c r="Q2090">
        <v>20460</v>
      </c>
      <c r="R2090">
        <v>740000</v>
      </c>
      <c r="S2090">
        <v>1633944</v>
      </c>
      <c r="T2090">
        <v>2.2080324324324301</v>
      </c>
      <c r="U2090">
        <v>2</v>
      </c>
    </row>
    <row r="2091" spans="1:21" x14ac:dyDescent="0.4">
      <c r="A2091">
        <v>2089</v>
      </c>
      <c r="B2091" t="s">
        <v>12065</v>
      </c>
      <c r="C2091" s="1">
        <v>44835</v>
      </c>
      <c r="D2091" t="s">
        <v>3471</v>
      </c>
      <c r="F2091">
        <v>20</v>
      </c>
      <c r="G2091">
        <v>20</v>
      </c>
      <c r="H2091">
        <v>10</v>
      </c>
      <c r="I2091">
        <v>20</v>
      </c>
      <c r="J2091">
        <v>30</v>
      </c>
      <c r="K2091">
        <v>7</v>
      </c>
      <c r="L2091">
        <v>2</v>
      </c>
      <c r="M2091">
        <v>2</v>
      </c>
      <c r="N2091">
        <v>0</v>
      </c>
      <c r="O2091">
        <v>1</v>
      </c>
      <c r="P2091">
        <v>0</v>
      </c>
      <c r="Q2091">
        <v>11266</v>
      </c>
      <c r="R2091">
        <v>714000</v>
      </c>
      <c r="S2091">
        <v>410089</v>
      </c>
      <c r="T2091">
        <v>0.57435434173669397</v>
      </c>
      <c r="U2091">
        <v>1</v>
      </c>
    </row>
    <row r="2092" spans="1:21" x14ac:dyDescent="0.4">
      <c r="A2092">
        <v>2090</v>
      </c>
      <c r="B2092" t="s">
        <v>12065</v>
      </c>
      <c r="C2092" s="1">
        <v>44835</v>
      </c>
      <c r="D2092" t="s">
        <v>3472</v>
      </c>
      <c r="F2092">
        <v>10</v>
      </c>
      <c r="G2092">
        <v>10</v>
      </c>
      <c r="H2092">
        <v>10</v>
      </c>
      <c r="I2092">
        <v>20</v>
      </c>
      <c r="J2092">
        <v>20</v>
      </c>
      <c r="K2092">
        <v>15</v>
      </c>
      <c r="L2092">
        <v>24</v>
      </c>
      <c r="M2092">
        <v>23</v>
      </c>
      <c r="N2092">
        <v>1</v>
      </c>
      <c r="O2092">
        <v>0</v>
      </c>
      <c r="P2092">
        <v>0</v>
      </c>
      <c r="Q2092">
        <v>604</v>
      </c>
      <c r="R2092">
        <v>714000</v>
      </c>
      <c r="S2092">
        <v>395993</v>
      </c>
      <c r="T2092">
        <v>0.55461204481792703</v>
      </c>
      <c r="U2092">
        <v>1</v>
      </c>
    </row>
    <row r="2093" spans="1:21" x14ac:dyDescent="0.4">
      <c r="A2093">
        <v>2091</v>
      </c>
      <c r="B2093" t="s">
        <v>12065</v>
      </c>
      <c r="C2093" s="1">
        <v>44835</v>
      </c>
      <c r="D2093" t="s">
        <v>3473</v>
      </c>
      <c r="F2093">
        <v>10</v>
      </c>
      <c r="G2093">
        <v>10</v>
      </c>
      <c r="H2093">
        <v>10</v>
      </c>
      <c r="I2093">
        <v>20</v>
      </c>
      <c r="J2093">
        <v>20</v>
      </c>
      <c r="K2093">
        <v>14</v>
      </c>
      <c r="L2093">
        <v>16</v>
      </c>
      <c r="M2093">
        <v>17</v>
      </c>
      <c r="N2093">
        <v>1</v>
      </c>
      <c r="O2093">
        <v>1</v>
      </c>
      <c r="P2093">
        <v>0</v>
      </c>
      <c r="Q2093">
        <v>603</v>
      </c>
      <c r="R2093">
        <v>714000</v>
      </c>
      <c r="S2093">
        <v>282303</v>
      </c>
      <c r="T2093">
        <v>0.39538235294117602</v>
      </c>
      <c r="U2093">
        <v>1</v>
      </c>
    </row>
    <row r="2094" spans="1:21" x14ac:dyDescent="0.4">
      <c r="A2094">
        <v>2092</v>
      </c>
      <c r="B2094" t="s">
        <v>12065</v>
      </c>
      <c r="C2094" s="1">
        <v>44835</v>
      </c>
      <c r="D2094" t="s">
        <v>3474</v>
      </c>
      <c r="F2094">
        <v>10</v>
      </c>
      <c r="G2094">
        <v>10</v>
      </c>
      <c r="H2094">
        <v>10</v>
      </c>
      <c r="I2094">
        <v>20</v>
      </c>
      <c r="J2094">
        <v>10</v>
      </c>
      <c r="K2094">
        <v>31</v>
      </c>
      <c r="L2094">
        <v>20</v>
      </c>
      <c r="M2094">
        <v>14</v>
      </c>
      <c r="N2094">
        <v>1</v>
      </c>
      <c r="O2094">
        <v>0</v>
      </c>
      <c r="P2094">
        <v>0</v>
      </c>
      <c r="Q2094">
        <v>9572</v>
      </c>
      <c r="R2094">
        <v>714000</v>
      </c>
      <c r="S2094">
        <v>2011713</v>
      </c>
      <c r="T2094">
        <v>2.81752521008403</v>
      </c>
      <c r="U2094">
        <v>2</v>
      </c>
    </row>
    <row r="2095" spans="1:21" x14ac:dyDescent="0.4">
      <c r="A2095">
        <v>2093</v>
      </c>
      <c r="B2095" t="s">
        <v>12065</v>
      </c>
      <c r="C2095" s="1">
        <v>44835</v>
      </c>
      <c r="D2095" t="s">
        <v>3475</v>
      </c>
      <c r="F2095">
        <v>10</v>
      </c>
      <c r="G2095">
        <v>20</v>
      </c>
      <c r="H2095">
        <v>20</v>
      </c>
      <c r="I2095">
        <v>20</v>
      </c>
      <c r="J2095">
        <v>20</v>
      </c>
      <c r="K2095">
        <v>149</v>
      </c>
      <c r="L2095">
        <v>123</v>
      </c>
      <c r="M2095">
        <v>22</v>
      </c>
      <c r="N2095">
        <v>0</v>
      </c>
      <c r="O2095">
        <v>1</v>
      </c>
      <c r="P2095">
        <v>0</v>
      </c>
      <c r="Q2095">
        <v>3241</v>
      </c>
      <c r="R2095">
        <v>714000</v>
      </c>
      <c r="S2095">
        <v>721892</v>
      </c>
      <c r="T2095">
        <v>1.0110532212885099</v>
      </c>
      <c r="U2095">
        <v>1</v>
      </c>
    </row>
    <row r="2096" spans="1:21" x14ac:dyDescent="0.4">
      <c r="A2096">
        <v>2094</v>
      </c>
      <c r="B2096" t="s">
        <v>12065</v>
      </c>
      <c r="C2096" s="1">
        <v>44835</v>
      </c>
      <c r="D2096" t="s">
        <v>3476</v>
      </c>
      <c r="F2096">
        <v>20</v>
      </c>
      <c r="G2096">
        <v>10</v>
      </c>
      <c r="H2096">
        <v>10</v>
      </c>
      <c r="I2096">
        <v>20</v>
      </c>
      <c r="J2096">
        <v>40</v>
      </c>
      <c r="K2096">
        <v>22</v>
      </c>
      <c r="L2096">
        <v>20</v>
      </c>
      <c r="M2096">
        <v>16</v>
      </c>
      <c r="N2096">
        <v>0</v>
      </c>
      <c r="O2096">
        <v>1</v>
      </c>
      <c r="P2096">
        <v>0</v>
      </c>
      <c r="Q2096">
        <v>3948</v>
      </c>
      <c r="R2096">
        <v>714000</v>
      </c>
      <c r="S2096">
        <v>325858</v>
      </c>
      <c r="T2096">
        <v>0.45638375350139998</v>
      </c>
      <c r="U2096">
        <v>1</v>
      </c>
    </row>
    <row r="2097" spans="1:21" x14ac:dyDescent="0.4">
      <c r="A2097">
        <v>2095</v>
      </c>
      <c r="B2097" t="s">
        <v>12065</v>
      </c>
      <c r="C2097" s="1">
        <v>44805</v>
      </c>
      <c r="D2097" t="s">
        <v>3477</v>
      </c>
      <c r="F2097">
        <v>20</v>
      </c>
      <c r="G2097">
        <v>10</v>
      </c>
      <c r="H2097">
        <v>10</v>
      </c>
      <c r="I2097">
        <v>20</v>
      </c>
      <c r="J2097">
        <v>20</v>
      </c>
      <c r="K2097">
        <v>8</v>
      </c>
      <c r="L2097">
        <v>14</v>
      </c>
      <c r="M2097">
        <v>14</v>
      </c>
      <c r="N2097">
        <v>0</v>
      </c>
      <c r="O2097">
        <v>1</v>
      </c>
      <c r="P2097">
        <v>0</v>
      </c>
      <c r="Q2097">
        <v>2211</v>
      </c>
      <c r="R2097">
        <v>692000</v>
      </c>
      <c r="S2097">
        <v>270282</v>
      </c>
      <c r="T2097">
        <v>0.39058092485549101</v>
      </c>
      <c r="U2097">
        <v>0</v>
      </c>
    </row>
    <row r="2098" spans="1:21" x14ac:dyDescent="0.4">
      <c r="A2098">
        <v>2096</v>
      </c>
      <c r="B2098" t="s">
        <v>12065</v>
      </c>
      <c r="C2098" s="1">
        <v>44805</v>
      </c>
      <c r="D2098" t="s">
        <v>3478</v>
      </c>
      <c r="F2098">
        <v>40</v>
      </c>
      <c r="G2098">
        <v>10</v>
      </c>
      <c r="H2098">
        <v>10</v>
      </c>
      <c r="I2098">
        <v>20</v>
      </c>
      <c r="J2098">
        <v>40</v>
      </c>
      <c r="K2098">
        <v>78</v>
      </c>
      <c r="L2098">
        <v>85</v>
      </c>
      <c r="M2098">
        <v>26</v>
      </c>
      <c r="N2098">
        <v>2</v>
      </c>
      <c r="O2098">
        <v>0</v>
      </c>
      <c r="P2098">
        <v>0</v>
      </c>
      <c r="Q2098">
        <v>2325</v>
      </c>
      <c r="R2098">
        <v>692000</v>
      </c>
      <c r="S2098">
        <v>703442</v>
      </c>
      <c r="T2098">
        <v>1.01653468208092</v>
      </c>
      <c r="U2098">
        <v>1</v>
      </c>
    </row>
    <row r="2099" spans="1:21" x14ac:dyDescent="0.4">
      <c r="A2099">
        <v>2097</v>
      </c>
      <c r="B2099" t="s">
        <v>12065</v>
      </c>
      <c r="C2099" s="1">
        <v>44805</v>
      </c>
      <c r="D2099" t="s">
        <v>3479</v>
      </c>
      <c r="F2099">
        <v>10</v>
      </c>
      <c r="G2099">
        <v>10</v>
      </c>
      <c r="H2099">
        <v>10</v>
      </c>
      <c r="I2099">
        <v>10</v>
      </c>
      <c r="J2099">
        <v>10</v>
      </c>
      <c r="K2099">
        <v>72</v>
      </c>
      <c r="L2099">
        <v>165</v>
      </c>
      <c r="M2099">
        <v>192</v>
      </c>
      <c r="N2099">
        <v>0</v>
      </c>
      <c r="O2099">
        <v>0</v>
      </c>
      <c r="P2099">
        <v>0</v>
      </c>
      <c r="Q2099">
        <v>3377</v>
      </c>
      <c r="R2099">
        <v>692000</v>
      </c>
      <c r="S2099">
        <v>329607</v>
      </c>
      <c r="T2099">
        <v>0.47631069364161799</v>
      </c>
      <c r="U2099">
        <v>1</v>
      </c>
    </row>
    <row r="2100" spans="1:21" x14ac:dyDescent="0.4">
      <c r="A2100">
        <v>2098</v>
      </c>
      <c r="B2100" t="s">
        <v>12065</v>
      </c>
      <c r="C2100" s="1">
        <v>44805</v>
      </c>
      <c r="D2100" t="s">
        <v>3480</v>
      </c>
      <c r="F2100">
        <v>20</v>
      </c>
      <c r="G2100">
        <v>20</v>
      </c>
      <c r="H2100">
        <v>10</v>
      </c>
      <c r="I2100">
        <v>20</v>
      </c>
      <c r="J2100">
        <v>30</v>
      </c>
      <c r="K2100">
        <v>18</v>
      </c>
      <c r="L2100">
        <v>15</v>
      </c>
      <c r="M2100">
        <v>18</v>
      </c>
      <c r="N2100">
        <v>0</v>
      </c>
      <c r="O2100">
        <v>0</v>
      </c>
      <c r="P2100">
        <v>0</v>
      </c>
      <c r="Q2100">
        <v>3930</v>
      </c>
      <c r="R2100">
        <v>692000</v>
      </c>
      <c r="S2100">
        <v>619206</v>
      </c>
      <c r="T2100">
        <v>0.89480635838150202</v>
      </c>
      <c r="U2100">
        <v>1</v>
      </c>
    </row>
    <row r="2101" spans="1:21" x14ac:dyDescent="0.4">
      <c r="A2101">
        <v>2099</v>
      </c>
      <c r="B2101" t="s">
        <v>12065</v>
      </c>
      <c r="C2101" s="1">
        <v>44805</v>
      </c>
      <c r="D2101" t="s">
        <v>3481</v>
      </c>
      <c r="F2101">
        <v>10</v>
      </c>
      <c r="G2101">
        <v>20</v>
      </c>
      <c r="H2101">
        <v>10</v>
      </c>
      <c r="I2101">
        <v>20</v>
      </c>
      <c r="J2101">
        <v>30</v>
      </c>
      <c r="K2101">
        <v>18</v>
      </c>
      <c r="L2101">
        <v>20</v>
      </c>
      <c r="M2101">
        <v>16</v>
      </c>
      <c r="N2101">
        <v>2</v>
      </c>
      <c r="O2101">
        <v>0</v>
      </c>
      <c r="P2101">
        <v>0</v>
      </c>
      <c r="Q2101">
        <v>17364</v>
      </c>
      <c r="R2101">
        <v>692000</v>
      </c>
      <c r="S2101">
        <v>1465849</v>
      </c>
      <c r="T2101">
        <v>2.1182789017340999</v>
      </c>
      <c r="U2101">
        <v>2</v>
      </c>
    </row>
    <row r="2102" spans="1:21" x14ac:dyDescent="0.4">
      <c r="A2102">
        <v>2100</v>
      </c>
      <c r="B2102" t="s">
        <v>12065</v>
      </c>
      <c r="C2102" s="1">
        <v>44774</v>
      </c>
      <c r="D2102" t="s">
        <v>3482</v>
      </c>
      <c r="F2102">
        <v>10</v>
      </c>
      <c r="G2102">
        <v>20</v>
      </c>
      <c r="H2102">
        <v>10</v>
      </c>
      <c r="I2102">
        <v>20</v>
      </c>
      <c r="J2102">
        <v>10</v>
      </c>
      <c r="K2102">
        <v>10</v>
      </c>
      <c r="L2102">
        <v>15</v>
      </c>
      <c r="M2102">
        <v>12</v>
      </c>
      <c r="N2102">
        <v>0</v>
      </c>
      <c r="O2102">
        <v>1</v>
      </c>
      <c r="P2102">
        <v>0</v>
      </c>
      <c r="Q2102">
        <v>2099</v>
      </c>
      <c r="R2102">
        <v>653000</v>
      </c>
      <c r="S2102">
        <v>2774964</v>
      </c>
      <c r="T2102">
        <v>4.2495620214395098</v>
      </c>
      <c r="U2102">
        <v>3</v>
      </c>
    </row>
    <row r="2103" spans="1:21" x14ac:dyDescent="0.4">
      <c r="A2103">
        <v>2101</v>
      </c>
      <c r="B2103" t="s">
        <v>12065</v>
      </c>
      <c r="C2103" s="1">
        <v>44774</v>
      </c>
      <c r="D2103" t="s">
        <v>3483</v>
      </c>
      <c r="E2103" t="s">
        <v>3484</v>
      </c>
      <c r="F2103">
        <v>10</v>
      </c>
      <c r="G2103">
        <v>10</v>
      </c>
      <c r="H2103">
        <v>30</v>
      </c>
      <c r="I2103">
        <v>20</v>
      </c>
      <c r="J2103">
        <v>10</v>
      </c>
      <c r="K2103">
        <v>15</v>
      </c>
      <c r="L2103">
        <v>18</v>
      </c>
      <c r="M2103">
        <v>18</v>
      </c>
      <c r="N2103">
        <v>2</v>
      </c>
      <c r="O2103">
        <v>1</v>
      </c>
      <c r="P2103">
        <v>10.741536460000001</v>
      </c>
      <c r="Q2103">
        <v>5467</v>
      </c>
      <c r="R2103">
        <v>653000</v>
      </c>
      <c r="S2103">
        <v>3857357</v>
      </c>
      <c r="T2103">
        <v>5.9071316998468602</v>
      </c>
      <c r="U2103">
        <v>3</v>
      </c>
    </row>
    <row r="2104" spans="1:21" x14ac:dyDescent="0.4">
      <c r="A2104">
        <v>2102</v>
      </c>
      <c r="B2104" t="s">
        <v>12065</v>
      </c>
      <c r="C2104" s="1">
        <v>44743</v>
      </c>
      <c r="D2104" t="s">
        <v>3485</v>
      </c>
      <c r="F2104">
        <v>10</v>
      </c>
      <c r="G2104">
        <v>10</v>
      </c>
      <c r="H2104">
        <v>10</v>
      </c>
      <c r="I2104">
        <v>10</v>
      </c>
      <c r="J2104">
        <v>10</v>
      </c>
      <c r="K2104">
        <v>4</v>
      </c>
      <c r="L2104">
        <v>4</v>
      </c>
      <c r="M2104">
        <v>4</v>
      </c>
      <c r="N2104">
        <v>0</v>
      </c>
      <c r="O2104">
        <v>1</v>
      </c>
      <c r="P2104">
        <v>0</v>
      </c>
      <c r="Q2104">
        <v>5985</v>
      </c>
      <c r="R2104">
        <v>626000</v>
      </c>
      <c r="S2104">
        <v>1460800</v>
      </c>
      <c r="T2104">
        <v>2.33354632587859</v>
      </c>
      <c r="U2104">
        <v>2</v>
      </c>
    </row>
    <row r="2105" spans="1:21" x14ac:dyDescent="0.4">
      <c r="A2105">
        <v>2103</v>
      </c>
      <c r="B2105" t="s">
        <v>12065</v>
      </c>
      <c r="C2105" s="1">
        <v>44743</v>
      </c>
      <c r="D2105" t="s">
        <v>3486</v>
      </c>
      <c r="F2105">
        <v>10</v>
      </c>
      <c r="G2105">
        <v>10</v>
      </c>
      <c r="H2105">
        <v>20</v>
      </c>
      <c r="I2105">
        <v>10</v>
      </c>
      <c r="J2105">
        <v>20</v>
      </c>
      <c r="K2105">
        <v>21</v>
      </c>
      <c r="L2105">
        <v>19</v>
      </c>
      <c r="M2105">
        <v>25</v>
      </c>
      <c r="N2105">
        <v>0</v>
      </c>
      <c r="O2105">
        <v>1</v>
      </c>
      <c r="P2105">
        <v>0</v>
      </c>
      <c r="Q2105">
        <v>3556</v>
      </c>
      <c r="R2105">
        <v>626000</v>
      </c>
      <c r="S2105">
        <v>1775503</v>
      </c>
      <c r="T2105">
        <v>2.8362667731629299</v>
      </c>
      <c r="U2105">
        <v>2</v>
      </c>
    </row>
    <row r="2106" spans="1:21" x14ac:dyDescent="0.4">
      <c r="A2106">
        <v>2104</v>
      </c>
      <c r="B2106" t="s">
        <v>12065</v>
      </c>
      <c r="C2106" s="1">
        <v>44743</v>
      </c>
      <c r="D2106" t="s">
        <v>3487</v>
      </c>
      <c r="F2106">
        <v>10</v>
      </c>
      <c r="G2106">
        <v>20</v>
      </c>
      <c r="H2106">
        <v>20</v>
      </c>
      <c r="I2106">
        <v>20</v>
      </c>
      <c r="J2106">
        <v>10</v>
      </c>
      <c r="K2106">
        <v>8</v>
      </c>
      <c r="L2106">
        <v>11</v>
      </c>
      <c r="M2106">
        <v>15</v>
      </c>
      <c r="N2106">
        <v>0</v>
      </c>
      <c r="O2106">
        <v>1</v>
      </c>
      <c r="P2106">
        <v>0</v>
      </c>
      <c r="Q2106">
        <v>3778</v>
      </c>
      <c r="R2106">
        <v>626000</v>
      </c>
      <c r="S2106">
        <v>1304534</v>
      </c>
      <c r="T2106">
        <v>2.0839201277955199</v>
      </c>
      <c r="U2106">
        <v>2</v>
      </c>
    </row>
    <row r="2107" spans="1:21" x14ac:dyDescent="0.4">
      <c r="A2107">
        <v>2105</v>
      </c>
      <c r="B2107" t="s">
        <v>12065</v>
      </c>
      <c r="C2107" s="1">
        <v>44743</v>
      </c>
      <c r="D2107" t="s">
        <v>3488</v>
      </c>
      <c r="E2107" t="s">
        <v>3489</v>
      </c>
      <c r="F2107">
        <v>20</v>
      </c>
      <c r="G2107">
        <v>20</v>
      </c>
      <c r="H2107">
        <v>10</v>
      </c>
      <c r="I2107">
        <v>20</v>
      </c>
      <c r="J2107">
        <v>30</v>
      </c>
      <c r="K2107">
        <v>18</v>
      </c>
      <c r="L2107">
        <v>24</v>
      </c>
      <c r="M2107">
        <v>46</v>
      </c>
      <c r="N2107">
        <v>0</v>
      </c>
      <c r="O2107">
        <v>0</v>
      </c>
      <c r="P2107">
        <v>7.1076388890000004</v>
      </c>
      <c r="Q2107">
        <v>5704</v>
      </c>
      <c r="R2107">
        <v>626000</v>
      </c>
      <c r="S2107">
        <v>244042</v>
      </c>
      <c r="T2107">
        <v>0.38984345047923302</v>
      </c>
      <c r="U2107">
        <v>0</v>
      </c>
    </row>
    <row r="2108" spans="1:21" x14ac:dyDescent="0.4">
      <c r="A2108">
        <v>2106</v>
      </c>
      <c r="B2108" t="s">
        <v>12065</v>
      </c>
      <c r="C2108" s="1">
        <v>44713</v>
      </c>
      <c r="D2108" t="s">
        <v>3490</v>
      </c>
      <c r="E2108" t="s">
        <v>3491</v>
      </c>
      <c r="F2108">
        <v>20</v>
      </c>
      <c r="G2108">
        <v>30</v>
      </c>
      <c r="H2108">
        <v>20</v>
      </c>
      <c r="I2108">
        <v>30</v>
      </c>
      <c r="J2108">
        <v>40</v>
      </c>
      <c r="K2108">
        <v>26</v>
      </c>
      <c r="L2108">
        <v>15</v>
      </c>
      <c r="M2108">
        <v>9</v>
      </c>
      <c r="N2108">
        <v>0</v>
      </c>
      <c r="O2108">
        <v>0</v>
      </c>
      <c r="P2108">
        <v>8.4444444440000002</v>
      </c>
      <c r="Q2108">
        <v>3672</v>
      </c>
      <c r="R2108">
        <v>601000</v>
      </c>
      <c r="S2108">
        <v>1196797</v>
      </c>
      <c r="T2108">
        <v>1.99134276206322</v>
      </c>
      <c r="U2108">
        <v>2</v>
      </c>
    </row>
    <row r="2109" spans="1:21" x14ac:dyDescent="0.4">
      <c r="A2109">
        <v>2107</v>
      </c>
      <c r="B2109" t="s">
        <v>12065</v>
      </c>
      <c r="C2109" s="1">
        <v>44713</v>
      </c>
      <c r="D2109" t="s">
        <v>3492</v>
      </c>
      <c r="E2109" t="s">
        <v>3493</v>
      </c>
      <c r="F2109">
        <v>10</v>
      </c>
      <c r="G2109">
        <v>10</v>
      </c>
      <c r="H2109">
        <v>20</v>
      </c>
      <c r="I2109">
        <v>20</v>
      </c>
      <c r="J2109">
        <v>20</v>
      </c>
      <c r="K2109">
        <v>20</v>
      </c>
      <c r="L2109">
        <v>14</v>
      </c>
      <c r="M2109">
        <v>15</v>
      </c>
      <c r="N2109">
        <v>2</v>
      </c>
      <c r="O2109">
        <v>1</v>
      </c>
      <c r="P2109">
        <v>15.219075520000001</v>
      </c>
      <c r="Q2109">
        <v>6813</v>
      </c>
      <c r="R2109">
        <v>601000</v>
      </c>
      <c r="S2109">
        <v>1437476</v>
      </c>
      <c r="T2109">
        <v>2.39180698835274</v>
      </c>
      <c r="U2109">
        <v>2</v>
      </c>
    </row>
    <row r="2110" spans="1:21" x14ac:dyDescent="0.4">
      <c r="A2110">
        <v>2108</v>
      </c>
      <c r="B2110" t="s">
        <v>12065</v>
      </c>
      <c r="C2110" s="1">
        <v>44713</v>
      </c>
      <c r="D2110" t="s">
        <v>3494</v>
      </c>
      <c r="F2110">
        <v>20</v>
      </c>
      <c r="G2110">
        <v>10</v>
      </c>
      <c r="H2110">
        <v>20</v>
      </c>
      <c r="I2110">
        <v>20</v>
      </c>
      <c r="J2110">
        <v>40</v>
      </c>
      <c r="K2110">
        <v>208</v>
      </c>
      <c r="L2110">
        <v>193</v>
      </c>
      <c r="M2110">
        <v>174</v>
      </c>
      <c r="N2110">
        <v>0</v>
      </c>
      <c r="O2110">
        <v>1</v>
      </c>
      <c r="P2110">
        <v>0</v>
      </c>
      <c r="Q2110">
        <v>729</v>
      </c>
      <c r="R2110">
        <v>601000</v>
      </c>
      <c r="S2110">
        <v>120643</v>
      </c>
      <c r="T2110">
        <v>0.200737104825291</v>
      </c>
      <c r="U2110">
        <v>0</v>
      </c>
    </row>
    <row r="2111" spans="1:21" x14ac:dyDescent="0.4">
      <c r="A2111">
        <v>2109</v>
      </c>
      <c r="B2111" t="s">
        <v>12065</v>
      </c>
      <c r="C2111" s="1">
        <v>44713</v>
      </c>
      <c r="D2111" t="s">
        <v>3495</v>
      </c>
      <c r="F2111">
        <v>30</v>
      </c>
      <c r="G2111">
        <v>20</v>
      </c>
      <c r="H2111">
        <v>10</v>
      </c>
      <c r="I2111">
        <v>20</v>
      </c>
      <c r="J2111">
        <v>40</v>
      </c>
      <c r="K2111">
        <v>8</v>
      </c>
      <c r="L2111">
        <v>29</v>
      </c>
      <c r="M2111">
        <v>41</v>
      </c>
      <c r="N2111">
        <v>0</v>
      </c>
      <c r="O2111">
        <v>0</v>
      </c>
      <c r="P2111">
        <v>0</v>
      </c>
      <c r="Q2111">
        <v>3990</v>
      </c>
      <c r="R2111">
        <v>601000</v>
      </c>
      <c r="S2111">
        <v>424066</v>
      </c>
      <c r="T2111">
        <v>0.70560066555740397</v>
      </c>
      <c r="U2111">
        <v>1</v>
      </c>
    </row>
    <row r="2112" spans="1:21" x14ac:dyDescent="0.4">
      <c r="A2112">
        <v>2110</v>
      </c>
      <c r="B2112" t="s">
        <v>12065</v>
      </c>
      <c r="C2112" s="1">
        <v>44713</v>
      </c>
      <c r="D2112" t="s">
        <v>3496</v>
      </c>
      <c r="F2112">
        <v>10</v>
      </c>
      <c r="G2112">
        <v>10</v>
      </c>
      <c r="H2112">
        <v>10</v>
      </c>
      <c r="I2112">
        <v>10</v>
      </c>
      <c r="J2112">
        <v>10</v>
      </c>
      <c r="K2112">
        <v>151</v>
      </c>
      <c r="L2112">
        <v>158</v>
      </c>
      <c r="M2112">
        <v>155</v>
      </c>
      <c r="N2112">
        <v>2</v>
      </c>
      <c r="O2112">
        <v>0</v>
      </c>
      <c r="P2112">
        <v>0</v>
      </c>
      <c r="Q2112">
        <v>3644</v>
      </c>
      <c r="R2112">
        <v>601000</v>
      </c>
      <c r="S2112">
        <v>1464672</v>
      </c>
      <c r="T2112">
        <v>2.4370582362728701</v>
      </c>
      <c r="U2112">
        <v>2</v>
      </c>
    </row>
    <row r="2113" spans="1:21" x14ac:dyDescent="0.4">
      <c r="A2113">
        <v>2111</v>
      </c>
      <c r="B2113" t="s">
        <v>12065</v>
      </c>
      <c r="C2113" s="1">
        <v>44682</v>
      </c>
      <c r="D2113" t="s">
        <v>3497</v>
      </c>
      <c r="F2113">
        <v>10</v>
      </c>
      <c r="G2113">
        <v>10</v>
      </c>
      <c r="H2113">
        <v>10</v>
      </c>
      <c r="I2113">
        <v>10</v>
      </c>
      <c r="J2113">
        <v>10</v>
      </c>
      <c r="K2113">
        <v>86</v>
      </c>
      <c r="L2113">
        <v>79</v>
      </c>
      <c r="M2113">
        <v>86</v>
      </c>
      <c r="N2113">
        <v>0</v>
      </c>
      <c r="O2113">
        <v>0</v>
      </c>
      <c r="P2113">
        <v>0</v>
      </c>
      <c r="Q2113">
        <v>807</v>
      </c>
      <c r="R2113">
        <v>544000</v>
      </c>
      <c r="S2113">
        <v>2185964</v>
      </c>
      <c r="T2113">
        <v>4.0183161764705799</v>
      </c>
      <c r="U2113">
        <v>2</v>
      </c>
    </row>
    <row r="2114" spans="1:21" x14ac:dyDescent="0.4">
      <c r="A2114">
        <v>2112</v>
      </c>
      <c r="B2114" t="s">
        <v>12065</v>
      </c>
      <c r="C2114" s="1">
        <v>44682</v>
      </c>
      <c r="D2114" t="s">
        <v>3498</v>
      </c>
      <c r="F2114">
        <v>10</v>
      </c>
      <c r="G2114">
        <v>10</v>
      </c>
      <c r="H2114">
        <v>10</v>
      </c>
      <c r="I2114">
        <v>20</v>
      </c>
      <c r="J2114">
        <v>10</v>
      </c>
      <c r="K2114">
        <v>4</v>
      </c>
      <c r="L2114">
        <v>20</v>
      </c>
      <c r="M2114">
        <v>20</v>
      </c>
      <c r="N2114">
        <v>0</v>
      </c>
      <c r="O2114">
        <v>1</v>
      </c>
      <c r="P2114">
        <v>0</v>
      </c>
      <c r="Q2114">
        <v>3750</v>
      </c>
      <c r="R2114">
        <v>544000</v>
      </c>
      <c r="S2114">
        <v>2227156</v>
      </c>
      <c r="T2114">
        <v>4.09403676470588</v>
      </c>
      <c r="U2114">
        <v>2</v>
      </c>
    </row>
    <row r="2115" spans="1:21" x14ac:dyDescent="0.4">
      <c r="A2115">
        <v>2113</v>
      </c>
      <c r="B2115" t="s">
        <v>12065</v>
      </c>
      <c r="C2115" s="1">
        <v>44682</v>
      </c>
      <c r="D2115" t="s">
        <v>3499</v>
      </c>
      <c r="E2115" t="s">
        <v>3500</v>
      </c>
      <c r="F2115">
        <v>10</v>
      </c>
      <c r="G2115">
        <v>20</v>
      </c>
      <c r="H2115">
        <v>40</v>
      </c>
      <c r="I2115">
        <v>30</v>
      </c>
      <c r="J2115">
        <v>10</v>
      </c>
      <c r="K2115">
        <v>7</v>
      </c>
      <c r="L2115">
        <v>15</v>
      </c>
      <c r="M2115">
        <v>16</v>
      </c>
      <c r="N2115">
        <v>2</v>
      </c>
      <c r="O2115">
        <v>1</v>
      </c>
      <c r="P2115">
        <v>10.770182289999999</v>
      </c>
      <c r="Q2115">
        <v>2630</v>
      </c>
      <c r="R2115">
        <v>544000</v>
      </c>
      <c r="S2115">
        <v>2106997</v>
      </c>
      <c r="T2115">
        <v>3.8731562500000001</v>
      </c>
      <c r="U2115">
        <v>2</v>
      </c>
    </row>
    <row r="2116" spans="1:21" x14ac:dyDescent="0.4">
      <c r="A2116">
        <v>2114</v>
      </c>
      <c r="B2116" t="s">
        <v>12065</v>
      </c>
      <c r="C2116" s="1">
        <v>44652</v>
      </c>
      <c r="D2116" t="s">
        <v>3501</v>
      </c>
      <c r="F2116">
        <v>10</v>
      </c>
      <c r="G2116">
        <v>10</v>
      </c>
      <c r="H2116">
        <v>10</v>
      </c>
      <c r="I2116">
        <v>10</v>
      </c>
      <c r="J2116">
        <v>10</v>
      </c>
      <c r="K2116">
        <v>82</v>
      </c>
      <c r="L2116">
        <v>94</v>
      </c>
      <c r="M2116">
        <v>94</v>
      </c>
      <c r="N2116">
        <v>0</v>
      </c>
      <c r="O2116">
        <v>1</v>
      </c>
      <c r="P2116">
        <v>0</v>
      </c>
      <c r="Q2116">
        <v>1161</v>
      </c>
      <c r="R2116">
        <v>492000</v>
      </c>
      <c r="S2116">
        <v>2674324</v>
      </c>
      <c r="T2116">
        <v>5.4356178861788598</v>
      </c>
      <c r="U2116">
        <v>3</v>
      </c>
    </row>
    <row r="2117" spans="1:21" x14ac:dyDescent="0.4">
      <c r="A2117">
        <v>2115</v>
      </c>
      <c r="B2117" t="s">
        <v>12065</v>
      </c>
      <c r="C2117" s="1">
        <v>44652</v>
      </c>
      <c r="D2117" t="s">
        <v>3502</v>
      </c>
      <c r="F2117">
        <v>10</v>
      </c>
      <c r="G2117">
        <v>10</v>
      </c>
      <c r="H2117">
        <v>30</v>
      </c>
      <c r="I2117">
        <v>10</v>
      </c>
      <c r="J2117">
        <v>10</v>
      </c>
      <c r="K2117">
        <v>245</v>
      </c>
      <c r="L2117">
        <v>247</v>
      </c>
      <c r="M2117">
        <v>245</v>
      </c>
      <c r="N2117">
        <v>0</v>
      </c>
      <c r="O2117">
        <v>1</v>
      </c>
      <c r="P2117">
        <v>0</v>
      </c>
      <c r="Q2117">
        <v>3124</v>
      </c>
      <c r="R2117">
        <v>492000</v>
      </c>
      <c r="S2117">
        <v>2391191</v>
      </c>
      <c r="T2117">
        <v>4.8601443089430898</v>
      </c>
      <c r="U2117">
        <v>3</v>
      </c>
    </row>
    <row r="2118" spans="1:21" x14ac:dyDescent="0.4">
      <c r="A2118">
        <v>2116</v>
      </c>
      <c r="B2118" t="s">
        <v>12065</v>
      </c>
      <c r="C2118" s="1">
        <v>44652</v>
      </c>
      <c r="D2118" t="s">
        <v>3503</v>
      </c>
      <c r="F2118">
        <v>10</v>
      </c>
      <c r="G2118">
        <v>10</v>
      </c>
      <c r="H2118">
        <v>10</v>
      </c>
      <c r="I2118">
        <v>10</v>
      </c>
      <c r="J2118">
        <v>10</v>
      </c>
      <c r="K2118">
        <v>233</v>
      </c>
      <c r="L2118">
        <v>242</v>
      </c>
      <c r="M2118">
        <v>232</v>
      </c>
      <c r="N2118">
        <v>0</v>
      </c>
      <c r="O2118">
        <v>1</v>
      </c>
      <c r="P2118">
        <v>0</v>
      </c>
      <c r="Q2118">
        <v>929</v>
      </c>
      <c r="R2118">
        <v>492000</v>
      </c>
      <c r="S2118">
        <v>1144221</v>
      </c>
      <c r="T2118">
        <v>2.32565243902439</v>
      </c>
      <c r="U2118">
        <v>2</v>
      </c>
    </row>
    <row r="2119" spans="1:21" x14ac:dyDescent="0.4">
      <c r="A2119">
        <v>2117</v>
      </c>
      <c r="B2119" t="s">
        <v>12065</v>
      </c>
      <c r="C2119" s="1">
        <v>44652</v>
      </c>
      <c r="D2119" t="s">
        <v>3504</v>
      </c>
      <c r="F2119">
        <v>10</v>
      </c>
      <c r="G2119">
        <v>10</v>
      </c>
      <c r="H2119">
        <v>10</v>
      </c>
      <c r="I2119">
        <v>20</v>
      </c>
      <c r="J2119">
        <v>20</v>
      </c>
      <c r="K2119">
        <v>21</v>
      </c>
      <c r="L2119">
        <v>17</v>
      </c>
      <c r="M2119">
        <v>12</v>
      </c>
      <c r="N2119">
        <v>0</v>
      </c>
      <c r="O2119">
        <v>1</v>
      </c>
      <c r="P2119">
        <v>0</v>
      </c>
      <c r="Q2119">
        <v>2199</v>
      </c>
      <c r="R2119">
        <v>492000</v>
      </c>
      <c r="S2119">
        <v>1589889</v>
      </c>
      <c r="T2119">
        <v>3.2314817073170699</v>
      </c>
      <c r="U2119">
        <v>2</v>
      </c>
    </row>
    <row r="2120" spans="1:21" x14ac:dyDescent="0.4">
      <c r="A2120">
        <v>2118</v>
      </c>
      <c r="B2120" t="s">
        <v>12065</v>
      </c>
      <c r="C2120" s="1">
        <v>44652</v>
      </c>
      <c r="D2120" t="s">
        <v>3505</v>
      </c>
      <c r="F2120">
        <v>10</v>
      </c>
      <c r="G2120">
        <v>20</v>
      </c>
      <c r="H2120">
        <v>10</v>
      </c>
      <c r="I2120">
        <v>30</v>
      </c>
      <c r="J2120">
        <v>20</v>
      </c>
      <c r="K2120">
        <v>16</v>
      </c>
      <c r="L2120">
        <v>24</v>
      </c>
      <c r="M2120">
        <v>25</v>
      </c>
      <c r="N2120">
        <v>0</v>
      </c>
      <c r="O2120">
        <v>1</v>
      </c>
      <c r="P2120">
        <v>0</v>
      </c>
      <c r="Q2120">
        <v>7471</v>
      </c>
      <c r="R2120">
        <v>492000</v>
      </c>
      <c r="S2120">
        <v>438468</v>
      </c>
      <c r="T2120">
        <v>0.89119512195121897</v>
      </c>
      <c r="U2120">
        <v>1</v>
      </c>
    </row>
    <row r="2121" spans="1:21" x14ac:dyDescent="0.4">
      <c r="A2121">
        <v>2119</v>
      </c>
      <c r="B2121" t="s">
        <v>12065</v>
      </c>
      <c r="C2121" s="1">
        <v>44652</v>
      </c>
      <c r="D2121" t="s">
        <v>3506</v>
      </c>
      <c r="F2121">
        <v>10</v>
      </c>
      <c r="G2121">
        <v>20</v>
      </c>
      <c r="H2121">
        <v>10</v>
      </c>
      <c r="I2121">
        <v>20</v>
      </c>
      <c r="J2121">
        <v>20</v>
      </c>
      <c r="K2121">
        <v>43</v>
      </c>
      <c r="L2121">
        <v>46</v>
      </c>
      <c r="M2121">
        <v>42</v>
      </c>
      <c r="N2121">
        <v>0</v>
      </c>
      <c r="O2121">
        <v>1</v>
      </c>
      <c r="P2121">
        <v>0</v>
      </c>
      <c r="Q2121">
        <v>1237</v>
      </c>
      <c r="R2121">
        <v>492000</v>
      </c>
      <c r="S2121">
        <v>1337178</v>
      </c>
      <c r="T2121">
        <v>2.7178414634146302</v>
      </c>
      <c r="U2121">
        <v>2</v>
      </c>
    </row>
    <row r="2122" spans="1:21" x14ac:dyDescent="0.4">
      <c r="A2122">
        <v>2120</v>
      </c>
      <c r="B2122" t="s">
        <v>12065</v>
      </c>
      <c r="C2122" s="1">
        <v>44621</v>
      </c>
      <c r="D2122" t="s">
        <v>3507</v>
      </c>
      <c r="F2122">
        <v>20</v>
      </c>
      <c r="G2122">
        <v>10</v>
      </c>
      <c r="H2122">
        <v>10</v>
      </c>
      <c r="I2122">
        <v>10</v>
      </c>
      <c r="J2122">
        <v>20</v>
      </c>
      <c r="K2122">
        <v>215</v>
      </c>
      <c r="L2122">
        <v>204</v>
      </c>
      <c r="M2122">
        <v>175</v>
      </c>
      <c r="N2122">
        <v>0</v>
      </c>
      <c r="O2122">
        <v>1</v>
      </c>
      <c r="P2122">
        <v>0.126953125</v>
      </c>
      <c r="Q2122">
        <v>1738</v>
      </c>
      <c r="R2122">
        <v>429000</v>
      </c>
      <c r="S2122">
        <v>3792552</v>
      </c>
      <c r="T2122">
        <v>8.8404475524475501</v>
      </c>
      <c r="U2122">
        <v>3</v>
      </c>
    </row>
    <row r="2123" spans="1:21" x14ac:dyDescent="0.4">
      <c r="A2123">
        <v>2121</v>
      </c>
      <c r="B2123" t="s">
        <v>12065</v>
      </c>
      <c r="C2123" s="1">
        <v>44621</v>
      </c>
      <c r="D2123" t="s">
        <v>3508</v>
      </c>
      <c r="F2123">
        <v>10</v>
      </c>
      <c r="G2123">
        <v>20</v>
      </c>
      <c r="H2123">
        <v>20</v>
      </c>
      <c r="I2123">
        <v>20</v>
      </c>
      <c r="J2123">
        <v>30</v>
      </c>
      <c r="K2123">
        <v>66</v>
      </c>
      <c r="L2123">
        <v>51</v>
      </c>
      <c r="M2123">
        <v>50</v>
      </c>
      <c r="N2123">
        <v>1</v>
      </c>
      <c r="O2123">
        <v>1</v>
      </c>
      <c r="P2123">
        <v>0</v>
      </c>
      <c r="Q2123">
        <v>2438</v>
      </c>
      <c r="R2123">
        <v>429000</v>
      </c>
      <c r="S2123">
        <v>3045813</v>
      </c>
      <c r="T2123">
        <v>7.0997972027972001</v>
      </c>
      <c r="U2123">
        <v>3</v>
      </c>
    </row>
    <row r="2124" spans="1:21" x14ac:dyDescent="0.4">
      <c r="A2124">
        <v>2122</v>
      </c>
      <c r="B2124" t="s">
        <v>12065</v>
      </c>
      <c r="C2124" s="1">
        <v>44621</v>
      </c>
      <c r="D2124" t="s">
        <v>3509</v>
      </c>
      <c r="F2124">
        <v>10</v>
      </c>
      <c r="G2124">
        <v>10</v>
      </c>
      <c r="H2124">
        <v>10</v>
      </c>
      <c r="I2124">
        <v>20</v>
      </c>
      <c r="J2124">
        <v>20</v>
      </c>
      <c r="K2124">
        <v>183</v>
      </c>
      <c r="L2124">
        <v>189</v>
      </c>
      <c r="M2124">
        <v>177</v>
      </c>
      <c r="N2124">
        <v>0</v>
      </c>
      <c r="O2124">
        <v>1</v>
      </c>
      <c r="P2124">
        <v>0</v>
      </c>
      <c r="Q2124">
        <v>2633</v>
      </c>
      <c r="R2124">
        <v>429000</v>
      </c>
      <c r="S2124">
        <v>4994624</v>
      </c>
      <c r="T2124">
        <v>11.6424801864801</v>
      </c>
      <c r="U2124">
        <v>3</v>
      </c>
    </row>
    <row r="2125" spans="1:21" x14ac:dyDescent="0.4">
      <c r="A2125">
        <v>2123</v>
      </c>
      <c r="B2125" t="s">
        <v>12065</v>
      </c>
      <c r="C2125" s="1">
        <v>44593</v>
      </c>
      <c r="D2125" t="s">
        <v>3510</v>
      </c>
      <c r="F2125">
        <v>10</v>
      </c>
      <c r="G2125">
        <v>10</v>
      </c>
      <c r="H2125">
        <v>10</v>
      </c>
      <c r="I2125">
        <v>20</v>
      </c>
      <c r="J2125">
        <v>30</v>
      </c>
      <c r="K2125">
        <v>234</v>
      </c>
      <c r="L2125">
        <v>234</v>
      </c>
      <c r="M2125">
        <v>234</v>
      </c>
      <c r="N2125">
        <v>0</v>
      </c>
      <c r="O2125">
        <v>2</v>
      </c>
      <c r="P2125">
        <v>0</v>
      </c>
      <c r="Q2125">
        <v>2632</v>
      </c>
      <c r="R2125">
        <v>377000</v>
      </c>
      <c r="S2125">
        <v>939977</v>
      </c>
      <c r="T2125">
        <v>2.49330769230769</v>
      </c>
      <c r="U2125">
        <v>2</v>
      </c>
    </row>
    <row r="2126" spans="1:21" x14ac:dyDescent="0.4">
      <c r="A2126">
        <v>2124</v>
      </c>
      <c r="B2126" t="s">
        <v>12065</v>
      </c>
      <c r="C2126" s="1">
        <v>44593</v>
      </c>
      <c r="D2126" t="s">
        <v>3511</v>
      </c>
      <c r="F2126">
        <v>10</v>
      </c>
      <c r="G2126">
        <v>10</v>
      </c>
      <c r="H2126">
        <v>10</v>
      </c>
      <c r="I2126">
        <v>20</v>
      </c>
      <c r="J2126">
        <v>10</v>
      </c>
      <c r="K2126">
        <v>25</v>
      </c>
      <c r="L2126">
        <v>21</v>
      </c>
      <c r="M2126">
        <v>21</v>
      </c>
      <c r="N2126">
        <v>0</v>
      </c>
      <c r="O2126">
        <v>0</v>
      </c>
      <c r="P2126">
        <v>0</v>
      </c>
      <c r="Q2126">
        <v>1908</v>
      </c>
      <c r="R2126">
        <v>377000</v>
      </c>
      <c r="S2126">
        <v>234012</v>
      </c>
      <c r="T2126">
        <v>0.62072148541114003</v>
      </c>
      <c r="U2126">
        <v>1</v>
      </c>
    </row>
    <row r="2127" spans="1:21" x14ac:dyDescent="0.4">
      <c r="A2127">
        <v>2125</v>
      </c>
      <c r="B2127" t="s">
        <v>12065</v>
      </c>
      <c r="C2127" s="1">
        <v>44562</v>
      </c>
      <c r="D2127" t="s">
        <v>3512</v>
      </c>
      <c r="F2127">
        <v>20</v>
      </c>
      <c r="G2127">
        <v>10</v>
      </c>
      <c r="H2127">
        <v>20</v>
      </c>
      <c r="I2127">
        <v>50</v>
      </c>
      <c r="J2127">
        <v>30</v>
      </c>
      <c r="K2127">
        <v>32</v>
      </c>
      <c r="L2127">
        <v>29</v>
      </c>
      <c r="M2127">
        <v>25</v>
      </c>
      <c r="N2127">
        <v>0</v>
      </c>
      <c r="O2127">
        <v>1</v>
      </c>
      <c r="P2127">
        <v>0</v>
      </c>
      <c r="Q2127">
        <v>2485</v>
      </c>
      <c r="R2127">
        <v>358000</v>
      </c>
      <c r="S2127">
        <v>1746010</v>
      </c>
      <c r="T2127">
        <v>4.8771229050279299</v>
      </c>
      <c r="U2127">
        <v>3</v>
      </c>
    </row>
    <row r="2128" spans="1:21" x14ac:dyDescent="0.4">
      <c r="A2128">
        <v>2126</v>
      </c>
      <c r="B2128" t="s">
        <v>12065</v>
      </c>
      <c r="C2128" s="1">
        <v>44562</v>
      </c>
      <c r="D2128" t="s">
        <v>3513</v>
      </c>
      <c r="F2128">
        <v>10</v>
      </c>
      <c r="G2128">
        <v>10</v>
      </c>
      <c r="H2128">
        <v>20</v>
      </c>
      <c r="I2128">
        <v>20</v>
      </c>
      <c r="J2128">
        <v>10</v>
      </c>
      <c r="K2128">
        <v>22</v>
      </c>
      <c r="L2128">
        <v>20</v>
      </c>
      <c r="M2128">
        <v>18</v>
      </c>
      <c r="N2128">
        <v>0</v>
      </c>
      <c r="O2128">
        <v>1</v>
      </c>
      <c r="P2128">
        <v>0</v>
      </c>
      <c r="Q2128">
        <v>864</v>
      </c>
      <c r="R2128">
        <v>358000</v>
      </c>
      <c r="S2128">
        <v>593241</v>
      </c>
      <c r="T2128">
        <v>1.65709776536312</v>
      </c>
      <c r="U2128">
        <v>2</v>
      </c>
    </row>
    <row r="2129" spans="1:21" x14ac:dyDescent="0.4">
      <c r="A2129">
        <v>2127</v>
      </c>
      <c r="B2129" t="s">
        <v>12065</v>
      </c>
      <c r="C2129" s="1">
        <v>44562</v>
      </c>
      <c r="D2129" t="s">
        <v>3514</v>
      </c>
      <c r="F2129">
        <v>10</v>
      </c>
      <c r="G2129">
        <v>10</v>
      </c>
      <c r="H2129">
        <v>10</v>
      </c>
      <c r="I2129">
        <v>10</v>
      </c>
      <c r="J2129">
        <v>10</v>
      </c>
      <c r="K2129">
        <v>17</v>
      </c>
      <c r="L2129">
        <v>20</v>
      </c>
      <c r="M2129">
        <v>21</v>
      </c>
      <c r="N2129">
        <v>0</v>
      </c>
      <c r="O2129">
        <v>2</v>
      </c>
      <c r="P2129">
        <v>0</v>
      </c>
      <c r="Q2129">
        <v>1745</v>
      </c>
      <c r="R2129">
        <v>358000</v>
      </c>
      <c r="S2129">
        <v>1299398</v>
      </c>
      <c r="T2129">
        <v>3.6296033519552999</v>
      </c>
      <c r="U2129">
        <v>2</v>
      </c>
    </row>
    <row r="2130" spans="1:21" x14ac:dyDescent="0.4">
      <c r="A2130">
        <v>2128</v>
      </c>
      <c r="B2130" t="s">
        <v>12065</v>
      </c>
      <c r="C2130" s="1">
        <v>44562</v>
      </c>
      <c r="D2130" t="s">
        <v>3515</v>
      </c>
      <c r="F2130">
        <v>10</v>
      </c>
      <c r="G2130">
        <v>10</v>
      </c>
      <c r="H2130">
        <v>10</v>
      </c>
      <c r="I2130">
        <v>10</v>
      </c>
      <c r="J2130">
        <v>10</v>
      </c>
      <c r="K2130">
        <v>162</v>
      </c>
      <c r="L2130">
        <v>184</v>
      </c>
      <c r="M2130">
        <v>221</v>
      </c>
      <c r="N2130">
        <v>0</v>
      </c>
      <c r="O2130">
        <v>0</v>
      </c>
      <c r="P2130">
        <v>0</v>
      </c>
      <c r="Q2130">
        <v>757</v>
      </c>
      <c r="R2130">
        <v>358000</v>
      </c>
      <c r="S2130">
        <v>1556926</v>
      </c>
      <c r="T2130">
        <v>4.3489553072625702</v>
      </c>
      <c r="U2130">
        <v>3</v>
      </c>
    </row>
    <row r="2131" spans="1:21" x14ac:dyDescent="0.4">
      <c r="A2131">
        <v>2129</v>
      </c>
      <c r="B2131" t="s">
        <v>12065</v>
      </c>
      <c r="C2131" s="1">
        <v>44531</v>
      </c>
      <c r="D2131" t="s">
        <v>3516</v>
      </c>
      <c r="F2131">
        <v>10</v>
      </c>
      <c r="G2131">
        <v>10</v>
      </c>
      <c r="H2131">
        <v>20</v>
      </c>
      <c r="I2131">
        <v>20</v>
      </c>
      <c r="J2131">
        <v>10</v>
      </c>
      <c r="K2131">
        <v>39</v>
      </c>
      <c r="L2131">
        <v>54</v>
      </c>
      <c r="M2131">
        <v>72</v>
      </c>
      <c r="N2131">
        <v>2</v>
      </c>
      <c r="O2131">
        <v>1</v>
      </c>
      <c r="P2131">
        <v>0</v>
      </c>
      <c r="Q2131">
        <v>3017</v>
      </c>
      <c r="R2131">
        <v>317000</v>
      </c>
      <c r="S2131">
        <v>459455</v>
      </c>
      <c r="T2131">
        <v>1.44938485804416</v>
      </c>
      <c r="U2131">
        <v>2</v>
      </c>
    </row>
    <row r="2132" spans="1:21" x14ac:dyDescent="0.4">
      <c r="A2132">
        <v>2130</v>
      </c>
      <c r="B2132" t="s">
        <v>12065</v>
      </c>
      <c r="C2132" s="1">
        <v>44531</v>
      </c>
      <c r="D2132" t="s">
        <v>3517</v>
      </c>
      <c r="F2132">
        <v>10</v>
      </c>
      <c r="G2132">
        <v>10</v>
      </c>
      <c r="H2132">
        <v>10</v>
      </c>
      <c r="I2132">
        <v>10</v>
      </c>
      <c r="J2132">
        <v>20</v>
      </c>
      <c r="K2132">
        <v>17</v>
      </c>
      <c r="L2132">
        <v>12</v>
      </c>
      <c r="M2132">
        <v>16</v>
      </c>
      <c r="N2132">
        <v>0</v>
      </c>
      <c r="O2132">
        <v>2</v>
      </c>
      <c r="P2132">
        <v>0</v>
      </c>
      <c r="Q2132">
        <v>495</v>
      </c>
      <c r="R2132">
        <v>317000</v>
      </c>
      <c r="S2132">
        <v>379609</v>
      </c>
      <c r="T2132">
        <v>1.19750473186119</v>
      </c>
      <c r="U2132">
        <v>2</v>
      </c>
    </row>
    <row r="2133" spans="1:21" x14ac:dyDescent="0.4">
      <c r="A2133">
        <v>2131</v>
      </c>
      <c r="B2133" t="s">
        <v>12065</v>
      </c>
      <c r="C2133" s="1">
        <v>44531</v>
      </c>
      <c r="D2133" t="s">
        <v>3518</v>
      </c>
      <c r="F2133">
        <v>20</v>
      </c>
      <c r="G2133">
        <v>20</v>
      </c>
      <c r="H2133">
        <v>20</v>
      </c>
      <c r="I2133">
        <v>20</v>
      </c>
      <c r="J2133">
        <v>20</v>
      </c>
      <c r="K2133">
        <v>6</v>
      </c>
      <c r="L2133">
        <v>66</v>
      </c>
      <c r="M2133">
        <v>66</v>
      </c>
      <c r="N2133">
        <v>0</v>
      </c>
      <c r="O2133">
        <v>0</v>
      </c>
      <c r="P2133">
        <v>0</v>
      </c>
      <c r="Q2133">
        <v>5312</v>
      </c>
      <c r="R2133">
        <v>317000</v>
      </c>
      <c r="S2133">
        <v>847438</v>
      </c>
      <c r="T2133">
        <v>2.6733059936908501</v>
      </c>
      <c r="U2133">
        <v>2</v>
      </c>
    </row>
    <row r="2134" spans="1:21" x14ac:dyDescent="0.4">
      <c r="A2134">
        <v>2132</v>
      </c>
      <c r="B2134" t="s">
        <v>12065</v>
      </c>
      <c r="C2134" s="1">
        <v>44531</v>
      </c>
      <c r="D2134" t="s">
        <v>3519</v>
      </c>
      <c r="F2134">
        <v>20</v>
      </c>
      <c r="G2134">
        <v>10</v>
      </c>
      <c r="H2134">
        <v>40</v>
      </c>
      <c r="I2134">
        <v>30</v>
      </c>
      <c r="J2134">
        <v>10</v>
      </c>
      <c r="K2134">
        <v>165</v>
      </c>
      <c r="L2134">
        <v>157</v>
      </c>
      <c r="M2134">
        <v>150</v>
      </c>
      <c r="N2134">
        <v>0</v>
      </c>
      <c r="O2134">
        <v>1</v>
      </c>
      <c r="P2134">
        <v>0</v>
      </c>
      <c r="Q2134">
        <v>2241</v>
      </c>
      <c r="R2134">
        <v>317000</v>
      </c>
      <c r="S2134">
        <v>2412874</v>
      </c>
      <c r="T2134">
        <v>7.61158990536277</v>
      </c>
      <c r="U2134">
        <v>3</v>
      </c>
    </row>
    <row r="2135" spans="1:21" x14ac:dyDescent="0.4">
      <c r="A2135">
        <v>2133</v>
      </c>
      <c r="B2135" t="s">
        <v>12065</v>
      </c>
      <c r="C2135" s="1">
        <v>44531</v>
      </c>
      <c r="D2135" t="s">
        <v>3520</v>
      </c>
      <c r="F2135">
        <v>10</v>
      </c>
      <c r="G2135">
        <v>10</v>
      </c>
      <c r="H2135">
        <v>10</v>
      </c>
      <c r="I2135">
        <v>20</v>
      </c>
      <c r="J2135">
        <v>10</v>
      </c>
      <c r="K2135">
        <v>19</v>
      </c>
      <c r="L2135">
        <v>20</v>
      </c>
      <c r="M2135">
        <v>19</v>
      </c>
      <c r="N2135">
        <v>0</v>
      </c>
      <c r="O2135">
        <v>1</v>
      </c>
      <c r="P2135">
        <v>0</v>
      </c>
      <c r="Q2135">
        <v>649</v>
      </c>
      <c r="R2135">
        <v>317000</v>
      </c>
      <c r="S2135">
        <v>257969</v>
      </c>
      <c r="T2135">
        <v>0.81378233438485803</v>
      </c>
      <c r="U2135">
        <v>1</v>
      </c>
    </row>
    <row r="2136" spans="1:21" x14ac:dyDescent="0.4">
      <c r="A2136">
        <v>2134</v>
      </c>
      <c r="B2136" t="s">
        <v>12065</v>
      </c>
      <c r="C2136" s="1">
        <v>44531</v>
      </c>
      <c r="D2136" t="s">
        <v>3521</v>
      </c>
      <c r="F2136">
        <v>10</v>
      </c>
      <c r="G2136">
        <v>20</v>
      </c>
      <c r="H2136">
        <v>10</v>
      </c>
      <c r="I2136">
        <v>30</v>
      </c>
      <c r="J2136">
        <v>10</v>
      </c>
      <c r="K2136">
        <v>16</v>
      </c>
      <c r="L2136">
        <v>17</v>
      </c>
      <c r="M2136">
        <v>16</v>
      </c>
      <c r="N2136">
        <v>0</v>
      </c>
      <c r="O2136">
        <v>1</v>
      </c>
      <c r="P2136">
        <v>0</v>
      </c>
      <c r="Q2136">
        <v>1692</v>
      </c>
      <c r="R2136">
        <v>317000</v>
      </c>
      <c r="S2136">
        <v>192653</v>
      </c>
      <c r="T2136">
        <v>0.60773817034700295</v>
      </c>
      <c r="U2136">
        <v>1</v>
      </c>
    </row>
    <row r="2137" spans="1:21" x14ac:dyDescent="0.4">
      <c r="A2137">
        <v>2135</v>
      </c>
      <c r="B2137" t="s">
        <v>12065</v>
      </c>
      <c r="C2137" s="1">
        <v>44501</v>
      </c>
      <c r="D2137" t="s">
        <v>3522</v>
      </c>
      <c r="F2137">
        <v>10</v>
      </c>
      <c r="G2137">
        <v>10</v>
      </c>
      <c r="H2137">
        <v>10</v>
      </c>
      <c r="I2137">
        <v>20</v>
      </c>
      <c r="J2137">
        <v>10</v>
      </c>
      <c r="K2137">
        <v>17</v>
      </c>
      <c r="L2137">
        <v>28</v>
      </c>
      <c r="M2137">
        <v>36</v>
      </c>
      <c r="N2137">
        <v>0</v>
      </c>
      <c r="O2137">
        <v>0</v>
      </c>
      <c r="P2137">
        <v>0</v>
      </c>
      <c r="Q2137">
        <v>1890</v>
      </c>
      <c r="R2137">
        <v>299000</v>
      </c>
      <c r="S2137">
        <v>3144900</v>
      </c>
      <c r="T2137">
        <v>10.518060200668801</v>
      </c>
      <c r="U2137">
        <v>3</v>
      </c>
    </row>
    <row r="2138" spans="1:21" x14ac:dyDescent="0.4">
      <c r="A2138">
        <v>2136</v>
      </c>
      <c r="B2138" t="s">
        <v>12065</v>
      </c>
      <c r="C2138" s="1">
        <v>44470</v>
      </c>
      <c r="D2138" t="s">
        <v>3523</v>
      </c>
      <c r="E2138" t="s">
        <v>3524</v>
      </c>
      <c r="F2138">
        <v>10</v>
      </c>
      <c r="G2138">
        <v>20</v>
      </c>
      <c r="H2138">
        <v>20</v>
      </c>
      <c r="I2138">
        <v>10</v>
      </c>
      <c r="J2138">
        <v>10</v>
      </c>
      <c r="K2138">
        <v>141</v>
      </c>
      <c r="L2138">
        <v>161</v>
      </c>
      <c r="M2138">
        <v>190</v>
      </c>
      <c r="N2138">
        <v>0</v>
      </c>
      <c r="O2138">
        <v>1</v>
      </c>
      <c r="P2138">
        <v>1.3020833329999999</v>
      </c>
      <c r="Q2138">
        <v>920</v>
      </c>
      <c r="R2138">
        <v>286000</v>
      </c>
      <c r="S2138">
        <v>567702</v>
      </c>
      <c r="T2138">
        <v>1.98497202797202</v>
      </c>
      <c r="U2138">
        <v>2</v>
      </c>
    </row>
    <row r="2139" spans="1:21" x14ac:dyDescent="0.4">
      <c r="A2139">
        <v>2137</v>
      </c>
      <c r="B2139" t="s">
        <v>12065</v>
      </c>
      <c r="C2139" s="1">
        <v>44470</v>
      </c>
      <c r="D2139" t="s">
        <v>3525</v>
      </c>
      <c r="F2139">
        <v>30</v>
      </c>
      <c r="G2139">
        <v>10</v>
      </c>
      <c r="H2139">
        <v>10</v>
      </c>
      <c r="I2139">
        <v>20</v>
      </c>
      <c r="J2139">
        <v>30</v>
      </c>
      <c r="K2139">
        <v>21</v>
      </c>
      <c r="L2139">
        <v>17</v>
      </c>
      <c r="M2139">
        <v>13</v>
      </c>
      <c r="N2139">
        <v>0</v>
      </c>
      <c r="O2139">
        <v>1</v>
      </c>
      <c r="P2139">
        <v>0</v>
      </c>
      <c r="Q2139">
        <v>1888</v>
      </c>
      <c r="R2139">
        <v>286000</v>
      </c>
      <c r="S2139">
        <v>1892342</v>
      </c>
      <c r="T2139">
        <v>6.6165804195804103</v>
      </c>
      <c r="U2139">
        <v>3</v>
      </c>
    </row>
    <row r="2140" spans="1:21" x14ac:dyDescent="0.4">
      <c r="A2140">
        <v>2138</v>
      </c>
      <c r="B2140" t="s">
        <v>12065</v>
      </c>
      <c r="C2140" s="1">
        <v>44440</v>
      </c>
      <c r="D2140" t="s">
        <v>3526</v>
      </c>
      <c r="F2140">
        <v>10</v>
      </c>
      <c r="G2140">
        <v>10</v>
      </c>
      <c r="H2140">
        <v>10</v>
      </c>
      <c r="I2140">
        <v>20</v>
      </c>
      <c r="J2140">
        <v>10</v>
      </c>
      <c r="K2140">
        <v>235</v>
      </c>
      <c r="L2140">
        <v>238</v>
      </c>
      <c r="M2140">
        <v>235</v>
      </c>
      <c r="N2140">
        <v>0</v>
      </c>
      <c r="O2140">
        <v>1</v>
      </c>
      <c r="P2140">
        <v>0</v>
      </c>
      <c r="Q2140">
        <v>2193</v>
      </c>
      <c r="R2140">
        <v>263000</v>
      </c>
      <c r="S2140">
        <v>672612</v>
      </c>
      <c r="T2140">
        <v>2.5574600760456199</v>
      </c>
      <c r="U2140">
        <v>2</v>
      </c>
    </row>
    <row r="2141" spans="1:21" x14ac:dyDescent="0.4">
      <c r="A2141">
        <v>2139</v>
      </c>
      <c r="B2141" t="s">
        <v>12065</v>
      </c>
      <c r="C2141" s="1">
        <v>44378</v>
      </c>
      <c r="D2141" t="s">
        <v>3527</v>
      </c>
      <c r="F2141">
        <v>10</v>
      </c>
      <c r="G2141">
        <v>20</v>
      </c>
      <c r="H2141">
        <v>10</v>
      </c>
      <c r="I2141">
        <v>10</v>
      </c>
      <c r="J2141">
        <v>10</v>
      </c>
      <c r="K2141">
        <v>108</v>
      </c>
      <c r="L2141">
        <v>73</v>
      </c>
      <c r="M2141">
        <v>48</v>
      </c>
      <c r="N2141">
        <v>0</v>
      </c>
      <c r="O2141">
        <v>1</v>
      </c>
      <c r="P2141">
        <v>0</v>
      </c>
      <c r="Q2141">
        <v>1802</v>
      </c>
      <c r="R2141">
        <v>215000</v>
      </c>
      <c r="S2141">
        <v>1992531</v>
      </c>
      <c r="T2141">
        <v>9.2675860465116209</v>
      </c>
      <c r="U2141">
        <v>3</v>
      </c>
    </row>
    <row r="2142" spans="1:21" x14ac:dyDescent="0.4">
      <c r="A2142">
        <v>2140</v>
      </c>
      <c r="B2142" t="s">
        <v>12065</v>
      </c>
      <c r="C2142" s="1">
        <v>44317</v>
      </c>
      <c r="D2142" t="s">
        <v>3528</v>
      </c>
      <c r="F2142">
        <v>40</v>
      </c>
      <c r="G2142">
        <v>10</v>
      </c>
      <c r="H2142">
        <v>10</v>
      </c>
      <c r="I2142">
        <v>20</v>
      </c>
      <c r="J2142">
        <v>50</v>
      </c>
      <c r="K2142">
        <v>16</v>
      </c>
      <c r="L2142">
        <v>16</v>
      </c>
      <c r="M2142">
        <v>21</v>
      </c>
      <c r="N2142">
        <v>0</v>
      </c>
      <c r="O2142">
        <v>1</v>
      </c>
      <c r="P2142">
        <v>0</v>
      </c>
      <c r="Q2142">
        <v>1360</v>
      </c>
      <c r="R2142">
        <v>156000</v>
      </c>
      <c r="S2142">
        <v>483642</v>
      </c>
      <c r="T2142">
        <v>3.1002692307692299</v>
      </c>
      <c r="U2142">
        <v>2</v>
      </c>
    </row>
    <row r="2143" spans="1:21" x14ac:dyDescent="0.4">
      <c r="A2143">
        <v>2141</v>
      </c>
      <c r="B2143" t="s">
        <v>12065</v>
      </c>
      <c r="C2143" s="1">
        <v>44317</v>
      </c>
      <c r="D2143" t="s">
        <v>3529</v>
      </c>
      <c r="F2143">
        <v>10</v>
      </c>
      <c r="G2143">
        <v>20</v>
      </c>
      <c r="H2143">
        <v>20</v>
      </c>
      <c r="I2143">
        <v>10</v>
      </c>
      <c r="J2143">
        <v>30</v>
      </c>
      <c r="K2143">
        <v>18</v>
      </c>
      <c r="L2143">
        <v>13</v>
      </c>
      <c r="M2143">
        <v>10</v>
      </c>
      <c r="N2143">
        <v>0</v>
      </c>
      <c r="O2143">
        <v>2</v>
      </c>
      <c r="P2143">
        <v>0</v>
      </c>
      <c r="Q2143">
        <v>1815</v>
      </c>
      <c r="R2143">
        <v>156000</v>
      </c>
      <c r="S2143">
        <v>2369700</v>
      </c>
      <c r="T2143">
        <v>15.1903846153846</v>
      </c>
      <c r="U2143">
        <v>3</v>
      </c>
    </row>
    <row r="2144" spans="1:21" x14ac:dyDescent="0.4">
      <c r="A2144">
        <v>2142</v>
      </c>
      <c r="B2144" t="s">
        <v>12065</v>
      </c>
      <c r="C2144" s="1">
        <v>44287</v>
      </c>
      <c r="D2144" t="s">
        <v>3530</v>
      </c>
      <c r="F2144">
        <v>20</v>
      </c>
      <c r="G2144">
        <v>20</v>
      </c>
      <c r="H2144">
        <v>10</v>
      </c>
      <c r="I2144">
        <v>10</v>
      </c>
      <c r="J2144">
        <v>40</v>
      </c>
      <c r="K2144">
        <v>21</v>
      </c>
      <c r="L2144">
        <v>9</v>
      </c>
      <c r="M2144">
        <v>5</v>
      </c>
      <c r="N2144">
        <v>1</v>
      </c>
      <c r="O2144">
        <v>1</v>
      </c>
      <c r="P2144">
        <v>0</v>
      </c>
      <c r="Q2144">
        <v>1440</v>
      </c>
      <c r="R2144">
        <v>137000</v>
      </c>
      <c r="S2144">
        <v>600347</v>
      </c>
      <c r="T2144">
        <v>4.38209489051094</v>
      </c>
      <c r="U2144">
        <v>3</v>
      </c>
    </row>
    <row r="2145" spans="1:21" x14ac:dyDescent="0.4">
      <c r="A2145">
        <v>2143</v>
      </c>
      <c r="B2145" t="s">
        <v>12065</v>
      </c>
      <c r="C2145" s="1">
        <v>44287</v>
      </c>
      <c r="D2145" t="s">
        <v>3531</v>
      </c>
      <c r="F2145">
        <v>10</v>
      </c>
      <c r="G2145">
        <v>10</v>
      </c>
      <c r="H2145">
        <v>10</v>
      </c>
      <c r="I2145">
        <v>20</v>
      </c>
      <c r="J2145">
        <v>10</v>
      </c>
      <c r="K2145">
        <v>20</v>
      </c>
      <c r="L2145">
        <v>13</v>
      </c>
      <c r="M2145">
        <v>10</v>
      </c>
      <c r="N2145">
        <v>0</v>
      </c>
      <c r="O2145">
        <v>1</v>
      </c>
      <c r="P2145">
        <v>0</v>
      </c>
      <c r="Q2145">
        <v>9673</v>
      </c>
      <c r="R2145">
        <v>137000</v>
      </c>
      <c r="S2145">
        <v>3571764</v>
      </c>
      <c r="T2145">
        <v>26.0712700729927</v>
      </c>
      <c r="U2145">
        <v>3</v>
      </c>
    </row>
    <row r="2146" spans="1:21" x14ac:dyDescent="0.4">
      <c r="A2146">
        <v>2144</v>
      </c>
      <c r="B2146" t="s">
        <v>12065</v>
      </c>
      <c r="C2146" s="1">
        <v>44256</v>
      </c>
      <c r="D2146" t="s">
        <v>3532</v>
      </c>
      <c r="F2146">
        <v>20</v>
      </c>
      <c r="G2146">
        <v>20</v>
      </c>
      <c r="H2146">
        <v>10</v>
      </c>
      <c r="I2146">
        <v>20</v>
      </c>
      <c r="J2146">
        <v>40</v>
      </c>
      <c r="K2146">
        <v>20</v>
      </c>
      <c r="L2146">
        <v>21</v>
      </c>
      <c r="M2146">
        <v>24</v>
      </c>
      <c r="N2146">
        <v>0</v>
      </c>
      <c r="O2146">
        <v>1</v>
      </c>
      <c r="P2146">
        <v>0</v>
      </c>
      <c r="Q2146">
        <v>1644</v>
      </c>
      <c r="R2146">
        <v>131000</v>
      </c>
      <c r="S2146">
        <v>2394368</v>
      </c>
      <c r="T2146">
        <v>18.2776183206106</v>
      </c>
      <c r="U2146">
        <v>3</v>
      </c>
    </row>
    <row r="2147" spans="1:21" x14ac:dyDescent="0.4">
      <c r="A2147">
        <v>2145</v>
      </c>
      <c r="B2147" t="s">
        <v>12065</v>
      </c>
      <c r="C2147" s="1">
        <v>44256</v>
      </c>
      <c r="D2147" t="s">
        <v>3533</v>
      </c>
      <c r="F2147">
        <v>10</v>
      </c>
      <c r="G2147">
        <v>10</v>
      </c>
      <c r="H2147">
        <v>10</v>
      </c>
      <c r="I2147">
        <v>20</v>
      </c>
      <c r="J2147">
        <v>10</v>
      </c>
      <c r="K2147">
        <v>20</v>
      </c>
      <c r="L2147">
        <v>49</v>
      </c>
      <c r="M2147">
        <v>65</v>
      </c>
      <c r="N2147">
        <v>0</v>
      </c>
      <c r="O2147">
        <v>1</v>
      </c>
      <c r="P2147">
        <v>0</v>
      </c>
      <c r="Q2147">
        <v>590</v>
      </c>
      <c r="R2147">
        <v>131000</v>
      </c>
      <c r="S2147">
        <v>517378</v>
      </c>
      <c r="T2147">
        <v>3.9494503816793798</v>
      </c>
      <c r="U2147">
        <v>2</v>
      </c>
    </row>
    <row r="2148" spans="1:21" x14ac:dyDescent="0.4">
      <c r="A2148">
        <v>2146</v>
      </c>
      <c r="B2148" t="s">
        <v>12065</v>
      </c>
      <c r="C2148" s="1">
        <v>44256</v>
      </c>
      <c r="D2148" t="s">
        <v>3534</v>
      </c>
      <c r="F2148">
        <v>10</v>
      </c>
      <c r="G2148">
        <v>20</v>
      </c>
      <c r="H2148">
        <v>20</v>
      </c>
      <c r="I2148">
        <v>20</v>
      </c>
      <c r="J2148">
        <v>10</v>
      </c>
      <c r="K2148">
        <v>152</v>
      </c>
      <c r="L2148">
        <v>160</v>
      </c>
      <c r="M2148">
        <v>156</v>
      </c>
      <c r="N2148">
        <v>1</v>
      </c>
      <c r="O2148">
        <v>0</v>
      </c>
      <c r="P2148">
        <v>0</v>
      </c>
      <c r="Q2148">
        <v>590</v>
      </c>
      <c r="R2148">
        <v>131000</v>
      </c>
      <c r="S2148">
        <v>2050069</v>
      </c>
      <c r="T2148">
        <v>15.6493816793893</v>
      </c>
      <c r="U2148">
        <v>3</v>
      </c>
    </row>
    <row r="2149" spans="1:21" x14ac:dyDescent="0.4">
      <c r="A2149">
        <v>2147</v>
      </c>
      <c r="B2149" t="s">
        <v>12065</v>
      </c>
      <c r="C2149" s="1">
        <v>44256</v>
      </c>
      <c r="D2149" t="s">
        <v>3535</v>
      </c>
      <c r="E2149" t="s">
        <v>3536</v>
      </c>
      <c r="F2149">
        <v>10</v>
      </c>
      <c r="G2149">
        <v>10</v>
      </c>
      <c r="H2149">
        <v>20</v>
      </c>
      <c r="I2149">
        <v>20</v>
      </c>
      <c r="J2149">
        <v>10</v>
      </c>
      <c r="K2149">
        <v>25</v>
      </c>
      <c r="L2149">
        <v>18</v>
      </c>
      <c r="M2149">
        <v>15</v>
      </c>
      <c r="N2149">
        <v>2</v>
      </c>
      <c r="O2149">
        <v>1</v>
      </c>
      <c r="P2149">
        <v>8.2781032989999996</v>
      </c>
      <c r="Q2149">
        <v>639</v>
      </c>
      <c r="R2149">
        <v>131000</v>
      </c>
      <c r="S2149">
        <v>410039</v>
      </c>
      <c r="T2149">
        <v>3.1300687022900702</v>
      </c>
      <c r="U2149">
        <v>2</v>
      </c>
    </row>
    <row r="2150" spans="1:21" x14ac:dyDescent="0.4">
      <c r="A2150">
        <v>2148</v>
      </c>
      <c r="B2150" t="s">
        <v>12065</v>
      </c>
      <c r="C2150" s="1">
        <v>44256</v>
      </c>
      <c r="D2150" t="s">
        <v>3537</v>
      </c>
      <c r="F2150">
        <v>20</v>
      </c>
      <c r="G2150">
        <v>20</v>
      </c>
      <c r="H2150">
        <v>10</v>
      </c>
      <c r="I2150">
        <v>30</v>
      </c>
      <c r="J2150">
        <v>30</v>
      </c>
      <c r="K2150">
        <v>15</v>
      </c>
      <c r="L2150">
        <v>23</v>
      </c>
      <c r="M2150">
        <v>29</v>
      </c>
      <c r="N2150">
        <v>0</v>
      </c>
      <c r="O2150">
        <v>0</v>
      </c>
      <c r="P2150">
        <v>0</v>
      </c>
      <c r="Q2150">
        <v>609</v>
      </c>
      <c r="R2150">
        <v>131000</v>
      </c>
      <c r="S2150">
        <v>304535</v>
      </c>
      <c r="T2150">
        <v>2.3246946564885498</v>
      </c>
      <c r="U2150">
        <v>2</v>
      </c>
    </row>
    <row r="2151" spans="1:21" x14ac:dyDescent="0.4">
      <c r="A2151">
        <v>2149</v>
      </c>
      <c r="B2151" t="s">
        <v>12065</v>
      </c>
      <c r="C2151" s="1">
        <v>44228</v>
      </c>
      <c r="D2151" t="s">
        <v>3538</v>
      </c>
      <c r="F2151">
        <v>20</v>
      </c>
      <c r="G2151">
        <v>20</v>
      </c>
      <c r="H2151">
        <v>10</v>
      </c>
      <c r="I2151">
        <v>40</v>
      </c>
      <c r="J2151">
        <v>30</v>
      </c>
      <c r="K2151">
        <v>57</v>
      </c>
      <c r="L2151">
        <v>47</v>
      </c>
      <c r="M2151">
        <v>30</v>
      </c>
      <c r="N2151">
        <v>0</v>
      </c>
      <c r="O2151">
        <v>1</v>
      </c>
      <c r="P2151">
        <v>0</v>
      </c>
      <c r="Q2151">
        <v>870</v>
      </c>
      <c r="R2151">
        <v>126000</v>
      </c>
      <c r="S2151">
        <v>201136</v>
      </c>
      <c r="T2151">
        <v>1.5963174603174599</v>
      </c>
      <c r="U2151">
        <v>2</v>
      </c>
    </row>
    <row r="2152" spans="1:21" x14ac:dyDescent="0.4">
      <c r="A2152">
        <v>2150</v>
      </c>
      <c r="B2152" t="s">
        <v>12065</v>
      </c>
      <c r="C2152" s="1">
        <v>44228</v>
      </c>
      <c r="D2152" t="s">
        <v>3539</v>
      </c>
      <c r="F2152">
        <v>10</v>
      </c>
      <c r="G2152">
        <v>10</v>
      </c>
      <c r="H2152">
        <v>20</v>
      </c>
      <c r="I2152">
        <v>40</v>
      </c>
      <c r="J2152">
        <v>10</v>
      </c>
      <c r="K2152">
        <v>26</v>
      </c>
      <c r="L2152">
        <v>27</v>
      </c>
      <c r="M2152">
        <v>21</v>
      </c>
      <c r="N2152">
        <v>0</v>
      </c>
      <c r="O2152">
        <v>0</v>
      </c>
      <c r="P2152">
        <v>0</v>
      </c>
      <c r="Q2152">
        <v>606</v>
      </c>
      <c r="R2152">
        <v>126000</v>
      </c>
      <c r="S2152">
        <v>202752</v>
      </c>
      <c r="T2152">
        <v>1.6091428571428501</v>
      </c>
      <c r="U2152">
        <v>2</v>
      </c>
    </row>
    <row r="2153" spans="1:21" x14ac:dyDescent="0.4">
      <c r="A2153">
        <v>2151</v>
      </c>
      <c r="B2153" t="s">
        <v>12065</v>
      </c>
      <c r="C2153" s="1">
        <v>44228</v>
      </c>
      <c r="D2153" t="s">
        <v>3540</v>
      </c>
      <c r="E2153" t="s">
        <v>3541</v>
      </c>
      <c r="F2153">
        <v>20</v>
      </c>
      <c r="G2153">
        <v>10</v>
      </c>
      <c r="H2153">
        <v>40</v>
      </c>
      <c r="I2153">
        <v>20</v>
      </c>
      <c r="J2153">
        <v>20</v>
      </c>
      <c r="K2153">
        <v>18</v>
      </c>
      <c r="L2153">
        <v>15</v>
      </c>
      <c r="M2153">
        <v>4</v>
      </c>
      <c r="N2153">
        <v>1</v>
      </c>
      <c r="O2153">
        <v>1</v>
      </c>
      <c r="P2153">
        <v>3.9125434029999999</v>
      </c>
      <c r="Q2153">
        <v>664</v>
      </c>
      <c r="R2153">
        <v>126000</v>
      </c>
      <c r="S2153">
        <v>177679</v>
      </c>
      <c r="T2153">
        <v>1.41015079365079</v>
      </c>
      <c r="U2153">
        <v>2</v>
      </c>
    </row>
    <row r="2154" spans="1:21" x14ac:dyDescent="0.4">
      <c r="A2154">
        <v>2152</v>
      </c>
      <c r="B2154" t="s">
        <v>12066</v>
      </c>
      <c r="C2154" s="1">
        <v>45108</v>
      </c>
      <c r="D2154" t="s">
        <v>3542</v>
      </c>
      <c r="E2154" t="s">
        <v>3543</v>
      </c>
      <c r="F2154">
        <v>10</v>
      </c>
      <c r="G2154">
        <v>10</v>
      </c>
      <c r="H2154">
        <v>10</v>
      </c>
      <c r="I2154">
        <v>10</v>
      </c>
      <c r="J2154">
        <v>10</v>
      </c>
      <c r="K2154">
        <v>7</v>
      </c>
      <c r="L2154">
        <v>16</v>
      </c>
      <c r="M2154">
        <v>21</v>
      </c>
      <c r="N2154">
        <v>1</v>
      </c>
      <c r="O2154">
        <v>1</v>
      </c>
      <c r="P2154">
        <v>8.7191840280000008</v>
      </c>
      <c r="Q2154">
        <v>946</v>
      </c>
      <c r="R2154">
        <v>127000</v>
      </c>
      <c r="S2154">
        <v>39086</v>
      </c>
      <c r="T2154">
        <v>0.30776377952755901</v>
      </c>
      <c r="U2154">
        <v>0</v>
      </c>
    </row>
    <row r="2155" spans="1:21" x14ac:dyDescent="0.4">
      <c r="A2155">
        <v>2153</v>
      </c>
      <c r="B2155" t="s">
        <v>12066</v>
      </c>
      <c r="C2155" s="1">
        <v>45108</v>
      </c>
      <c r="D2155" t="s">
        <v>3544</v>
      </c>
      <c r="E2155" t="s">
        <v>3545</v>
      </c>
      <c r="F2155">
        <v>20</v>
      </c>
      <c r="G2155">
        <v>20</v>
      </c>
      <c r="H2155">
        <v>10</v>
      </c>
      <c r="I2155">
        <v>30</v>
      </c>
      <c r="J2155">
        <v>30</v>
      </c>
      <c r="K2155">
        <v>23</v>
      </c>
      <c r="L2155">
        <v>26</v>
      </c>
      <c r="M2155">
        <v>20</v>
      </c>
      <c r="N2155">
        <v>1</v>
      </c>
      <c r="O2155">
        <v>1</v>
      </c>
      <c r="P2155">
        <v>11.2624783</v>
      </c>
      <c r="Q2155">
        <v>462</v>
      </c>
      <c r="R2155">
        <v>127000</v>
      </c>
      <c r="S2155">
        <v>15643</v>
      </c>
      <c r="T2155">
        <v>0.123173228346456</v>
      </c>
      <c r="U2155">
        <v>0</v>
      </c>
    </row>
    <row r="2156" spans="1:21" x14ac:dyDescent="0.4">
      <c r="A2156">
        <v>2154</v>
      </c>
      <c r="B2156" t="s">
        <v>12066</v>
      </c>
      <c r="C2156" s="1">
        <v>45108</v>
      </c>
      <c r="D2156" t="s">
        <v>3546</v>
      </c>
      <c r="E2156" t="s">
        <v>3547</v>
      </c>
      <c r="F2156">
        <v>30</v>
      </c>
      <c r="G2156">
        <v>20</v>
      </c>
      <c r="H2156">
        <v>10</v>
      </c>
      <c r="I2156">
        <v>20</v>
      </c>
      <c r="J2156">
        <v>50</v>
      </c>
      <c r="K2156">
        <v>20</v>
      </c>
      <c r="L2156">
        <v>26</v>
      </c>
      <c r="M2156">
        <v>17</v>
      </c>
      <c r="N2156">
        <v>1</v>
      </c>
      <c r="O2156">
        <v>0</v>
      </c>
      <c r="P2156">
        <v>9.4439019099999992</v>
      </c>
      <c r="Q2156">
        <v>471</v>
      </c>
      <c r="R2156">
        <v>127000</v>
      </c>
      <c r="S2156">
        <v>18036</v>
      </c>
      <c r="T2156">
        <v>0.142015748031496</v>
      </c>
      <c r="U2156">
        <v>0</v>
      </c>
    </row>
    <row r="2157" spans="1:21" x14ac:dyDescent="0.4">
      <c r="A2157">
        <v>2155</v>
      </c>
      <c r="B2157" t="s">
        <v>12066</v>
      </c>
      <c r="C2157" s="1">
        <v>45078</v>
      </c>
      <c r="D2157" t="s">
        <v>3548</v>
      </c>
      <c r="E2157" t="s">
        <v>3549</v>
      </c>
      <c r="F2157">
        <v>20</v>
      </c>
      <c r="G2157">
        <v>20</v>
      </c>
      <c r="H2157">
        <v>20</v>
      </c>
      <c r="I2157">
        <v>10</v>
      </c>
      <c r="J2157">
        <v>40</v>
      </c>
      <c r="K2157">
        <v>243</v>
      </c>
      <c r="L2157">
        <v>205</v>
      </c>
      <c r="M2157">
        <v>6</v>
      </c>
      <c r="N2157">
        <v>1</v>
      </c>
      <c r="O2157">
        <v>2</v>
      </c>
      <c r="P2157">
        <v>11.218207469999999</v>
      </c>
      <c r="Q2157">
        <v>1034</v>
      </c>
      <c r="R2157">
        <v>127000</v>
      </c>
      <c r="S2157">
        <v>29084</v>
      </c>
      <c r="T2157">
        <v>0.22900787401574799</v>
      </c>
      <c r="U2157">
        <v>0</v>
      </c>
    </row>
    <row r="2158" spans="1:21" x14ac:dyDescent="0.4">
      <c r="A2158">
        <v>2156</v>
      </c>
      <c r="B2158" t="s">
        <v>12066</v>
      </c>
      <c r="C2158" s="1">
        <v>45078</v>
      </c>
      <c r="D2158" t="s">
        <v>3550</v>
      </c>
      <c r="E2158" t="s">
        <v>3551</v>
      </c>
      <c r="F2158">
        <v>10</v>
      </c>
      <c r="G2158">
        <v>20</v>
      </c>
      <c r="H2158">
        <v>30</v>
      </c>
      <c r="I2158">
        <v>50</v>
      </c>
      <c r="J2158">
        <v>20</v>
      </c>
      <c r="K2158">
        <v>23</v>
      </c>
      <c r="L2158">
        <v>22</v>
      </c>
      <c r="M2158">
        <v>22</v>
      </c>
      <c r="N2158">
        <v>2</v>
      </c>
      <c r="O2158">
        <v>1</v>
      </c>
      <c r="P2158">
        <v>8.4301215280000008</v>
      </c>
      <c r="Q2158">
        <v>1109</v>
      </c>
      <c r="R2158">
        <v>127000</v>
      </c>
      <c r="S2158">
        <v>19839</v>
      </c>
      <c r="T2158">
        <v>0.156212598425196</v>
      </c>
      <c r="U2158">
        <v>0</v>
      </c>
    </row>
    <row r="2159" spans="1:21" x14ac:dyDescent="0.4">
      <c r="A2159">
        <v>2157</v>
      </c>
      <c r="B2159" t="s">
        <v>12066</v>
      </c>
      <c r="C2159" s="1">
        <v>45078</v>
      </c>
      <c r="D2159" t="s">
        <v>3552</v>
      </c>
      <c r="E2159" t="s">
        <v>3553</v>
      </c>
      <c r="F2159">
        <v>30</v>
      </c>
      <c r="G2159">
        <v>20</v>
      </c>
      <c r="H2159">
        <v>10</v>
      </c>
      <c r="I2159">
        <v>20</v>
      </c>
      <c r="J2159">
        <v>30</v>
      </c>
      <c r="K2159">
        <v>145</v>
      </c>
      <c r="L2159">
        <v>162</v>
      </c>
      <c r="M2159">
        <v>168</v>
      </c>
      <c r="N2159">
        <v>0</v>
      </c>
      <c r="O2159">
        <v>1</v>
      </c>
      <c r="P2159">
        <v>10.30674913</v>
      </c>
      <c r="Q2159">
        <v>465</v>
      </c>
      <c r="R2159">
        <v>127000</v>
      </c>
      <c r="S2159">
        <v>20511</v>
      </c>
      <c r="T2159">
        <v>0.16150393700787399</v>
      </c>
      <c r="U2159">
        <v>0</v>
      </c>
    </row>
    <row r="2160" spans="1:21" x14ac:dyDescent="0.4">
      <c r="A2160">
        <v>2158</v>
      </c>
      <c r="B2160" t="s">
        <v>12066</v>
      </c>
      <c r="C2160" s="1">
        <v>45078</v>
      </c>
      <c r="D2160" t="s">
        <v>3554</v>
      </c>
      <c r="E2160" t="s">
        <v>3555</v>
      </c>
      <c r="F2160">
        <v>20</v>
      </c>
      <c r="G2160">
        <v>10</v>
      </c>
      <c r="H2160">
        <v>20</v>
      </c>
      <c r="I2160">
        <v>20</v>
      </c>
      <c r="J2160">
        <v>30</v>
      </c>
      <c r="K2160">
        <v>13</v>
      </c>
      <c r="L2160">
        <v>27</v>
      </c>
      <c r="M2160">
        <v>31</v>
      </c>
      <c r="N2160">
        <v>1</v>
      </c>
      <c r="O2160">
        <v>1</v>
      </c>
      <c r="P2160">
        <v>9.666015625</v>
      </c>
      <c r="Q2160">
        <v>597</v>
      </c>
      <c r="R2160">
        <v>127000</v>
      </c>
      <c r="S2160">
        <v>28345</v>
      </c>
      <c r="T2160">
        <v>0.22318897637795199</v>
      </c>
      <c r="U2160">
        <v>0</v>
      </c>
    </row>
    <row r="2161" spans="1:21" x14ac:dyDescent="0.4">
      <c r="A2161">
        <v>2159</v>
      </c>
      <c r="B2161" t="s">
        <v>12066</v>
      </c>
      <c r="C2161" s="1">
        <v>45078</v>
      </c>
      <c r="D2161" t="s">
        <v>3556</v>
      </c>
      <c r="E2161" t="s">
        <v>3557</v>
      </c>
      <c r="F2161">
        <v>20</v>
      </c>
      <c r="G2161">
        <v>10</v>
      </c>
      <c r="H2161">
        <v>20</v>
      </c>
      <c r="I2161">
        <v>20</v>
      </c>
      <c r="J2161">
        <v>40</v>
      </c>
      <c r="K2161">
        <v>61</v>
      </c>
      <c r="L2161">
        <v>48</v>
      </c>
      <c r="M2161">
        <v>26</v>
      </c>
      <c r="N2161">
        <v>1</v>
      </c>
      <c r="O2161">
        <v>1</v>
      </c>
      <c r="P2161">
        <v>8.6642795140000004</v>
      </c>
      <c r="Q2161">
        <v>623</v>
      </c>
      <c r="R2161">
        <v>127000</v>
      </c>
      <c r="S2161">
        <v>14928</v>
      </c>
      <c r="T2161">
        <v>0.11754330708661399</v>
      </c>
      <c r="U2161">
        <v>0</v>
      </c>
    </row>
    <row r="2162" spans="1:21" x14ac:dyDescent="0.4">
      <c r="A2162">
        <v>2160</v>
      </c>
      <c r="B2162" t="s">
        <v>12066</v>
      </c>
      <c r="C2162" s="1">
        <v>45078</v>
      </c>
      <c r="D2162" t="s">
        <v>3558</v>
      </c>
      <c r="E2162" t="s">
        <v>3557</v>
      </c>
      <c r="F2162">
        <v>10</v>
      </c>
      <c r="G2162">
        <v>10</v>
      </c>
      <c r="H2162">
        <v>10</v>
      </c>
      <c r="I2162">
        <v>30</v>
      </c>
      <c r="J2162">
        <v>30</v>
      </c>
      <c r="K2162">
        <v>83</v>
      </c>
      <c r="L2162">
        <v>87</v>
      </c>
      <c r="M2162">
        <v>77</v>
      </c>
      <c r="N2162">
        <v>1</v>
      </c>
      <c r="O2162">
        <v>1</v>
      </c>
      <c r="P2162">
        <v>8.8612196179999998</v>
      </c>
      <c r="Q2162">
        <v>568</v>
      </c>
      <c r="R2162">
        <v>127000</v>
      </c>
      <c r="S2162">
        <v>20872</v>
      </c>
      <c r="T2162">
        <v>0.16434645669291301</v>
      </c>
      <c r="U2162">
        <v>0</v>
      </c>
    </row>
    <row r="2163" spans="1:21" x14ac:dyDescent="0.4">
      <c r="A2163">
        <v>2161</v>
      </c>
      <c r="B2163" t="s">
        <v>12066</v>
      </c>
      <c r="C2163" s="1">
        <v>45047</v>
      </c>
      <c r="D2163" t="s">
        <v>3559</v>
      </c>
      <c r="E2163" t="s">
        <v>3560</v>
      </c>
      <c r="F2163">
        <v>10</v>
      </c>
      <c r="G2163">
        <v>20</v>
      </c>
      <c r="H2163">
        <v>20</v>
      </c>
      <c r="I2163">
        <v>10</v>
      </c>
      <c r="J2163">
        <v>20</v>
      </c>
      <c r="K2163">
        <v>42</v>
      </c>
      <c r="L2163">
        <v>44</v>
      </c>
      <c r="M2163">
        <v>46</v>
      </c>
      <c r="N2163">
        <v>1</v>
      </c>
      <c r="O2163">
        <v>1</v>
      </c>
      <c r="P2163">
        <v>11.073676219999999</v>
      </c>
      <c r="Q2163">
        <v>991</v>
      </c>
      <c r="R2163">
        <v>127000</v>
      </c>
      <c r="S2163">
        <v>23003</v>
      </c>
      <c r="T2163">
        <v>0.18112598425196799</v>
      </c>
      <c r="U2163">
        <v>0</v>
      </c>
    </row>
    <row r="2164" spans="1:21" x14ac:dyDescent="0.4">
      <c r="A2164">
        <v>2162</v>
      </c>
      <c r="B2164" t="s">
        <v>12066</v>
      </c>
      <c r="C2164" s="1">
        <v>45047</v>
      </c>
      <c r="D2164" t="s">
        <v>3561</v>
      </c>
      <c r="E2164" t="s">
        <v>3562</v>
      </c>
      <c r="F2164">
        <v>10</v>
      </c>
      <c r="G2164">
        <v>10</v>
      </c>
      <c r="H2164">
        <v>20</v>
      </c>
      <c r="I2164">
        <v>10</v>
      </c>
      <c r="J2164">
        <v>10</v>
      </c>
      <c r="K2164">
        <v>19</v>
      </c>
      <c r="L2164">
        <v>23</v>
      </c>
      <c r="M2164">
        <v>25</v>
      </c>
      <c r="N2164">
        <v>1</v>
      </c>
      <c r="O2164">
        <v>2</v>
      </c>
      <c r="P2164">
        <v>8.3576388890000004</v>
      </c>
      <c r="Q2164">
        <v>850</v>
      </c>
      <c r="R2164">
        <v>127000</v>
      </c>
      <c r="S2164">
        <v>43329</v>
      </c>
      <c r="T2164">
        <v>0.34117322834645603</v>
      </c>
      <c r="U2164">
        <v>0</v>
      </c>
    </row>
    <row r="2165" spans="1:21" x14ac:dyDescent="0.4">
      <c r="A2165">
        <v>2163</v>
      </c>
      <c r="B2165" t="s">
        <v>12066</v>
      </c>
      <c r="C2165" s="1">
        <v>45017</v>
      </c>
      <c r="D2165" t="s">
        <v>3563</v>
      </c>
      <c r="E2165" t="s">
        <v>3564</v>
      </c>
      <c r="F2165">
        <v>20</v>
      </c>
      <c r="G2165">
        <v>20</v>
      </c>
      <c r="H2165">
        <v>10</v>
      </c>
      <c r="I2165">
        <v>20</v>
      </c>
      <c r="J2165">
        <v>20</v>
      </c>
      <c r="K2165">
        <v>36</v>
      </c>
      <c r="L2165">
        <v>50</v>
      </c>
      <c r="M2165">
        <v>55</v>
      </c>
      <c r="N2165">
        <v>1</v>
      </c>
      <c r="O2165">
        <v>1</v>
      </c>
      <c r="P2165">
        <v>8.6037326390000004</v>
      </c>
      <c r="Q2165">
        <v>1048</v>
      </c>
      <c r="R2165">
        <v>126000</v>
      </c>
      <c r="S2165">
        <v>93276</v>
      </c>
      <c r="T2165">
        <v>0.74028571428571399</v>
      </c>
      <c r="U2165">
        <v>1</v>
      </c>
    </row>
    <row r="2166" spans="1:21" x14ac:dyDescent="0.4">
      <c r="A2166">
        <v>2164</v>
      </c>
      <c r="B2166" t="s">
        <v>12066</v>
      </c>
      <c r="C2166" s="1">
        <v>45017</v>
      </c>
      <c r="D2166" t="s">
        <v>3565</v>
      </c>
      <c r="E2166" t="s">
        <v>3566</v>
      </c>
      <c r="F2166">
        <v>20</v>
      </c>
      <c r="G2166">
        <v>20</v>
      </c>
      <c r="H2166">
        <v>10</v>
      </c>
      <c r="I2166">
        <v>20</v>
      </c>
      <c r="J2166">
        <v>20</v>
      </c>
      <c r="K2166">
        <v>31</v>
      </c>
      <c r="L2166">
        <v>22</v>
      </c>
      <c r="M2166">
        <v>23</v>
      </c>
      <c r="N2166">
        <v>0</v>
      </c>
      <c r="O2166">
        <v>1</v>
      </c>
      <c r="P2166">
        <v>11.428493919999999</v>
      </c>
      <c r="Q2166">
        <v>1083</v>
      </c>
      <c r="R2166">
        <v>126000</v>
      </c>
      <c r="S2166">
        <v>147749</v>
      </c>
      <c r="T2166">
        <v>1.1726111111111099</v>
      </c>
      <c r="U2166">
        <v>2</v>
      </c>
    </row>
    <row r="2167" spans="1:21" x14ac:dyDescent="0.4">
      <c r="A2167">
        <v>2165</v>
      </c>
      <c r="B2167" t="s">
        <v>12066</v>
      </c>
      <c r="C2167" s="1">
        <v>44986</v>
      </c>
      <c r="D2167" t="s">
        <v>3567</v>
      </c>
      <c r="E2167" t="s">
        <v>3568</v>
      </c>
      <c r="F2167">
        <v>10</v>
      </c>
      <c r="G2167">
        <v>10</v>
      </c>
      <c r="H2167">
        <v>10</v>
      </c>
      <c r="I2167">
        <v>20</v>
      </c>
      <c r="J2167">
        <v>20</v>
      </c>
      <c r="K2167">
        <v>28</v>
      </c>
      <c r="L2167">
        <v>26</v>
      </c>
      <c r="M2167">
        <v>33</v>
      </c>
      <c r="N2167">
        <v>0</v>
      </c>
      <c r="O2167">
        <v>1</v>
      </c>
      <c r="P2167">
        <v>11.374674479999999</v>
      </c>
      <c r="Q2167">
        <v>1152</v>
      </c>
      <c r="R2167">
        <v>126000</v>
      </c>
      <c r="S2167">
        <v>37617</v>
      </c>
      <c r="T2167">
        <v>0.29854761904761901</v>
      </c>
      <c r="U2167">
        <v>0</v>
      </c>
    </row>
    <row r="2168" spans="1:21" x14ac:dyDescent="0.4">
      <c r="A2168">
        <v>2166</v>
      </c>
      <c r="B2168" t="s">
        <v>12066</v>
      </c>
      <c r="C2168" s="1">
        <v>44958</v>
      </c>
      <c r="D2168" t="s">
        <v>3569</v>
      </c>
      <c r="E2168" t="s">
        <v>3570</v>
      </c>
      <c r="F2168">
        <v>10</v>
      </c>
      <c r="G2168">
        <v>10</v>
      </c>
      <c r="H2168">
        <v>20</v>
      </c>
      <c r="I2168">
        <v>20</v>
      </c>
      <c r="J2168">
        <v>10</v>
      </c>
      <c r="K2168">
        <v>172</v>
      </c>
      <c r="L2168">
        <v>162</v>
      </c>
      <c r="M2168">
        <v>167</v>
      </c>
      <c r="N2168">
        <v>1</v>
      </c>
      <c r="O2168">
        <v>2</v>
      </c>
      <c r="P2168">
        <v>9.1974826390000004</v>
      </c>
      <c r="Q2168">
        <v>1054</v>
      </c>
      <c r="R2168">
        <v>126000</v>
      </c>
      <c r="S2168">
        <v>64260</v>
      </c>
      <c r="T2168">
        <v>0.51</v>
      </c>
      <c r="U2168">
        <v>1</v>
      </c>
    </row>
    <row r="2169" spans="1:21" x14ac:dyDescent="0.4">
      <c r="A2169">
        <v>2167</v>
      </c>
      <c r="B2169" t="s">
        <v>12066</v>
      </c>
      <c r="C2169" s="1">
        <v>44958</v>
      </c>
      <c r="D2169" t="s">
        <v>3571</v>
      </c>
      <c r="E2169" t="s">
        <v>3572</v>
      </c>
      <c r="F2169">
        <v>10</v>
      </c>
      <c r="G2169">
        <v>20</v>
      </c>
      <c r="H2169">
        <v>20</v>
      </c>
      <c r="I2169">
        <v>20</v>
      </c>
      <c r="J2169">
        <v>10</v>
      </c>
      <c r="K2169">
        <v>37</v>
      </c>
      <c r="L2169">
        <v>57</v>
      </c>
      <c r="M2169">
        <v>83</v>
      </c>
      <c r="N2169">
        <v>1</v>
      </c>
      <c r="O2169">
        <v>1</v>
      </c>
      <c r="P2169">
        <v>10.679144969999999</v>
      </c>
      <c r="Q2169">
        <v>863</v>
      </c>
      <c r="R2169">
        <v>126000</v>
      </c>
      <c r="S2169">
        <v>62083</v>
      </c>
      <c r="T2169">
        <v>0.49272222222222201</v>
      </c>
      <c r="U2169">
        <v>1</v>
      </c>
    </row>
    <row r="2170" spans="1:21" x14ac:dyDescent="0.4">
      <c r="A2170">
        <v>2168</v>
      </c>
      <c r="B2170" t="s">
        <v>12066</v>
      </c>
      <c r="C2170" s="1">
        <v>44958</v>
      </c>
      <c r="D2170" t="s">
        <v>3573</v>
      </c>
      <c r="E2170" t="s">
        <v>3574</v>
      </c>
      <c r="F2170">
        <v>10</v>
      </c>
      <c r="G2170">
        <v>10</v>
      </c>
      <c r="H2170">
        <v>10</v>
      </c>
      <c r="I2170">
        <v>20</v>
      </c>
      <c r="J2170">
        <v>20</v>
      </c>
      <c r="K2170">
        <v>46</v>
      </c>
      <c r="L2170">
        <v>94</v>
      </c>
      <c r="M2170">
        <v>82</v>
      </c>
      <c r="N2170">
        <v>1</v>
      </c>
      <c r="O2170">
        <v>2</v>
      </c>
      <c r="P2170">
        <v>8.5861545140000004</v>
      </c>
      <c r="Q2170">
        <v>1278</v>
      </c>
      <c r="R2170">
        <v>126000</v>
      </c>
      <c r="S2170">
        <v>100860</v>
      </c>
      <c r="T2170">
        <v>0.80047619047619001</v>
      </c>
      <c r="U2170">
        <v>1</v>
      </c>
    </row>
    <row r="2171" spans="1:21" x14ac:dyDescent="0.4">
      <c r="A2171">
        <v>2169</v>
      </c>
      <c r="B2171" t="s">
        <v>12066</v>
      </c>
      <c r="C2171" s="1">
        <v>44927</v>
      </c>
      <c r="D2171" t="s">
        <v>3575</v>
      </c>
      <c r="E2171" t="s">
        <v>3576</v>
      </c>
      <c r="F2171">
        <v>10</v>
      </c>
      <c r="G2171">
        <v>10</v>
      </c>
      <c r="H2171">
        <v>30</v>
      </c>
      <c r="I2171">
        <v>10</v>
      </c>
      <c r="J2171">
        <v>20</v>
      </c>
      <c r="K2171">
        <v>24</v>
      </c>
      <c r="L2171">
        <v>18</v>
      </c>
      <c r="M2171">
        <v>20</v>
      </c>
      <c r="N2171">
        <v>2</v>
      </c>
      <c r="O2171">
        <v>1</v>
      </c>
      <c r="P2171">
        <v>9.2365451390000004</v>
      </c>
      <c r="Q2171">
        <v>1040</v>
      </c>
      <c r="R2171">
        <v>125000</v>
      </c>
      <c r="S2171">
        <v>186786</v>
      </c>
      <c r="T2171">
        <v>1.4942880000000001</v>
      </c>
      <c r="U2171">
        <v>2</v>
      </c>
    </row>
    <row r="2172" spans="1:21" x14ac:dyDescent="0.4">
      <c r="A2172">
        <v>2170</v>
      </c>
      <c r="B2172" t="s">
        <v>12066</v>
      </c>
      <c r="C2172" s="1">
        <v>44927</v>
      </c>
      <c r="D2172" t="s">
        <v>3577</v>
      </c>
      <c r="E2172" t="s">
        <v>3578</v>
      </c>
      <c r="F2172">
        <v>20</v>
      </c>
      <c r="G2172">
        <v>20</v>
      </c>
      <c r="H2172">
        <v>20</v>
      </c>
      <c r="I2172">
        <v>20</v>
      </c>
      <c r="J2172">
        <v>50</v>
      </c>
      <c r="K2172">
        <v>40</v>
      </c>
      <c r="L2172">
        <v>11</v>
      </c>
      <c r="M2172">
        <v>9</v>
      </c>
      <c r="N2172">
        <v>1</v>
      </c>
      <c r="O2172">
        <v>1</v>
      </c>
      <c r="P2172">
        <v>9.9274088539999994</v>
      </c>
      <c r="Q2172">
        <v>947</v>
      </c>
      <c r="R2172">
        <v>125000</v>
      </c>
      <c r="S2172">
        <v>123166</v>
      </c>
      <c r="T2172">
        <v>0.98532799999999998</v>
      </c>
      <c r="U2172">
        <v>1</v>
      </c>
    </row>
    <row r="2173" spans="1:21" x14ac:dyDescent="0.4">
      <c r="A2173">
        <v>2171</v>
      </c>
      <c r="B2173" t="s">
        <v>12066</v>
      </c>
      <c r="C2173" s="1">
        <v>44927</v>
      </c>
      <c r="D2173" t="s">
        <v>3579</v>
      </c>
      <c r="E2173" t="s">
        <v>3580</v>
      </c>
      <c r="F2173">
        <v>20</v>
      </c>
      <c r="G2173">
        <v>10</v>
      </c>
      <c r="H2173">
        <v>10</v>
      </c>
      <c r="I2173">
        <v>20</v>
      </c>
      <c r="J2173">
        <v>10</v>
      </c>
      <c r="K2173">
        <v>52</v>
      </c>
      <c r="L2173">
        <v>53</v>
      </c>
      <c r="M2173">
        <v>49</v>
      </c>
      <c r="N2173">
        <v>1</v>
      </c>
      <c r="O2173">
        <v>1</v>
      </c>
      <c r="P2173">
        <v>11.085611979999999</v>
      </c>
      <c r="Q2173">
        <v>1190</v>
      </c>
      <c r="R2173">
        <v>125000</v>
      </c>
      <c r="S2173">
        <v>108144</v>
      </c>
      <c r="T2173">
        <v>0.86515200000000003</v>
      </c>
      <c r="U2173">
        <v>1</v>
      </c>
    </row>
    <row r="2174" spans="1:21" x14ac:dyDescent="0.4">
      <c r="A2174">
        <v>2172</v>
      </c>
      <c r="B2174" t="s">
        <v>12066</v>
      </c>
      <c r="C2174" s="1">
        <v>44927</v>
      </c>
      <c r="D2174" t="s">
        <v>3581</v>
      </c>
      <c r="E2174" t="s">
        <v>3582</v>
      </c>
      <c r="F2174">
        <v>10</v>
      </c>
      <c r="G2174">
        <v>10</v>
      </c>
      <c r="H2174">
        <v>10</v>
      </c>
      <c r="I2174">
        <v>20</v>
      </c>
      <c r="J2174">
        <v>20</v>
      </c>
      <c r="K2174">
        <v>4</v>
      </c>
      <c r="L2174">
        <v>18</v>
      </c>
      <c r="M2174">
        <v>9</v>
      </c>
      <c r="N2174">
        <v>1</v>
      </c>
      <c r="O2174">
        <v>1</v>
      </c>
      <c r="P2174">
        <v>8.6426866320000002</v>
      </c>
      <c r="Q2174">
        <v>1138</v>
      </c>
      <c r="R2174">
        <v>125000</v>
      </c>
      <c r="S2174">
        <v>58577</v>
      </c>
      <c r="T2174">
        <v>0.46861599999999998</v>
      </c>
      <c r="U2174">
        <v>1</v>
      </c>
    </row>
    <row r="2175" spans="1:21" x14ac:dyDescent="0.4">
      <c r="A2175">
        <v>2173</v>
      </c>
      <c r="B2175" t="s">
        <v>12066</v>
      </c>
      <c r="C2175" s="1">
        <v>44896</v>
      </c>
      <c r="D2175" t="s">
        <v>3583</v>
      </c>
      <c r="E2175" t="s">
        <v>3584</v>
      </c>
      <c r="F2175">
        <v>10</v>
      </c>
      <c r="G2175">
        <v>10</v>
      </c>
      <c r="H2175">
        <v>20</v>
      </c>
      <c r="I2175">
        <v>20</v>
      </c>
      <c r="J2175">
        <v>30</v>
      </c>
      <c r="K2175">
        <v>24</v>
      </c>
      <c r="L2175">
        <v>25</v>
      </c>
      <c r="M2175">
        <v>28</v>
      </c>
      <c r="N2175">
        <v>1</v>
      </c>
      <c r="O2175">
        <v>1</v>
      </c>
      <c r="P2175">
        <v>9.528320313</v>
      </c>
      <c r="Q2175">
        <v>1213</v>
      </c>
      <c r="R2175">
        <v>124000</v>
      </c>
      <c r="S2175">
        <v>76983</v>
      </c>
      <c r="T2175">
        <v>0.62083064516129005</v>
      </c>
      <c r="U2175">
        <v>1</v>
      </c>
    </row>
    <row r="2176" spans="1:21" x14ac:dyDescent="0.4">
      <c r="A2176">
        <v>2174</v>
      </c>
      <c r="B2176" t="s">
        <v>12066</v>
      </c>
      <c r="C2176" s="1">
        <v>44866</v>
      </c>
      <c r="D2176" t="s">
        <v>3585</v>
      </c>
      <c r="E2176" t="s">
        <v>3586</v>
      </c>
      <c r="F2176">
        <v>20</v>
      </c>
      <c r="G2176">
        <v>20</v>
      </c>
      <c r="H2176">
        <v>20</v>
      </c>
      <c r="I2176">
        <v>20</v>
      </c>
      <c r="J2176">
        <v>20</v>
      </c>
      <c r="K2176">
        <v>13</v>
      </c>
      <c r="L2176">
        <v>27</v>
      </c>
      <c r="M2176">
        <v>52</v>
      </c>
      <c r="N2176">
        <v>1</v>
      </c>
      <c r="O2176">
        <v>1</v>
      </c>
      <c r="P2176">
        <v>8.6304253469999992</v>
      </c>
      <c r="Q2176">
        <v>1313</v>
      </c>
      <c r="R2176">
        <v>124000</v>
      </c>
      <c r="S2176">
        <v>50468</v>
      </c>
      <c r="T2176">
        <v>0.40699999999999997</v>
      </c>
      <c r="U2176">
        <v>1</v>
      </c>
    </row>
    <row r="2177" spans="1:21" x14ac:dyDescent="0.4">
      <c r="A2177">
        <v>2175</v>
      </c>
      <c r="B2177" t="s">
        <v>12066</v>
      </c>
      <c r="C2177" s="1">
        <v>44866</v>
      </c>
      <c r="D2177" t="s">
        <v>3587</v>
      </c>
      <c r="E2177" t="s">
        <v>3588</v>
      </c>
      <c r="F2177">
        <v>20</v>
      </c>
      <c r="G2177">
        <v>20</v>
      </c>
      <c r="H2177">
        <v>20</v>
      </c>
      <c r="I2177">
        <v>20</v>
      </c>
      <c r="J2177">
        <v>20</v>
      </c>
      <c r="K2177">
        <v>19</v>
      </c>
      <c r="L2177">
        <v>19</v>
      </c>
      <c r="M2177">
        <v>23</v>
      </c>
      <c r="N2177">
        <v>0</v>
      </c>
      <c r="O2177">
        <v>1</v>
      </c>
      <c r="P2177">
        <v>11.081488719999999</v>
      </c>
      <c r="Q2177">
        <v>924</v>
      </c>
      <c r="R2177">
        <v>124000</v>
      </c>
      <c r="S2177">
        <v>282416</v>
      </c>
      <c r="T2177">
        <v>2.2775483870967701</v>
      </c>
      <c r="U2177">
        <v>2</v>
      </c>
    </row>
    <row r="2178" spans="1:21" x14ac:dyDescent="0.4">
      <c r="A2178">
        <v>2176</v>
      </c>
      <c r="B2178" t="s">
        <v>12066</v>
      </c>
      <c r="C2178" s="1">
        <v>44835</v>
      </c>
      <c r="D2178" t="s">
        <v>3589</v>
      </c>
      <c r="E2178" t="s">
        <v>3590</v>
      </c>
      <c r="F2178">
        <v>20</v>
      </c>
      <c r="G2178">
        <v>10</v>
      </c>
      <c r="H2178">
        <v>20</v>
      </c>
      <c r="I2178">
        <v>10</v>
      </c>
      <c r="J2178">
        <v>20</v>
      </c>
      <c r="K2178">
        <v>22</v>
      </c>
      <c r="L2178">
        <v>17</v>
      </c>
      <c r="M2178">
        <v>14</v>
      </c>
      <c r="N2178">
        <v>1</v>
      </c>
      <c r="O2178">
        <v>1</v>
      </c>
      <c r="P2178">
        <v>7.7583550350000001</v>
      </c>
      <c r="Q2178">
        <v>1194</v>
      </c>
      <c r="R2178">
        <v>123000</v>
      </c>
      <c r="S2178">
        <v>123307</v>
      </c>
      <c r="T2178">
        <v>1.0024959349593401</v>
      </c>
      <c r="U2178">
        <v>1</v>
      </c>
    </row>
    <row r="2179" spans="1:21" x14ac:dyDescent="0.4">
      <c r="A2179">
        <v>2177</v>
      </c>
      <c r="B2179" t="s">
        <v>12066</v>
      </c>
      <c r="C2179" s="1">
        <v>44835</v>
      </c>
      <c r="D2179" t="s">
        <v>3591</v>
      </c>
      <c r="E2179" t="s">
        <v>3592</v>
      </c>
      <c r="F2179">
        <v>10</v>
      </c>
      <c r="G2179">
        <v>10</v>
      </c>
      <c r="H2179">
        <v>20</v>
      </c>
      <c r="I2179">
        <v>20</v>
      </c>
      <c r="J2179">
        <v>10</v>
      </c>
      <c r="K2179">
        <v>21</v>
      </c>
      <c r="L2179">
        <v>21</v>
      </c>
      <c r="M2179">
        <v>26</v>
      </c>
      <c r="N2179">
        <v>1</v>
      </c>
      <c r="O2179">
        <v>2</v>
      </c>
      <c r="P2179">
        <v>11.61534288</v>
      </c>
      <c r="Q2179">
        <v>1189</v>
      </c>
      <c r="R2179">
        <v>123000</v>
      </c>
      <c r="S2179">
        <v>122812</v>
      </c>
      <c r="T2179">
        <v>0.99847154471544697</v>
      </c>
      <c r="U2179">
        <v>1</v>
      </c>
    </row>
    <row r="2180" spans="1:21" x14ac:dyDescent="0.4">
      <c r="A2180">
        <v>2178</v>
      </c>
      <c r="B2180" t="s">
        <v>12066</v>
      </c>
      <c r="C2180" s="1">
        <v>44835</v>
      </c>
      <c r="D2180" t="s">
        <v>3593</v>
      </c>
      <c r="E2180" t="s">
        <v>3594</v>
      </c>
      <c r="F2180">
        <v>10</v>
      </c>
      <c r="G2180">
        <v>10</v>
      </c>
      <c r="H2180">
        <v>10</v>
      </c>
      <c r="I2180">
        <v>20</v>
      </c>
      <c r="J2180">
        <v>20</v>
      </c>
      <c r="K2180">
        <v>7</v>
      </c>
      <c r="L2180">
        <v>10</v>
      </c>
      <c r="M2180">
        <v>10</v>
      </c>
      <c r="N2180">
        <v>1</v>
      </c>
      <c r="O2180">
        <v>1</v>
      </c>
      <c r="P2180">
        <v>11.19911024</v>
      </c>
      <c r="Q2180">
        <v>891</v>
      </c>
      <c r="R2180">
        <v>123000</v>
      </c>
      <c r="S2180">
        <v>57711</v>
      </c>
      <c r="T2180">
        <v>0.46919512195121899</v>
      </c>
      <c r="U2180">
        <v>1</v>
      </c>
    </row>
    <row r="2181" spans="1:21" x14ac:dyDescent="0.4">
      <c r="A2181">
        <v>2179</v>
      </c>
      <c r="B2181" t="s">
        <v>12066</v>
      </c>
      <c r="C2181" s="1">
        <v>44835</v>
      </c>
      <c r="D2181" t="s">
        <v>3595</v>
      </c>
      <c r="E2181" t="s">
        <v>3596</v>
      </c>
      <c r="F2181">
        <v>10</v>
      </c>
      <c r="G2181">
        <v>20</v>
      </c>
      <c r="H2181">
        <v>10</v>
      </c>
      <c r="I2181">
        <v>20</v>
      </c>
      <c r="J2181">
        <v>20</v>
      </c>
      <c r="K2181">
        <v>44</v>
      </c>
      <c r="L2181">
        <v>50</v>
      </c>
      <c r="M2181">
        <v>55</v>
      </c>
      <c r="N2181">
        <v>2</v>
      </c>
      <c r="O2181">
        <v>1</v>
      </c>
      <c r="P2181">
        <v>9.3143446179999998</v>
      </c>
      <c r="Q2181">
        <v>1191</v>
      </c>
      <c r="R2181">
        <v>123000</v>
      </c>
      <c r="S2181">
        <v>94125</v>
      </c>
      <c r="T2181">
        <v>0.76524390243902396</v>
      </c>
      <c r="U2181">
        <v>1</v>
      </c>
    </row>
    <row r="2182" spans="1:21" x14ac:dyDescent="0.4">
      <c r="A2182">
        <v>2180</v>
      </c>
      <c r="B2182" t="s">
        <v>12067</v>
      </c>
      <c r="C2182" s="1">
        <v>45108</v>
      </c>
      <c r="D2182" t="s">
        <v>3597</v>
      </c>
      <c r="E2182" t="s">
        <v>3598</v>
      </c>
      <c r="F2182">
        <v>10</v>
      </c>
      <c r="G2182">
        <v>10</v>
      </c>
      <c r="H2182">
        <v>40</v>
      </c>
      <c r="I2182">
        <v>20</v>
      </c>
      <c r="J2182">
        <v>10</v>
      </c>
      <c r="K2182">
        <v>70</v>
      </c>
      <c r="L2182">
        <v>83</v>
      </c>
      <c r="M2182">
        <v>116</v>
      </c>
      <c r="N2182">
        <v>2</v>
      </c>
      <c r="O2182">
        <v>2</v>
      </c>
      <c r="P2182">
        <v>26.188910589999999</v>
      </c>
      <c r="Q2182">
        <v>1807</v>
      </c>
      <c r="R2182">
        <v>57600</v>
      </c>
      <c r="S2182">
        <v>708841</v>
      </c>
      <c r="T2182">
        <v>12.3062673611111</v>
      </c>
      <c r="U2182">
        <v>3</v>
      </c>
    </row>
    <row r="2183" spans="1:21" x14ac:dyDescent="0.4">
      <c r="A2183">
        <v>2181</v>
      </c>
      <c r="B2183" t="s">
        <v>12067</v>
      </c>
      <c r="C2183" s="1">
        <v>45108</v>
      </c>
      <c r="D2183" t="s">
        <v>3599</v>
      </c>
      <c r="E2183" t="s">
        <v>3600</v>
      </c>
      <c r="F2183">
        <v>10</v>
      </c>
      <c r="G2183">
        <v>20</v>
      </c>
      <c r="H2183">
        <v>50</v>
      </c>
      <c r="I2183">
        <v>20</v>
      </c>
      <c r="J2183">
        <v>10</v>
      </c>
      <c r="K2183">
        <v>27</v>
      </c>
      <c r="L2183">
        <v>19</v>
      </c>
      <c r="M2183">
        <v>23</v>
      </c>
      <c r="N2183">
        <v>2</v>
      </c>
      <c r="O2183">
        <v>1</v>
      </c>
      <c r="P2183">
        <v>15.89659288</v>
      </c>
      <c r="Q2183">
        <v>729</v>
      </c>
      <c r="R2183">
        <v>57600</v>
      </c>
      <c r="S2183">
        <v>242916</v>
      </c>
      <c r="T2183">
        <v>4.21729166666666</v>
      </c>
      <c r="U2183">
        <v>3</v>
      </c>
    </row>
    <row r="2184" spans="1:21" x14ac:dyDescent="0.4">
      <c r="A2184">
        <v>2182</v>
      </c>
      <c r="B2184" t="s">
        <v>12067</v>
      </c>
      <c r="C2184" s="1">
        <v>45108</v>
      </c>
      <c r="D2184" t="s">
        <v>3601</v>
      </c>
      <c r="E2184" t="s">
        <v>3602</v>
      </c>
      <c r="F2184">
        <v>10</v>
      </c>
      <c r="G2184">
        <v>10</v>
      </c>
      <c r="H2184">
        <v>20</v>
      </c>
      <c r="I2184">
        <v>10</v>
      </c>
      <c r="J2184">
        <v>10</v>
      </c>
      <c r="K2184">
        <v>21</v>
      </c>
      <c r="L2184">
        <v>19</v>
      </c>
      <c r="M2184">
        <v>18</v>
      </c>
      <c r="N2184">
        <v>2</v>
      </c>
      <c r="O2184">
        <v>2</v>
      </c>
      <c r="P2184">
        <v>24.93554688</v>
      </c>
      <c r="Q2184">
        <v>2695</v>
      </c>
      <c r="R2184">
        <v>57600</v>
      </c>
      <c r="S2184">
        <v>355984</v>
      </c>
      <c r="T2184">
        <v>6.1802777777777704</v>
      </c>
      <c r="U2184">
        <v>3</v>
      </c>
    </row>
    <row r="2185" spans="1:21" x14ac:dyDescent="0.4">
      <c r="A2185">
        <v>2183</v>
      </c>
      <c r="B2185" t="s">
        <v>12067</v>
      </c>
      <c r="C2185" s="1">
        <v>45108</v>
      </c>
      <c r="D2185" t="s">
        <v>3603</v>
      </c>
      <c r="E2185" t="s">
        <v>3604</v>
      </c>
      <c r="F2185">
        <v>10</v>
      </c>
      <c r="G2185">
        <v>10</v>
      </c>
      <c r="H2185">
        <v>20</v>
      </c>
      <c r="I2185">
        <v>10</v>
      </c>
      <c r="J2185">
        <v>10</v>
      </c>
      <c r="K2185">
        <v>24</v>
      </c>
      <c r="L2185">
        <v>42</v>
      </c>
      <c r="M2185">
        <v>104</v>
      </c>
      <c r="N2185">
        <v>1</v>
      </c>
      <c r="O2185">
        <v>0</v>
      </c>
      <c r="P2185">
        <v>15.33984375</v>
      </c>
      <c r="Q2185">
        <v>525</v>
      </c>
      <c r="R2185">
        <v>57600</v>
      </c>
      <c r="S2185">
        <v>734918</v>
      </c>
      <c r="T2185">
        <v>12.7589930555555</v>
      </c>
      <c r="U2185">
        <v>3</v>
      </c>
    </row>
    <row r="2186" spans="1:21" x14ac:dyDescent="0.4">
      <c r="A2186">
        <v>2184</v>
      </c>
      <c r="B2186" t="s">
        <v>12067</v>
      </c>
      <c r="C2186" s="1">
        <v>45108</v>
      </c>
      <c r="D2186" t="s">
        <v>3605</v>
      </c>
      <c r="E2186" t="s">
        <v>3606</v>
      </c>
      <c r="F2186">
        <v>10</v>
      </c>
      <c r="G2186">
        <v>10</v>
      </c>
      <c r="H2186">
        <v>40</v>
      </c>
      <c r="I2186">
        <v>10</v>
      </c>
      <c r="J2186">
        <v>20</v>
      </c>
      <c r="K2186">
        <v>192</v>
      </c>
      <c r="L2186">
        <v>207</v>
      </c>
      <c r="M2186">
        <v>181</v>
      </c>
      <c r="N2186">
        <v>1</v>
      </c>
      <c r="O2186">
        <v>1</v>
      </c>
      <c r="P2186">
        <v>11.94813368</v>
      </c>
      <c r="Q2186">
        <v>650</v>
      </c>
      <c r="R2186">
        <v>57600</v>
      </c>
      <c r="S2186">
        <v>494076</v>
      </c>
      <c r="T2186">
        <v>8.5777083333333302</v>
      </c>
      <c r="U2186">
        <v>3</v>
      </c>
    </row>
    <row r="2187" spans="1:21" x14ac:dyDescent="0.4">
      <c r="A2187">
        <v>2185</v>
      </c>
      <c r="B2187" t="s">
        <v>12067</v>
      </c>
      <c r="C2187" s="1">
        <v>45078</v>
      </c>
      <c r="D2187" t="s">
        <v>3607</v>
      </c>
      <c r="E2187" t="s">
        <v>3608</v>
      </c>
      <c r="F2187">
        <v>10</v>
      </c>
      <c r="G2187">
        <v>20</v>
      </c>
      <c r="H2187">
        <v>50</v>
      </c>
      <c r="I2187">
        <v>20</v>
      </c>
      <c r="J2187">
        <v>10</v>
      </c>
      <c r="K2187">
        <v>168</v>
      </c>
      <c r="L2187">
        <v>188</v>
      </c>
      <c r="M2187">
        <v>218</v>
      </c>
      <c r="N2187">
        <v>0</v>
      </c>
      <c r="O2187">
        <v>1</v>
      </c>
      <c r="P2187">
        <v>14.272026909999999</v>
      </c>
      <c r="Q2187">
        <v>656</v>
      </c>
      <c r="R2187">
        <v>46300</v>
      </c>
      <c r="S2187">
        <v>763266</v>
      </c>
      <c r="T2187">
        <v>16.485226781857399</v>
      </c>
      <c r="U2187">
        <v>3</v>
      </c>
    </row>
    <row r="2188" spans="1:21" x14ac:dyDescent="0.4">
      <c r="A2188">
        <v>2186</v>
      </c>
      <c r="B2188" t="s">
        <v>12067</v>
      </c>
      <c r="C2188" s="1">
        <v>45078</v>
      </c>
      <c r="D2188" t="s">
        <v>3609</v>
      </c>
      <c r="E2188" t="s">
        <v>3610</v>
      </c>
      <c r="F2188">
        <v>10</v>
      </c>
      <c r="G2188">
        <v>10</v>
      </c>
      <c r="H2188">
        <v>20</v>
      </c>
      <c r="I2188">
        <v>10</v>
      </c>
      <c r="J2188">
        <v>10</v>
      </c>
      <c r="K2188">
        <v>5</v>
      </c>
      <c r="L2188">
        <v>21</v>
      </c>
      <c r="M2188">
        <v>42</v>
      </c>
      <c r="N2188">
        <v>1</v>
      </c>
      <c r="O2188">
        <v>1</v>
      </c>
      <c r="P2188">
        <v>17.955837670000001</v>
      </c>
      <c r="Q2188">
        <v>542</v>
      </c>
      <c r="R2188">
        <v>46300</v>
      </c>
      <c r="S2188">
        <v>1243750</v>
      </c>
      <c r="T2188">
        <v>26.8628509719222</v>
      </c>
      <c r="U2188">
        <v>3</v>
      </c>
    </row>
    <row r="2189" spans="1:21" x14ac:dyDescent="0.4">
      <c r="A2189">
        <v>2187</v>
      </c>
      <c r="B2189" t="s">
        <v>12067</v>
      </c>
      <c r="C2189" s="1">
        <v>45078</v>
      </c>
      <c r="D2189" t="s">
        <v>3611</v>
      </c>
      <c r="E2189" t="s">
        <v>3612</v>
      </c>
      <c r="F2189">
        <v>10</v>
      </c>
      <c r="G2189">
        <v>10</v>
      </c>
      <c r="H2189">
        <v>40</v>
      </c>
      <c r="I2189">
        <v>20</v>
      </c>
      <c r="J2189">
        <v>10</v>
      </c>
      <c r="K2189">
        <v>14</v>
      </c>
      <c r="L2189">
        <v>13</v>
      </c>
      <c r="M2189">
        <v>13</v>
      </c>
      <c r="N2189">
        <v>2</v>
      </c>
      <c r="O2189">
        <v>2</v>
      </c>
      <c r="P2189">
        <v>17.84559462</v>
      </c>
      <c r="Q2189">
        <v>515</v>
      </c>
      <c r="R2189">
        <v>46300</v>
      </c>
      <c r="S2189">
        <v>142486</v>
      </c>
      <c r="T2189">
        <v>3.0774514038876801</v>
      </c>
      <c r="U2189">
        <v>2</v>
      </c>
    </row>
    <row r="2190" spans="1:21" x14ac:dyDescent="0.4">
      <c r="A2190">
        <v>2188</v>
      </c>
      <c r="B2190" t="s">
        <v>12067</v>
      </c>
      <c r="C2190" s="1">
        <v>45078</v>
      </c>
      <c r="D2190" t="s">
        <v>3613</v>
      </c>
      <c r="E2190" t="s">
        <v>3614</v>
      </c>
      <c r="F2190">
        <v>10</v>
      </c>
      <c r="G2190">
        <v>10</v>
      </c>
      <c r="H2190">
        <v>40</v>
      </c>
      <c r="I2190">
        <v>20</v>
      </c>
      <c r="J2190">
        <v>10</v>
      </c>
      <c r="K2190">
        <v>48</v>
      </c>
      <c r="L2190">
        <v>50</v>
      </c>
      <c r="M2190">
        <v>55</v>
      </c>
      <c r="N2190">
        <v>0</v>
      </c>
      <c r="O2190">
        <v>1</v>
      </c>
      <c r="P2190">
        <v>11.96354167</v>
      </c>
      <c r="Q2190">
        <v>665</v>
      </c>
      <c r="R2190">
        <v>46300</v>
      </c>
      <c r="S2190">
        <v>576775</v>
      </c>
      <c r="T2190">
        <v>12.4573434125269</v>
      </c>
      <c r="U2190">
        <v>3</v>
      </c>
    </row>
    <row r="2191" spans="1:21" x14ac:dyDescent="0.4">
      <c r="A2191">
        <v>2189</v>
      </c>
      <c r="B2191" t="s">
        <v>12067</v>
      </c>
      <c r="C2191" s="1">
        <v>45078</v>
      </c>
      <c r="D2191" t="s">
        <v>3615</v>
      </c>
      <c r="E2191" t="s">
        <v>3616</v>
      </c>
      <c r="F2191">
        <v>10</v>
      </c>
      <c r="G2191">
        <v>20</v>
      </c>
      <c r="H2191">
        <v>40</v>
      </c>
      <c r="I2191">
        <v>20</v>
      </c>
      <c r="J2191">
        <v>10</v>
      </c>
      <c r="K2191">
        <v>47</v>
      </c>
      <c r="L2191">
        <v>50</v>
      </c>
      <c r="M2191">
        <v>56</v>
      </c>
      <c r="N2191">
        <v>1</v>
      </c>
      <c r="O2191">
        <v>1</v>
      </c>
      <c r="P2191">
        <v>16.005208329999999</v>
      </c>
      <c r="Q2191">
        <v>490</v>
      </c>
      <c r="R2191">
        <v>46300</v>
      </c>
      <c r="S2191">
        <v>842526</v>
      </c>
      <c r="T2191">
        <v>18.197105831533399</v>
      </c>
      <c r="U2191">
        <v>3</v>
      </c>
    </row>
    <row r="2192" spans="1:21" x14ac:dyDescent="0.4">
      <c r="A2192">
        <v>2190</v>
      </c>
      <c r="B2192" t="s">
        <v>12067</v>
      </c>
      <c r="C2192" s="1">
        <v>45078</v>
      </c>
      <c r="D2192" t="s">
        <v>3617</v>
      </c>
      <c r="E2192" t="s">
        <v>3618</v>
      </c>
      <c r="F2192">
        <v>10</v>
      </c>
      <c r="G2192">
        <v>10</v>
      </c>
      <c r="H2192">
        <v>40</v>
      </c>
      <c r="I2192">
        <v>20</v>
      </c>
      <c r="J2192">
        <v>10</v>
      </c>
      <c r="K2192">
        <v>23</v>
      </c>
      <c r="L2192">
        <v>19</v>
      </c>
      <c r="M2192">
        <v>21</v>
      </c>
      <c r="N2192">
        <v>2</v>
      </c>
      <c r="O2192">
        <v>1</v>
      </c>
      <c r="P2192">
        <v>19.893880209999999</v>
      </c>
      <c r="Q2192">
        <v>490</v>
      </c>
      <c r="R2192">
        <v>46300</v>
      </c>
      <c r="S2192">
        <v>2266452</v>
      </c>
      <c r="T2192">
        <v>48.951447084233202</v>
      </c>
      <c r="U2192">
        <v>3</v>
      </c>
    </row>
    <row r="2193" spans="1:21" x14ac:dyDescent="0.4">
      <c r="A2193">
        <v>2191</v>
      </c>
      <c r="B2193" t="s">
        <v>12067</v>
      </c>
      <c r="C2193" s="1">
        <v>45078</v>
      </c>
      <c r="D2193" t="s">
        <v>3619</v>
      </c>
      <c r="E2193" t="s">
        <v>3620</v>
      </c>
      <c r="F2193">
        <v>20</v>
      </c>
      <c r="G2193">
        <v>20</v>
      </c>
      <c r="H2193">
        <v>30</v>
      </c>
      <c r="I2193">
        <v>20</v>
      </c>
      <c r="J2193">
        <v>30</v>
      </c>
      <c r="K2193">
        <v>50</v>
      </c>
      <c r="L2193">
        <v>49</v>
      </c>
      <c r="M2193">
        <v>42</v>
      </c>
      <c r="N2193">
        <v>2</v>
      </c>
      <c r="O2193">
        <v>1</v>
      </c>
      <c r="P2193">
        <v>12.03982205</v>
      </c>
      <c r="Q2193">
        <v>630</v>
      </c>
      <c r="R2193">
        <v>46300</v>
      </c>
      <c r="S2193">
        <v>753175</v>
      </c>
      <c r="T2193">
        <v>16.267278617710499</v>
      </c>
      <c r="U2193">
        <v>3</v>
      </c>
    </row>
    <row r="2194" spans="1:21" x14ac:dyDescent="0.4">
      <c r="A2194">
        <v>2192</v>
      </c>
      <c r="B2194" t="s">
        <v>12067</v>
      </c>
      <c r="C2194" s="1">
        <v>45047</v>
      </c>
      <c r="D2194" t="s">
        <v>3621</v>
      </c>
      <c r="E2194" t="s">
        <v>3622</v>
      </c>
      <c r="F2194">
        <v>10</v>
      </c>
      <c r="G2194">
        <v>20</v>
      </c>
      <c r="H2194">
        <v>20</v>
      </c>
      <c r="I2194">
        <v>20</v>
      </c>
      <c r="J2194">
        <v>10</v>
      </c>
      <c r="K2194">
        <v>18</v>
      </c>
      <c r="L2194">
        <v>15</v>
      </c>
      <c r="M2194">
        <v>14</v>
      </c>
      <c r="N2194">
        <v>1</v>
      </c>
      <c r="O2194">
        <v>1</v>
      </c>
      <c r="P2194">
        <v>17.27712674</v>
      </c>
      <c r="Q2194">
        <v>615</v>
      </c>
      <c r="R2194">
        <v>39100</v>
      </c>
      <c r="S2194">
        <v>410602</v>
      </c>
      <c r="T2194">
        <v>10.5013299232736</v>
      </c>
      <c r="U2194">
        <v>3</v>
      </c>
    </row>
    <row r="2195" spans="1:21" x14ac:dyDescent="0.4">
      <c r="A2195">
        <v>2193</v>
      </c>
      <c r="B2195" t="s">
        <v>12067</v>
      </c>
      <c r="C2195" s="1">
        <v>45047</v>
      </c>
      <c r="D2195" t="s">
        <v>3623</v>
      </c>
      <c r="E2195" t="s">
        <v>3624</v>
      </c>
      <c r="F2195">
        <v>20</v>
      </c>
      <c r="G2195">
        <v>20</v>
      </c>
      <c r="H2195">
        <v>20</v>
      </c>
      <c r="I2195">
        <v>40</v>
      </c>
      <c r="J2195">
        <v>30</v>
      </c>
      <c r="K2195">
        <v>16</v>
      </c>
      <c r="L2195">
        <v>13</v>
      </c>
      <c r="M2195">
        <v>13</v>
      </c>
      <c r="N2195">
        <v>2</v>
      </c>
      <c r="O2195">
        <v>2</v>
      </c>
      <c r="P2195">
        <v>26.072699650000001</v>
      </c>
      <c r="Q2195">
        <v>575</v>
      </c>
      <c r="R2195">
        <v>39100</v>
      </c>
      <c r="S2195">
        <v>251554</v>
      </c>
      <c r="T2195">
        <v>6.4336061381074101</v>
      </c>
      <c r="U2195">
        <v>3</v>
      </c>
    </row>
    <row r="2196" spans="1:21" x14ac:dyDescent="0.4">
      <c r="A2196">
        <v>2194</v>
      </c>
      <c r="B2196" t="s">
        <v>12067</v>
      </c>
      <c r="C2196" s="1">
        <v>45047</v>
      </c>
      <c r="D2196" t="s">
        <v>3625</v>
      </c>
      <c r="E2196" t="s">
        <v>3626</v>
      </c>
      <c r="F2196">
        <v>20</v>
      </c>
      <c r="G2196">
        <v>20</v>
      </c>
      <c r="H2196">
        <v>20</v>
      </c>
      <c r="I2196">
        <v>20</v>
      </c>
      <c r="J2196">
        <v>30</v>
      </c>
      <c r="K2196">
        <v>19</v>
      </c>
      <c r="L2196">
        <v>17</v>
      </c>
      <c r="M2196">
        <v>18</v>
      </c>
      <c r="N2196">
        <v>0</v>
      </c>
      <c r="O2196">
        <v>2</v>
      </c>
      <c r="P2196">
        <v>27.07020399</v>
      </c>
      <c r="Q2196">
        <v>519</v>
      </c>
      <c r="R2196">
        <v>39100</v>
      </c>
      <c r="S2196">
        <v>415912</v>
      </c>
      <c r="T2196">
        <v>10.637135549872101</v>
      </c>
      <c r="U2196">
        <v>3</v>
      </c>
    </row>
    <row r="2197" spans="1:21" x14ac:dyDescent="0.4">
      <c r="A2197">
        <v>2195</v>
      </c>
      <c r="B2197" t="s">
        <v>12067</v>
      </c>
      <c r="C2197" s="1">
        <v>45047</v>
      </c>
      <c r="D2197" t="s">
        <v>3627</v>
      </c>
      <c r="E2197" t="s">
        <v>3628</v>
      </c>
      <c r="F2197">
        <v>10</v>
      </c>
      <c r="G2197">
        <v>20</v>
      </c>
      <c r="H2197">
        <v>30</v>
      </c>
      <c r="I2197">
        <v>20</v>
      </c>
      <c r="J2197">
        <v>20</v>
      </c>
      <c r="K2197">
        <v>28</v>
      </c>
      <c r="L2197">
        <v>29</v>
      </c>
      <c r="M2197">
        <v>11</v>
      </c>
      <c r="N2197">
        <v>2</v>
      </c>
      <c r="O2197">
        <v>1</v>
      </c>
      <c r="P2197">
        <v>19.129231770000001</v>
      </c>
      <c r="Q2197">
        <v>584</v>
      </c>
      <c r="R2197">
        <v>39100</v>
      </c>
      <c r="S2197">
        <v>32171</v>
      </c>
      <c r="T2197">
        <v>0.82278772378516596</v>
      </c>
      <c r="U2197">
        <v>1</v>
      </c>
    </row>
    <row r="2198" spans="1:21" x14ac:dyDescent="0.4">
      <c r="A2198">
        <v>2196</v>
      </c>
      <c r="B2198" t="s">
        <v>12067</v>
      </c>
      <c r="C2198" s="1">
        <v>45047</v>
      </c>
      <c r="D2198" t="s">
        <v>3629</v>
      </c>
      <c r="E2198" t="s">
        <v>3630</v>
      </c>
      <c r="F2198">
        <v>10</v>
      </c>
      <c r="G2198">
        <v>20</v>
      </c>
      <c r="H2198">
        <v>40</v>
      </c>
      <c r="I2198">
        <v>20</v>
      </c>
      <c r="J2198">
        <v>20</v>
      </c>
      <c r="K2198">
        <v>190</v>
      </c>
      <c r="L2198">
        <v>192</v>
      </c>
      <c r="M2198">
        <v>186</v>
      </c>
      <c r="N2198">
        <v>1</v>
      </c>
      <c r="O2198">
        <v>1</v>
      </c>
      <c r="P2198">
        <v>19.286675349999999</v>
      </c>
      <c r="Q2198">
        <v>488</v>
      </c>
      <c r="R2198">
        <v>39100</v>
      </c>
      <c r="S2198">
        <v>380966</v>
      </c>
      <c r="T2198">
        <v>9.7433759590792803</v>
      </c>
      <c r="U2198">
        <v>3</v>
      </c>
    </row>
    <row r="2199" spans="1:21" x14ac:dyDescent="0.4">
      <c r="A2199">
        <v>2197</v>
      </c>
      <c r="B2199" t="s">
        <v>12067</v>
      </c>
      <c r="C2199" s="1">
        <v>45047</v>
      </c>
      <c r="D2199" t="s">
        <v>3631</v>
      </c>
      <c r="E2199" t="s">
        <v>3632</v>
      </c>
      <c r="F2199">
        <v>10</v>
      </c>
      <c r="G2199">
        <v>20</v>
      </c>
      <c r="H2199">
        <v>20</v>
      </c>
      <c r="I2199">
        <v>20</v>
      </c>
      <c r="J2199">
        <v>20</v>
      </c>
      <c r="K2199">
        <v>241</v>
      </c>
      <c r="L2199">
        <v>181</v>
      </c>
      <c r="M2199">
        <v>53</v>
      </c>
      <c r="N2199">
        <v>2</v>
      </c>
      <c r="O2199">
        <v>1</v>
      </c>
      <c r="P2199">
        <v>11.07638889</v>
      </c>
      <c r="Q2199">
        <v>580</v>
      </c>
      <c r="R2199">
        <v>39100</v>
      </c>
      <c r="S2199">
        <v>21436</v>
      </c>
      <c r="T2199">
        <v>0.54823529411764704</v>
      </c>
      <c r="U2199">
        <v>1</v>
      </c>
    </row>
    <row r="2200" spans="1:21" x14ac:dyDescent="0.4">
      <c r="A2200">
        <v>2198</v>
      </c>
      <c r="B2200" t="s">
        <v>12067</v>
      </c>
      <c r="C2200" s="1">
        <v>45047</v>
      </c>
      <c r="D2200" t="s">
        <v>3633</v>
      </c>
      <c r="E2200" t="s">
        <v>3634</v>
      </c>
      <c r="F2200">
        <v>10</v>
      </c>
      <c r="G2200">
        <v>10</v>
      </c>
      <c r="H2200">
        <v>20</v>
      </c>
      <c r="I2200">
        <v>10</v>
      </c>
      <c r="J2200">
        <v>10</v>
      </c>
      <c r="K2200">
        <v>235</v>
      </c>
      <c r="L2200">
        <v>238</v>
      </c>
      <c r="M2200">
        <v>239</v>
      </c>
      <c r="N2200">
        <v>2</v>
      </c>
      <c r="O2200">
        <v>1</v>
      </c>
      <c r="P2200">
        <v>21.190755209999999</v>
      </c>
      <c r="Q2200">
        <v>482</v>
      </c>
      <c r="R2200">
        <v>39100</v>
      </c>
      <c r="S2200">
        <v>183546</v>
      </c>
      <c r="T2200">
        <v>4.6942710997442401</v>
      </c>
      <c r="U2200">
        <v>3</v>
      </c>
    </row>
    <row r="2201" spans="1:21" x14ac:dyDescent="0.4">
      <c r="A2201">
        <v>2199</v>
      </c>
      <c r="B2201" t="s">
        <v>12067</v>
      </c>
      <c r="C2201" s="1">
        <v>45047</v>
      </c>
      <c r="D2201" t="s">
        <v>3635</v>
      </c>
      <c r="E2201" t="s">
        <v>3636</v>
      </c>
      <c r="F2201">
        <v>10</v>
      </c>
      <c r="G2201">
        <v>10</v>
      </c>
      <c r="H2201">
        <v>10</v>
      </c>
      <c r="I2201">
        <v>20</v>
      </c>
      <c r="J2201">
        <v>20</v>
      </c>
      <c r="K2201">
        <v>236</v>
      </c>
      <c r="L2201">
        <v>231</v>
      </c>
      <c r="M2201">
        <v>227</v>
      </c>
      <c r="N2201">
        <v>1</v>
      </c>
      <c r="O2201">
        <v>1</v>
      </c>
      <c r="P2201">
        <v>11.504557289999999</v>
      </c>
      <c r="Q2201">
        <v>525</v>
      </c>
      <c r="R2201">
        <v>39100</v>
      </c>
      <c r="S2201">
        <v>21130</v>
      </c>
      <c r="T2201">
        <v>0.54040920716112495</v>
      </c>
      <c r="U2201">
        <v>1</v>
      </c>
    </row>
    <row r="2202" spans="1:21" x14ac:dyDescent="0.4">
      <c r="A2202">
        <v>2200</v>
      </c>
      <c r="B2202" t="s">
        <v>12067</v>
      </c>
      <c r="C2202" s="1">
        <v>45047</v>
      </c>
      <c r="D2202" t="s">
        <v>3637</v>
      </c>
      <c r="E2202" t="s">
        <v>3638</v>
      </c>
      <c r="F2202">
        <v>10</v>
      </c>
      <c r="G2202">
        <v>10</v>
      </c>
      <c r="H2202">
        <v>20</v>
      </c>
      <c r="I2202">
        <v>20</v>
      </c>
      <c r="J2202">
        <v>10</v>
      </c>
      <c r="K2202">
        <v>19</v>
      </c>
      <c r="L2202">
        <v>13</v>
      </c>
      <c r="M2202">
        <v>7</v>
      </c>
      <c r="N2202">
        <v>2</v>
      </c>
      <c r="O2202">
        <v>2</v>
      </c>
      <c r="P2202">
        <v>4.2328559029999999</v>
      </c>
      <c r="Q2202">
        <v>582</v>
      </c>
      <c r="R2202">
        <v>39100</v>
      </c>
      <c r="S2202">
        <v>437471</v>
      </c>
      <c r="T2202">
        <v>11.188516624040901</v>
      </c>
      <c r="U2202">
        <v>3</v>
      </c>
    </row>
    <row r="2203" spans="1:21" x14ac:dyDescent="0.4">
      <c r="A2203">
        <v>2201</v>
      </c>
      <c r="B2203" t="s">
        <v>12067</v>
      </c>
      <c r="C2203" s="1">
        <v>45017</v>
      </c>
      <c r="D2203" t="s">
        <v>3639</v>
      </c>
      <c r="E2203" t="s">
        <v>3640</v>
      </c>
      <c r="F2203">
        <v>10</v>
      </c>
      <c r="G2203">
        <v>10</v>
      </c>
      <c r="H2203">
        <v>10</v>
      </c>
      <c r="I2203">
        <v>20</v>
      </c>
      <c r="J2203">
        <v>10</v>
      </c>
      <c r="K2203">
        <v>22</v>
      </c>
      <c r="L2203">
        <v>25</v>
      </c>
      <c r="M2203">
        <v>25</v>
      </c>
      <c r="N2203">
        <v>1</v>
      </c>
      <c r="O2203">
        <v>2</v>
      </c>
      <c r="P2203">
        <v>18.409396699999999</v>
      </c>
      <c r="Q2203">
        <v>401</v>
      </c>
      <c r="R2203">
        <v>37200</v>
      </c>
      <c r="S2203">
        <v>529176</v>
      </c>
      <c r="T2203">
        <v>14.2251612903225</v>
      </c>
      <c r="U2203">
        <v>3</v>
      </c>
    </row>
    <row r="2204" spans="1:21" x14ac:dyDescent="0.4">
      <c r="A2204">
        <v>2202</v>
      </c>
      <c r="B2204" t="s">
        <v>12067</v>
      </c>
      <c r="C2204" s="1">
        <v>45017</v>
      </c>
      <c r="D2204" t="s">
        <v>3641</v>
      </c>
      <c r="E2204" t="s">
        <v>3642</v>
      </c>
      <c r="F2204">
        <v>10</v>
      </c>
      <c r="G2204">
        <v>10</v>
      </c>
      <c r="H2204">
        <v>10</v>
      </c>
      <c r="I2204">
        <v>10</v>
      </c>
      <c r="J2204">
        <v>10</v>
      </c>
      <c r="K2204">
        <v>106</v>
      </c>
      <c r="L2204">
        <v>74</v>
      </c>
      <c r="M2204">
        <v>83</v>
      </c>
      <c r="N2204">
        <v>1</v>
      </c>
      <c r="O2204">
        <v>1</v>
      </c>
      <c r="P2204">
        <v>17.789496530000001</v>
      </c>
      <c r="Q2204">
        <v>492</v>
      </c>
      <c r="R2204">
        <v>37200</v>
      </c>
      <c r="S2204">
        <v>242045</v>
      </c>
      <c r="T2204">
        <v>6.5065860215053704</v>
      </c>
      <c r="U2204">
        <v>3</v>
      </c>
    </row>
    <row r="2205" spans="1:21" x14ac:dyDescent="0.4">
      <c r="A2205">
        <v>2203</v>
      </c>
      <c r="B2205" t="s">
        <v>12067</v>
      </c>
      <c r="C2205" s="1">
        <v>45017</v>
      </c>
      <c r="D2205" t="s">
        <v>3643</v>
      </c>
      <c r="E2205" t="s">
        <v>3644</v>
      </c>
      <c r="F2205">
        <v>10</v>
      </c>
      <c r="G2205">
        <v>10</v>
      </c>
      <c r="H2205">
        <v>30</v>
      </c>
      <c r="I2205">
        <v>20</v>
      </c>
      <c r="J2205">
        <v>10</v>
      </c>
      <c r="K2205">
        <v>236</v>
      </c>
      <c r="L2205">
        <v>235</v>
      </c>
      <c r="M2205">
        <v>231</v>
      </c>
      <c r="N2205">
        <v>1</v>
      </c>
      <c r="O2205">
        <v>1</v>
      </c>
      <c r="P2205">
        <v>14.858181419999999</v>
      </c>
      <c r="Q2205">
        <v>638</v>
      </c>
      <c r="R2205">
        <v>37200</v>
      </c>
      <c r="S2205">
        <v>330248</v>
      </c>
      <c r="T2205">
        <v>8.8776344086021499</v>
      </c>
      <c r="U2205">
        <v>3</v>
      </c>
    </row>
    <row r="2206" spans="1:21" x14ac:dyDescent="0.4">
      <c r="A2206">
        <v>2204</v>
      </c>
      <c r="B2206" t="s">
        <v>12067</v>
      </c>
      <c r="C2206" s="1">
        <v>45017</v>
      </c>
      <c r="D2206" t="s">
        <v>3645</v>
      </c>
      <c r="E2206" t="s">
        <v>3646</v>
      </c>
      <c r="F2206">
        <v>10</v>
      </c>
      <c r="G2206">
        <v>20</v>
      </c>
      <c r="H2206">
        <v>40</v>
      </c>
      <c r="I2206">
        <v>30</v>
      </c>
      <c r="J2206">
        <v>10</v>
      </c>
      <c r="K2206">
        <v>23</v>
      </c>
      <c r="L2206">
        <v>48</v>
      </c>
      <c r="M2206">
        <v>73</v>
      </c>
      <c r="N2206">
        <v>1</v>
      </c>
      <c r="O2206">
        <v>1</v>
      </c>
      <c r="P2206">
        <v>19.000976560000002</v>
      </c>
      <c r="Q2206">
        <v>484</v>
      </c>
      <c r="R2206">
        <v>37200</v>
      </c>
      <c r="S2206">
        <v>8274</v>
      </c>
      <c r="T2206">
        <v>0.222419354838709</v>
      </c>
      <c r="U2206">
        <v>0</v>
      </c>
    </row>
    <row r="2207" spans="1:21" x14ac:dyDescent="0.4">
      <c r="A2207">
        <v>2205</v>
      </c>
      <c r="B2207" t="s">
        <v>12067</v>
      </c>
      <c r="C2207" s="1">
        <v>45017</v>
      </c>
      <c r="D2207" t="s">
        <v>3647</v>
      </c>
      <c r="E2207" t="s">
        <v>3648</v>
      </c>
      <c r="F2207">
        <v>10</v>
      </c>
      <c r="G2207">
        <v>20</v>
      </c>
      <c r="H2207">
        <v>40</v>
      </c>
      <c r="I2207">
        <v>20</v>
      </c>
      <c r="J2207">
        <v>30</v>
      </c>
      <c r="K2207">
        <v>14</v>
      </c>
      <c r="L2207">
        <v>27</v>
      </c>
      <c r="M2207">
        <v>28</v>
      </c>
      <c r="N2207">
        <v>2</v>
      </c>
      <c r="O2207">
        <v>1</v>
      </c>
      <c r="P2207">
        <v>4.9583333329999997</v>
      </c>
      <c r="Q2207">
        <v>389</v>
      </c>
      <c r="R2207">
        <v>37200</v>
      </c>
      <c r="S2207">
        <v>658742</v>
      </c>
      <c r="T2207">
        <v>17.708118279569799</v>
      </c>
      <c r="U2207">
        <v>3</v>
      </c>
    </row>
    <row r="2208" spans="1:21" x14ac:dyDescent="0.4">
      <c r="A2208">
        <v>2206</v>
      </c>
      <c r="B2208" t="s">
        <v>12067</v>
      </c>
      <c r="C2208" s="1">
        <v>45017</v>
      </c>
      <c r="D2208" t="s">
        <v>3649</v>
      </c>
      <c r="E2208" t="s">
        <v>3650</v>
      </c>
      <c r="F2208">
        <v>10</v>
      </c>
      <c r="G2208">
        <v>10</v>
      </c>
      <c r="H2208">
        <v>30</v>
      </c>
      <c r="I2208">
        <v>20</v>
      </c>
      <c r="J2208">
        <v>10</v>
      </c>
      <c r="K2208">
        <v>81</v>
      </c>
      <c r="L2208">
        <v>81</v>
      </c>
      <c r="M2208">
        <v>77</v>
      </c>
      <c r="N2208">
        <v>2</v>
      </c>
      <c r="O2208">
        <v>1</v>
      </c>
      <c r="P2208">
        <v>8.1409505210000006</v>
      </c>
      <c r="Q2208">
        <v>559</v>
      </c>
      <c r="R2208">
        <v>37200</v>
      </c>
      <c r="S2208">
        <v>157836</v>
      </c>
      <c r="T2208">
        <v>4.2429032258064501</v>
      </c>
      <c r="U2208">
        <v>3</v>
      </c>
    </row>
    <row r="2209" spans="1:21" x14ac:dyDescent="0.4">
      <c r="A2209">
        <v>2207</v>
      </c>
      <c r="B2209" t="s">
        <v>12067</v>
      </c>
      <c r="C2209" s="1">
        <v>44958</v>
      </c>
      <c r="D2209" t="s">
        <v>3651</v>
      </c>
      <c r="E2209" t="s">
        <v>3652</v>
      </c>
      <c r="F2209">
        <v>10</v>
      </c>
      <c r="G2209">
        <v>20</v>
      </c>
      <c r="H2209">
        <v>30</v>
      </c>
      <c r="I2209">
        <v>20</v>
      </c>
      <c r="J2209">
        <v>20</v>
      </c>
      <c r="K2209">
        <v>13</v>
      </c>
      <c r="L2209">
        <v>12</v>
      </c>
      <c r="M2209">
        <v>13</v>
      </c>
      <c r="N2209">
        <v>2</v>
      </c>
      <c r="O2209">
        <v>2</v>
      </c>
      <c r="P2209">
        <v>14.034722220000001</v>
      </c>
      <c r="Q2209">
        <v>577</v>
      </c>
      <c r="R2209">
        <v>30600</v>
      </c>
      <c r="S2209">
        <v>30320</v>
      </c>
      <c r="T2209">
        <v>0.99084967320261397</v>
      </c>
      <c r="U2209">
        <v>1</v>
      </c>
    </row>
    <row r="2210" spans="1:21" x14ac:dyDescent="0.4">
      <c r="A2210">
        <v>2208</v>
      </c>
      <c r="B2210" t="s">
        <v>12067</v>
      </c>
      <c r="C2210" s="1">
        <v>44958</v>
      </c>
      <c r="D2210" t="s">
        <v>3653</v>
      </c>
      <c r="E2210" t="s">
        <v>3654</v>
      </c>
      <c r="F2210">
        <v>20</v>
      </c>
      <c r="G2210">
        <v>20</v>
      </c>
      <c r="H2210">
        <v>30</v>
      </c>
      <c r="I2210">
        <v>20</v>
      </c>
      <c r="J2210">
        <v>40</v>
      </c>
      <c r="K2210">
        <v>34</v>
      </c>
      <c r="L2210">
        <v>21</v>
      </c>
      <c r="M2210">
        <v>40</v>
      </c>
      <c r="N2210">
        <v>0</v>
      </c>
      <c r="O2210">
        <v>1</v>
      </c>
      <c r="P2210">
        <v>6.8404947920000003</v>
      </c>
      <c r="Q2210">
        <v>514</v>
      </c>
      <c r="R2210">
        <v>30600</v>
      </c>
      <c r="S2210">
        <v>135753</v>
      </c>
      <c r="T2210">
        <v>4.4363725490196</v>
      </c>
      <c r="U2210">
        <v>3</v>
      </c>
    </row>
    <row r="2211" spans="1:21" x14ac:dyDescent="0.4">
      <c r="A2211">
        <v>2209</v>
      </c>
      <c r="B2211" t="s">
        <v>12067</v>
      </c>
      <c r="C2211" s="1">
        <v>44958</v>
      </c>
      <c r="D2211" t="s">
        <v>3655</v>
      </c>
      <c r="E2211" t="s">
        <v>3656</v>
      </c>
      <c r="F2211">
        <v>10</v>
      </c>
      <c r="G2211">
        <v>20</v>
      </c>
      <c r="H2211">
        <v>50</v>
      </c>
      <c r="I2211">
        <v>20</v>
      </c>
      <c r="J2211">
        <v>30</v>
      </c>
      <c r="K2211">
        <v>4</v>
      </c>
      <c r="L2211">
        <v>4</v>
      </c>
      <c r="M2211">
        <v>28</v>
      </c>
      <c r="N2211">
        <v>1</v>
      </c>
      <c r="O2211">
        <v>1</v>
      </c>
      <c r="P2211">
        <v>16.525716150000001</v>
      </c>
      <c r="Q2211">
        <v>866</v>
      </c>
      <c r="R2211">
        <v>30600</v>
      </c>
      <c r="S2211">
        <v>106258</v>
      </c>
      <c r="T2211">
        <v>3.4724836601307101</v>
      </c>
      <c r="U2211">
        <v>2</v>
      </c>
    </row>
    <row r="2212" spans="1:21" x14ac:dyDescent="0.4">
      <c r="A2212">
        <v>2210</v>
      </c>
      <c r="B2212" t="s">
        <v>12067</v>
      </c>
      <c r="C2212" s="1">
        <v>44958</v>
      </c>
      <c r="D2212" t="s">
        <v>3657</v>
      </c>
      <c r="E2212" t="s">
        <v>3658</v>
      </c>
      <c r="F2212">
        <v>10</v>
      </c>
      <c r="G2212">
        <v>10</v>
      </c>
      <c r="H2212">
        <v>30</v>
      </c>
      <c r="I2212">
        <v>10</v>
      </c>
      <c r="J2212">
        <v>10</v>
      </c>
      <c r="K2212">
        <v>12</v>
      </c>
      <c r="L2212">
        <v>10</v>
      </c>
      <c r="M2212">
        <v>16</v>
      </c>
      <c r="N2212">
        <v>1</v>
      </c>
      <c r="O2212">
        <v>1</v>
      </c>
      <c r="P2212">
        <v>15.75868056</v>
      </c>
      <c r="Q2212">
        <v>541</v>
      </c>
      <c r="R2212">
        <v>30600</v>
      </c>
      <c r="S2212">
        <v>184438</v>
      </c>
      <c r="T2212">
        <v>6.0273856209150303</v>
      </c>
      <c r="U2212">
        <v>3</v>
      </c>
    </row>
    <row r="2213" spans="1:21" x14ac:dyDescent="0.4">
      <c r="A2213">
        <v>2211</v>
      </c>
      <c r="B2213" t="s">
        <v>12067</v>
      </c>
      <c r="C2213" s="1">
        <v>44958</v>
      </c>
      <c r="D2213" t="s">
        <v>3659</v>
      </c>
      <c r="E2213" t="s">
        <v>3660</v>
      </c>
      <c r="F2213">
        <v>20</v>
      </c>
      <c r="G2213">
        <v>20</v>
      </c>
      <c r="H2213">
        <v>50</v>
      </c>
      <c r="I2213">
        <v>20</v>
      </c>
      <c r="J2213">
        <v>40</v>
      </c>
      <c r="K2213">
        <v>17</v>
      </c>
      <c r="L2213">
        <v>17</v>
      </c>
      <c r="M2213">
        <v>16</v>
      </c>
      <c r="N2213">
        <v>1</v>
      </c>
      <c r="O2213">
        <v>2</v>
      </c>
      <c r="P2213">
        <v>15.78016493</v>
      </c>
      <c r="Q2213">
        <v>629</v>
      </c>
      <c r="R2213">
        <v>30600</v>
      </c>
      <c r="S2213">
        <v>48913</v>
      </c>
      <c r="T2213">
        <v>1.5984640522875799</v>
      </c>
      <c r="U2213">
        <v>2</v>
      </c>
    </row>
    <row r="2214" spans="1:21" x14ac:dyDescent="0.4">
      <c r="A2214">
        <v>2212</v>
      </c>
      <c r="B2214" t="s">
        <v>12067</v>
      </c>
      <c r="C2214" s="1">
        <v>44927</v>
      </c>
      <c r="D2214" t="s">
        <v>3661</v>
      </c>
      <c r="E2214" t="s">
        <v>3662</v>
      </c>
      <c r="F2214">
        <v>20</v>
      </c>
      <c r="G2214">
        <v>10</v>
      </c>
      <c r="H2214">
        <v>50</v>
      </c>
      <c r="I2214">
        <v>20</v>
      </c>
      <c r="J2214">
        <v>30</v>
      </c>
      <c r="K2214">
        <v>57</v>
      </c>
      <c r="L2214">
        <v>51</v>
      </c>
      <c r="M2214">
        <v>43</v>
      </c>
      <c r="N2214">
        <v>0</v>
      </c>
      <c r="O2214">
        <v>2</v>
      </c>
      <c r="P2214">
        <v>16.469509550000001</v>
      </c>
      <c r="Q2214">
        <v>778</v>
      </c>
      <c r="R2214">
        <v>28900</v>
      </c>
      <c r="S2214">
        <v>153911</v>
      </c>
      <c r="T2214">
        <v>5.3256401384082999</v>
      </c>
      <c r="U2214">
        <v>3</v>
      </c>
    </row>
    <row r="2215" spans="1:21" x14ac:dyDescent="0.4">
      <c r="A2215">
        <v>2213</v>
      </c>
      <c r="B2215" t="s">
        <v>12067</v>
      </c>
      <c r="C2215" s="1">
        <v>44927</v>
      </c>
      <c r="D2215" t="s">
        <v>3663</v>
      </c>
      <c r="E2215" t="s">
        <v>3664</v>
      </c>
      <c r="F2215">
        <v>10</v>
      </c>
      <c r="G2215">
        <v>20</v>
      </c>
      <c r="H2215">
        <v>20</v>
      </c>
      <c r="I2215">
        <v>20</v>
      </c>
      <c r="J2215">
        <v>30</v>
      </c>
      <c r="K2215">
        <v>15</v>
      </c>
      <c r="L2215">
        <v>14</v>
      </c>
      <c r="M2215">
        <v>14</v>
      </c>
      <c r="N2215">
        <v>1</v>
      </c>
      <c r="O2215">
        <v>1</v>
      </c>
      <c r="P2215">
        <v>27.533745660000001</v>
      </c>
      <c r="Q2215">
        <v>809</v>
      </c>
      <c r="R2215">
        <v>28900</v>
      </c>
      <c r="S2215">
        <v>30086</v>
      </c>
      <c r="T2215">
        <v>1.0410380622837301</v>
      </c>
      <c r="U2215">
        <v>1</v>
      </c>
    </row>
    <row r="2216" spans="1:21" x14ac:dyDescent="0.4">
      <c r="A2216">
        <v>2214</v>
      </c>
      <c r="B2216" t="s">
        <v>12067</v>
      </c>
      <c r="C2216" s="1">
        <v>44927</v>
      </c>
      <c r="D2216" t="s">
        <v>3665</v>
      </c>
      <c r="E2216" t="s">
        <v>3666</v>
      </c>
      <c r="F2216">
        <v>10</v>
      </c>
      <c r="G2216">
        <v>10</v>
      </c>
      <c r="H2216">
        <v>30</v>
      </c>
      <c r="I2216">
        <v>20</v>
      </c>
      <c r="J2216">
        <v>10</v>
      </c>
      <c r="K2216">
        <v>252</v>
      </c>
      <c r="L2216">
        <v>2</v>
      </c>
      <c r="M2216">
        <v>48</v>
      </c>
      <c r="N2216">
        <v>2</v>
      </c>
      <c r="O2216">
        <v>1</v>
      </c>
      <c r="P2216">
        <v>14.51074219</v>
      </c>
      <c r="Q2216">
        <v>592</v>
      </c>
      <c r="R2216">
        <v>28900</v>
      </c>
      <c r="S2216">
        <v>143837</v>
      </c>
      <c r="T2216">
        <v>4.9770588235294104</v>
      </c>
      <c r="U2216">
        <v>3</v>
      </c>
    </row>
    <row r="2217" spans="1:21" x14ac:dyDescent="0.4">
      <c r="A2217">
        <v>2215</v>
      </c>
      <c r="B2217" t="s">
        <v>12067</v>
      </c>
      <c r="C2217" s="1">
        <v>44927</v>
      </c>
      <c r="D2217" t="s">
        <v>3667</v>
      </c>
      <c r="E2217" t="s">
        <v>3668</v>
      </c>
      <c r="F2217">
        <v>20</v>
      </c>
      <c r="G2217">
        <v>10</v>
      </c>
      <c r="H2217">
        <v>20</v>
      </c>
      <c r="I2217">
        <v>20</v>
      </c>
      <c r="J2217">
        <v>50</v>
      </c>
      <c r="K2217">
        <v>245</v>
      </c>
      <c r="L2217">
        <v>231</v>
      </c>
      <c r="M2217">
        <v>204</v>
      </c>
      <c r="N2217">
        <v>2</v>
      </c>
      <c r="O2217">
        <v>0</v>
      </c>
      <c r="P2217">
        <v>7.2543402779999999</v>
      </c>
      <c r="Q2217">
        <v>612</v>
      </c>
      <c r="R2217">
        <v>28900</v>
      </c>
      <c r="S2217">
        <v>858410</v>
      </c>
      <c r="T2217">
        <v>29.7027681660899</v>
      </c>
      <c r="U2217">
        <v>3</v>
      </c>
    </row>
    <row r="2218" spans="1:21" x14ac:dyDescent="0.4">
      <c r="A2218">
        <v>2216</v>
      </c>
      <c r="B2218" t="s">
        <v>12067</v>
      </c>
      <c r="C2218" s="1">
        <v>44896</v>
      </c>
      <c r="D2218" t="s">
        <v>3669</v>
      </c>
      <c r="E2218" t="s">
        <v>3670</v>
      </c>
      <c r="F2218">
        <v>10</v>
      </c>
      <c r="G2218">
        <v>20</v>
      </c>
      <c r="H2218">
        <v>20</v>
      </c>
      <c r="I2218">
        <v>20</v>
      </c>
      <c r="J2218">
        <v>10</v>
      </c>
      <c r="K2218">
        <v>15</v>
      </c>
      <c r="L2218">
        <v>17</v>
      </c>
      <c r="M2218">
        <v>19</v>
      </c>
      <c r="N2218">
        <v>2</v>
      </c>
      <c r="O2218">
        <v>1</v>
      </c>
      <c r="P2218">
        <v>4.1471354170000003</v>
      </c>
      <c r="Q2218">
        <v>316</v>
      </c>
      <c r="R2218">
        <v>26500</v>
      </c>
      <c r="S2218">
        <v>20430</v>
      </c>
      <c r="T2218">
        <v>0.77094339622641495</v>
      </c>
      <c r="U2218">
        <v>1</v>
      </c>
    </row>
    <row r="2219" spans="1:21" x14ac:dyDescent="0.4">
      <c r="A2219">
        <v>2217</v>
      </c>
      <c r="B2219" t="s">
        <v>12067</v>
      </c>
      <c r="C2219" s="1">
        <v>44896</v>
      </c>
      <c r="D2219" t="s">
        <v>3671</v>
      </c>
      <c r="E2219" t="s">
        <v>3672</v>
      </c>
      <c r="F2219">
        <v>10</v>
      </c>
      <c r="G2219">
        <v>10</v>
      </c>
      <c r="H2219">
        <v>30</v>
      </c>
      <c r="I2219">
        <v>20</v>
      </c>
      <c r="J2219">
        <v>10</v>
      </c>
      <c r="K2219">
        <v>229</v>
      </c>
      <c r="L2219">
        <v>229</v>
      </c>
      <c r="M2219">
        <v>229</v>
      </c>
      <c r="N2219">
        <v>2</v>
      </c>
      <c r="O2219">
        <v>1</v>
      </c>
      <c r="P2219">
        <v>12.00390625</v>
      </c>
      <c r="Q2219">
        <v>276</v>
      </c>
      <c r="R2219">
        <v>26500</v>
      </c>
      <c r="S2219">
        <v>168403</v>
      </c>
      <c r="T2219">
        <v>6.35483018867924</v>
      </c>
      <c r="U2219">
        <v>3</v>
      </c>
    </row>
    <row r="2220" spans="1:21" x14ac:dyDescent="0.4">
      <c r="A2220">
        <v>2218</v>
      </c>
      <c r="B2220" t="s">
        <v>12067</v>
      </c>
      <c r="C2220" s="1">
        <v>44896</v>
      </c>
      <c r="D2220" t="s">
        <v>3673</v>
      </c>
      <c r="F2220">
        <v>10</v>
      </c>
      <c r="G2220">
        <v>10</v>
      </c>
      <c r="H2220">
        <v>20</v>
      </c>
      <c r="I2220">
        <v>30</v>
      </c>
      <c r="J2220">
        <v>10</v>
      </c>
      <c r="K2220">
        <v>10</v>
      </c>
      <c r="L2220">
        <v>20</v>
      </c>
      <c r="M2220">
        <v>20</v>
      </c>
      <c r="N2220">
        <v>0</v>
      </c>
      <c r="O2220">
        <v>1</v>
      </c>
      <c r="P2220">
        <v>0</v>
      </c>
      <c r="Q2220">
        <v>544</v>
      </c>
      <c r="R2220">
        <v>26500</v>
      </c>
      <c r="S2220">
        <v>170538</v>
      </c>
      <c r="T2220">
        <v>6.4353962264150901</v>
      </c>
      <c r="U2220">
        <v>3</v>
      </c>
    </row>
    <row r="2221" spans="1:21" x14ac:dyDescent="0.4">
      <c r="A2221">
        <v>2219</v>
      </c>
      <c r="B2221" t="s">
        <v>12067</v>
      </c>
      <c r="C2221" s="1">
        <v>44866</v>
      </c>
      <c r="D2221" t="s">
        <v>3674</v>
      </c>
      <c r="E2221" t="s">
        <v>3675</v>
      </c>
      <c r="F2221">
        <v>10</v>
      </c>
      <c r="G2221">
        <v>10</v>
      </c>
      <c r="H2221">
        <v>20</v>
      </c>
      <c r="I2221">
        <v>20</v>
      </c>
      <c r="J2221">
        <v>20</v>
      </c>
      <c r="K2221">
        <v>54</v>
      </c>
      <c r="L2221">
        <v>52</v>
      </c>
      <c r="M2221">
        <v>48</v>
      </c>
      <c r="N2221">
        <v>1</v>
      </c>
      <c r="O2221">
        <v>2</v>
      </c>
      <c r="P2221">
        <v>9.4469401039999994</v>
      </c>
      <c r="Q2221">
        <v>615</v>
      </c>
      <c r="R2221">
        <v>26200</v>
      </c>
      <c r="S2221">
        <v>34552</v>
      </c>
      <c r="T2221">
        <v>1.31877862595419</v>
      </c>
      <c r="U2221">
        <v>2</v>
      </c>
    </row>
    <row r="2222" spans="1:21" x14ac:dyDescent="0.4">
      <c r="A2222">
        <v>2220</v>
      </c>
      <c r="B2222" t="s">
        <v>12067</v>
      </c>
      <c r="C2222" s="1">
        <v>44835</v>
      </c>
      <c r="D2222" t="s">
        <v>3676</v>
      </c>
      <c r="E2222" t="s">
        <v>3677</v>
      </c>
      <c r="F2222">
        <v>20</v>
      </c>
      <c r="G2222">
        <v>10</v>
      </c>
      <c r="H2222">
        <v>10</v>
      </c>
      <c r="I2222">
        <v>10</v>
      </c>
      <c r="J2222">
        <v>10</v>
      </c>
      <c r="K2222">
        <v>15</v>
      </c>
      <c r="L2222">
        <v>13</v>
      </c>
      <c r="M2222">
        <v>13</v>
      </c>
      <c r="N2222">
        <v>1</v>
      </c>
      <c r="O2222">
        <v>2</v>
      </c>
      <c r="P2222">
        <v>0</v>
      </c>
      <c r="Q2222">
        <v>484</v>
      </c>
      <c r="R2222">
        <v>22000</v>
      </c>
      <c r="S2222">
        <v>14428</v>
      </c>
      <c r="T2222">
        <v>0.65581818181818097</v>
      </c>
      <c r="U2222">
        <v>1</v>
      </c>
    </row>
    <row r="2223" spans="1:21" x14ac:dyDescent="0.4">
      <c r="A2223">
        <v>2221</v>
      </c>
      <c r="B2223" t="s">
        <v>12067</v>
      </c>
      <c r="C2223" s="1">
        <v>44805</v>
      </c>
      <c r="D2223" t="s">
        <v>3678</v>
      </c>
      <c r="E2223" t="s">
        <v>3679</v>
      </c>
      <c r="F2223">
        <v>10</v>
      </c>
      <c r="G2223">
        <v>10</v>
      </c>
      <c r="H2223">
        <v>50</v>
      </c>
      <c r="I2223">
        <v>10</v>
      </c>
      <c r="J2223">
        <v>10</v>
      </c>
      <c r="K2223">
        <v>29</v>
      </c>
      <c r="L2223">
        <v>21</v>
      </c>
      <c r="M2223">
        <v>14</v>
      </c>
      <c r="N2223">
        <v>2</v>
      </c>
      <c r="O2223">
        <v>1</v>
      </c>
      <c r="P2223">
        <v>6.166015625</v>
      </c>
      <c r="Q2223">
        <v>70</v>
      </c>
      <c r="R2223">
        <v>8310</v>
      </c>
      <c r="S2223">
        <v>723213</v>
      </c>
      <c r="T2223">
        <v>87.029241877256297</v>
      </c>
      <c r="U2223">
        <v>3</v>
      </c>
    </row>
    <row r="2224" spans="1:21" x14ac:dyDescent="0.4">
      <c r="A2224">
        <v>2222</v>
      </c>
      <c r="B2224" t="s">
        <v>12067</v>
      </c>
      <c r="C2224" s="1">
        <v>44805</v>
      </c>
      <c r="D2224" t="s">
        <v>3680</v>
      </c>
      <c r="E2224" t="s">
        <v>3681</v>
      </c>
      <c r="F2224">
        <v>20</v>
      </c>
      <c r="G2224">
        <v>20</v>
      </c>
      <c r="H2224">
        <v>50</v>
      </c>
      <c r="I2224">
        <v>20</v>
      </c>
      <c r="J2224">
        <v>30</v>
      </c>
      <c r="K2224">
        <v>230</v>
      </c>
      <c r="L2224">
        <v>232</v>
      </c>
      <c r="M2224">
        <v>220</v>
      </c>
      <c r="N2224">
        <v>1</v>
      </c>
      <c r="O2224">
        <v>0</v>
      </c>
      <c r="P2224">
        <v>13.25651042</v>
      </c>
      <c r="Q2224">
        <v>255</v>
      </c>
      <c r="R2224">
        <v>8310</v>
      </c>
      <c r="S2224">
        <v>631018</v>
      </c>
      <c r="T2224">
        <v>75.934777376654594</v>
      </c>
      <c r="U2224">
        <v>3</v>
      </c>
    </row>
    <row r="2225" spans="1:21" x14ac:dyDescent="0.4">
      <c r="A2225">
        <v>2223</v>
      </c>
      <c r="B2225" t="s">
        <v>12067</v>
      </c>
      <c r="C2225" s="1">
        <v>44805</v>
      </c>
      <c r="D2225" t="s">
        <v>3682</v>
      </c>
      <c r="E2225" t="s">
        <v>3683</v>
      </c>
      <c r="F2225">
        <v>10</v>
      </c>
      <c r="G2225">
        <v>10</v>
      </c>
      <c r="H2225">
        <v>20</v>
      </c>
      <c r="I2225">
        <v>20</v>
      </c>
      <c r="J2225">
        <v>30</v>
      </c>
      <c r="K2225">
        <v>86</v>
      </c>
      <c r="L2225">
        <v>80</v>
      </c>
      <c r="M2225">
        <v>75</v>
      </c>
      <c r="N2225">
        <v>1</v>
      </c>
      <c r="O2225">
        <v>1</v>
      </c>
      <c r="P2225">
        <v>0</v>
      </c>
      <c r="Q2225">
        <v>521</v>
      </c>
      <c r="R2225">
        <v>8310</v>
      </c>
      <c r="S2225">
        <v>17895</v>
      </c>
      <c r="T2225">
        <v>2.1534296028880799</v>
      </c>
      <c r="U2225">
        <v>2</v>
      </c>
    </row>
    <row r="2226" spans="1:21" x14ac:dyDescent="0.4">
      <c r="A2226">
        <v>2224</v>
      </c>
      <c r="B2226" t="s">
        <v>12067</v>
      </c>
      <c r="C2226" s="1">
        <v>44774</v>
      </c>
      <c r="D2226" t="s">
        <v>3684</v>
      </c>
      <c r="E2226" t="s">
        <v>3685</v>
      </c>
      <c r="F2226">
        <v>10</v>
      </c>
      <c r="G2226">
        <v>10</v>
      </c>
      <c r="H2226">
        <v>10</v>
      </c>
      <c r="I2226">
        <v>20</v>
      </c>
      <c r="J2226">
        <v>30</v>
      </c>
      <c r="K2226">
        <v>24</v>
      </c>
      <c r="L2226">
        <v>21</v>
      </c>
      <c r="M2226">
        <v>20</v>
      </c>
      <c r="N2226">
        <v>0</v>
      </c>
      <c r="O2226">
        <v>1</v>
      </c>
      <c r="P2226">
        <v>18.334418400000001</v>
      </c>
      <c r="Q2226">
        <v>583</v>
      </c>
      <c r="R2226">
        <v>8200</v>
      </c>
      <c r="S2226">
        <v>18404</v>
      </c>
      <c r="T2226">
        <v>2.2443902439024299</v>
      </c>
      <c r="U2226">
        <v>2</v>
      </c>
    </row>
    <row r="2227" spans="1:21" x14ac:dyDescent="0.4">
      <c r="A2227">
        <v>2225</v>
      </c>
      <c r="B2227" t="s">
        <v>12067</v>
      </c>
      <c r="C2227" s="1">
        <v>44743</v>
      </c>
      <c r="D2227" t="s">
        <v>3686</v>
      </c>
      <c r="E2227" t="s">
        <v>3687</v>
      </c>
      <c r="F2227">
        <v>20</v>
      </c>
      <c r="G2227">
        <v>10</v>
      </c>
      <c r="H2227">
        <v>20</v>
      </c>
      <c r="I2227">
        <v>20</v>
      </c>
      <c r="J2227">
        <v>30</v>
      </c>
      <c r="K2227">
        <v>241</v>
      </c>
      <c r="L2227">
        <v>240</v>
      </c>
      <c r="M2227">
        <v>240</v>
      </c>
      <c r="N2227">
        <v>2</v>
      </c>
      <c r="O2227">
        <v>2</v>
      </c>
      <c r="P2227">
        <v>10.428276909999999</v>
      </c>
      <c r="Q2227">
        <v>687</v>
      </c>
      <c r="R2227">
        <v>8070</v>
      </c>
      <c r="S2227">
        <v>1852196</v>
      </c>
      <c r="T2227">
        <v>229.51623296158601</v>
      </c>
      <c r="U2227">
        <v>3</v>
      </c>
    </row>
    <row r="2228" spans="1:21" x14ac:dyDescent="0.4">
      <c r="A2228">
        <v>2226</v>
      </c>
      <c r="B2228" t="s">
        <v>12067</v>
      </c>
      <c r="C2228" s="1">
        <v>44743</v>
      </c>
      <c r="D2228" t="s">
        <v>3688</v>
      </c>
      <c r="E2228" t="s">
        <v>3689</v>
      </c>
      <c r="F2228">
        <v>40</v>
      </c>
      <c r="G2228">
        <v>20</v>
      </c>
      <c r="H2228">
        <v>20</v>
      </c>
      <c r="I2228">
        <v>20</v>
      </c>
      <c r="J2228">
        <v>30</v>
      </c>
      <c r="K2228">
        <v>234</v>
      </c>
      <c r="L2228">
        <v>239</v>
      </c>
      <c r="M2228">
        <v>235</v>
      </c>
      <c r="N2228">
        <v>1</v>
      </c>
      <c r="O2228">
        <v>2</v>
      </c>
      <c r="P2228">
        <v>19.069661459999999</v>
      </c>
      <c r="Q2228">
        <v>609</v>
      </c>
      <c r="R2228">
        <v>8070</v>
      </c>
      <c r="S2228">
        <v>22900</v>
      </c>
      <c r="T2228">
        <v>2.83767038413878</v>
      </c>
      <c r="U2228">
        <v>2</v>
      </c>
    </row>
    <row r="2229" spans="1:21" x14ac:dyDescent="0.4">
      <c r="A2229">
        <v>2227</v>
      </c>
      <c r="B2229" t="s">
        <v>12067</v>
      </c>
      <c r="C2229" s="1">
        <v>44713</v>
      </c>
      <c r="D2229" t="s">
        <v>3690</v>
      </c>
      <c r="E2229" t="s">
        <v>3691</v>
      </c>
      <c r="F2229">
        <v>10</v>
      </c>
      <c r="G2229">
        <v>10</v>
      </c>
      <c r="H2229">
        <v>20</v>
      </c>
      <c r="I2229">
        <v>20</v>
      </c>
      <c r="J2229">
        <v>20</v>
      </c>
      <c r="K2229">
        <v>13</v>
      </c>
      <c r="L2229">
        <v>12</v>
      </c>
      <c r="M2229">
        <v>15</v>
      </c>
      <c r="N2229">
        <v>2</v>
      </c>
      <c r="O2229">
        <v>1</v>
      </c>
      <c r="P2229">
        <v>5.2645399309999998</v>
      </c>
      <c r="Q2229">
        <v>304</v>
      </c>
      <c r="R2229">
        <v>6900</v>
      </c>
      <c r="S2229">
        <v>22277</v>
      </c>
      <c r="T2229">
        <v>3.2285507246376799</v>
      </c>
      <c r="U2229">
        <v>2</v>
      </c>
    </row>
    <row r="2230" spans="1:21" x14ac:dyDescent="0.4">
      <c r="A2230">
        <v>2228</v>
      </c>
      <c r="B2230" t="s">
        <v>12067</v>
      </c>
      <c r="C2230" s="1">
        <v>44682</v>
      </c>
      <c r="D2230" t="s">
        <v>3692</v>
      </c>
      <c r="E2230" t="s">
        <v>3693</v>
      </c>
      <c r="F2230">
        <v>20</v>
      </c>
      <c r="G2230">
        <v>10</v>
      </c>
      <c r="H2230">
        <v>20</v>
      </c>
      <c r="I2230">
        <v>20</v>
      </c>
      <c r="J2230">
        <v>10</v>
      </c>
      <c r="K2230">
        <v>132</v>
      </c>
      <c r="L2230">
        <v>127</v>
      </c>
      <c r="M2230">
        <v>122</v>
      </c>
      <c r="N2230">
        <v>2</v>
      </c>
      <c r="O2230">
        <v>1</v>
      </c>
      <c r="P2230">
        <v>6.2770182290000003</v>
      </c>
      <c r="Q2230">
        <v>515</v>
      </c>
      <c r="R2230">
        <v>6920</v>
      </c>
      <c r="S2230">
        <v>29487</v>
      </c>
      <c r="T2230">
        <v>4.2611271676300504</v>
      </c>
      <c r="U2230">
        <v>3</v>
      </c>
    </row>
    <row r="2231" spans="1:21" x14ac:dyDescent="0.4">
      <c r="A2231">
        <v>2229</v>
      </c>
      <c r="B2231" t="s">
        <v>12067</v>
      </c>
      <c r="C2231" s="1">
        <v>44652</v>
      </c>
      <c r="D2231" t="s">
        <v>3694</v>
      </c>
      <c r="E2231" t="s">
        <v>3695</v>
      </c>
      <c r="F2231">
        <v>20</v>
      </c>
      <c r="G2231">
        <v>20</v>
      </c>
      <c r="H2231">
        <v>40</v>
      </c>
      <c r="I2231">
        <v>20</v>
      </c>
      <c r="J2231">
        <v>40</v>
      </c>
      <c r="K2231">
        <v>22</v>
      </c>
      <c r="L2231">
        <v>19</v>
      </c>
      <c r="M2231">
        <v>13</v>
      </c>
      <c r="N2231">
        <v>1</v>
      </c>
      <c r="O2231">
        <v>1</v>
      </c>
      <c r="P2231">
        <v>3.928710937</v>
      </c>
      <c r="Q2231">
        <v>482</v>
      </c>
      <c r="R2231">
        <v>6860</v>
      </c>
      <c r="S2231">
        <v>29168</v>
      </c>
      <c r="T2231">
        <v>4.2518950437317704</v>
      </c>
      <c r="U2231">
        <v>3</v>
      </c>
    </row>
    <row r="2232" spans="1:21" x14ac:dyDescent="0.4">
      <c r="A2232">
        <v>2230</v>
      </c>
      <c r="B2232" t="s">
        <v>12067</v>
      </c>
      <c r="C2232" s="1">
        <v>44562</v>
      </c>
      <c r="D2232" t="s">
        <v>3696</v>
      </c>
      <c r="E2232" t="s">
        <v>3697</v>
      </c>
      <c r="F2232">
        <v>10</v>
      </c>
      <c r="G2232">
        <v>20</v>
      </c>
      <c r="H2232">
        <v>20</v>
      </c>
      <c r="I2232">
        <v>20</v>
      </c>
      <c r="J2232">
        <v>20</v>
      </c>
      <c r="K2232">
        <v>28</v>
      </c>
      <c r="L2232">
        <v>50</v>
      </c>
      <c r="M2232">
        <v>74</v>
      </c>
      <c r="N2232">
        <v>2</v>
      </c>
      <c r="O2232">
        <v>0</v>
      </c>
      <c r="P2232">
        <v>8.0485026039999994</v>
      </c>
      <c r="Q2232">
        <v>678</v>
      </c>
      <c r="R2232">
        <v>6840</v>
      </c>
      <c r="S2232">
        <v>15940</v>
      </c>
      <c r="T2232">
        <v>2.33040935672514</v>
      </c>
      <c r="U2232">
        <v>2</v>
      </c>
    </row>
    <row r="2233" spans="1:21" x14ac:dyDescent="0.4">
      <c r="A2233">
        <v>2231</v>
      </c>
      <c r="B2233" t="s">
        <v>12067</v>
      </c>
      <c r="C2233" s="1">
        <v>44501</v>
      </c>
      <c r="D2233" t="s">
        <v>3698</v>
      </c>
      <c r="E2233" t="s">
        <v>3699</v>
      </c>
      <c r="F2233">
        <v>10</v>
      </c>
      <c r="G2233">
        <v>20</v>
      </c>
      <c r="H2233">
        <v>20</v>
      </c>
      <c r="I2233">
        <v>30</v>
      </c>
      <c r="J2233">
        <v>20</v>
      </c>
      <c r="K2233">
        <v>54</v>
      </c>
      <c r="L2233">
        <v>53</v>
      </c>
      <c r="M2233">
        <v>55</v>
      </c>
      <c r="N2233">
        <v>1</v>
      </c>
      <c r="O2233">
        <v>1</v>
      </c>
      <c r="P2233">
        <v>20.52539063</v>
      </c>
      <c r="Q2233">
        <v>518</v>
      </c>
      <c r="R2233">
        <v>6390</v>
      </c>
      <c r="S2233">
        <v>69769</v>
      </c>
      <c r="T2233">
        <v>10.9184663536776</v>
      </c>
      <c r="U2233">
        <v>3</v>
      </c>
    </row>
    <row r="2234" spans="1:21" x14ac:dyDescent="0.4">
      <c r="A2234">
        <v>2232</v>
      </c>
      <c r="B2234" t="s">
        <v>12067</v>
      </c>
      <c r="C2234" s="1">
        <v>44470</v>
      </c>
      <c r="D2234" t="s">
        <v>3700</v>
      </c>
      <c r="E2234" t="s">
        <v>3701</v>
      </c>
      <c r="F2234">
        <v>20</v>
      </c>
      <c r="G2234">
        <v>10</v>
      </c>
      <c r="H2234">
        <v>40</v>
      </c>
      <c r="I2234">
        <v>20</v>
      </c>
      <c r="J2234">
        <v>20</v>
      </c>
      <c r="K2234">
        <v>22</v>
      </c>
      <c r="L2234">
        <v>14</v>
      </c>
      <c r="M2234">
        <v>8</v>
      </c>
      <c r="N2234">
        <v>2</v>
      </c>
      <c r="O2234">
        <v>1</v>
      </c>
      <c r="P2234">
        <v>25.75412326</v>
      </c>
      <c r="Q2234">
        <v>425</v>
      </c>
      <c r="R2234">
        <v>5440</v>
      </c>
      <c r="S2234">
        <v>124541</v>
      </c>
      <c r="T2234">
        <v>22.8935661764705</v>
      </c>
      <c r="U2234">
        <v>3</v>
      </c>
    </row>
    <row r="2235" spans="1:21" x14ac:dyDescent="0.4">
      <c r="A2235">
        <v>2233</v>
      </c>
      <c r="B2235" t="s">
        <v>12067</v>
      </c>
      <c r="C2235" s="1">
        <v>44470</v>
      </c>
      <c r="D2235" t="s">
        <v>3702</v>
      </c>
      <c r="E2235" t="s">
        <v>3703</v>
      </c>
      <c r="F2235">
        <v>10</v>
      </c>
      <c r="G2235">
        <v>10</v>
      </c>
      <c r="H2235">
        <v>20</v>
      </c>
      <c r="I2235">
        <v>20</v>
      </c>
      <c r="J2235">
        <v>20</v>
      </c>
      <c r="K2235">
        <v>18</v>
      </c>
      <c r="L2235">
        <v>13</v>
      </c>
      <c r="M2235">
        <v>13</v>
      </c>
      <c r="N2235">
        <v>2</v>
      </c>
      <c r="O2235">
        <v>0</v>
      </c>
      <c r="P2235">
        <v>19.907877599999999</v>
      </c>
      <c r="Q2235">
        <v>537</v>
      </c>
      <c r="R2235">
        <v>5440</v>
      </c>
      <c r="S2235">
        <v>119626</v>
      </c>
      <c r="T2235">
        <v>21.990073529411699</v>
      </c>
      <c r="U2235">
        <v>3</v>
      </c>
    </row>
    <row r="2236" spans="1:21" x14ac:dyDescent="0.4">
      <c r="A2236">
        <v>2234</v>
      </c>
      <c r="B2236" t="s">
        <v>12067</v>
      </c>
      <c r="C2236" s="1">
        <v>44440</v>
      </c>
      <c r="D2236" t="s">
        <v>3704</v>
      </c>
      <c r="E2236" t="s">
        <v>3705</v>
      </c>
      <c r="F2236">
        <v>10</v>
      </c>
      <c r="G2236">
        <v>20</v>
      </c>
      <c r="H2236">
        <v>20</v>
      </c>
      <c r="I2236">
        <v>20</v>
      </c>
      <c r="J2236">
        <v>20</v>
      </c>
      <c r="K2236">
        <v>143</v>
      </c>
      <c r="L2236">
        <v>123</v>
      </c>
      <c r="M2236">
        <v>94</v>
      </c>
      <c r="N2236">
        <v>2</v>
      </c>
      <c r="O2236">
        <v>1</v>
      </c>
      <c r="P2236">
        <v>31.502929689999998</v>
      </c>
      <c r="Q2236">
        <v>593</v>
      </c>
      <c r="R2236">
        <v>1740</v>
      </c>
      <c r="S2236">
        <v>1071729</v>
      </c>
      <c r="T2236">
        <v>615.93620689655097</v>
      </c>
      <c r="U2236">
        <v>3</v>
      </c>
    </row>
    <row r="2237" spans="1:21" x14ac:dyDescent="0.4">
      <c r="A2237">
        <v>2235</v>
      </c>
      <c r="B2237" t="s">
        <v>12067</v>
      </c>
      <c r="C2237" s="1">
        <v>44440</v>
      </c>
      <c r="D2237" t="s">
        <v>3706</v>
      </c>
      <c r="E2237" t="s">
        <v>3707</v>
      </c>
      <c r="F2237">
        <v>20</v>
      </c>
      <c r="G2237">
        <v>20</v>
      </c>
      <c r="H2237">
        <v>50</v>
      </c>
      <c r="I2237">
        <v>20</v>
      </c>
      <c r="J2237">
        <v>10</v>
      </c>
      <c r="K2237">
        <v>33</v>
      </c>
      <c r="L2237">
        <v>55</v>
      </c>
      <c r="M2237">
        <v>15</v>
      </c>
      <c r="N2237">
        <v>2</v>
      </c>
      <c r="O2237">
        <v>1</v>
      </c>
      <c r="P2237">
        <v>14.469184029999999</v>
      </c>
      <c r="Q2237">
        <v>637</v>
      </c>
      <c r="R2237">
        <v>1740</v>
      </c>
      <c r="S2237">
        <v>15532</v>
      </c>
      <c r="T2237">
        <v>8.9264367816091905</v>
      </c>
      <c r="U2237">
        <v>3</v>
      </c>
    </row>
    <row r="2238" spans="1:21" x14ac:dyDescent="0.4">
      <c r="A2238">
        <v>2236</v>
      </c>
      <c r="B2238" t="s">
        <v>12068</v>
      </c>
      <c r="C2238" s="1">
        <v>45108</v>
      </c>
      <c r="D2238" t="s">
        <v>3708</v>
      </c>
      <c r="E2238" t="s">
        <v>3709</v>
      </c>
      <c r="F2238">
        <v>20</v>
      </c>
      <c r="G2238">
        <v>10</v>
      </c>
      <c r="H2238">
        <v>10</v>
      </c>
      <c r="I2238">
        <v>20</v>
      </c>
      <c r="J2238">
        <v>20</v>
      </c>
      <c r="K2238">
        <v>111</v>
      </c>
      <c r="L2238">
        <v>85</v>
      </c>
      <c r="M2238">
        <v>31</v>
      </c>
      <c r="N2238">
        <v>1</v>
      </c>
      <c r="O2238">
        <v>0</v>
      </c>
      <c r="P2238">
        <v>0.86588541699999999</v>
      </c>
      <c r="Q2238">
        <v>604</v>
      </c>
      <c r="R2238">
        <v>371000</v>
      </c>
      <c r="S2238">
        <v>106446</v>
      </c>
      <c r="T2238">
        <v>0.28691644204851702</v>
      </c>
      <c r="U2238">
        <v>0</v>
      </c>
    </row>
    <row r="2239" spans="1:21" x14ac:dyDescent="0.4">
      <c r="A2239">
        <v>2237</v>
      </c>
      <c r="B2239" t="s">
        <v>12068</v>
      </c>
      <c r="C2239" s="1">
        <v>45108</v>
      </c>
      <c r="D2239" t="s">
        <v>3710</v>
      </c>
      <c r="E2239" t="s">
        <v>3711</v>
      </c>
      <c r="F2239">
        <v>10</v>
      </c>
      <c r="G2239">
        <v>20</v>
      </c>
      <c r="H2239">
        <v>50</v>
      </c>
      <c r="I2239">
        <v>20</v>
      </c>
      <c r="J2239">
        <v>10</v>
      </c>
      <c r="K2239">
        <v>248</v>
      </c>
      <c r="L2239">
        <v>239</v>
      </c>
      <c r="M2239">
        <v>214</v>
      </c>
      <c r="N2239">
        <v>2</v>
      </c>
      <c r="O2239">
        <v>0</v>
      </c>
      <c r="P2239">
        <v>3.7214626740000001</v>
      </c>
      <c r="Q2239">
        <v>608</v>
      </c>
      <c r="R2239">
        <v>371000</v>
      </c>
      <c r="S2239">
        <v>65401</v>
      </c>
      <c r="T2239">
        <v>0.176283018867924</v>
      </c>
      <c r="U2239">
        <v>0</v>
      </c>
    </row>
    <row r="2240" spans="1:21" x14ac:dyDescent="0.4">
      <c r="A2240">
        <v>2238</v>
      </c>
      <c r="B2240" t="s">
        <v>12068</v>
      </c>
      <c r="C2240" s="1">
        <v>45078</v>
      </c>
      <c r="D2240" t="s">
        <v>3712</v>
      </c>
      <c r="E2240" t="s">
        <v>3713</v>
      </c>
      <c r="F2240">
        <v>20</v>
      </c>
      <c r="G2240">
        <v>20</v>
      </c>
      <c r="H2240">
        <v>40</v>
      </c>
      <c r="I2240">
        <v>30</v>
      </c>
      <c r="J2240">
        <v>30</v>
      </c>
      <c r="K2240">
        <v>12</v>
      </c>
      <c r="L2240">
        <v>164</v>
      </c>
      <c r="M2240">
        <v>200</v>
      </c>
      <c r="N2240">
        <v>2</v>
      </c>
      <c r="O2240">
        <v>1</v>
      </c>
      <c r="P2240">
        <v>7.6736111109999996</v>
      </c>
      <c r="Q2240">
        <v>711</v>
      </c>
      <c r="R2240">
        <v>371000</v>
      </c>
      <c r="S2240">
        <v>129804</v>
      </c>
      <c r="T2240">
        <v>0.34987601078167102</v>
      </c>
      <c r="U2240">
        <v>0</v>
      </c>
    </row>
    <row r="2241" spans="1:21" x14ac:dyDescent="0.4">
      <c r="A2241">
        <v>2239</v>
      </c>
      <c r="B2241" t="s">
        <v>12068</v>
      </c>
      <c r="C2241" s="1">
        <v>45078</v>
      </c>
      <c r="D2241" t="s">
        <v>3714</v>
      </c>
      <c r="E2241" t="s">
        <v>3715</v>
      </c>
      <c r="F2241">
        <v>10</v>
      </c>
      <c r="G2241">
        <v>10</v>
      </c>
      <c r="H2241">
        <v>10</v>
      </c>
      <c r="I2241">
        <v>10</v>
      </c>
      <c r="J2241">
        <v>10</v>
      </c>
      <c r="K2241">
        <v>235</v>
      </c>
      <c r="L2241">
        <v>237</v>
      </c>
      <c r="M2241">
        <v>231</v>
      </c>
      <c r="N2241">
        <v>1</v>
      </c>
      <c r="O2241">
        <v>0</v>
      </c>
      <c r="P2241">
        <v>5.303710938</v>
      </c>
      <c r="Q2241">
        <v>568</v>
      </c>
      <c r="R2241">
        <v>371000</v>
      </c>
      <c r="S2241">
        <v>21239</v>
      </c>
      <c r="T2241">
        <v>5.7247978436657597E-2</v>
      </c>
      <c r="U2241">
        <v>0</v>
      </c>
    </row>
    <row r="2242" spans="1:21" x14ac:dyDescent="0.4">
      <c r="A2242">
        <v>2240</v>
      </c>
      <c r="B2242" t="s">
        <v>12068</v>
      </c>
      <c r="C2242" s="1">
        <v>45108</v>
      </c>
      <c r="D2242" t="s">
        <v>3716</v>
      </c>
      <c r="E2242" t="s">
        <v>3717</v>
      </c>
      <c r="F2242">
        <v>10</v>
      </c>
      <c r="G2242">
        <v>10</v>
      </c>
      <c r="H2242">
        <v>10</v>
      </c>
      <c r="I2242">
        <v>10</v>
      </c>
      <c r="J2242">
        <v>10</v>
      </c>
      <c r="K2242">
        <v>179</v>
      </c>
      <c r="L2242">
        <v>201</v>
      </c>
      <c r="M2242">
        <v>209</v>
      </c>
      <c r="N2242">
        <v>2</v>
      </c>
      <c r="O2242">
        <v>0</v>
      </c>
      <c r="P2242">
        <v>7.5703125</v>
      </c>
      <c r="Q2242">
        <v>683</v>
      </c>
      <c r="R2242">
        <v>371000</v>
      </c>
      <c r="S2242">
        <v>53921</v>
      </c>
      <c r="T2242">
        <v>0.14533962264150899</v>
      </c>
      <c r="U2242">
        <v>0</v>
      </c>
    </row>
    <row r="2243" spans="1:21" x14ac:dyDescent="0.4">
      <c r="A2243">
        <v>2241</v>
      </c>
      <c r="B2243" t="s">
        <v>12068</v>
      </c>
      <c r="C2243" s="1">
        <v>45108</v>
      </c>
      <c r="D2243" t="s">
        <v>3718</v>
      </c>
      <c r="E2243" t="s">
        <v>3719</v>
      </c>
      <c r="F2243">
        <v>10</v>
      </c>
      <c r="G2243">
        <v>10</v>
      </c>
      <c r="H2243">
        <v>10</v>
      </c>
      <c r="I2243">
        <v>10</v>
      </c>
      <c r="J2243">
        <v>10</v>
      </c>
      <c r="K2243">
        <v>210</v>
      </c>
      <c r="L2243">
        <v>194</v>
      </c>
      <c r="M2243">
        <v>190</v>
      </c>
      <c r="N2243">
        <v>1</v>
      </c>
      <c r="O2243">
        <v>0</v>
      </c>
      <c r="P2243">
        <v>5.3013237850000001</v>
      </c>
      <c r="Q2243">
        <v>612</v>
      </c>
      <c r="R2243">
        <v>371000</v>
      </c>
      <c r="S2243">
        <v>494364</v>
      </c>
      <c r="T2243">
        <v>1.3325175202156301</v>
      </c>
      <c r="U2243">
        <v>2</v>
      </c>
    </row>
    <row r="2244" spans="1:21" x14ac:dyDescent="0.4">
      <c r="A2244">
        <v>2242</v>
      </c>
      <c r="B2244" t="s">
        <v>12068</v>
      </c>
      <c r="C2244" s="1">
        <v>45108</v>
      </c>
      <c r="D2244" t="s">
        <v>3720</v>
      </c>
      <c r="E2244" t="s">
        <v>3721</v>
      </c>
      <c r="F2244">
        <v>10</v>
      </c>
      <c r="G2244">
        <v>10</v>
      </c>
      <c r="H2244">
        <v>10</v>
      </c>
      <c r="I2244">
        <v>10</v>
      </c>
      <c r="J2244">
        <v>10</v>
      </c>
      <c r="K2244">
        <v>76</v>
      </c>
      <c r="L2244">
        <v>85</v>
      </c>
      <c r="M2244">
        <v>82</v>
      </c>
      <c r="N2244">
        <v>2</v>
      </c>
      <c r="O2244">
        <v>0</v>
      </c>
      <c r="P2244">
        <v>10.94335938</v>
      </c>
      <c r="Q2244">
        <v>682</v>
      </c>
      <c r="R2244">
        <v>371000</v>
      </c>
      <c r="S2244">
        <v>51170</v>
      </c>
      <c r="T2244">
        <v>0.13792452830188601</v>
      </c>
      <c r="U2244">
        <v>0</v>
      </c>
    </row>
    <row r="2245" spans="1:21" x14ac:dyDescent="0.4">
      <c r="A2245">
        <v>2243</v>
      </c>
      <c r="B2245" t="s">
        <v>12068</v>
      </c>
      <c r="C2245" s="1">
        <v>45108</v>
      </c>
      <c r="D2245" t="s">
        <v>3722</v>
      </c>
      <c r="E2245" t="s">
        <v>3723</v>
      </c>
      <c r="F2245">
        <v>20</v>
      </c>
      <c r="G2245">
        <v>20</v>
      </c>
      <c r="H2245">
        <v>30</v>
      </c>
      <c r="I2245">
        <v>20</v>
      </c>
      <c r="J2245">
        <v>30</v>
      </c>
      <c r="K2245">
        <v>102</v>
      </c>
      <c r="L2245">
        <v>87</v>
      </c>
      <c r="M2245">
        <v>61</v>
      </c>
      <c r="N2245">
        <v>2</v>
      </c>
      <c r="O2245">
        <v>1</v>
      </c>
      <c r="P2245">
        <v>7.5886501739999996</v>
      </c>
      <c r="Q2245">
        <v>1025</v>
      </c>
      <c r="R2245">
        <v>371000</v>
      </c>
      <c r="S2245">
        <v>63667</v>
      </c>
      <c r="T2245">
        <v>0.17160916442048499</v>
      </c>
      <c r="U2245">
        <v>0</v>
      </c>
    </row>
    <row r="2246" spans="1:21" x14ac:dyDescent="0.4">
      <c r="A2246">
        <v>2244</v>
      </c>
      <c r="B2246" t="s">
        <v>12068</v>
      </c>
      <c r="C2246" s="1">
        <v>45108</v>
      </c>
      <c r="D2246" t="s">
        <v>3724</v>
      </c>
      <c r="E2246" t="s">
        <v>3725</v>
      </c>
      <c r="F2246">
        <v>10</v>
      </c>
      <c r="G2246">
        <v>10</v>
      </c>
      <c r="H2246">
        <v>10</v>
      </c>
      <c r="I2246">
        <v>10</v>
      </c>
      <c r="J2246">
        <v>10</v>
      </c>
      <c r="K2246">
        <v>16</v>
      </c>
      <c r="L2246">
        <v>14</v>
      </c>
      <c r="M2246">
        <v>13</v>
      </c>
      <c r="N2246">
        <v>2</v>
      </c>
      <c r="O2246">
        <v>0</v>
      </c>
      <c r="P2246">
        <v>7.5960286459999997</v>
      </c>
      <c r="Q2246">
        <v>615</v>
      </c>
      <c r="R2246">
        <v>371000</v>
      </c>
      <c r="S2246">
        <v>45159</v>
      </c>
      <c r="T2246">
        <v>0.12172237196765399</v>
      </c>
      <c r="U2246">
        <v>0</v>
      </c>
    </row>
    <row r="2247" spans="1:21" x14ac:dyDescent="0.4">
      <c r="A2247">
        <v>2245</v>
      </c>
      <c r="B2247" t="s">
        <v>12068</v>
      </c>
      <c r="C2247" s="1">
        <v>45108</v>
      </c>
      <c r="D2247" t="s">
        <v>3726</v>
      </c>
      <c r="E2247" t="s">
        <v>3727</v>
      </c>
      <c r="F2247">
        <v>10</v>
      </c>
      <c r="G2247">
        <v>10</v>
      </c>
      <c r="H2247">
        <v>20</v>
      </c>
      <c r="I2247">
        <v>10</v>
      </c>
      <c r="J2247">
        <v>10</v>
      </c>
      <c r="K2247">
        <v>48</v>
      </c>
      <c r="L2247">
        <v>51</v>
      </c>
      <c r="M2247">
        <v>52</v>
      </c>
      <c r="N2247">
        <v>2</v>
      </c>
      <c r="O2247">
        <v>0</v>
      </c>
      <c r="P2247">
        <v>0.87413194400000005</v>
      </c>
      <c r="Q2247">
        <v>742</v>
      </c>
      <c r="R2247">
        <v>371000</v>
      </c>
      <c r="S2247">
        <v>34201</v>
      </c>
      <c r="T2247">
        <v>9.2185983827493198E-2</v>
      </c>
      <c r="U2247">
        <v>0</v>
      </c>
    </row>
    <row r="2248" spans="1:21" x14ac:dyDescent="0.4">
      <c r="A2248">
        <v>2246</v>
      </c>
      <c r="B2248" t="s">
        <v>12068</v>
      </c>
      <c r="C2248" s="1">
        <v>45108</v>
      </c>
      <c r="D2248" t="s">
        <v>3728</v>
      </c>
      <c r="E2248" t="s">
        <v>3729</v>
      </c>
      <c r="F2248">
        <v>10</v>
      </c>
      <c r="G2248">
        <v>10</v>
      </c>
      <c r="H2248">
        <v>20</v>
      </c>
      <c r="I2248">
        <v>10</v>
      </c>
      <c r="J2248">
        <v>10</v>
      </c>
      <c r="K2248">
        <v>54</v>
      </c>
      <c r="L2248">
        <v>50</v>
      </c>
      <c r="M2248">
        <v>49</v>
      </c>
      <c r="N2248">
        <v>2</v>
      </c>
      <c r="O2248">
        <v>0</v>
      </c>
      <c r="P2248">
        <v>4.6271701390000004</v>
      </c>
      <c r="Q2248">
        <v>950</v>
      </c>
      <c r="R2248">
        <v>371000</v>
      </c>
      <c r="S2248">
        <v>39223</v>
      </c>
      <c r="T2248">
        <v>0.10572237196765499</v>
      </c>
      <c r="U2248">
        <v>0</v>
      </c>
    </row>
    <row r="2249" spans="1:21" x14ac:dyDescent="0.4">
      <c r="A2249">
        <v>2247</v>
      </c>
      <c r="B2249" t="s">
        <v>12068</v>
      </c>
      <c r="C2249" s="1">
        <v>45108</v>
      </c>
      <c r="D2249" t="s">
        <v>3730</v>
      </c>
      <c r="E2249" t="s">
        <v>3731</v>
      </c>
      <c r="F2249">
        <v>10</v>
      </c>
      <c r="G2249">
        <v>10</v>
      </c>
      <c r="H2249">
        <v>20</v>
      </c>
      <c r="I2249">
        <v>20</v>
      </c>
      <c r="J2249">
        <v>10</v>
      </c>
      <c r="K2249">
        <v>144</v>
      </c>
      <c r="L2249">
        <v>157</v>
      </c>
      <c r="M2249">
        <v>165</v>
      </c>
      <c r="N2249">
        <v>2</v>
      </c>
      <c r="O2249">
        <v>0</v>
      </c>
      <c r="P2249">
        <v>7.7291666670000003</v>
      </c>
      <c r="Q2249">
        <v>867</v>
      </c>
      <c r="R2249">
        <v>371000</v>
      </c>
      <c r="S2249">
        <v>242786</v>
      </c>
      <c r="T2249">
        <v>0.65440970350404304</v>
      </c>
      <c r="U2249">
        <v>1</v>
      </c>
    </row>
    <row r="2250" spans="1:21" x14ac:dyDescent="0.4">
      <c r="A2250">
        <v>2248</v>
      </c>
      <c r="B2250" t="s">
        <v>12068</v>
      </c>
      <c r="C2250" s="1">
        <v>45108</v>
      </c>
      <c r="D2250" t="s">
        <v>3732</v>
      </c>
      <c r="E2250" t="s">
        <v>3711</v>
      </c>
      <c r="F2250">
        <v>10</v>
      </c>
      <c r="G2250">
        <v>10</v>
      </c>
      <c r="H2250">
        <v>20</v>
      </c>
      <c r="I2250">
        <v>10</v>
      </c>
      <c r="J2250">
        <v>10</v>
      </c>
      <c r="K2250">
        <v>245</v>
      </c>
      <c r="L2250">
        <v>236</v>
      </c>
      <c r="M2250">
        <v>198</v>
      </c>
      <c r="N2250">
        <v>1</v>
      </c>
      <c r="O2250">
        <v>0</v>
      </c>
      <c r="P2250">
        <v>4.2182074649999999</v>
      </c>
      <c r="Q2250">
        <v>912</v>
      </c>
      <c r="R2250">
        <v>371000</v>
      </c>
      <c r="S2250">
        <v>169011</v>
      </c>
      <c r="T2250">
        <v>0.45555525606469</v>
      </c>
      <c r="U2250">
        <v>1</v>
      </c>
    </row>
    <row r="2251" spans="1:21" x14ac:dyDescent="0.4">
      <c r="A2251">
        <v>2249</v>
      </c>
      <c r="B2251" t="s">
        <v>12068</v>
      </c>
      <c r="C2251" s="1">
        <v>45108</v>
      </c>
      <c r="D2251" t="s">
        <v>3733</v>
      </c>
      <c r="E2251" t="s">
        <v>3734</v>
      </c>
      <c r="F2251">
        <v>10</v>
      </c>
      <c r="G2251">
        <v>10</v>
      </c>
      <c r="H2251">
        <v>10</v>
      </c>
      <c r="I2251">
        <v>10</v>
      </c>
      <c r="J2251">
        <v>10</v>
      </c>
      <c r="K2251">
        <v>25</v>
      </c>
      <c r="L2251">
        <v>58</v>
      </c>
      <c r="M2251">
        <v>85</v>
      </c>
      <c r="N2251">
        <v>0</v>
      </c>
      <c r="O2251">
        <v>0</v>
      </c>
      <c r="P2251">
        <v>9.1120876739999996</v>
      </c>
      <c r="Q2251">
        <v>710</v>
      </c>
      <c r="R2251">
        <v>371000</v>
      </c>
      <c r="S2251">
        <v>21043</v>
      </c>
      <c r="T2251">
        <v>5.6719676549865199E-2</v>
      </c>
      <c r="U2251">
        <v>0</v>
      </c>
    </row>
    <row r="2252" spans="1:21" x14ac:dyDescent="0.4">
      <c r="A2252">
        <v>2250</v>
      </c>
      <c r="B2252" t="s">
        <v>12068</v>
      </c>
      <c r="C2252" s="1">
        <v>45108</v>
      </c>
      <c r="D2252" t="s">
        <v>3735</v>
      </c>
      <c r="E2252" t="s">
        <v>3736</v>
      </c>
      <c r="F2252">
        <v>10</v>
      </c>
      <c r="G2252">
        <v>10</v>
      </c>
      <c r="H2252">
        <v>20</v>
      </c>
      <c r="I2252">
        <v>10</v>
      </c>
      <c r="J2252">
        <v>10</v>
      </c>
      <c r="K2252">
        <v>48</v>
      </c>
      <c r="L2252">
        <v>53</v>
      </c>
      <c r="M2252">
        <v>59</v>
      </c>
      <c r="N2252">
        <v>2</v>
      </c>
      <c r="O2252">
        <v>0</v>
      </c>
      <c r="P2252">
        <v>6.8065321179999998</v>
      </c>
      <c r="Q2252">
        <v>625</v>
      </c>
      <c r="R2252">
        <v>371000</v>
      </c>
      <c r="S2252">
        <v>42757</v>
      </c>
      <c r="T2252">
        <v>0.115247978436657</v>
      </c>
      <c r="U2252">
        <v>0</v>
      </c>
    </row>
    <row r="2253" spans="1:21" x14ac:dyDescent="0.4">
      <c r="A2253">
        <v>2251</v>
      </c>
      <c r="B2253" t="s">
        <v>12068</v>
      </c>
      <c r="C2253" s="1">
        <v>45078</v>
      </c>
      <c r="D2253" t="s">
        <v>3737</v>
      </c>
      <c r="E2253" t="s">
        <v>3738</v>
      </c>
      <c r="F2253">
        <v>10</v>
      </c>
      <c r="G2253">
        <v>10</v>
      </c>
      <c r="H2253">
        <v>20</v>
      </c>
      <c r="I2253">
        <v>20</v>
      </c>
      <c r="J2253">
        <v>20</v>
      </c>
      <c r="K2253">
        <v>230</v>
      </c>
      <c r="L2253">
        <v>230</v>
      </c>
      <c r="M2253">
        <v>227</v>
      </c>
      <c r="N2253">
        <v>2</v>
      </c>
      <c r="O2253">
        <v>0</v>
      </c>
      <c r="P2253">
        <v>6.7632378470000001</v>
      </c>
      <c r="Q2253">
        <v>638</v>
      </c>
      <c r="R2253">
        <v>371000</v>
      </c>
      <c r="S2253">
        <v>21049</v>
      </c>
      <c r="T2253">
        <v>5.6735849056603699E-2</v>
      </c>
      <c r="U2253">
        <v>0</v>
      </c>
    </row>
    <row r="2254" spans="1:21" x14ac:dyDescent="0.4">
      <c r="A2254">
        <v>2252</v>
      </c>
      <c r="B2254" t="s">
        <v>12068</v>
      </c>
      <c r="C2254" s="1">
        <v>45078</v>
      </c>
      <c r="D2254" t="s">
        <v>3739</v>
      </c>
      <c r="E2254" t="s">
        <v>3719</v>
      </c>
      <c r="F2254">
        <v>10</v>
      </c>
      <c r="G2254">
        <v>10</v>
      </c>
      <c r="H2254">
        <v>20</v>
      </c>
      <c r="I2254">
        <v>10</v>
      </c>
      <c r="J2254">
        <v>10</v>
      </c>
      <c r="K2254">
        <v>15</v>
      </c>
      <c r="L2254">
        <v>14</v>
      </c>
      <c r="M2254">
        <v>20</v>
      </c>
      <c r="N2254">
        <v>2</v>
      </c>
      <c r="O2254">
        <v>0</v>
      </c>
      <c r="P2254">
        <v>4.7564019100000001</v>
      </c>
      <c r="Q2254">
        <v>632</v>
      </c>
      <c r="R2254">
        <v>371000</v>
      </c>
      <c r="S2254">
        <v>152336</v>
      </c>
      <c r="T2254">
        <v>0.41060916442048501</v>
      </c>
      <c r="U2254">
        <v>1</v>
      </c>
    </row>
    <row r="2255" spans="1:21" x14ac:dyDescent="0.4">
      <c r="A2255">
        <v>2253</v>
      </c>
      <c r="B2255" t="s">
        <v>12068</v>
      </c>
      <c r="C2255" s="1">
        <v>45078</v>
      </c>
      <c r="D2255" t="s">
        <v>3740</v>
      </c>
      <c r="E2255" t="s">
        <v>3741</v>
      </c>
      <c r="F2255">
        <v>10</v>
      </c>
      <c r="G2255">
        <v>10</v>
      </c>
      <c r="H2255">
        <v>10</v>
      </c>
      <c r="I2255">
        <v>10</v>
      </c>
      <c r="J2255">
        <v>10</v>
      </c>
      <c r="K2255">
        <v>214</v>
      </c>
      <c r="L2255">
        <v>142</v>
      </c>
      <c r="M2255">
        <v>19</v>
      </c>
      <c r="N2255">
        <v>2</v>
      </c>
      <c r="O2255">
        <v>0</v>
      </c>
      <c r="P2255">
        <v>8.63671875</v>
      </c>
      <c r="Q2255">
        <v>641</v>
      </c>
      <c r="R2255">
        <v>371000</v>
      </c>
      <c r="S2255">
        <v>22421</v>
      </c>
      <c r="T2255">
        <v>6.0433962264150903E-2</v>
      </c>
      <c r="U2255">
        <v>0</v>
      </c>
    </row>
    <row r="2256" spans="1:21" x14ac:dyDescent="0.4">
      <c r="A2256">
        <v>2254</v>
      </c>
      <c r="B2256" t="s">
        <v>12068</v>
      </c>
      <c r="C2256" s="1">
        <v>45078</v>
      </c>
      <c r="D2256" t="s">
        <v>3742</v>
      </c>
      <c r="E2256" t="s">
        <v>3743</v>
      </c>
      <c r="F2256">
        <v>20</v>
      </c>
      <c r="G2256">
        <v>20</v>
      </c>
      <c r="H2256">
        <v>20</v>
      </c>
      <c r="I2256">
        <v>20</v>
      </c>
      <c r="J2256">
        <v>30</v>
      </c>
      <c r="K2256">
        <v>226</v>
      </c>
      <c r="L2256">
        <v>228</v>
      </c>
      <c r="M2256">
        <v>231</v>
      </c>
      <c r="N2256">
        <v>0</v>
      </c>
      <c r="O2256">
        <v>0</v>
      </c>
      <c r="P2256">
        <v>0</v>
      </c>
      <c r="Q2256">
        <v>677</v>
      </c>
      <c r="R2256">
        <v>371000</v>
      </c>
      <c r="S2256">
        <v>95087</v>
      </c>
      <c r="T2256">
        <v>0.256299191374663</v>
      </c>
      <c r="U2256">
        <v>0</v>
      </c>
    </row>
    <row r="2257" spans="1:21" x14ac:dyDescent="0.4">
      <c r="A2257">
        <v>2255</v>
      </c>
      <c r="B2257" t="s">
        <v>12068</v>
      </c>
      <c r="C2257" s="1">
        <v>45078</v>
      </c>
      <c r="D2257" t="s">
        <v>3744</v>
      </c>
      <c r="F2257">
        <v>10</v>
      </c>
      <c r="G2257">
        <v>20</v>
      </c>
      <c r="H2257">
        <v>10</v>
      </c>
      <c r="I2257">
        <v>20</v>
      </c>
      <c r="J2257">
        <v>10</v>
      </c>
      <c r="K2257">
        <v>58</v>
      </c>
      <c r="L2257">
        <v>126</v>
      </c>
      <c r="M2257">
        <v>148</v>
      </c>
      <c r="N2257">
        <v>0</v>
      </c>
      <c r="O2257">
        <v>0</v>
      </c>
      <c r="P2257">
        <v>0</v>
      </c>
      <c r="Q2257">
        <v>770</v>
      </c>
      <c r="R2257">
        <v>371000</v>
      </c>
      <c r="S2257">
        <v>125620</v>
      </c>
      <c r="T2257">
        <v>0.33859838274932602</v>
      </c>
      <c r="U2257">
        <v>0</v>
      </c>
    </row>
    <row r="2258" spans="1:21" x14ac:dyDescent="0.4">
      <c r="A2258">
        <v>2256</v>
      </c>
      <c r="B2258" t="s">
        <v>12068</v>
      </c>
      <c r="C2258" s="1">
        <v>45078</v>
      </c>
      <c r="D2258" t="s">
        <v>3745</v>
      </c>
      <c r="E2258" t="s">
        <v>3746</v>
      </c>
      <c r="F2258">
        <v>10</v>
      </c>
      <c r="G2258">
        <v>10</v>
      </c>
      <c r="H2258">
        <v>10</v>
      </c>
      <c r="I2258">
        <v>10</v>
      </c>
      <c r="J2258">
        <v>10</v>
      </c>
      <c r="K2258">
        <v>32</v>
      </c>
      <c r="L2258">
        <v>55</v>
      </c>
      <c r="M2258">
        <v>62</v>
      </c>
      <c r="N2258">
        <v>2</v>
      </c>
      <c r="O2258">
        <v>0</v>
      </c>
      <c r="P2258">
        <v>0.45073784700000002</v>
      </c>
      <c r="Q2258">
        <v>612</v>
      </c>
      <c r="R2258">
        <v>371000</v>
      </c>
      <c r="S2258">
        <v>157335</v>
      </c>
      <c r="T2258">
        <v>0.424083557951482</v>
      </c>
      <c r="U2258">
        <v>1</v>
      </c>
    </row>
    <row r="2259" spans="1:21" x14ac:dyDescent="0.4">
      <c r="A2259">
        <v>2257</v>
      </c>
      <c r="B2259" t="s">
        <v>12068</v>
      </c>
      <c r="C2259" s="1">
        <v>45078</v>
      </c>
      <c r="D2259" t="s">
        <v>3747</v>
      </c>
      <c r="E2259" t="s">
        <v>3748</v>
      </c>
      <c r="F2259">
        <v>10</v>
      </c>
      <c r="G2259">
        <v>10</v>
      </c>
      <c r="H2259">
        <v>20</v>
      </c>
      <c r="I2259">
        <v>20</v>
      </c>
      <c r="J2259">
        <v>10</v>
      </c>
      <c r="K2259">
        <v>73</v>
      </c>
      <c r="L2259">
        <v>85</v>
      </c>
      <c r="M2259">
        <v>83</v>
      </c>
      <c r="N2259">
        <v>0</v>
      </c>
      <c r="O2259">
        <v>0</v>
      </c>
      <c r="P2259">
        <v>6.9214409720000001</v>
      </c>
      <c r="Q2259">
        <v>843</v>
      </c>
      <c r="R2259">
        <v>371000</v>
      </c>
      <c r="S2259">
        <v>448731</v>
      </c>
      <c r="T2259">
        <v>1.2095175202156301</v>
      </c>
      <c r="U2259">
        <v>2</v>
      </c>
    </row>
    <row r="2260" spans="1:21" x14ac:dyDescent="0.4">
      <c r="A2260">
        <v>2258</v>
      </c>
      <c r="B2260" t="s">
        <v>12068</v>
      </c>
      <c r="C2260" s="1">
        <v>45078</v>
      </c>
      <c r="D2260" t="s">
        <v>3749</v>
      </c>
      <c r="F2260">
        <v>20</v>
      </c>
      <c r="G2260">
        <v>20</v>
      </c>
      <c r="H2260">
        <v>10</v>
      </c>
      <c r="I2260">
        <v>20</v>
      </c>
      <c r="J2260">
        <v>30</v>
      </c>
      <c r="K2260">
        <v>104</v>
      </c>
      <c r="L2260">
        <v>124</v>
      </c>
      <c r="M2260">
        <v>83</v>
      </c>
      <c r="N2260">
        <v>0</v>
      </c>
      <c r="O2260">
        <v>0</v>
      </c>
      <c r="P2260">
        <v>0</v>
      </c>
      <c r="Q2260">
        <v>697</v>
      </c>
      <c r="R2260">
        <v>371000</v>
      </c>
      <c r="S2260">
        <v>52562</v>
      </c>
      <c r="T2260">
        <v>0.14167654986522901</v>
      </c>
      <c r="U2260">
        <v>0</v>
      </c>
    </row>
    <row r="2261" spans="1:21" x14ac:dyDescent="0.4">
      <c r="A2261">
        <v>2259</v>
      </c>
      <c r="B2261" t="s">
        <v>12068</v>
      </c>
      <c r="C2261" s="1">
        <v>45047</v>
      </c>
      <c r="D2261" t="s">
        <v>3750</v>
      </c>
      <c r="E2261" t="s">
        <v>3751</v>
      </c>
      <c r="F2261">
        <v>10</v>
      </c>
      <c r="G2261">
        <v>10</v>
      </c>
      <c r="H2261">
        <v>20</v>
      </c>
      <c r="I2261">
        <v>20</v>
      </c>
      <c r="J2261">
        <v>10</v>
      </c>
      <c r="K2261">
        <v>24</v>
      </c>
      <c r="L2261">
        <v>62</v>
      </c>
      <c r="M2261">
        <v>59</v>
      </c>
      <c r="N2261">
        <v>1</v>
      </c>
      <c r="O2261">
        <v>0</v>
      </c>
      <c r="P2261">
        <v>1.2472873259999999</v>
      </c>
      <c r="Q2261">
        <v>745</v>
      </c>
      <c r="R2261">
        <v>369000</v>
      </c>
      <c r="S2261">
        <v>78651</v>
      </c>
      <c r="T2261">
        <v>0.21314634146341399</v>
      </c>
      <c r="U2261">
        <v>0</v>
      </c>
    </row>
    <row r="2262" spans="1:21" x14ac:dyDescent="0.4">
      <c r="A2262">
        <v>2260</v>
      </c>
      <c r="B2262" t="s">
        <v>12068</v>
      </c>
      <c r="C2262" s="1">
        <v>45047</v>
      </c>
      <c r="D2262" t="s">
        <v>3752</v>
      </c>
      <c r="E2262" t="s">
        <v>3753</v>
      </c>
      <c r="F2262">
        <v>10</v>
      </c>
      <c r="G2262">
        <v>10</v>
      </c>
      <c r="H2262">
        <v>10</v>
      </c>
      <c r="I2262">
        <v>10</v>
      </c>
      <c r="J2262">
        <v>10</v>
      </c>
      <c r="K2262">
        <v>29</v>
      </c>
      <c r="L2262">
        <v>129</v>
      </c>
      <c r="M2262">
        <v>172</v>
      </c>
      <c r="N2262">
        <v>2</v>
      </c>
      <c r="O2262">
        <v>0</v>
      </c>
      <c r="P2262">
        <v>6.8485243059999998</v>
      </c>
      <c r="Q2262">
        <v>611</v>
      </c>
      <c r="R2262">
        <v>369000</v>
      </c>
      <c r="S2262">
        <v>44742</v>
      </c>
      <c r="T2262">
        <v>0.121252032520325</v>
      </c>
      <c r="U2262">
        <v>0</v>
      </c>
    </row>
    <row r="2263" spans="1:21" x14ac:dyDescent="0.4">
      <c r="A2263">
        <v>2261</v>
      </c>
      <c r="B2263" t="s">
        <v>12068</v>
      </c>
      <c r="C2263" s="1">
        <v>45047</v>
      </c>
      <c r="D2263" t="s">
        <v>3754</v>
      </c>
      <c r="E2263" t="s">
        <v>3755</v>
      </c>
      <c r="F2263">
        <v>10</v>
      </c>
      <c r="G2263">
        <v>10</v>
      </c>
      <c r="H2263">
        <v>20</v>
      </c>
      <c r="I2263">
        <v>10</v>
      </c>
      <c r="J2263">
        <v>10</v>
      </c>
      <c r="K2263">
        <v>122</v>
      </c>
      <c r="L2263">
        <v>113</v>
      </c>
      <c r="M2263">
        <v>121</v>
      </c>
      <c r="N2263">
        <v>1</v>
      </c>
      <c r="O2263">
        <v>0</v>
      </c>
      <c r="P2263">
        <v>0</v>
      </c>
      <c r="Q2263">
        <v>605</v>
      </c>
      <c r="R2263">
        <v>369000</v>
      </c>
      <c r="S2263">
        <v>61821</v>
      </c>
      <c r="T2263">
        <v>0.167536585365853</v>
      </c>
      <c r="U2263">
        <v>0</v>
      </c>
    </row>
    <row r="2264" spans="1:21" x14ac:dyDescent="0.4">
      <c r="A2264">
        <v>2262</v>
      </c>
      <c r="B2264" t="s">
        <v>12068</v>
      </c>
      <c r="C2264" s="1">
        <v>45047</v>
      </c>
      <c r="D2264" t="s">
        <v>3756</v>
      </c>
      <c r="E2264" t="s">
        <v>3757</v>
      </c>
      <c r="F2264">
        <v>10</v>
      </c>
      <c r="G2264">
        <v>10</v>
      </c>
      <c r="H2264">
        <v>10</v>
      </c>
      <c r="I2264">
        <v>10</v>
      </c>
      <c r="J2264">
        <v>10</v>
      </c>
      <c r="K2264">
        <v>69</v>
      </c>
      <c r="L2264">
        <v>88</v>
      </c>
      <c r="M2264">
        <v>57</v>
      </c>
      <c r="N2264">
        <v>2</v>
      </c>
      <c r="O2264">
        <v>0</v>
      </c>
      <c r="P2264">
        <v>9.741210938</v>
      </c>
      <c r="Q2264">
        <v>740</v>
      </c>
      <c r="R2264">
        <v>369000</v>
      </c>
      <c r="S2264">
        <v>70909</v>
      </c>
      <c r="T2264">
        <v>0.19216531165311601</v>
      </c>
      <c r="U2264">
        <v>0</v>
      </c>
    </row>
    <row r="2265" spans="1:21" x14ac:dyDescent="0.4">
      <c r="A2265">
        <v>2263</v>
      </c>
      <c r="B2265" t="s">
        <v>12068</v>
      </c>
      <c r="C2265" s="1">
        <v>45047</v>
      </c>
      <c r="D2265" t="s">
        <v>3758</v>
      </c>
      <c r="E2265" t="s">
        <v>3759</v>
      </c>
      <c r="F2265">
        <v>10</v>
      </c>
      <c r="G2265">
        <v>10</v>
      </c>
      <c r="H2265">
        <v>30</v>
      </c>
      <c r="I2265">
        <v>10</v>
      </c>
      <c r="J2265">
        <v>10</v>
      </c>
      <c r="K2265">
        <v>78</v>
      </c>
      <c r="L2265">
        <v>88</v>
      </c>
      <c r="M2265">
        <v>85</v>
      </c>
      <c r="N2265">
        <v>1</v>
      </c>
      <c r="O2265">
        <v>0</v>
      </c>
      <c r="P2265">
        <v>9.9305555559999998</v>
      </c>
      <c r="Q2265">
        <v>680</v>
      </c>
      <c r="R2265">
        <v>369000</v>
      </c>
      <c r="S2265">
        <v>89408</v>
      </c>
      <c r="T2265">
        <v>0.242298102981029</v>
      </c>
      <c r="U2265">
        <v>0</v>
      </c>
    </row>
    <row r="2266" spans="1:21" x14ac:dyDescent="0.4">
      <c r="A2266">
        <v>2264</v>
      </c>
      <c r="B2266" t="s">
        <v>12068</v>
      </c>
      <c r="C2266" s="1">
        <v>45047</v>
      </c>
      <c r="D2266" t="s">
        <v>3760</v>
      </c>
      <c r="E2266" t="s">
        <v>3761</v>
      </c>
      <c r="F2266">
        <v>10</v>
      </c>
      <c r="G2266">
        <v>10</v>
      </c>
      <c r="H2266">
        <v>10</v>
      </c>
      <c r="I2266">
        <v>10</v>
      </c>
      <c r="J2266">
        <v>10</v>
      </c>
      <c r="K2266">
        <v>71</v>
      </c>
      <c r="L2266">
        <v>83</v>
      </c>
      <c r="M2266">
        <v>85</v>
      </c>
      <c r="N2266">
        <v>2</v>
      </c>
      <c r="O2266">
        <v>0</v>
      </c>
      <c r="P2266">
        <v>3.997829861</v>
      </c>
      <c r="Q2266">
        <v>740</v>
      </c>
      <c r="R2266">
        <v>369000</v>
      </c>
      <c r="S2266">
        <v>135504</v>
      </c>
      <c r="T2266">
        <v>0.367219512195121</v>
      </c>
      <c r="U2266">
        <v>0</v>
      </c>
    </row>
    <row r="2267" spans="1:21" x14ac:dyDescent="0.4">
      <c r="A2267">
        <v>2265</v>
      </c>
      <c r="B2267" t="s">
        <v>12068</v>
      </c>
      <c r="C2267" s="1">
        <v>45047</v>
      </c>
      <c r="D2267" t="s">
        <v>3762</v>
      </c>
      <c r="E2267" t="s">
        <v>3763</v>
      </c>
      <c r="F2267">
        <v>10</v>
      </c>
      <c r="G2267">
        <v>10</v>
      </c>
      <c r="H2267">
        <v>10</v>
      </c>
      <c r="I2267">
        <v>10</v>
      </c>
      <c r="J2267">
        <v>10</v>
      </c>
      <c r="K2267">
        <v>246</v>
      </c>
      <c r="L2267">
        <v>235</v>
      </c>
      <c r="M2267">
        <v>204</v>
      </c>
      <c r="N2267">
        <v>1</v>
      </c>
      <c r="O2267">
        <v>0</v>
      </c>
      <c r="P2267">
        <v>5.428710938</v>
      </c>
      <c r="Q2267">
        <v>690</v>
      </c>
      <c r="R2267">
        <v>369000</v>
      </c>
      <c r="S2267">
        <v>71429</v>
      </c>
      <c r="T2267">
        <v>0.19357452574525699</v>
      </c>
      <c r="U2267">
        <v>0</v>
      </c>
    </row>
    <row r="2268" spans="1:21" x14ac:dyDescent="0.4">
      <c r="A2268">
        <v>2266</v>
      </c>
      <c r="B2268" t="s">
        <v>12068</v>
      </c>
      <c r="C2268" s="1">
        <v>45047</v>
      </c>
      <c r="D2268" t="s">
        <v>3764</v>
      </c>
      <c r="E2268" t="s">
        <v>3765</v>
      </c>
      <c r="F2268">
        <v>10</v>
      </c>
      <c r="G2268">
        <v>10</v>
      </c>
      <c r="H2268">
        <v>10</v>
      </c>
      <c r="I2268">
        <v>10</v>
      </c>
      <c r="J2268">
        <v>10</v>
      </c>
      <c r="K2268">
        <v>31</v>
      </c>
      <c r="L2268">
        <v>33</v>
      </c>
      <c r="M2268">
        <v>39</v>
      </c>
      <c r="N2268">
        <v>0</v>
      </c>
      <c r="O2268">
        <v>0</v>
      </c>
      <c r="P2268">
        <v>2.637695313</v>
      </c>
      <c r="Q2268">
        <v>755</v>
      </c>
      <c r="R2268">
        <v>369000</v>
      </c>
      <c r="S2268">
        <v>69060</v>
      </c>
      <c r="T2268">
        <v>0.18715447154471501</v>
      </c>
      <c r="U2268">
        <v>0</v>
      </c>
    </row>
    <row r="2269" spans="1:21" x14ac:dyDescent="0.4">
      <c r="A2269">
        <v>2267</v>
      </c>
      <c r="B2269" t="s">
        <v>12068</v>
      </c>
      <c r="C2269" s="1">
        <v>45047</v>
      </c>
      <c r="D2269" t="s">
        <v>3766</v>
      </c>
      <c r="E2269" t="s">
        <v>3767</v>
      </c>
      <c r="F2269">
        <v>10</v>
      </c>
      <c r="G2269">
        <v>10</v>
      </c>
      <c r="H2269">
        <v>10</v>
      </c>
      <c r="I2269">
        <v>10</v>
      </c>
      <c r="J2269">
        <v>10</v>
      </c>
      <c r="K2269">
        <v>225</v>
      </c>
      <c r="L2269">
        <v>230</v>
      </c>
      <c r="M2269">
        <v>234</v>
      </c>
      <c r="N2269">
        <v>2</v>
      </c>
      <c r="O2269">
        <v>1</v>
      </c>
      <c r="P2269">
        <v>6.0122612850000001</v>
      </c>
      <c r="Q2269">
        <v>763</v>
      </c>
      <c r="R2269">
        <v>369000</v>
      </c>
      <c r="S2269">
        <v>319398</v>
      </c>
      <c r="T2269">
        <v>0.86557723577235701</v>
      </c>
      <c r="U2269">
        <v>1</v>
      </c>
    </row>
    <row r="2270" spans="1:21" x14ac:dyDescent="0.4">
      <c r="A2270">
        <v>2268</v>
      </c>
      <c r="B2270" t="s">
        <v>12068</v>
      </c>
      <c r="C2270" s="1">
        <v>45047</v>
      </c>
      <c r="D2270" t="s">
        <v>3768</v>
      </c>
      <c r="E2270" t="s">
        <v>3769</v>
      </c>
      <c r="F2270">
        <v>10</v>
      </c>
      <c r="G2270">
        <v>10</v>
      </c>
      <c r="H2270">
        <v>20</v>
      </c>
      <c r="I2270">
        <v>20</v>
      </c>
      <c r="J2270">
        <v>10</v>
      </c>
      <c r="K2270">
        <v>53</v>
      </c>
      <c r="L2270">
        <v>54</v>
      </c>
      <c r="M2270">
        <v>51</v>
      </c>
      <c r="N2270">
        <v>2</v>
      </c>
      <c r="O2270">
        <v>0</v>
      </c>
      <c r="P2270">
        <v>3.9778645830000001</v>
      </c>
      <c r="Q2270">
        <v>855</v>
      </c>
      <c r="R2270">
        <v>369000</v>
      </c>
      <c r="S2270">
        <v>57181</v>
      </c>
      <c r="T2270">
        <v>0.154962059620596</v>
      </c>
      <c r="U2270">
        <v>0</v>
      </c>
    </row>
    <row r="2271" spans="1:21" x14ac:dyDescent="0.4">
      <c r="A2271">
        <v>2269</v>
      </c>
      <c r="B2271" t="s">
        <v>12068</v>
      </c>
      <c r="C2271" s="1">
        <v>45047</v>
      </c>
      <c r="D2271" t="s">
        <v>3770</v>
      </c>
      <c r="E2271" t="s">
        <v>3771</v>
      </c>
      <c r="F2271">
        <v>10</v>
      </c>
      <c r="G2271">
        <v>10</v>
      </c>
      <c r="H2271">
        <v>10</v>
      </c>
      <c r="I2271">
        <v>10</v>
      </c>
      <c r="J2271">
        <v>10</v>
      </c>
      <c r="K2271">
        <v>32</v>
      </c>
      <c r="L2271">
        <v>57</v>
      </c>
      <c r="M2271">
        <v>90</v>
      </c>
      <c r="N2271">
        <v>2</v>
      </c>
      <c r="O2271">
        <v>0</v>
      </c>
      <c r="P2271">
        <v>4.2719184029999999</v>
      </c>
      <c r="Q2271">
        <v>737</v>
      </c>
      <c r="R2271">
        <v>369000</v>
      </c>
      <c r="S2271">
        <v>170040</v>
      </c>
      <c r="T2271">
        <v>0.46081300813008103</v>
      </c>
      <c r="U2271">
        <v>1</v>
      </c>
    </row>
    <row r="2272" spans="1:21" x14ac:dyDescent="0.4">
      <c r="A2272">
        <v>2270</v>
      </c>
      <c r="B2272" t="s">
        <v>12068</v>
      </c>
      <c r="C2272" s="1">
        <v>45047</v>
      </c>
      <c r="D2272" t="s">
        <v>3772</v>
      </c>
      <c r="E2272" t="s">
        <v>3773</v>
      </c>
      <c r="F2272">
        <v>10</v>
      </c>
      <c r="G2272">
        <v>10</v>
      </c>
      <c r="H2272">
        <v>20</v>
      </c>
      <c r="I2272">
        <v>20</v>
      </c>
      <c r="J2272">
        <v>10</v>
      </c>
      <c r="K2272">
        <v>147</v>
      </c>
      <c r="L2272">
        <v>157</v>
      </c>
      <c r="M2272">
        <v>165</v>
      </c>
      <c r="N2272">
        <v>2</v>
      </c>
      <c r="O2272">
        <v>0</v>
      </c>
      <c r="P2272">
        <v>3.818142361</v>
      </c>
      <c r="Q2272">
        <v>791</v>
      </c>
      <c r="R2272">
        <v>369000</v>
      </c>
      <c r="S2272">
        <v>75250</v>
      </c>
      <c r="T2272">
        <v>0.20392953929539201</v>
      </c>
      <c r="U2272">
        <v>0</v>
      </c>
    </row>
    <row r="2273" spans="1:21" x14ac:dyDescent="0.4">
      <c r="A2273">
        <v>2271</v>
      </c>
      <c r="B2273" t="s">
        <v>12068</v>
      </c>
      <c r="C2273" s="1">
        <v>45017</v>
      </c>
      <c r="D2273" t="s">
        <v>3774</v>
      </c>
      <c r="E2273" t="s">
        <v>3771</v>
      </c>
      <c r="F2273">
        <v>10</v>
      </c>
      <c r="G2273">
        <v>20</v>
      </c>
      <c r="H2273">
        <v>40</v>
      </c>
      <c r="I2273">
        <v>20</v>
      </c>
      <c r="J2273">
        <v>10</v>
      </c>
      <c r="K2273">
        <v>148</v>
      </c>
      <c r="L2273">
        <v>195</v>
      </c>
      <c r="M2273">
        <v>219</v>
      </c>
      <c r="N2273">
        <v>1</v>
      </c>
      <c r="O2273">
        <v>0</v>
      </c>
      <c r="P2273">
        <v>0</v>
      </c>
      <c r="Q2273">
        <v>816</v>
      </c>
      <c r="R2273">
        <v>365000</v>
      </c>
      <c r="S2273">
        <v>254456</v>
      </c>
      <c r="T2273">
        <v>0.69713972602739704</v>
      </c>
      <c r="U2273">
        <v>1</v>
      </c>
    </row>
    <row r="2274" spans="1:21" x14ac:dyDescent="0.4">
      <c r="A2274">
        <v>2272</v>
      </c>
      <c r="B2274" t="s">
        <v>12068</v>
      </c>
      <c r="C2274" s="1">
        <v>45017</v>
      </c>
      <c r="D2274" t="s">
        <v>3775</v>
      </c>
      <c r="E2274" t="s">
        <v>3776</v>
      </c>
      <c r="F2274">
        <v>10</v>
      </c>
      <c r="G2274">
        <v>10</v>
      </c>
      <c r="H2274">
        <v>30</v>
      </c>
      <c r="I2274">
        <v>20</v>
      </c>
      <c r="J2274">
        <v>10</v>
      </c>
      <c r="K2274">
        <v>232</v>
      </c>
      <c r="L2274">
        <v>227</v>
      </c>
      <c r="M2274">
        <v>216</v>
      </c>
      <c r="N2274">
        <v>1</v>
      </c>
      <c r="O2274">
        <v>0</v>
      </c>
      <c r="P2274">
        <v>0</v>
      </c>
      <c r="Q2274">
        <v>731</v>
      </c>
      <c r="R2274">
        <v>365000</v>
      </c>
      <c r="S2274">
        <v>237396</v>
      </c>
      <c r="T2274">
        <v>0.65039999999999998</v>
      </c>
      <c r="U2274">
        <v>1</v>
      </c>
    </row>
    <row r="2275" spans="1:21" x14ac:dyDescent="0.4">
      <c r="A2275">
        <v>2273</v>
      </c>
      <c r="B2275" t="s">
        <v>12068</v>
      </c>
      <c r="C2275" s="1">
        <v>45017</v>
      </c>
      <c r="D2275" t="s">
        <v>3777</v>
      </c>
      <c r="E2275" t="s">
        <v>3778</v>
      </c>
      <c r="F2275">
        <v>10</v>
      </c>
      <c r="G2275">
        <v>10</v>
      </c>
      <c r="H2275">
        <v>20</v>
      </c>
      <c r="I2275">
        <v>20</v>
      </c>
      <c r="J2275">
        <v>10</v>
      </c>
      <c r="K2275">
        <v>148</v>
      </c>
      <c r="L2275">
        <v>114</v>
      </c>
      <c r="M2275">
        <v>104</v>
      </c>
      <c r="N2275">
        <v>2</v>
      </c>
      <c r="O2275">
        <v>0</v>
      </c>
      <c r="P2275">
        <v>15.21744792</v>
      </c>
      <c r="Q2275">
        <v>935</v>
      </c>
      <c r="R2275">
        <v>365000</v>
      </c>
      <c r="S2275">
        <v>61849</v>
      </c>
      <c r="T2275">
        <v>0.16944931506849301</v>
      </c>
      <c r="U2275">
        <v>0</v>
      </c>
    </row>
    <row r="2276" spans="1:21" x14ac:dyDescent="0.4">
      <c r="A2276">
        <v>2274</v>
      </c>
      <c r="B2276" t="s">
        <v>12068</v>
      </c>
      <c r="C2276" s="1">
        <v>45017</v>
      </c>
      <c r="D2276" t="s">
        <v>3779</v>
      </c>
      <c r="E2276" t="s">
        <v>3780</v>
      </c>
      <c r="F2276">
        <v>10</v>
      </c>
      <c r="G2276">
        <v>10</v>
      </c>
      <c r="H2276">
        <v>20</v>
      </c>
      <c r="I2276">
        <v>10</v>
      </c>
      <c r="J2276">
        <v>10</v>
      </c>
      <c r="K2276">
        <v>47</v>
      </c>
      <c r="L2276">
        <v>61</v>
      </c>
      <c r="M2276">
        <v>64</v>
      </c>
      <c r="N2276">
        <v>1</v>
      </c>
      <c r="O2276">
        <v>0</v>
      </c>
      <c r="P2276">
        <v>6.3891059029999999</v>
      </c>
      <c r="Q2276">
        <v>634</v>
      </c>
      <c r="R2276">
        <v>365000</v>
      </c>
      <c r="S2276">
        <v>44871</v>
      </c>
      <c r="T2276">
        <v>0.12293424657534199</v>
      </c>
      <c r="U2276">
        <v>0</v>
      </c>
    </row>
    <row r="2277" spans="1:21" x14ac:dyDescent="0.4">
      <c r="A2277">
        <v>2275</v>
      </c>
      <c r="B2277" t="s">
        <v>12068</v>
      </c>
      <c r="C2277" s="1">
        <v>45017</v>
      </c>
      <c r="D2277" t="s">
        <v>3781</v>
      </c>
      <c r="E2277" t="s">
        <v>3782</v>
      </c>
      <c r="F2277">
        <v>20</v>
      </c>
      <c r="G2277">
        <v>10</v>
      </c>
      <c r="H2277">
        <v>20</v>
      </c>
      <c r="I2277">
        <v>20</v>
      </c>
      <c r="J2277">
        <v>50</v>
      </c>
      <c r="K2277">
        <v>26</v>
      </c>
      <c r="L2277">
        <v>19</v>
      </c>
      <c r="M2277">
        <v>11</v>
      </c>
      <c r="N2277">
        <v>1</v>
      </c>
      <c r="O2277">
        <v>1</v>
      </c>
      <c r="P2277">
        <v>5.7067057290000003</v>
      </c>
      <c r="Q2277">
        <v>608</v>
      </c>
      <c r="R2277">
        <v>365000</v>
      </c>
      <c r="S2277">
        <v>108792</v>
      </c>
      <c r="T2277">
        <v>0.29806027397260199</v>
      </c>
      <c r="U2277">
        <v>0</v>
      </c>
    </row>
    <row r="2278" spans="1:21" x14ac:dyDescent="0.4">
      <c r="A2278">
        <v>2276</v>
      </c>
      <c r="B2278" t="s">
        <v>12068</v>
      </c>
      <c r="C2278" s="1">
        <v>45017</v>
      </c>
      <c r="D2278" t="s">
        <v>3783</v>
      </c>
      <c r="E2278" t="s">
        <v>3784</v>
      </c>
      <c r="F2278">
        <v>10</v>
      </c>
      <c r="G2278">
        <v>10</v>
      </c>
      <c r="H2278">
        <v>20</v>
      </c>
      <c r="I2278">
        <v>10</v>
      </c>
      <c r="J2278">
        <v>10</v>
      </c>
      <c r="K2278">
        <v>19</v>
      </c>
      <c r="L2278">
        <v>93</v>
      </c>
      <c r="M2278">
        <v>116</v>
      </c>
      <c r="N2278">
        <v>1</v>
      </c>
      <c r="O2278">
        <v>0</v>
      </c>
      <c r="P2278">
        <v>3.2649739580000001</v>
      </c>
      <c r="Q2278">
        <v>727</v>
      </c>
      <c r="R2278">
        <v>365000</v>
      </c>
      <c r="S2278">
        <v>43233</v>
      </c>
      <c r="T2278">
        <v>0.118446575342465</v>
      </c>
      <c r="U2278">
        <v>0</v>
      </c>
    </row>
    <row r="2279" spans="1:21" x14ac:dyDescent="0.4">
      <c r="A2279">
        <v>2277</v>
      </c>
      <c r="B2279" t="s">
        <v>12068</v>
      </c>
      <c r="C2279" s="1">
        <v>45017</v>
      </c>
      <c r="D2279" t="s">
        <v>3785</v>
      </c>
      <c r="E2279" t="s">
        <v>3786</v>
      </c>
      <c r="F2279">
        <v>10</v>
      </c>
      <c r="G2279">
        <v>10</v>
      </c>
      <c r="H2279">
        <v>10</v>
      </c>
      <c r="I2279">
        <v>10</v>
      </c>
      <c r="J2279">
        <v>10</v>
      </c>
      <c r="K2279">
        <v>107</v>
      </c>
      <c r="L2279">
        <v>122</v>
      </c>
      <c r="M2279">
        <v>148</v>
      </c>
      <c r="N2279">
        <v>1</v>
      </c>
      <c r="O2279">
        <v>0</v>
      </c>
      <c r="P2279">
        <v>0</v>
      </c>
      <c r="Q2279">
        <v>577</v>
      </c>
      <c r="R2279">
        <v>365000</v>
      </c>
      <c r="S2279">
        <v>62120</v>
      </c>
      <c r="T2279">
        <v>0.17019178082191699</v>
      </c>
      <c r="U2279">
        <v>0</v>
      </c>
    </row>
    <row r="2280" spans="1:21" x14ac:dyDescent="0.4">
      <c r="A2280">
        <v>2278</v>
      </c>
      <c r="B2280" t="s">
        <v>12068</v>
      </c>
      <c r="C2280" s="1">
        <v>45017</v>
      </c>
      <c r="D2280" t="s">
        <v>3787</v>
      </c>
      <c r="E2280" t="s">
        <v>3788</v>
      </c>
      <c r="F2280">
        <v>10</v>
      </c>
      <c r="G2280">
        <v>10</v>
      </c>
      <c r="H2280">
        <v>10</v>
      </c>
      <c r="I2280">
        <v>10</v>
      </c>
      <c r="J2280">
        <v>10</v>
      </c>
      <c r="K2280">
        <v>146</v>
      </c>
      <c r="L2280">
        <v>107</v>
      </c>
      <c r="M2280">
        <v>117</v>
      </c>
      <c r="N2280">
        <v>1</v>
      </c>
      <c r="O2280">
        <v>0</v>
      </c>
      <c r="P2280">
        <v>1.1627604170000001</v>
      </c>
      <c r="Q2280">
        <v>629</v>
      </c>
      <c r="R2280">
        <v>365000</v>
      </c>
      <c r="S2280">
        <v>44892</v>
      </c>
      <c r="T2280">
        <v>0.122991780821917</v>
      </c>
      <c r="U2280">
        <v>0</v>
      </c>
    </row>
    <row r="2281" spans="1:21" x14ac:dyDescent="0.4">
      <c r="A2281">
        <v>2279</v>
      </c>
      <c r="B2281" t="s">
        <v>12068</v>
      </c>
      <c r="C2281" s="1">
        <v>45017</v>
      </c>
      <c r="D2281" t="s">
        <v>3789</v>
      </c>
      <c r="E2281" t="s">
        <v>3790</v>
      </c>
      <c r="F2281">
        <v>10</v>
      </c>
      <c r="G2281">
        <v>10</v>
      </c>
      <c r="H2281">
        <v>30</v>
      </c>
      <c r="I2281">
        <v>10</v>
      </c>
      <c r="J2281">
        <v>10</v>
      </c>
      <c r="K2281">
        <v>122</v>
      </c>
      <c r="L2281">
        <v>116</v>
      </c>
      <c r="M2281">
        <v>80</v>
      </c>
      <c r="N2281">
        <v>1</v>
      </c>
      <c r="O2281">
        <v>0</v>
      </c>
      <c r="P2281">
        <v>0</v>
      </c>
      <c r="Q2281">
        <v>690</v>
      </c>
      <c r="R2281">
        <v>365000</v>
      </c>
      <c r="S2281">
        <v>57169</v>
      </c>
      <c r="T2281">
        <v>0.156627397260273</v>
      </c>
      <c r="U2281">
        <v>0</v>
      </c>
    </row>
    <row r="2282" spans="1:21" x14ac:dyDescent="0.4">
      <c r="A2282">
        <v>2280</v>
      </c>
      <c r="B2282" t="s">
        <v>12068</v>
      </c>
      <c r="C2282" s="1">
        <v>45017</v>
      </c>
      <c r="D2282" t="s">
        <v>3791</v>
      </c>
      <c r="E2282" t="s">
        <v>3792</v>
      </c>
      <c r="F2282">
        <v>10</v>
      </c>
      <c r="G2282">
        <v>10</v>
      </c>
      <c r="H2282">
        <v>20</v>
      </c>
      <c r="I2282">
        <v>10</v>
      </c>
      <c r="J2282">
        <v>10</v>
      </c>
      <c r="K2282">
        <v>249</v>
      </c>
      <c r="L2282">
        <v>230</v>
      </c>
      <c r="M2282">
        <v>169</v>
      </c>
      <c r="N2282">
        <v>2</v>
      </c>
      <c r="O2282">
        <v>0</v>
      </c>
      <c r="P2282">
        <v>2.0340711809999998</v>
      </c>
      <c r="Q2282">
        <v>772</v>
      </c>
      <c r="R2282">
        <v>365000</v>
      </c>
      <c r="S2282">
        <v>304113</v>
      </c>
      <c r="T2282">
        <v>0.83318630136986305</v>
      </c>
      <c r="U2282">
        <v>1</v>
      </c>
    </row>
    <row r="2283" spans="1:21" x14ac:dyDescent="0.4">
      <c r="A2283">
        <v>2281</v>
      </c>
      <c r="B2283" t="s">
        <v>12068</v>
      </c>
      <c r="C2283" s="1">
        <v>45017</v>
      </c>
      <c r="D2283" t="s">
        <v>3793</v>
      </c>
      <c r="E2283" t="s">
        <v>3790</v>
      </c>
      <c r="F2283">
        <v>10</v>
      </c>
      <c r="G2283">
        <v>10</v>
      </c>
      <c r="H2283">
        <v>20</v>
      </c>
      <c r="I2283">
        <v>10</v>
      </c>
      <c r="J2283">
        <v>10</v>
      </c>
      <c r="K2283">
        <v>23</v>
      </c>
      <c r="L2283">
        <v>93</v>
      </c>
      <c r="M2283">
        <v>108</v>
      </c>
      <c r="N2283">
        <v>1</v>
      </c>
      <c r="O2283">
        <v>0</v>
      </c>
      <c r="P2283">
        <v>7.2890625</v>
      </c>
      <c r="Q2283">
        <v>601</v>
      </c>
      <c r="R2283">
        <v>365000</v>
      </c>
      <c r="S2283">
        <v>32522</v>
      </c>
      <c r="T2283">
        <v>8.9101369863013702E-2</v>
      </c>
      <c r="U2283">
        <v>0</v>
      </c>
    </row>
    <row r="2284" spans="1:21" x14ac:dyDescent="0.4">
      <c r="A2284">
        <v>2282</v>
      </c>
      <c r="B2284" t="s">
        <v>12068</v>
      </c>
      <c r="C2284" s="1">
        <v>45017</v>
      </c>
      <c r="D2284" t="s">
        <v>3794</v>
      </c>
      <c r="E2284" t="s">
        <v>3767</v>
      </c>
      <c r="F2284">
        <v>20</v>
      </c>
      <c r="G2284">
        <v>10</v>
      </c>
      <c r="H2284">
        <v>20</v>
      </c>
      <c r="I2284">
        <v>20</v>
      </c>
      <c r="J2284">
        <v>20</v>
      </c>
      <c r="K2284">
        <v>19</v>
      </c>
      <c r="L2284">
        <v>21</v>
      </c>
      <c r="M2284">
        <v>23</v>
      </c>
      <c r="N2284">
        <v>1</v>
      </c>
      <c r="O2284">
        <v>1</v>
      </c>
      <c r="P2284">
        <v>0</v>
      </c>
      <c r="Q2284">
        <v>672</v>
      </c>
      <c r="R2284">
        <v>365000</v>
      </c>
      <c r="S2284">
        <v>117150</v>
      </c>
      <c r="T2284">
        <v>0.32095890410958899</v>
      </c>
      <c r="U2284">
        <v>0</v>
      </c>
    </row>
    <row r="2285" spans="1:21" x14ac:dyDescent="0.4">
      <c r="A2285">
        <v>2283</v>
      </c>
      <c r="B2285" t="s">
        <v>12068</v>
      </c>
      <c r="C2285" s="1">
        <v>45017</v>
      </c>
      <c r="D2285" t="s">
        <v>3795</v>
      </c>
      <c r="E2285" t="s">
        <v>3796</v>
      </c>
      <c r="F2285">
        <v>10</v>
      </c>
      <c r="G2285">
        <v>10</v>
      </c>
      <c r="H2285">
        <v>10</v>
      </c>
      <c r="I2285">
        <v>10</v>
      </c>
      <c r="J2285">
        <v>10</v>
      </c>
      <c r="K2285">
        <v>25</v>
      </c>
      <c r="L2285">
        <v>25</v>
      </c>
      <c r="M2285">
        <v>23</v>
      </c>
      <c r="N2285">
        <v>2</v>
      </c>
      <c r="O2285">
        <v>0</v>
      </c>
      <c r="P2285">
        <v>1.3203125</v>
      </c>
      <c r="Q2285">
        <v>892</v>
      </c>
      <c r="R2285">
        <v>365000</v>
      </c>
      <c r="S2285">
        <v>202423</v>
      </c>
      <c r="T2285">
        <v>0.55458356164383504</v>
      </c>
      <c r="U2285">
        <v>1</v>
      </c>
    </row>
    <row r="2286" spans="1:21" x14ac:dyDescent="0.4">
      <c r="A2286">
        <v>2284</v>
      </c>
      <c r="B2286" t="s">
        <v>12068</v>
      </c>
      <c r="C2286" s="1">
        <v>45017</v>
      </c>
      <c r="D2286" t="s">
        <v>3797</v>
      </c>
      <c r="E2286" t="s">
        <v>3798</v>
      </c>
      <c r="F2286">
        <v>10</v>
      </c>
      <c r="G2286">
        <v>10</v>
      </c>
      <c r="H2286">
        <v>10</v>
      </c>
      <c r="I2286">
        <v>20</v>
      </c>
      <c r="J2286">
        <v>10</v>
      </c>
      <c r="K2286">
        <v>54</v>
      </c>
      <c r="L2286">
        <v>58</v>
      </c>
      <c r="M2286">
        <v>54</v>
      </c>
      <c r="N2286">
        <v>2</v>
      </c>
      <c r="O2286">
        <v>0</v>
      </c>
      <c r="P2286">
        <v>0.45572916699999999</v>
      </c>
      <c r="Q2286">
        <v>877</v>
      </c>
      <c r="R2286">
        <v>365000</v>
      </c>
      <c r="S2286">
        <v>268011</v>
      </c>
      <c r="T2286">
        <v>0.73427671232876701</v>
      </c>
      <c r="U2286">
        <v>1</v>
      </c>
    </row>
    <row r="2287" spans="1:21" x14ac:dyDescent="0.4">
      <c r="A2287">
        <v>2285</v>
      </c>
      <c r="B2287" t="s">
        <v>12068</v>
      </c>
      <c r="C2287" s="1">
        <v>45017</v>
      </c>
      <c r="D2287" t="s">
        <v>3799</v>
      </c>
      <c r="E2287" t="s">
        <v>3800</v>
      </c>
      <c r="F2287">
        <v>10</v>
      </c>
      <c r="G2287">
        <v>10</v>
      </c>
      <c r="H2287">
        <v>20</v>
      </c>
      <c r="I2287">
        <v>20</v>
      </c>
      <c r="J2287">
        <v>10</v>
      </c>
      <c r="K2287">
        <v>244</v>
      </c>
      <c r="L2287">
        <v>250</v>
      </c>
      <c r="M2287">
        <v>251</v>
      </c>
      <c r="N2287">
        <v>1</v>
      </c>
      <c r="O2287">
        <v>0</v>
      </c>
      <c r="P2287">
        <v>1.4609375</v>
      </c>
      <c r="Q2287">
        <v>590</v>
      </c>
      <c r="R2287">
        <v>365000</v>
      </c>
      <c r="S2287">
        <v>234937</v>
      </c>
      <c r="T2287">
        <v>0.64366301369862999</v>
      </c>
      <c r="U2287">
        <v>1</v>
      </c>
    </row>
    <row r="2288" spans="1:21" x14ac:dyDescent="0.4">
      <c r="A2288">
        <v>2286</v>
      </c>
      <c r="B2288" t="s">
        <v>12068</v>
      </c>
      <c r="C2288" s="1">
        <v>44986</v>
      </c>
      <c r="D2288" t="s">
        <v>3801</v>
      </c>
      <c r="E2288" t="s">
        <v>3767</v>
      </c>
      <c r="F2288">
        <v>10</v>
      </c>
      <c r="G2288">
        <v>10</v>
      </c>
      <c r="H2288">
        <v>30</v>
      </c>
      <c r="I2288">
        <v>10</v>
      </c>
      <c r="J2288">
        <v>10</v>
      </c>
      <c r="K2288">
        <v>43</v>
      </c>
      <c r="L2288">
        <v>133</v>
      </c>
      <c r="M2288">
        <v>154</v>
      </c>
      <c r="N2288">
        <v>0</v>
      </c>
      <c r="O2288">
        <v>0</v>
      </c>
      <c r="P2288">
        <v>0</v>
      </c>
      <c r="Q2288">
        <v>864</v>
      </c>
      <c r="R2288">
        <v>360000</v>
      </c>
      <c r="S2288">
        <v>1351353</v>
      </c>
      <c r="T2288">
        <v>3.7537583333333302</v>
      </c>
      <c r="U2288">
        <v>2</v>
      </c>
    </row>
    <row r="2289" spans="1:21" x14ac:dyDescent="0.4">
      <c r="A2289">
        <v>2287</v>
      </c>
      <c r="B2289" t="s">
        <v>12068</v>
      </c>
      <c r="C2289" s="1">
        <v>44986</v>
      </c>
      <c r="D2289" t="s">
        <v>3802</v>
      </c>
      <c r="E2289" t="s">
        <v>3803</v>
      </c>
      <c r="F2289">
        <v>10</v>
      </c>
      <c r="G2289">
        <v>10</v>
      </c>
      <c r="H2289">
        <v>50</v>
      </c>
      <c r="I2289">
        <v>10</v>
      </c>
      <c r="J2289">
        <v>10</v>
      </c>
      <c r="K2289">
        <v>87</v>
      </c>
      <c r="L2289">
        <v>92</v>
      </c>
      <c r="M2289">
        <v>88</v>
      </c>
      <c r="N2289">
        <v>1</v>
      </c>
      <c r="O2289">
        <v>0</v>
      </c>
      <c r="P2289">
        <v>11.393988719999999</v>
      </c>
      <c r="Q2289">
        <v>524</v>
      </c>
      <c r="R2289">
        <v>360000</v>
      </c>
      <c r="S2289">
        <v>43641</v>
      </c>
      <c r="T2289">
        <v>0.121225</v>
      </c>
      <c r="U2289">
        <v>0</v>
      </c>
    </row>
    <row r="2290" spans="1:21" x14ac:dyDescent="0.4">
      <c r="A2290">
        <v>2288</v>
      </c>
      <c r="B2290" t="s">
        <v>12068</v>
      </c>
      <c r="C2290" s="1">
        <v>44986</v>
      </c>
      <c r="D2290" t="s">
        <v>3804</v>
      </c>
      <c r="E2290" t="s">
        <v>3805</v>
      </c>
      <c r="F2290">
        <v>10</v>
      </c>
      <c r="G2290">
        <v>20</v>
      </c>
      <c r="H2290">
        <v>30</v>
      </c>
      <c r="I2290">
        <v>10</v>
      </c>
      <c r="J2290">
        <v>20</v>
      </c>
      <c r="K2290">
        <v>109</v>
      </c>
      <c r="L2290">
        <v>77</v>
      </c>
      <c r="M2290">
        <v>57</v>
      </c>
      <c r="N2290">
        <v>2</v>
      </c>
      <c r="O2290">
        <v>1</v>
      </c>
      <c r="P2290">
        <v>0</v>
      </c>
      <c r="Q2290">
        <v>605</v>
      </c>
      <c r="R2290">
        <v>360000</v>
      </c>
      <c r="S2290">
        <v>131995</v>
      </c>
      <c r="T2290">
        <v>0.36665277777777699</v>
      </c>
      <c r="U2290">
        <v>0</v>
      </c>
    </row>
    <row r="2291" spans="1:21" x14ac:dyDescent="0.4">
      <c r="A2291">
        <v>2289</v>
      </c>
      <c r="B2291" t="s">
        <v>12068</v>
      </c>
      <c r="C2291" s="1">
        <v>44986</v>
      </c>
      <c r="D2291" t="s">
        <v>3806</v>
      </c>
      <c r="E2291" t="s">
        <v>3807</v>
      </c>
      <c r="F2291">
        <v>10</v>
      </c>
      <c r="G2291">
        <v>10</v>
      </c>
      <c r="H2291">
        <v>20</v>
      </c>
      <c r="I2291">
        <v>10</v>
      </c>
      <c r="J2291">
        <v>10</v>
      </c>
      <c r="K2291">
        <v>63</v>
      </c>
      <c r="L2291">
        <v>52</v>
      </c>
      <c r="M2291">
        <v>45</v>
      </c>
      <c r="N2291">
        <v>1</v>
      </c>
      <c r="O2291">
        <v>0</v>
      </c>
      <c r="P2291">
        <v>0</v>
      </c>
      <c r="Q2291">
        <v>615</v>
      </c>
      <c r="R2291">
        <v>360000</v>
      </c>
      <c r="S2291">
        <v>293518</v>
      </c>
      <c r="T2291">
        <v>0.81532777777777699</v>
      </c>
      <c r="U2291">
        <v>1</v>
      </c>
    </row>
    <row r="2292" spans="1:21" x14ac:dyDescent="0.4">
      <c r="A2292">
        <v>2290</v>
      </c>
      <c r="B2292" t="s">
        <v>12068</v>
      </c>
      <c r="C2292" s="1">
        <v>44986</v>
      </c>
      <c r="D2292" t="s">
        <v>3808</v>
      </c>
      <c r="E2292" t="s">
        <v>3809</v>
      </c>
      <c r="F2292">
        <v>20</v>
      </c>
      <c r="G2292">
        <v>10</v>
      </c>
      <c r="H2292">
        <v>20</v>
      </c>
      <c r="I2292">
        <v>20</v>
      </c>
      <c r="J2292">
        <v>20</v>
      </c>
      <c r="K2292">
        <v>100</v>
      </c>
      <c r="L2292">
        <v>80</v>
      </c>
      <c r="M2292">
        <v>56</v>
      </c>
      <c r="N2292">
        <v>2</v>
      </c>
      <c r="O2292">
        <v>0</v>
      </c>
      <c r="P2292">
        <v>1.080078125</v>
      </c>
      <c r="Q2292">
        <v>627</v>
      </c>
      <c r="R2292">
        <v>360000</v>
      </c>
      <c r="S2292">
        <v>200482</v>
      </c>
      <c r="T2292">
        <v>0.55689444444444403</v>
      </c>
      <c r="U2292">
        <v>1</v>
      </c>
    </row>
    <row r="2293" spans="1:21" x14ac:dyDescent="0.4">
      <c r="A2293">
        <v>2291</v>
      </c>
      <c r="B2293" t="s">
        <v>12068</v>
      </c>
      <c r="C2293" s="1">
        <v>44986</v>
      </c>
      <c r="D2293" t="s">
        <v>3810</v>
      </c>
      <c r="E2293" t="s">
        <v>3807</v>
      </c>
      <c r="F2293">
        <v>10</v>
      </c>
      <c r="G2293">
        <v>10</v>
      </c>
      <c r="H2293">
        <v>20</v>
      </c>
      <c r="I2293">
        <v>20</v>
      </c>
      <c r="J2293">
        <v>10</v>
      </c>
      <c r="K2293">
        <v>173</v>
      </c>
      <c r="L2293">
        <v>150</v>
      </c>
      <c r="M2293">
        <v>124</v>
      </c>
      <c r="N2293">
        <v>2</v>
      </c>
      <c r="O2293">
        <v>1</v>
      </c>
      <c r="P2293">
        <v>7.0490451390000004</v>
      </c>
      <c r="Q2293">
        <v>589</v>
      </c>
      <c r="R2293">
        <v>360000</v>
      </c>
      <c r="S2293">
        <v>187459</v>
      </c>
      <c r="T2293">
        <v>0.52071944444444396</v>
      </c>
      <c r="U2293">
        <v>1</v>
      </c>
    </row>
    <row r="2294" spans="1:21" x14ac:dyDescent="0.4">
      <c r="A2294">
        <v>2292</v>
      </c>
      <c r="B2294" t="s">
        <v>12068</v>
      </c>
      <c r="C2294" s="1">
        <v>44986</v>
      </c>
      <c r="D2294" t="s">
        <v>3811</v>
      </c>
      <c r="E2294" t="s">
        <v>3792</v>
      </c>
      <c r="F2294">
        <v>10</v>
      </c>
      <c r="G2294">
        <v>10</v>
      </c>
      <c r="H2294">
        <v>30</v>
      </c>
      <c r="I2294">
        <v>10</v>
      </c>
      <c r="J2294">
        <v>10</v>
      </c>
      <c r="K2294">
        <v>52</v>
      </c>
      <c r="L2294">
        <v>53</v>
      </c>
      <c r="M2294">
        <v>52</v>
      </c>
      <c r="N2294">
        <v>1</v>
      </c>
      <c r="O2294">
        <v>0</v>
      </c>
      <c r="P2294">
        <v>1.0403645829999999</v>
      </c>
      <c r="Q2294">
        <v>610</v>
      </c>
      <c r="R2294">
        <v>360000</v>
      </c>
      <c r="S2294">
        <v>174446</v>
      </c>
      <c r="T2294">
        <v>0.48457222222222202</v>
      </c>
      <c r="U2294">
        <v>1</v>
      </c>
    </row>
    <row r="2295" spans="1:21" x14ac:dyDescent="0.4">
      <c r="A2295">
        <v>2293</v>
      </c>
      <c r="B2295" t="s">
        <v>12068</v>
      </c>
      <c r="C2295" s="1">
        <v>44986</v>
      </c>
      <c r="D2295" t="s">
        <v>3812</v>
      </c>
      <c r="E2295" t="s">
        <v>3813</v>
      </c>
      <c r="F2295">
        <v>10</v>
      </c>
      <c r="G2295">
        <v>20</v>
      </c>
      <c r="H2295">
        <v>10</v>
      </c>
      <c r="I2295">
        <v>20</v>
      </c>
      <c r="J2295">
        <v>20</v>
      </c>
      <c r="K2295">
        <v>142</v>
      </c>
      <c r="L2295">
        <v>120</v>
      </c>
      <c r="M2295">
        <v>90</v>
      </c>
      <c r="N2295">
        <v>1</v>
      </c>
      <c r="O2295">
        <v>0</v>
      </c>
      <c r="P2295">
        <v>0</v>
      </c>
      <c r="Q2295">
        <v>679</v>
      </c>
      <c r="R2295">
        <v>360000</v>
      </c>
      <c r="S2295">
        <v>150673</v>
      </c>
      <c r="T2295">
        <v>0.418536111111111</v>
      </c>
      <c r="U2295">
        <v>1</v>
      </c>
    </row>
    <row r="2296" spans="1:21" x14ac:dyDescent="0.4">
      <c r="A2296">
        <v>2294</v>
      </c>
      <c r="B2296" t="s">
        <v>12068</v>
      </c>
      <c r="C2296" s="1">
        <v>44986</v>
      </c>
      <c r="D2296" t="s">
        <v>3814</v>
      </c>
      <c r="E2296" t="s">
        <v>3767</v>
      </c>
      <c r="F2296">
        <v>10</v>
      </c>
      <c r="G2296">
        <v>10</v>
      </c>
      <c r="H2296">
        <v>10</v>
      </c>
      <c r="I2296">
        <v>20</v>
      </c>
      <c r="J2296">
        <v>10</v>
      </c>
      <c r="K2296">
        <v>123</v>
      </c>
      <c r="L2296">
        <v>123</v>
      </c>
      <c r="M2296">
        <v>128</v>
      </c>
      <c r="N2296">
        <v>1</v>
      </c>
      <c r="O2296">
        <v>0</v>
      </c>
      <c r="P2296">
        <v>0.107421875</v>
      </c>
      <c r="Q2296">
        <v>658</v>
      </c>
      <c r="R2296">
        <v>360000</v>
      </c>
      <c r="S2296">
        <v>50598</v>
      </c>
      <c r="T2296">
        <v>0.14055000000000001</v>
      </c>
      <c r="U2296">
        <v>0</v>
      </c>
    </row>
    <row r="2297" spans="1:21" x14ac:dyDescent="0.4">
      <c r="A2297">
        <v>2295</v>
      </c>
      <c r="B2297" t="s">
        <v>12068</v>
      </c>
      <c r="C2297" s="1">
        <v>44986</v>
      </c>
      <c r="D2297" t="s">
        <v>3815</v>
      </c>
      <c r="E2297" t="s">
        <v>3816</v>
      </c>
      <c r="F2297">
        <v>10</v>
      </c>
      <c r="G2297">
        <v>10</v>
      </c>
      <c r="H2297">
        <v>20</v>
      </c>
      <c r="I2297">
        <v>20</v>
      </c>
      <c r="J2297">
        <v>10</v>
      </c>
      <c r="K2297">
        <v>23</v>
      </c>
      <c r="L2297">
        <v>28</v>
      </c>
      <c r="M2297">
        <v>32</v>
      </c>
      <c r="N2297">
        <v>1</v>
      </c>
      <c r="O2297">
        <v>0</v>
      </c>
      <c r="P2297">
        <v>1.8754340279999999</v>
      </c>
      <c r="Q2297">
        <v>621</v>
      </c>
      <c r="R2297">
        <v>360000</v>
      </c>
      <c r="S2297">
        <v>119409</v>
      </c>
      <c r="T2297">
        <v>0.331691666666666</v>
      </c>
      <c r="U2297">
        <v>0</v>
      </c>
    </row>
    <row r="2298" spans="1:21" x14ac:dyDescent="0.4">
      <c r="A2298">
        <v>2296</v>
      </c>
      <c r="B2298" t="s">
        <v>12068</v>
      </c>
      <c r="C2298" s="1">
        <v>44986</v>
      </c>
      <c r="D2298" t="s">
        <v>3817</v>
      </c>
      <c r="E2298" t="s">
        <v>3818</v>
      </c>
      <c r="F2298">
        <v>10</v>
      </c>
      <c r="G2298">
        <v>10</v>
      </c>
      <c r="H2298">
        <v>10</v>
      </c>
      <c r="I2298">
        <v>10</v>
      </c>
      <c r="J2298">
        <v>10</v>
      </c>
      <c r="K2298">
        <v>102</v>
      </c>
      <c r="L2298">
        <v>84</v>
      </c>
      <c r="M2298">
        <v>64</v>
      </c>
      <c r="N2298">
        <v>2</v>
      </c>
      <c r="O2298">
        <v>0</v>
      </c>
      <c r="P2298">
        <v>1.053710938</v>
      </c>
      <c r="Q2298">
        <v>1082</v>
      </c>
      <c r="R2298">
        <v>360000</v>
      </c>
      <c r="S2298">
        <v>772595</v>
      </c>
      <c r="T2298">
        <v>2.1460972222222199</v>
      </c>
      <c r="U2298">
        <v>2</v>
      </c>
    </row>
    <row r="2299" spans="1:21" x14ac:dyDescent="0.4">
      <c r="A2299">
        <v>2297</v>
      </c>
      <c r="B2299" t="s">
        <v>12068</v>
      </c>
      <c r="C2299" s="1">
        <v>44986</v>
      </c>
      <c r="D2299" t="s">
        <v>3819</v>
      </c>
      <c r="E2299" t="s">
        <v>3820</v>
      </c>
      <c r="F2299">
        <v>10</v>
      </c>
      <c r="G2299">
        <v>20</v>
      </c>
      <c r="H2299">
        <v>20</v>
      </c>
      <c r="I2299">
        <v>10</v>
      </c>
      <c r="J2299">
        <v>10</v>
      </c>
      <c r="K2299">
        <v>236</v>
      </c>
      <c r="L2299">
        <v>216</v>
      </c>
      <c r="M2299">
        <v>194</v>
      </c>
      <c r="N2299">
        <v>2</v>
      </c>
      <c r="O2299">
        <v>0</v>
      </c>
      <c r="P2299">
        <v>1.469726563</v>
      </c>
      <c r="Q2299">
        <v>725</v>
      </c>
      <c r="R2299">
        <v>360000</v>
      </c>
      <c r="S2299">
        <v>38448</v>
      </c>
      <c r="T2299">
        <v>0.10680000000000001</v>
      </c>
      <c r="U2299">
        <v>0</v>
      </c>
    </row>
    <row r="2300" spans="1:21" x14ac:dyDescent="0.4">
      <c r="A2300">
        <v>2298</v>
      </c>
      <c r="B2300" t="s">
        <v>12068</v>
      </c>
      <c r="C2300" s="1">
        <v>44986</v>
      </c>
      <c r="D2300" t="s">
        <v>3821</v>
      </c>
      <c r="E2300" t="s">
        <v>3767</v>
      </c>
      <c r="F2300">
        <v>10</v>
      </c>
      <c r="G2300">
        <v>20</v>
      </c>
      <c r="H2300">
        <v>10</v>
      </c>
      <c r="I2300">
        <v>20</v>
      </c>
      <c r="J2300">
        <v>20</v>
      </c>
      <c r="K2300">
        <v>37</v>
      </c>
      <c r="L2300">
        <v>47</v>
      </c>
      <c r="M2300">
        <v>46</v>
      </c>
      <c r="N2300">
        <v>1</v>
      </c>
      <c r="O2300">
        <v>0</v>
      </c>
      <c r="P2300">
        <v>0</v>
      </c>
      <c r="Q2300">
        <v>777</v>
      </c>
      <c r="R2300">
        <v>360000</v>
      </c>
      <c r="S2300">
        <v>396678</v>
      </c>
      <c r="T2300">
        <v>1.10188333333333</v>
      </c>
      <c r="U2300">
        <v>1</v>
      </c>
    </row>
    <row r="2301" spans="1:21" x14ac:dyDescent="0.4">
      <c r="A2301">
        <v>2299</v>
      </c>
      <c r="B2301" t="s">
        <v>12068</v>
      </c>
      <c r="C2301" s="1">
        <v>44986</v>
      </c>
      <c r="D2301" t="s">
        <v>3822</v>
      </c>
      <c r="E2301" t="s">
        <v>3767</v>
      </c>
      <c r="F2301">
        <v>10</v>
      </c>
      <c r="G2301">
        <v>10</v>
      </c>
      <c r="H2301">
        <v>10</v>
      </c>
      <c r="I2301">
        <v>10</v>
      </c>
      <c r="J2301">
        <v>10</v>
      </c>
      <c r="K2301">
        <v>226</v>
      </c>
      <c r="L2301">
        <v>240</v>
      </c>
      <c r="M2301">
        <v>245</v>
      </c>
      <c r="N2301">
        <v>1</v>
      </c>
      <c r="O2301">
        <v>0</v>
      </c>
      <c r="P2301">
        <v>0</v>
      </c>
      <c r="Q2301">
        <v>806</v>
      </c>
      <c r="R2301">
        <v>360000</v>
      </c>
      <c r="S2301">
        <v>808691</v>
      </c>
      <c r="T2301">
        <v>2.2463638888888799</v>
      </c>
      <c r="U2301">
        <v>2</v>
      </c>
    </row>
    <row r="2302" spans="1:21" x14ac:dyDescent="0.4">
      <c r="A2302">
        <v>2300</v>
      </c>
      <c r="B2302" t="s">
        <v>12068</v>
      </c>
      <c r="C2302" s="1">
        <v>44958</v>
      </c>
      <c r="D2302" t="s">
        <v>3823</v>
      </c>
      <c r="E2302" t="s">
        <v>3824</v>
      </c>
      <c r="F2302">
        <v>10</v>
      </c>
      <c r="G2302">
        <v>10</v>
      </c>
      <c r="H2302">
        <v>20</v>
      </c>
      <c r="I2302">
        <v>20</v>
      </c>
      <c r="J2302">
        <v>10</v>
      </c>
      <c r="K2302">
        <v>139</v>
      </c>
      <c r="L2302">
        <v>117</v>
      </c>
      <c r="M2302">
        <v>87</v>
      </c>
      <c r="N2302">
        <v>1</v>
      </c>
      <c r="O2302">
        <v>0</v>
      </c>
      <c r="P2302">
        <v>6.21484375</v>
      </c>
      <c r="Q2302">
        <v>768</v>
      </c>
      <c r="R2302">
        <v>356000</v>
      </c>
      <c r="S2302">
        <v>179226</v>
      </c>
      <c r="T2302">
        <v>0.50344382022471901</v>
      </c>
      <c r="U2302">
        <v>1</v>
      </c>
    </row>
    <row r="2303" spans="1:21" x14ac:dyDescent="0.4">
      <c r="A2303">
        <v>2301</v>
      </c>
      <c r="B2303" t="s">
        <v>12068</v>
      </c>
      <c r="C2303" s="1">
        <v>44958</v>
      </c>
      <c r="D2303" t="s">
        <v>3825</v>
      </c>
      <c r="E2303" t="s">
        <v>3826</v>
      </c>
      <c r="F2303">
        <v>10</v>
      </c>
      <c r="G2303">
        <v>10</v>
      </c>
      <c r="H2303">
        <v>10</v>
      </c>
      <c r="I2303">
        <v>10</v>
      </c>
      <c r="J2303">
        <v>10</v>
      </c>
      <c r="K2303">
        <v>72</v>
      </c>
      <c r="L2303">
        <v>87</v>
      </c>
      <c r="M2303">
        <v>86</v>
      </c>
      <c r="N2303">
        <v>2</v>
      </c>
      <c r="O2303">
        <v>0</v>
      </c>
      <c r="P2303">
        <v>0.91319444400000005</v>
      </c>
      <c r="Q2303">
        <v>616</v>
      </c>
      <c r="R2303">
        <v>356000</v>
      </c>
      <c r="S2303">
        <v>125325</v>
      </c>
      <c r="T2303">
        <v>0.352036516853932</v>
      </c>
      <c r="U2303">
        <v>0</v>
      </c>
    </row>
    <row r="2304" spans="1:21" x14ac:dyDescent="0.4">
      <c r="A2304">
        <v>2302</v>
      </c>
      <c r="B2304" t="s">
        <v>12068</v>
      </c>
      <c r="C2304" s="1">
        <v>44958</v>
      </c>
      <c r="D2304" t="s">
        <v>3827</v>
      </c>
      <c r="E2304" t="s">
        <v>3828</v>
      </c>
      <c r="F2304">
        <v>10</v>
      </c>
      <c r="G2304">
        <v>10</v>
      </c>
      <c r="H2304">
        <v>10</v>
      </c>
      <c r="I2304">
        <v>10</v>
      </c>
      <c r="J2304">
        <v>10</v>
      </c>
      <c r="K2304">
        <v>228</v>
      </c>
      <c r="L2304">
        <v>243</v>
      </c>
      <c r="M2304">
        <v>244</v>
      </c>
      <c r="N2304">
        <v>2</v>
      </c>
      <c r="O2304">
        <v>0</v>
      </c>
      <c r="P2304">
        <v>8.544921875</v>
      </c>
      <c r="Q2304">
        <v>3194</v>
      </c>
      <c r="R2304">
        <v>356000</v>
      </c>
      <c r="S2304">
        <v>461742</v>
      </c>
      <c r="T2304">
        <v>1.2970280898876401</v>
      </c>
      <c r="U2304">
        <v>2</v>
      </c>
    </row>
    <row r="2305" spans="1:21" x14ac:dyDescent="0.4">
      <c r="A2305">
        <v>2303</v>
      </c>
      <c r="B2305" t="s">
        <v>12068</v>
      </c>
      <c r="C2305" s="1">
        <v>44958</v>
      </c>
      <c r="D2305" t="s">
        <v>3829</v>
      </c>
      <c r="E2305" t="s">
        <v>3830</v>
      </c>
      <c r="F2305">
        <v>20</v>
      </c>
      <c r="G2305">
        <v>20</v>
      </c>
      <c r="H2305">
        <v>10</v>
      </c>
      <c r="I2305">
        <v>20</v>
      </c>
      <c r="J2305">
        <v>30</v>
      </c>
      <c r="K2305">
        <v>83</v>
      </c>
      <c r="L2305">
        <v>82</v>
      </c>
      <c r="M2305">
        <v>81</v>
      </c>
      <c r="N2305">
        <v>2</v>
      </c>
      <c r="O2305">
        <v>1</v>
      </c>
      <c r="P2305">
        <v>3.3016493059999998</v>
      </c>
      <c r="Q2305">
        <v>680</v>
      </c>
      <c r="R2305">
        <v>356000</v>
      </c>
      <c r="S2305">
        <v>50756</v>
      </c>
      <c r="T2305">
        <v>0.142573033707865</v>
      </c>
      <c r="U2305">
        <v>0</v>
      </c>
    </row>
    <row r="2306" spans="1:21" x14ac:dyDescent="0.4">
      <c r="A2306">
        <v>2304</v>
      </c>
      <c r="B2306" t="s">
        <v>12068</v>
      </c>
      <c r="C2306" s="1">
        <v>44958</v>
      </c>
      <c r="D2306" t="s">
        <v>3831</v>
      </c>
      <c r="E2306" t="s">
        <v>3832</v>
      </c>
      <c r="F2306">
        <v>10</v>
      </c>
      <c r="G2306">
        <v>10</v>
      </c>
      <c r="H2306">
        <v>20</v>
      </c>
      <c r="I2306">
        <v>10</v>
      </c>
      <c r="J2306">
        <v>10</v>
      </c>
      <c r="K2306">
        <v>214</v>
      </c>
      <c r="L2306">
        <v>232</v>
      </c>
      <c r="M2306">
        <v>237</v>
      </c>
      <c r="N2306">
        <v>2</v>
      </c>
      <c r="O2306">
        <v>0</v>
      </c>
      <c r="P2306">
        <v>9.4453125</v>
      </c>
      <c r="Q2306">
        <v>3594</v>
      </c>
      <c r="R2306">
        <v>356000</v>
      </c>
      <c r="S2306">
        <v>1318032</v>
      </c>
      <c r="T2306">
        <v>3.7023370786516798</v>
      </c>
      <c r="U2306">
        <v>2</v>
      </c>
    </row>
    <row r="2307" spans="1:21" x14ac:dyDescent="0.4">
      <c r="A2307">
        <v>2305</v>
      </c>
      <c r="B2307" t="s">
        <v>12068</v>
      </c>
      <c r="C2307" s="1">
        <v>44958</v>
      </c>
      <c r="D2307" t="s">
        <v>3833</v>
      </c>
      <c r="E2307" t="s">
        <v>3834</v>
      </c>
      <c r="F2307">
        <v>10</v>
      </c>
      <c r="G2307">
        <v>20</v>
      </c>
      <c r="H2307">
        <v>20</v>
      </c>
      <c r="I2307">
        <v>20</v>
      </c>
      <c r="J2307">
        <v>20</v>
      </c>
      <c r="K2307">
        <v>16</v>
      </c>
      <c r="L2307">
        <v>9</v>
      </c>
      <c r="M2307">
        <v>7</v>
      </c>
      <c r="N2307">
        <v>1</v>
      </c>
      <c r="O2307">
        <v>1</v>
      </c>
      <c r="P2307">
        <v>5.0425347220000001</v>
      </c>
      <c r="Q2307">
        <v>607</v>
      </c>
      <c r="R2307">
        <v>356000</v>
      </c>
      <c r="S2307">
        <v>82775</v>
      </c>
      <c r="T2307">
        <v>0.23251404494382</v>
      </c>
      <c r="U2307">
        <v>0</v>
      </c>
    </row>
    <row r="2308" spans="1:21" x14ac:dyDescent="0.4">
      <c r="A2308">
        <v>2306</v>
      </c>
      <c r="B2308" t="s">
        <v>12068</v>
      </c>
      <c r="C2308" s="1">
        <v>44958</v>
      </c>
      <c r="D2308" t="s">
        <v>3835</v>
      </c>
      <c r="E2308" t="s">
        <v>3778</v>
      </c>
      <c r="F2308">
        <v>10</v>
      </c>
      <c r="G2308">
        <v>10</v>
      </c>
      <c r="H2308">
        <v>10</v>
      </c>
      <c r="I2308">
        <v>20</v>
      </c>
      <c r="J2308">
        <v>20</v>
      </c>
      <c r="K2308">
        <v>76</v>
      </c>
      <c r="L2308">
        <v>92</v>
      </c>
      <c r="M2308">
        <v>98</v>
      </c>
      <c r="N2308">
        <v>2</v>
      </c>
      <c r="O2308">
        <v>0</v>
      </c>
      <c r="P2308">
        <v>1.282226563</v>
      </c>
      <c r="Q2308">
        <v>780</v>
      </c>
      <c r="R2308">
        <v>356000</v>
      </c>
      <c r="S2308">
        <v>113110</v>
      </c>
      <c r="T2308">
        <v>0.31772471910112299</v>
      </c>
      <c r="U2308">
        <v>0</v>
      </c>
    </row>
    <row r="2309" spans="1:21" x14ac:dyDescent="0.4">
      <c r="A2309">
        <v>2307</v>
      </c>
      <c r="B2309" t="s">
        <v>12068</v>
      </c>
      <c r="C2309" s="1">
        <v>44958</v>
      </c>
      <c r="D2309" t="s">
        <v>3836</v>
      </c>
      <c r="E2309" t="s">
        <v>3837</v>
      </c>
      <c r="F2309">
        <v>20</v>
      </c>
      <c r="G2309">
        <v>10</v>
      </c>
      <c r="H2309">
        <v>10</v>
      </c>
      <c r="I2309">
        <v>20</v>
      </c>
      <c r="J2309">
        <v>10</v>
      </c>
      <c r="K2309">
        <v>47</v>
      </c>
      <c r="L2309">
        <v>61</v>
      </c>
      <c r="M2309">
        <v>68</v>
      </c>
      <c r="N2309">
        <v>2</v>
      </c>
      <c r="O2309">
        <v>0</v>
      </c>
      <c r="P2309">
        <v>3.8519965279999999</v>
      </c>
      <c r="Q2309">
        <v>703</v>
      </c>
      <c r="R2309">
        <v>356000</v>
      </c>
      <c r="S2309">
        <v>500913</v>
      </c>
      <c r="T2309">
        <v>1.4070589887640399</v>
      </c>
      <c r="U2309">
        <v>2</v>
      </c>
    </row>
    <row r="2310" spans="1:21" x14ac:dyDescent="0.4">
      <c r="A2310">
        <v>2308</v>
      </c>
      <c r="B2310" t="s">
        <v>12068</v>
      </c>
      <c r="C2310" s="1">
        <v>44958</v>
      </c>
      <c r="D2310" t="s">
        <v>3838</v>
      </c>
      <c r="E2310" t="s">
        <v>3778</v>
      </c>
      <c r="F2310">
        <v>10</v>
      </c>
      <c r="G2310">
        <v>10</v>
      </c>
      <c r="H2310">
        <v>20</v>
      </c>
      <c r="I2310">
        <v>10</v>
      </c>
      <c r="J2310">
        <v>10</v>
      </c>
      <c r="K2310">
        <v>130</v>
      </c>
      <c r="L2310">
        <v>118</v>
      </c>
      <c r="M2310">
        <v>91</v>
      </c>
      <c r="N2310">
        <v>0</v>
      </c>
      <c r="O2310">
        <v>0</v>
      </c>
      <c r="P2310">
        <v>0</v>
      </c>
      <c r="Q2310">
        <v>666</v>
      </c>
      <c r="R2310">
        <v>356000</v>
      </c>
      <c r="S2310">
        <v>56325</v>
      </c>
      <c r="T2310">
        <v>0.15821629213483099</v>
      </c>
      <c r="U2310">
        <v>0</v>
      </c>
    </row>
    <row r="2311" spans="1:21" x14ac:dyDescent="0.4">
      <c r="A2311">
        <v>2309</v>
      </c>
      <c r="B2311" t="s">
        <v>12068</v>
      </c>
      <c r="C2311" s="1">
        <v>44958</v>
      </c>
      <c r="D2311" t="s">
        <v>3839</v>
      </c>
      <c r="E2311" t="s">
        <v>3790</v>
      </c>
      <c r="F2311">
        <v>10</v>
      </c>
      <c r="G2311">
        <v>10</v>
      </c>
      <c r="H2311">
        <v>10</v>
      </c>
      <c r="I2311">
        <v>10</v>
      </c>
      <c r="J2311">
        <v>10</v>
      </c>
      <c r="K2311">
        <v>12</v>
      </c>
      <c r="L2311">
        <v>8</v>
      </c>
      <c r="M2311">
        <v>8</v>
      </c>
      <c r="N2311">
        <v>1</v>
      </c>
      <c r="O2311">
        <v>0</v>
      </c>
      <c r="P2311">
        <v>6.0284288190000002</v>
      </c>
      <c r="Q2311">
        <v>647</v>
      </c>
      <c r="R2311">
        <v>356000</v>
      </c>
      <c r="S2311">
        <v>194122</v>
      </c>
      <c r="T2311">
        <v>0.54528651685393204</v>
      </c>
      <c r="U2311">
        <v>1</v>
      </c>
    </row>
    <row r="2312" spans="1:21" x14ac:dyDescent="0.4">
      <c r="A2312">
        <v>2310</v>
      </c>
      <c r="B2312" t="s">
        <v>12068</v>
      </c>
      <c r="C2312" s="1">
        <v>44958</v>
      </c>
      <c r="D2312" t="s">
        <v>3840</v>
      </c>
      <c r="E2312" t="s">
        <v>3841</v>
      </c>
      <c r="F2312">
        <v>10</v>
      </c>
      <c r="G2312">
        <v>10</v>
      </c>
      <c r="H2312">
        <v>20</v>
      </c>
      <c r="I2312">
        <v>10</v>
      </c>
      <c r="J2312">
        <v>10</v>
      </c>
      <c r="K2312">
        <v>34</v>
      </c>
      <c r="L2312">
        <v>57</v>
      </c>
      <c r="M2312">
        <v>22</v>
      </c>
      <c r="N2312">
        <v>2</v>
      </c>
      <c r="O2312">
        <v>0</v>
      </c>
      <c r="P2312">
        <v>0</v>
      </c>
      <c r="Q2312">
        <v>603</v>
      </c>
      <c r="R2312">
        <v>356000</v>
      </c>
      <c r="S2312">
        <v>43458</v>
      </c>
      <c r="T2312">
        <v>0.122073033707865</v>
      </c>
      <c r="U2312">
        <v>0</v>
      </c>
    </row>
    <row r="2313" spans="1:21" x14ac:dyDescent="0.4">
      <c r="A2313">
        <v>2311</v>
      </c>
      <c r="B2313" t="s">
        <v>12068</v>
      </c>
      <c r="C2313" s="1">
        <v>44958</v>
      </c>
      <c r="D2313" t="s">
        <v>3842</v>
      </c>
      <c r="E2313" t="s">
        <v>3843</v>
      </c>
      <c r="F2313">
        <v>10</v>
      </c>
      <c r="G2313">
        <v>10</v>
      </c>
      <c r="H2313">
        <v>10</v>
      </c>
      <c r="I2313">
        <v>20</v>
      </c>
      <c r="J2313">
        <v>10</v>
      </c>
      <c r="K2313">
        <v>42</v>
      </c>
      <c r="L2313">
        <v>52</v>
      </c>
      <c r="M2313">
        <v>76</v>
      </c>
      <c r="N2313">
        <v>2</v>
      </c>
      <c r="O2313">
        <v>0</v>
      </c>
      <c r="P2313">
        <v>11.726019969999999</v>
      </c>
      <c r="Q2313">
        <v>632</v>
      </c>
      <c r="R2313">
        <v>356000</v>
      </c>
      <c r="S2313">
        <v>98169</v>
      </c>
      <c r="T2313">
        <v>0.27575561797752801</v>
      </c>
      <c r="U2313">
        <v>0</v>
      </c>
    </row>
    <row r="2314" spans="1:21" x14ac:dyDescent="0.4">
      <c r="A2314">
        <v>2312</v>
      </c>
      <c r="B2314" t="s">
        <v>12068</v>
      </c>
      <c r="C2314" s="1">
        <v>44958</v>
      </c>
      <c r="D2314" t="s">
        <v>3844</v>
      </c>
      <c r="E2314" t="s">
        <v>3845</v>
      </c>
      <c r="F2314">
        <v>10</v>
      </c>
      <c r="G2314">
        <v>10</v>
      </c>
      <c r="H2314">
        <v>20</v>
      </c>
      <c r="I2314">
        <v>10</v>
      </c>
      <c r="J2314">
        <v>10</v>
      </c>
      <c r="K2314">
        <v>43</v>
      </c>
      <c r="L2314">
        <v>57</v>
      </c>
      <c r="M2314">
        <v>81</v>
      </c>
      <c r="N2314">
        <v>2</v>
      </c>
      <c r="O2314">
        <v>0</v>
      </c>
      <c r="P2314">
        <v>2.3968098960000002</v>
      </c>
      <c r="Q2314">
        <v>670</v>
      </c>
      <c r="R2314">
        <v>356000</v>
      </c>
      <c r="S2314">
        <v>586947</v>
      </c>
      <c r="T2314">
        <v>1.6487275280898801</v>
      </c>
      <c r="U2314">
        <v>2</v>
      </c>
    </row>
    <row r="2315" spans="1:21" x14ac:dyDescent="0.4">
      <c r="A2315">
        <v>2313</v>
      </c>
      <c r="B2315" t="s">
        <v>12068</v>
      </c>
      <c r="C2315" s="1">
        <v>44958</v>
      </c>
      <c r="D2315" t="s">
        <v>3846</v>
      </c>
      <c r="E2315" t="s">
        <v>3845</v>
      </c>
      <c r="F2315">
        <v>10</v>
      </c>
      <c r="G2315">
        <v>10</v>
      </c>
      <c r="H2315">
        <v>10</v>
      </c>
      <c r="I2315">
        <v>10</v>
      </c>
      <c r="J2315">
        <v>10</v>
      </c>
      <c r="K2315">
        <v>224</v>
      </c>
      <c r="L2315">
        <v>226</v>
      </c>
      <c r="M2315">
        <v>225</v>
      </c>
      <c r="N2315">
        <v>1</v>
      </c>
      <c r="O2315">
        <v>0</v>
      </c>
      <c r="P2315">
        <v>2.480685764</v>
      </c>
      <c r="Q2315">
        <v>776</v>
      </c>
      <c r="R2315">
        <v>356000</v>
      </c>
      <c r="S2315">
        <v>1936270</v>
      </c>
      <c r="T2315">
        <v>5.4389606741572996</v>
      </c>
      <c r="U2315">
        <v>3</v>
      </c>
    </row>
    <row r="2316" spans="1:21" x14ac:dyDescent="0.4">
      <c r="A2316">
        <v>2314</v>
      </c>
      <c r="B2316" t="s">
        <v>12068</v>
      </c>
      <c r="C2316" s="1">
        <v>44958</v>
      </c>
      <c r="D2316" t="s">
        <v>3847</v>
      </c>
      <c r="E2316" t="s">
        <v>3790</v>
      </c>
      <c r="F2316">
        <v>10</v>
      </c>
      <c r="G2316">
        <v>10</v>
      </c>
      <c r="H2316">
        <v>30</v>
      </c>
      <c r="I2316">
        <v>20</v>
      </c>
      <c r="J2316">
        <v>10</v>
      </c>
      <c r="K2316">
        <v>121</v>
      </c>
      <c r="L2316">
        <v>166</v>
      </c>
      <c r="M2316">
        <v>155</v>
      </c>
      <c r="N2316">
        <v>1</v>
      </c>
      <c r="O2316">
        <v>0</v>
      </c>
      <c r="P2316">
        <v>1.1235894099999999</v>
      </c>
      <c r="Q2316">
        <v>634</v>
      </c>
      <c r="R2316">
        <v>356000</v>
      </c>
      <c r="S2316">
        <v>350786</v>
      </c>
      <c r="T2316">
        <v>0.98535393258426895</v>
      </c>
      <c r="U2316">
        <v>1</v>
      </c>
    </row>
    <row r="2317" spans="1:21" x14ac:dyDescent="0.4">
      <c r="A2317">
        <v>2315</v>
      </c>
      <c r="B2317" t="s">
        <v>12068</v>
      </c>
      <c r="C2317" s="1">
        <v>44958</v>
      </c>
      <c r="D2317" t="s">
        <v>3848</v>
      </c>
      <c r="E2317" t="s">
        <v>3845</v>
      </c>
      <c r="F2317">
        <v>10</v>
      </c>
      <c r="G2317">
        <v>10</v>
      </c>
      <c r="H2317">
        <v>20</v>
      </c>
      <c r="I2317">
        <v>20</v>
      </c>
      <c r="J2317">
        <v>10</v>
      </c>
      <c r="K2317">
        <v>158</v>
      </c>
      <c r="L2317">
        <v>150</v>
      </c>
      <c r="M2317">
        <v>113</v>
      </c>
      <c r="N2317">
        <v>2</v>
      </c>
      <c r="O2317">
        <v>0</v>
      </c>
      <c r="P2317">
        <v>6.6644965279999999</v>
      </c>
      <c r="Q2317">
        <v>747</v>
      </c>
      <c r="R2317">
        <v>356000</v>
      </c>
      <c r="S2317">
        <v>416095</v>
      </c>
      <c r="T2317">
        <v>1.16880617977528</v>
      </c>
      <c r="U2317">
        <v>2</v>
      </c>
    </row>
    <row r="2318" spans="1:21" x14ac:dyDescent="0.4">
      <c r="A2318">
        <v>2316</v>
      </c>
      <c r="B2318" t="s">
        <v>12068</v>
      </c>
      <c r="C2318" s="1">
        <v>44958</v>
      </c>
      <c r="D2318" t="s">
        <v>3849</v>
      </c>
      <c r="E2318" t="s">
        <v>3845</v>
      </c>
      <c r="F2318">
        <v>10</v>
      </c>
      <c r="G2318">
        <v>10</v>
      </c>
      <c r="H2318">
        <v>20</v>
      </c>
      <c r="I2318">
        <v>10</v>
      </c>
      <c r="J2318">
        <v>10</v>
      </c>
      <c r="K2318">
        <v>246</v>
      </c>
      <c r="L2318">
        <v>250</v>
      </c>
      <c r="M2318">
        <v>251</v>
      </c>
      <c r="N2318">
        <v>1</v>
      </c>
      <c r="O2318">
        <v>0</v>
      </c>
      <c r="P2318">
        <v>8.09375</v>
      </c>
      <c r="Q2318">
        <v>742</v>
      </c>
      <c r="R2318">
        <v>356000</v>
      </c>
      <c r="S2318">
        <v>103936</v>
      </c>
      <c r="T2318">
        <v>0.29195505617977502</v>
      </c>
      <c r="U2318">
        <v>0</v>
      </c>
    </row>
    <row r="2319" spans="1:21" x14ac:dyDescent="0.4">
      <c r="A2319">
        <v>2317</v>
      </c>
      <c r="B2319" t="s">
        <v>12068</v>
      </c>
      <c r="C2319" s="1">
        <v>44958</v>
      </c>
      <c r="D2319" t="s">
        <v>3850</v>
      </c>
      <c r="E2319" t="s">
        <v>3790</v>
      </c>
      <c r="F2319">
        <v>10</v>
      </c>
      <c r="G2319">
        <v>10</v>
      </c>
      <c r="H2319">
        <v>10</v>
      </c>
      <c r="I2319">
        <v>10</v>
      </c>
      <c r="J2319">
        <v>10</v>
      </c>
      <c r="K2319">
        <v>22</v>
      </c>
      <c r="L2319">
        <v>61</v>
      </c>
      <c r="M2319">
        <v>56</v>
      </c>
      <c r="N2319">
        <v>2</v>
      </c>
      <c r="O2319">
        <v>0</v>
      </c>
      <c r="P2319">
        <v>0.86588541699999999</v>
      </c>
      <c r="Q2319">
        <v>704</v>
      </c>
      <c r="R2319">
        <v>356000</v>
      </c>
      <c r="S2319">
        <v>1187235</v>
      </c>
      <c r="T2319">
        <v>3.33492977528089</v>
      </c>
      <c r="U2319">
        <v>2</v>
      </c>
    </row>
    <row r="2320" spans="1:21" x14ac:dyDescent="0.4">
      <c r="A2320">
        <v>2318</v>
      </c>
      <c r="B2320" t="s">
        <v>12068</v>
      </c>
      <c r="C2320" s="1">
        <v>44958</v>
      </c>
      <c r="D2320" t="s">
        <v>3851</v>
      </c>
      <c r="E2320" t="s">
        <v>3852</v>
      </c>
      <c r="F2320">
        <v>10</v>
      </c>
      <c r="G2320">
        <v>20</v>
      </c>
      <c r="H2320">
        <v>20</v>
      </c>
      <c r="I2320">
        <v>20</v>
      </c>
      <c r="J2320">
        <v>30</v>
      </c>
      <c r="K2320">
        <v>40</v>
      </c>
      <c r="L2320">
        <v>55</v>
      </c>
      <c r="M2320">
        <v>55</v>
      </c>
      <c r="N2320">
        <v>1</v>
      </c>
      <c r="O2320">
        <v>1</v>
      </c>
      <c r="P2320">
        <v>5.0492621529999999</v>
      </c>
      <c r="Q2320">
        <v>814</v>
      </c>
      <c r="R2320">
        <v>356000</v>
      </c>
      <c r="S2320">
        <v>319730</v>
      </c>
      <c r="T2320">
        <v>0.89811797752808897</v>
      </c>
      <c r="U2320">
        <v>1</v>
      </c>
    </row>
    <row r="2321" spans="1:21" x14ac:dyDescent="0.4">
      <c r="A2321">
        <v>2319</v>
      </c>
      <c r="B2321" t="s">
        <v>12068</v>
      </c>
      <c r="C2321" s="1">
        <v>44927</v>
      </c>
      <c r="D2321" t="s">
        <v>3853</v>
      </c>
      <c r="E2321" t="s">
        <v>3790</v>
      </c>
      <c r="F2321">
        <v>10</v>
      </c>
      <c r="G2321">
        <v>10</v>
      </c>
      <c r="H2321">
        <v>20</v>
      </c>
      <c r="I2321">
        <v>10</v>
      </c>
      <c r="J2321">
        <v>20</v>
      </c>
      <c r="K2321">
        <v>206</v>
      </c>
      <c r="L2321">
        <v>189</v>
      </c>
      <c r="M2321">
        <v>156</v>
      </c>
      <c r="N2321">
        <v>1</v>
      </c>
      <c r="O2321">
        <v>1</v>
      </c>
      <c r="P2321">
        <v>3.2769097220000001</v>
      </c>
      <c r="Q2321">
        <v>591</v>
      </c>
      <c r="R2321">
        <v>356000</v>
      </c>
      <c r="S2321">
        <v>493418</v>
      </c>
      <c r="T2321">
        <v>1.38600561797752</v>
      </c>
      <c r="U2321">
        <v>2</v>
      </c>
    </row>
    <row r="2322" spans="1:21" x14ac:dyDescent="0.4">
      <c r="A2322">
        <v>2320</v>
      </c>
      <c r="B2322" t="s">
        <v>12068</v>
      </c>
      <c r="C2322" s="1">
        <v>44927</v>
      </c>
      <c r="D2322" t="s">
        <v>3854</v>
      </c>
      <c r="E2322" t="s">
        <v>3790</v>
      </c>
      <c r="F2322">
        <v>10</v>
      </c>
      <c r="G2322">
        <v>10</v>
      </c>
      <c r="H2322">
        <v>30</v>
      </c>
      <c r="I2322">
        <v>20</v>
      </c>
      <c r="J2322">
        <v>10</v>
      </c>
      <c r="K2322">
        <v>190</v>
      </c>
      <c r="L2322">
        <v>204</v>
      </c>
      <c r="M2322">
        <v>213</v>
      </c>
      <c r="N2322">
        <v>1</v>
      </c>
      <c r="O2322">
        <v>0</v>
      </c>
      <c r="P2322">
        <v>0</v>
      </c>
      <c r="Q2322">
        <v>600</v>
      </c>
      <c r="R2322">
        <v>356000</v>
      </c>
      <c r="S2322">
        <v>75907</v>
      </c>
      <c r="T2322">
        <v>0.213221910112359</v>
      </c>
      <c r="U2322">
        <v>0</v>
      </c>
    </row>
    <row r="2323" spans="1:21" x14ac:dyDescent="0.4">
      <c r="A2323">
        <v>2321</v>
      </c>
      <c r="B2323" t="s">
        <v>12068</v>
      </c>
      <c r="C2323" s="1">
        <v>44927</v>
      </c>
      <c r="D2323" t="s">
        <v>3855</v>
      </c>
      <c r="E2323" t="s">
        <v>3856</v>
      </c>
      <c r="F2323">
        <v>10</v>
      </c>
      <c r="G2323">
        <v>10</v>
      </c>
      <c r="H2323">
        <v>30</v>
      </c>
      <c r="I2323">
        <v>10</v>
      </c>
      <c r="J2323">
        <v>10</v>
      </c>
      <c r="K2323">
        <v>248</v>
      </c>
      <c r="L2323">
        <v>249</v>
      </c>
      <c r="M2323">
        <v>246</v>
      </c>
      <c r="N2323">
        <v>1</v>
      </c>
      <c r="O2323">
        <v>0</v>
      </c>
      <c r="P2323">
        <v>13.259223090000001</v>
      </c>
      <c r="Q2323">
        <v>633</v>
      </c>
      <c r="R2323">
        <v>356000</v>
      </c>
      <c r="S2323">
        <v>205376</v>
      </c>
      <c r="T2323">
        <v>0.576898876404494</v>
      </c>
      <c r="U2323">
        <v>1</v>
      </c>
    </row>
    <row r="2324" spans="1:21" x14ac:dyDescent="0.4">
      <c r="A2324">
        <v>2322</v>
      </c>
      <c r="B2324" t="s">
        <v>12068</v>
      </c>
      <c r="C2324" s="1">
        <v>44927</v>
      </c>
      <c r="D2324" t="s">
        <v>3857</v>
      </c>
      <c r="E2324" t="s">
        <v>3790</v>
      </c>
      <c r="F2324">
        <v>10</v>
      </c>
      <c r="G2324">
        <v>10</v>
      </c>
      <c r="H2324">
        <v>10</v>
      </c>
      <c r="I2324">
        <v>10</v>
      </c>
      <c r="J2324">
        <v>10</v>
      </c>
      <c r="K2324">
        <v>227</v>
      </c>
      <c r="L2324">
        <v>233</v>
      </c>
      <c r="M2324">
        <v>239</v>
      </c>
      <c r="N2324">
        <v>2</v>
      </c>
      <c r="O2324">
        <v>0</v>
      </c>
      <c r="P2324">
        <v>3.3424479169999999</v>
      </c>
      <c r="Q2324">
        <v>726</v>
      </c>
      <c r="R2324">
        <v>356000</v>
      </c>
      <c r="S2324">
        <v>406235</v>
      </c>
      <c r="T2324">
        <v>1.1411095505617901</v>
      </c>
      <c r="U2324">
        <v>1</v>
      </c>
    </row>
    <row r="2325" spans="1:21" x14ac:dyDescent="0.4">
      <c r="A2325">
        <v>2323</v>
      </c>
      <c r="B2325" t="s">
        <v>12068</v>
      </c>
      <c r="C2325" s="1">
        <v>44927</v>
      </c>
      <c r="D2325" t="s">
        <v>3858</v>
      </c>
      <c r="E2325" t="s">
        <v>3790</v>
      </c>
      <c r="F2325">
        <v>10</v>
      </c>
      <c r="G2325">
        <v>10</v>
      </c>
      <c r="H2325">
        <v>20</v>
      </c>
      <c r="I2325">
        <v>10</v>
      </c>
      <c r="J2325">
        <v>10</v>
      </c>
      <c r="K2325">
        <v>180</v>
      </c>
      <c r="L2325">
        <v>199</v>
      </c>
      <c r="M2325">
        <v>182</v>
      </c>
      <c r="N2325">
        <v>2</v>
      </c>
      <c r="O2325">
        <v>0</v>
      </c>
      <c r="P2325">
        <v>0</v>
      </c>
      <c r="Q2325">
        <v>629</v>
      </c>
      <c r="R2325">
        <v>356000</v>
      </c>
      <c r="S2325">
        <v>760697</v>
      </c>
      <c r="T2325">
        <v>2.13678932584269</v>
      </c>
      <c r="U2325">
        <v>2</v>
      </c>
    </row>
    <row r="2326" spans="1:21" x14ac:dyDescent="0.4">
      <c r="A2326">
        <v>2324</v>
      </c>
      <c r="B2326" t="s">
        <v>12068</v>
      </c>
      <c r="C2326" s="1">
        <v>44927</v>
      </c>
      <c r="D2326" t="s">
        <v>3859</v>
      </c>
      <c r="F2326">
        <v>10</v>
      </c>
      <c r="G2326">
        <v>10</v>
      </c>
      <c r="H2326">
        <v>20</v>
      </c>
      <c r="I2326">
        <v>10</v>
      </c>
      <c r="J2326">
        <v>20</v>
      </c>
      <c r="K2326">
        <v>147</v>
      </c>
      <c r="L2326">
        <v>118</v>
      </c>
      <c r="M2326">
        <v>66</v>
      </c>
      <c r="N2326">
        <v>0</v>
      </c>
      <c r="O2326">
        <v>1</v>
      </c>
      <c r="P2326">
        <v>0</v>
      </c>
      <c r="Q2326">
        <v>618</v>
      </c>
      <c r="R2326">
        <v>356000</v>
      </c>
      <c r="S2326">
        <v>40518</v>
      </c>
      <c r="T2326">
        <v>0.113814606741573</v>
      </c>
      <c r="U2326">
        <v>0</v>
      </c>
    </row>
    <row r="2327" spans="1:21" x14ac:dyDescent="0.4">
      <c r="A2327">
        <v>2325</v>
      </c>
      <c r="B2327" t="s">
        <v>12068</v>
      </c>
      <c r="C2327" s="1">
        <v>44927</v>
      </c>
      <c r="D2327" t="s">
        <v>3860</v>
      </c>
      <c r="F2327">
        <v>10</v>
      </c>
      <c r="G2327">
        <v>10</v>
      </c>
      <c r="H2327">
        <v>10</v>
      </c>
      <c r="I2327">
        <v>10</v>
      </c>
      <c r="J2327">
        <v>10</v>
      </c>
      <c r="K2327">
        <v>30</v>
      </c>
      <c r="L2327">
        <v>25</v>
      </c>
      <c r="M2327">
        <v>21</v>
      </c>
      <c r="N2327">
        <v>0</v>
      </c>
      <c r="O2327">
        <v>0</v>
      </c>
      <c r="P2327">
        <v>0</v>
      </c>
      <c r="Q2327">
        <v>556</v>
      </c>
      <c r="R2327">
        <v>356000</v>
      </c>
      <c r="S2327">
        <v>31666</v>
      </c>
      <c r="T2327">
        <v>8.8949438202247197E-2</v>
      </c>
      <c r="U2327">
        <v>0</v>
      </c>
    </row>
    <row r="2328" spans="1:21" x14ac:dyDescent="0.4">
      <c r="A2328">
        <v>2326</v>
      </c>
      <c r="B2328" t="s">
        <v>12068</v>
      </c>
      <c r="C2328" s="1">
        <v>44927</v>
      </c>
      <c r="D2328" t="s">
        <v>3861</v>
      </c>
      <c r="E2328" t="s">
        <v>3709</v>
      </c>
      <c r="F2328">
        <v>10</v>
      </c>
      <c r="G2328">
        <v>10</v>
      </c>
      <c r="H2328">
        <v>20</v>
      </c>
      <c r="I2328">
        <v>10</v>
      </c>
      <c r="J2328">
        <v>10</v>
      </c>
      <c r="K2328">
        <v>14</v>
      </c>
      <c r="L2328">
        <v>48</v>
      </c>
      <c r="M2328">
        <v>74</v>
      </c>
      <c r="N2328">
        <v>2</v>
      </c>
      <c r="O2328">
        <v>0</v>
      </c>
      <c r="P2328">
        <v>1.6527777779999999</v>
      </c>
      <c r="Q2328">
        <v>802</v>
      </c>
      <c r="R2328">
        <v>356000</v>
      </c>
      <c r="S2328">
        <v>251358</v>
      </c>
      <c r="T2328">
        <v>0.70606179775280897</v>
      </c>
      <c r="U2328">
        <v>1</v>
      </c>
    </row>
    <row r="2329" spans="1:21" x14ac:dyDescent="0.4">
      <c r="A2329">
        <v>2327</v>
      </c>
      <c r="B2329" t="s">
        <v>12068</v>
      </c>
      <c r="C2329" s="1">
        <v>44927</v>
      </c>
      <c r="D2329" t="s">
        <v>3862</v>
      </c>
      <c r="F2329">
        <v>10</v>
      </c>
      <c r="G2329">
        <v>10</v>
      </c>
      <c r="H2329">
        <v>10</v>
      </c>
      <c r="I2329">
        <v>10</v>
      </c>
      <c r="J2329">
        <v>10</v>
      </c>
      <c r="K2329">
        <v>247</v>
      </c>
      <c r="L2329">
        <v>235</v>
      </c>
      <c r="M2329">
        <v>210</v>
      </c>
      <c r="N2329">
        <v>0</v>
      </c>
      <c r="O2329">
        <v>0</v>
      </c>
      <c r="P2329">
        <v>0</v>
      </c>
      <c r="Q2329">
        <v>570</v>
      </c>
      <c r="R2329">
        <v>356000</v>
      </c>
      <c r="S2329">
        <v>57384</v>
      </c>
      <c r="T2329">
        <v>0.161191011235955</v>
      </c>
      <c r="U2329">
        <v>0</v>
      </c>
    </row>
    <row r="2330" spans="1:21" x14ac:dyDescent="0.4">
      <c r="A2330">
        <v>2328</v>
      </c>
      <c r="B2330" t="s">
        <v>12068</v>
      </c>
      <c r="C2330" s="1">
        <v>44927</v>
      </c>
      <c r="D2330" t="s">
        <v>3863</v>
      </c>
      <c r="F2330">
        <v>10</v>
      </c>
      <c r="G2330">
        <v>10</v>
      </c>
      <c r="H2330">
        <v>10</v>
      </c>
      <c r="I2330">
        <v>10</v>
      </c>
      <c r="J2330">
        <v>20</v>
      </c>
      <c r="K2330">
        <v>13</v>
      </c>
      <c r="L2330">
        <v>17</v>
      </c>
      <c r="M2330">
        <v>18</v>
      </c>
      <c r="N2330">
        <v>1</v>
      </c>
      <c r="O2330">
        <v>1</v>
      </c>
      <c r="P2330">
        <v>5.5550130209999997</v>
      </c>
      <c r="Q2330">
        <v>604</v>
      </c>
      <c r="R2330">
        <v>356000</v>
      </c>
      <c r="S2330">
        <v>12298</v>
      </c>
      <c r="T2330">
        <v>3.4544943820224702E-2</v>
      </c>
      <c r="U2330">
        <v>0</v>
      </c>
    </row>
    <row r="2331" spans="1:21" x14ac:dyDescent="0.4">
      <c r="A2331">
        <v>2329</v>
      </c>
      <c r="B2331" t="s">
        <v>12068</v>
      </c>
      <c r="C2331" s="1">
        <v>44896</v>
      </c>
      <c r="D2331" t="s">
        <v>3864</v>
      </c>
      <c r="E2331" t="s">
        <v>3865</v>
      </c>
      <c r="F2331">
        <v>10</v>
      </c>
      <c r="G2331">
        <v>10</v>
      </c>
      <c r="H2331">
        <v>20</v>
      </c>
      <c r="I2331">
        <v>10</v>
      </c>
      <c r="J2331">
        <v>10</v>
      </c>
      <c r="K2331">
        <v>26</v>
      </c>
      <c r="L2331">
        <v>58</v>
      </c>
      <c r="M2331">
        <v>56</v>
      </c>
      <c r="N2331">
        <v>2</v>
      </c>
      <c r="O2331">
        <v>0</v>
      </c>
      <c r="P2331">
        <v>1.0494791670000001</v>
      </c>
      <c r="Q2331">
        <v>678</v>
      </c>
      <c r="R2331">
        <v>354000</v>
      </c>
      <c r="S2331">
        <v>26395</v>
      </c>
      <c r="T2331">
        <v>7.4562146892655307E-2</v>
      </c>
      <c r="U2331">
        <v>0</v>
      </c>
    </row>
    <row r="2332" spans="1:21" x14ac:dyDescent="0.4">
      <c r="A2332">
        <v>2330</v>
      </c>
      <c r="B2332" t="s">
        <v>12068</v>
      </c>
      <c r="C2332" s="1">
        <v>44896</v>
      </c>
      <c r="D2332" t="s">
        <v>3866</v>
      </c>
      <c r="E2332" t="s">
        <v>3867</v>
      </c>
      <c r="F2332">
        <v>10</v>
      </c>
      <c r="G2332">
        <v>10</v>
      </c>
      <c r="H2332">
        <v>20</v>
      </c>
      <c r="I2332">
        <v>20</v>
      </c>
      <c r="J2332">
        <v>10</v>
      </c>
      <c r="K2332">
        <v>56</v>
      </c>
      <c r="L2332">
        <v>49</v>
      </c>
      <c r="M2332">
        <v>48</v>
      </c>
      <c r="N2332">
        <v>2</v>
      </c>
      <c r="O2332">
        <v>1</v>
      </c>
      <c r="P2332">
        <v>0.52050781300000004</v>
      </c>
      <c r="Q2332">
        <v>601</v>
      </c>
      <c r="R2332">
        <v>354000</v>
      </c>
      <c r="S2332">
        <v>188185</v>
      </c>
      <c r="T2332">
        <v>0.53159604519773995</v>
      </c>
      <c r="U2332">
        <v>1</v>
      </c>
    </row>
    <row r="2333" spans="1:21" x14ac:dyDescent="0.4">
      <c r="A2333">
        <v>2331</v>
      </c>
      <c r="B2333" t="s">
        <v>12068</v>
      </c>
      <c r="C2333" s="1">
        <v>44896</v>
      </c>
      <c r="D2333" t="s">
        <v>3868</v>
      </c>
      <c r="E2333" t="s">
        <v>3869</v>
      </c>
      <c r="F2333">
        <v>10</v>
      </c>
      <c r="G2333">
        <v>10</v>
      </c>
      <c r="H2333">
        <v>20</v>
      </c>
      <c r="I2333">
        <v>10</v>
      </c>
      <c r="J2333">
        <v>10</v>
      </c>
      <c r="K2333">
        <v>119</v>
      </c>
      <c r="L2333">
        <v>118</v>
      </c>
      <c r="M2333">
        <v>112</v>
      </c>
      <c r="N2333">
        <v>2</v>
      </c>
      <c r="O2333">
        <v>2</v>
      </c>
      <c r="P2333">
        <v>0.98958333300000001</v>
      </c>
      <c r="Q2333">
        <v>680</v>
      </c>
      <c r="R2333">
        <v>354000</v>
      </c>
      <c r="S2333">
        <v>101323</v>
      </c>
      <c r="T2333">
        <v>0.28622316384180702</v>
      </c>
      <c r="U2333">
        <v>0</v>
      </c>
    </row>
    <row r="2334" spans="1:21" x14ac:dyDescent="0.4">
      <c r="A2334">
        <v>2332</v>
      </c>
      <c r="B2334" t="s">
        <v>12068</v>
      </c>
      <c r="C2334" s="1">
        <v>44896</v>
      </c>
      <c r="D2334" t="s">
        <v>3870</v>
      </c>
      <c r="E2334" t="s">
        <v>3871</v>
      </c>
      <c r="F2334">
        <v>20</v>
      </c>
      <c r="G2334">
        <v>10</v>
      </c>
      <c r="H2334">
        <v>40</v>
      </c>
      <c r="I2334">
        <v>20</v>
      </c>
      <c r="J2334">
        <v>20</v>
      </c>
      <c r="K2334">
        <v>61</v>
      </c>
      <c r="L2334">
        <v>97</v>
      </c>
      <c r="M2334">
        <v>119</v>
      </c>
      <c r="N2334">
        <v>1</v>
      </c>
      <c r="O2334">
        <v>0</v>
      </c>
      <c r="P2334">
        <v>0</v>
      </c>
      <c r="Q2334">
        <v>759</v>
      </c>
      <c r="R2334">
        <v>354000</v>
      </c>
      <c r="S2334">
        <v>549529</v>
      </c>
      <c r="T2334">
        <v>1.5523418079096001</v>
      </c>
      <c r="U2334">
        <v>2</v>
      </c>
    </row>
    <row r="2335" spans="1:21" x14ac:dyDescent="0.4">
      <c r="A2335">
        <v>2333</v>
      </c>
      <c r="B2335" t="s">
        <v>12068</v>
      </c>
      <c r="C2335" s="1">
        <v>44866</v>
      </c>
      <c r="D2335" t="s">
        <v>3872</v>
      </c>
      <c r="E2335" t="s">
        <v>3873</v>
      </c>
      <c r="F2335">
        <v>20</v>
      </c>
      <c r="G2335">
        <v>20</v>
      </c>
      <c r="H2335">
        <v>10</v>
      </c>
      <c r="I2335">
        <v>20</v>
      </c>
      <c r="J2335">
        <v>30</v>
      </c>
      <c r="K2335">
        <v>12</v>
      </c>
      <c r="L2335">
        <v>11</v>
      </c>
      <c r="M2335">
        <v>8</v>
      </c>
      <c r="N2335">
        <v>2</v>
      </c>
      <c r="O2335">
        <v>0</v>
      </c>
      <c r="P2335">
        <v>8.9962022570000002</v>
      </c>
      <c r="Q2335">
        <v>750</v>
      </c>
      <c r="R2335">
        <v>354000</v>
      </c>
      <c r="S2335">
        <v>140863</v>
      </c>
      <c r="T2335">
        <v>0.39791807909604499</v>
      </c>
      <c r="U2335">
        <v>1</v>
      </c>
    </row>
    <row r="2336" spans="1:21" x14ac:dyDescent="0.4">
      <c r="A2336">
        <v>2334</v>
      </c>
      <c r="B2336" t="s">
        <v>12068</v>
      </c>
      <c r="C2336" s="1">
        <v>44866</v>
      </c>
      <c r="D2336" t="s">
        <v>3874</v>
      </c>
      <c r="F2336">
        <v>10</v>
      </c>
      <c r="G2336">
        <v>10</v>
      </c>
      <c r="H2336">
        <v>10</v>
      </c>
      <c r="I2336">
        <v>10</v>
      </c>
      <c r="J2336">
        <v>10</v>
      </c>
      <c r="K2336">
        <v>221</v>
      </c>
      <c r="L2336">
        <v>227</v>
      </c>
      <c r="M2336">
        <v>235</v>
      </c>
      <c r="N2336">
        <v>0</v>
      </c>
      <c r="O2336">
        <v>0</v>
      </c>
      <c r="P2336">
        <v>0</v>
      </c>
      <c r="Q2336">
        <v>637</v>
      </c>
      <c r="R2336">
        <v>354000</v>
      </c>
      <c r="S2336">
        <v>35425</v>
      </c>
      <c r="T2336">
        <v>0.10007062146892599</v>
      </c>
      <c r="U2336">
        <v>0</v>
      </c>
    </row>
    <row r="2337" spans="1:21" x14ac:dyDescent="0.4">
      <c r="A2337">
        <v>2335</v>
      </c>
      <c r="B2337" t="s">
        <v>12068</v>
      </c>
      <c r="C2337" s="1">
        <v>44866</v>
      </c>
      <c r="D2337" t="s">
        <v>3875</v>
      </c>
      <c r="E2337" t="s">
        <v>3800</v>
      </c>
      <c r="F2337">
        <v>10</v>
      </c>
      <c r="G2337">
        <v>20</v>
      </c>
      <c r="H2337">
        <v>20</v>
      </c>
      <c r="I2337">
        <v>20</v>
      </c>
      <c r="J2337">
        <v>20</v>
      </c>
      <c r="K2337">
        <v>91</v>
      </c>
      <c r="L2337">
        <v>116</v>
      </c>
      <c r="M2337">
        <v>169</v>
      </c>
      <c r="N2337">
        <v>2</v>
      </c>
      <c r="O2337">
        <v>0</v>
      </c>
      <c r="P2337">
        <v>1.517578125</v>
      </c>
      <c r="Q2337">
        <v>717</v>
      </c>
      <c r="R2337">
        <v>354000</v>
      </c>
      <c r="S2337">
        <v>47713</v>
      </c>
      <c r="T2337">
        <v>0.13478248587570599</v>
      </c>
      <c r="U2337">
        <v>0</v>
      </c>
    </row>
    <row r="2338" spans="1:21" x14ac:dyDescent="0.4">
      <c r="A2338">
        <v>2336</v>
      </c>
      <c r="B2338" t="s">
        <v>12068</v>
      </c>
      <c r="C2338" s="1">
        <v>44866</v>
      </c>
      <c r="D2338" t="s">
        <v>3876</v>
      </c>
      <c r="E2338" t="s">
        <v>3877</v>
      </c>
      <c r="F2338">
        <v>10</v>
      </c>
      <c r="G2338">
        <v>20</v>
      </c>
      <c r="H2338">
        <v>20</v>
      </c>
      <c r="I2338">
        <v>20</v>
      </c>
      <c r="J2338">
        <v>10</v>
      </c>
      <c r="K2338">
        <v>192</v>
      </c>
      <c r="L2338">
        <v>201</v>
      </c>
      <c r="M2338">
        <v>218</v>
      </c>
      <c r="N2338">
        <v>2</v>
      </c>
      <c r="O2338">
        <v>0</v>
      </c>
      <c r="P2338">
        <v>13.47092014</v>
      </c>
      <c r="Q2338">
        <v>680</v>
      </c>
      <c r="R2338">
        <v>354000</v>
      </c>
      <c r="S2338">
        <v>477429</v>
      </c>
      <c r="T2338">
        <v>1.34866949152542</v>
      </c>
      <c r="U2338">
        <v>2</v>
      </c>
    </row>
    <row r="2339" spans="1:21" x14ac:dyDescent="0.4">
      <c r="A2339">
        <v>2337</v>
      </c>
      <c r="B2339" t="s">
        <v>12068</v>
      </c>
      <c r="C2339" s="1">
        <v>44866</v>
      </c>
      <c r="D2339" t="s">
        <v>3878</v>
      </c>
      <c r="E2339" t="s">
        <v>3800</v>
      </c>
      <c r="F2339">
        <v>10</v>
      </c>
      <c r="G2339">
        <v>20</v>
      </c>
      <c r="H2339">
        <v>10</v>
      </c>
      <c r="I2339">
        <v>10</v>
      </c>
      <c r="J2339">
        <v>10</v>
      </c>
      <c r="K2339">
        <v>222</v>
      </c>
      <c r="L2339">
        <v>224</v>
      </c>
      <c r="M2339">
        <v>236</v>
      </c>
      <c r="N2339">
        <v>2</v>
      </c>
      <c r="O2339">
        <v>0</v>
      </c>
      <c r="P2339">
        <v>2.1373697919999999</v>
      </c>
      <c r="Q2339">
        <v>602</v>
      </c>
      <c r="R2339">
        <v>354000</v>
      </c>
      <c r="S2339">
        <v>127632</v>
      </c>
      <c r="T2339">
        <v>0.36054237288135499</v>
      </c>
      <c r="U2339">
        <v>0</v>
      </c>
    </row>
    <row r="2340" spans="1:21" x14ac:dyDescent="0.4">
      <c r="A2340">
        <v>2338</v>
      </c>
      <c r="B2340" t="s">
        <v>12068</v>
      </c>
      <c r="C2340" s="1">
        <v>44866</v>
      </c>
      <c r="D2340" t="s">
        <v>3879</v>
      </c>
      <c r="E2340" t="s">
        <v>3880</v>
      </c>
      <c r="F2340">
        <v>20</v>
      </c>
      <c r="G2340">
        <v>20</v>
      </c>
      <c r="H2340">
        <v>20</v>
      </c>
      <c r="I2340">
        <v>20</v>
      </c>
      <c r="J2340">
        <v>20</v>
      </c>
      <c r="K2340">
        <v>158</v>
      </c>
      <c r="L2340">
        <v>146</v>
      </c>
      <c r="M2340">
        <v>149</v>
      </c>
      <c r="N2340">
        <v>2</v>
      </c>
      <c r="O2340">
        <v>1</v>
      </c>
      <c r="P2340">
        <v>6.6057942709999997</v>
      </c>
      <c r="Q2340">
        <v>606</v>
      </c>
      <c r="R2340">
        <v>354000</v>
      </c>
      <c r="S2340">
        <v>44801</v>
      </c>
      <c r="T2340">
        <v>0.126556497175141</v>
      </c>
      <c r="U2340">
        <v>0</v>
      </c>
    </row>
    <row r="2341" spans="1:21" x14ac:dyDescent="0.4">
      <c r="A2341">
        <v>2339</v>
      </c>
      <c r="B2341" t="s">
        <v>12068</v>
      </c>
      <c r="C2341" s="1">
        <v>44835</v>
      </c>
      <c r="D2341" t="s">
        <v>3881</v>
      </c>
      <c r="E2341" t="s">
        <v>3882</v>
      </c>
      <c r="F2341">
        <v>10</v>
      </c>
      <c r="G2341">
        <v>10</v>
      </c>
      <c r="H2341">
        <v>20</v>
      </c>
      <c r="I2341">
        <v>20</v>
      </c>
      <c r="J2341">
        <v>20</v>
      </c>
      <c r="K2341">
        <v>75</v>
      </c>
      <c r="L2341">
        <v>86</v>
      </c>
      <c r="M2341">
        <v>79</v>
      </c>
      <c r="N2341">
        <v>1</v>
      </c>
      <c r="O2341">
        <v>0</v>
      </c>
      <c r="P2341">
        <v>3.2291666669999999</v>
      </c>
      <c r="Q2341">
        <v>800</v>
      </c>
      <c r="R2341">
        <v>322000</v>
      </c>
      <c r="S2341">
        <v>49359</v>
      </c>
      <c r="T2341">
        <v>0.153288819875776</v>
      </c>
      <c r="U2341">
        <v>0</v>
      </c>
    </row>
    <row r="2342" spans="1:21" x14ac:dyDescent="0.4">
      <c r="A2342">
        <v>2340</v>
      </c>
      <c r="B2342" t="s">
        <v>12068</v>
      </c>
      <c r="C2342" s="1">
        <v>44835</v>
      </c>
      <c r="D2342" t="s">
        <v>3883</v>
      </c>
      <c r="E2342" t="s">
        <v>3884</v>
      </c>
      <c r="F2342">
        <v>20</v>
      </c>
      <c r="G2342">
        <v>10</v>
      </c>
      <c r="H2342">
        <v>20</v>
      </c>
      <c r="I2342">
        <v>20</v>
      </c>
      <c r="J2342">
        <v>20</v>
      </c>
      <c r="K2342">
        <v>22</v>
      </c>
      <c r="L2342">
        <v>19</v>
      </c>
      <c r="M2342">
        <v>15</v>
      </c>
      <c r="N2342">
        <v>1</v>
      </c>
      <c r="O2342">
        <v>0</v>
      </c>
      <c r="P2342">
        <v>3.5001085070000002</v>
      </c>
      <c r="Q2342">
        <v>702</v>
      </c>
      <c r="R2342">
        <v>322000</v>
      </c>
      <c r="S2342">
        <v>50153</v>
      </c>
      <c r="T2342">
        <v>0.155754658385093</v>
      </c>
      <c r="U2342">
        <v>0</v>
      </c>
    </row>
    <row r="2343" spans="1:21" x14ac:dyDescent="0.4">
      <c r="A2343">
        <v>2341</v>
      </c>
      <c r="B2343" t="s">
        <v>12068</v>
      </c>
      <c r="C2343" s="1">
        <v>44835</v>
      </c>
      <c r="D2343" t="s">
        <v>3885</v>
      </c>
      <c r="E2343" t="s">
        <v>3886</v>
      </c>
      <c r="F2343">
        <v>10</v>
      </c>
      <c r="G2343">
        <v>10</v>
      </c>
      <c r="H2343">
        <v>10</v>
      </c>
      <c r="I2343">
        <v>10</v>
      </c>
      <c r="J2343">
        <v>10</v>
      </c>
      <c r="K2343">
        <v>138</v>
      </c>
      <c r="L2343">
        <v>116</v>
      </c>
      <c r="M2343">
        <v>90</v>
      </c>
      <c r="N2343">
        <v>2</v>
      </c>
      <c r="O2343">
        <v>0</v>
      </c>
      <c r="P2343">
        <v>7.9926215279999999</v>
      </c>
      <c r="Q2343">
        <v>823</v>
      </c>
      <c r="R2343">
        <v>322000</v>
      </c>
      <c r="S2343">
        <v>90752</v>
      </c>
      <c r="T2343">
        <v>0.28183850931677001</v>
      </c>
      <c r="U2343">
        <v>0</v>
      </c>
    </row>
    <row r="2344" spans="1:21" x14ac:dyDescent="0.4">
      <c r="A2344">
        <v>2342</v>
      </c>
      <c r="B2344" t="s">
        <v>12069</v>
      </c>
      <c r="C2344" s="1">
        <v>45108</v>
      </c>
      <c r="D2344" t="s">
        <v>3887</v>
      </c>
      <c r="E2344" t="s">
        <v>3888</v>
      </c>
      <c r="F2344">
        <v>10</v>
      </c>
      <c r="G2344">
        <v>10</v>
      </c>
      <c r="H2344">
        <v>20</v>
      </c>
      <c r="I2344">
        <v>20</v>
      </c>
      <c r="J2344">
        <v>20</v>
      </c>
      <c r="K2344">
        <v>101</v>
      </c>
      <c r="L2344">
        <v>85</v>
      </c>
      <c r="M2344">
        <v>59</v>
      </c>
      <c r="N2344">
        <v>2</v>
      </c>
      <c r="O2344">
        <v>1</v>
      </c>
      <c r="P2344">
        <v>16.467990449999999</v>
      </c>
      <c r="Q2344">
        <v>776</v>
      </c>
      <c r="R2344">
        <v>1190000</v>
      </c>
      <c r="S2344">
        <v>80694</v>
      </c>
      <c r="T2344">
        <v>6.7810084033613396E-2</v>
      </c>
      <c r="U2344">
        <v>0</v>
      </c>
    </row>
    <row r="2345" spans="1:21" x14ac:dyDescent="0.4">
      <c r="A2345">
        <v>2343</v>
      </c>
      <c r="B2345" t="s">
        <v>12069</v>
      </c>
      <c r="C2345" s="1">
        <v>45108</v>
      </c>
      <c r="D2345" t="s">
        <v>3889</v>
      </c>
      <c r="E2345" t="s">
        <v>3890</v>
      </c>
      <c r="F2345">
        <v>10</v>
      </c>
      <c r="G2345">
        <v>20</v>
      </c>
      <c r="H2345">
        <v>30</v>
      </c>
      <c r="I2345">
        <v>30</v>
      </c>
      <c r="J2345">
        <v>20</v>
      </c>
      <c r="K2345">
        <v>138</v>
      </c>
      <c r="L2345">
        <v>77</v>
      </c>
      <c r="M2345">
        <v>30</v>
      </c>
      <c r="N2345">
        <v>1</v>
      </c>
      <c r="O2345">
        <v>1</v>
      </c>
      <c r="P2345">
        <v>15.775933159999999</v>
      </c>
      <c r="Q2345">
        <v>979</v>
      </c>
      <c r="R2345">
        <v>1190000</v>
      </c>
      <c r="S2345">
        <v>415308</v>
      </c>
      <c r="T2345">
        <v>0.34899831932773101</v>
      </c>
      <c r="U2345">
        <v>0</v>
      </c>
    </row>
    <row r="2346" spans="1:21" x14ac:dyDescent="0.4">
      <c r="A2346">
        <v>2344</v>
      </c>
      <c r="B2346" t="s">
        <v>12069</v>
      </c>
      <c r="C2346" s="1">
        <v>45108</v>
      </c>
      <c r="D2346" t="s">
        <v>3891</v>
      </c>
      <c r="E2346" t="s">
        <v>3892</v>
      </c>
      <c r="F2346">
        <v>10</v>
      </c>
      <c r="G2346">
        <v>10</v>
      </c>
      <c r="H2346">
        <v>20</v>
      </c>
      <c r="I2346">
        <v>20</v>
      </c>
      <c r="J2346">
        <v>10</v>
      </c>
      <c r="K2346">
        <v>13</v>
      </c>
      <c r="L2346">
        <v>18</v>
      </c>
      <c r="M2346">
        <v>24</v>
      </c>
      <c r="N2346">
        <v>0</v>
      </c>
      <c r="O2346">
        <v>1</v>
      </c>
      <c r="P2346">
        <v>11.171549479999999</v>
      </c>
      <c r="Q2346">
        <v>2119</v>
      </c>
      <c r="R2346">
        <v>1190000</v>
      </c>
      <c r="S2346">
        <v>18862</v>
      </c>
      <c r="T2346">
        <v>1.58504201680672E-2</v>
      </c>
      <c r="U2346">
        <v>0</v>
      </c>
    </row>
    <row r="2347" spans="1:21" x14ac:dyDescent="0.4">
      <c r="A2347">
        <v>2345</v>
      </c>
      <c r="B2347" t="s">
        <v>12069</v>
      </c>
      <c r="C2347" s="1">
        <v>45108</v>
      </c>
      <c r="D2347" t="s">
        <v>3893</v>
      </c>
      <c r="E2347" t="s">
        <v>3894</v>
      </c>
      <c r="F2347">
        <v>10</v>
      </c>
      <c r="G2347">
        <v>10</v>
      </c>
      <c r="H2347">
        <v>20</v>
      </c>
      <c r="I2347">
        <v>20</v>
      </c>
      <c r="J2347">
        <v>10</v>
      </c>
      <c r="K2347">
        <v>14</v>
      </c>
      <c r="L2347">
        <v>19</v>
      </c>
      <c r="M2347">
        <v>20</v>
      </c>
      <c r="N2347">
        <v>1</v>
      </c>
      <c r="O2347">
        <v>0</v>
      </c>
      <c r="P2347">
        <v>15.33116319</v>
      </c>
      <c r="Q2347">
        <v>861</v>
      </c>
      <c r="R2347">
        <v>1190000</v>
      </c>
      <c r="S2347">
        <v>89567</v>
      </c>
      <c r="T2347">
        <v>7.5266386554621797E-2</v>
      </c>
      <c r="U2347">
        <v>0</v>
      </c>
    </row>
    <row r="2348" spans="1:21" x14ac:dyDescent="0.4">
      <c r="A2348">
        <v>2346</v>
      </c>
      <c r="B2348" t="s">
        <v>12069</v>
      </c>
      <c r="C2348" s="1">
        <v>45078</v>
      </c>
      <c r="D2348" t="s">
        <v>3895</v>
      </c>
      <c r="E2348" t="s">
        <v>3896</v>
      </c>
      <c r="F2348">
        <v>10</v>
      </c>
      <c r="G2348">
        <v>10</v>
      </c>
      <c r="H2348">
        <v>20</v>
      </c>
      <c r="I2348">
        <v>10</v>
      </c>
      <c r="J2348">
        <v>10</v>
      </c>
      <c r="K2348">
        <v>240</v>
      </c>
      <c r="L2348">
        <v>244</v>
      </c>
      <c r="M2348">
        <v>241</v>
      </c>
      <c r="N2348">
        <v>1</v>
      </c>
      <c r="O2348">
        <v>2</v>
      </c>
      <c r="P2348">
        <v>23.871636280000001</v>
      </c>
      <c r="Q2348">
        <v>1520</v>
      </c>
      <c r="R2348">
        <v>1190000</v>
      </c>
      <c r="S2348">
        <v>34005</v>
      </c>
      <c r="T2348">
        <v>2.85756302521008E-2</v>
      </c>
      <c r="U2348">
        <v>0</v>
      </c>
    </row>
    <row r="2349" spans="1:21" x14ac:dyDescent="0.4">
      <c r="A2349">
        <v>2347</v>
      </c>
      <c r="B2349" t="s">
        <v>12069</v>
      </c>
      <c r="C2349" s="1">
        <v>45078</v>
      </c>
      <c r="D2349" t="s">
        <v>3897</v>
      </c>
      <c r="E2349" t="s">
        <v>3898</v>
      </c>
      <c r="F2349">
        <v>10</v>
      </c>
      <c r="G2349">
        <v>10</v>
      </c>
      <c r="H2349">
        <v>20</v>
      </c>
      <c r="I2349">
        <v>20</v>
      </c>
      <c r="J2349">
        <v>10</v>
      </c>
      <c r="K2349">
        <v>97</v>
      </c>
      <c r="L2349">
        <v>121</v>
      </c>
      <c r="M2349">
        <v>166</v>
      </c>
      <c r="N2349">
        <v>2</v>
      </c>
      <c r="O2349">
        <v>1</v>
      </c>
      <c r="P2349">
        <v>16.556098089999999</v>
      </c>
      <c r="Q2349">
        <v>436</v>
      </c>
      <c r="R2349">
        <v>1190000</v>
      </c>
      <c r="S2349">
        <v>1049977</v>
      </c>
      <c r="T2349">
        <v>0.88233361344537797</v>
      </c>
      <c r="U2349">
        <v>1</v>
      </c>
    </row>
    <row r="2350" spans="1:21" x14ac:dyDescent="0.4">
      <c r="A2350">
        <v>2348</v>
      </c>
      <c r="B2350" t="s">
        <v>12069</v>
      </c>
      <c r="C2350" s="1">
        <v>45078</v>
      </c>
      <c r="D2350" t="s">
        <v>3899</v>
      </c>
      <c r="E2350" t="s">
        <v>3900</v>
      </c>
      <c r="F2350">
        <v>10</v>
      </c>
      <c r="G2350">
        <v>10</v>
      </c>
      <c r="H2350">
        <v>30</v>
      </c>
      <c r="I2350">
        <v>10</v>
      </c>
      <c r="J2350">
        <v>10</v>
      </c>
      <c r="K2350">
        <v>21</v>
      </c>
      <c r="L2350">
        <v>17</v>
      </c>
      <c r="M2350">
        <v>15</v>
      </c>
      <c r="N2350">
        <v>2</v>
      </c>
      <c r="O2350">
        <v>1</v>
      </c>
      <c r="P2350">
        <v>15.242621529999999</v>
      </c>
      <c r="Q2350">
        <v>599</v>
      </c>
      <c r="R2350">
        <v>1190000</v>
      </c>
      <c r="S2350">
        <v>114594</v>
      </c>
      <c r="T2350">
        <v>9.6297478991596602E-2</v>
      </c>
      <c r="U2350">
        <v>0</v>
      </c>
    </row>
    <row r="2351" spans="1:21" x14ac:dyDescent="0.4">
      <c r="A2351">
        <v>2349</v>
      </c>
      <c r="B2351" t="s">
        <v>12069</v>
      </c>
      <c r="C2351" s="1">
        <v>45078</v>
      </c>
      <c r="D2351" t="s">
        <v>3901</v>
      </c>
      <c r="E2351" t="s">
        <v>3902</v>
      </c>
      <c r="F2351">
        <v>20</v>
      </c>
      <c r="G2351">
        <v>20</v>
      </c>
      <c r="H2351">
        <v>40</v>
      </c>
      <c r="I2351">
        <v>20</v>
      </c>
      <c r="J2351">
        <v>40</v>
      </c>
      <c r="K2351">
        <v>48</v>
      </c>
      <c r="L2351">
        <v>45</v>
      </c>
      <c r="M2351">
        <v>43</v>
      </c>
      <c r="N2351">
        <v>1</v>
      </c>
      <c r="O2351">
        <v>1</v>
      </c>
      <c r="P2351">
        <v>9.9220920140000004</v>
      </c>
      <c r="Q2351">
        <v>565</v>
      </c>
      <c r="R2351">
        <v>1190000</v>
      </c>
      <c r="S2351">
        <v>221587</v>
      </c>
      <c r="T2351">
        <v>0.18620756302520999</v>
      </c>
      <c r="U2351">
        <v>0</v>
      </c>
    </row>
    <row r="2352" spans="1:21" x14ac:dyDescent="0.4">
      <c r="A2352">
        <v>2350</v>
      </c>
      <c r="B2352" t="s">
        <v>12069</v>
      </c>
      <c r="C2352" s="1">
        <v>45078</v>
      </c>
      <c r="D2352" t="s">
        <v>3903</v>
      </c>
      <c r="E2352" t="s">
        <v>3904</v>
      </c>
      <c r="F2352">
        <v>10</v>
      </c>
      <c r="G2352">
        <v>20</v>
      </c>
      <c r="H2352">
        <v>20</v>
      </c>
      <c r="I2352">
        <v>20</v>
      </c>
      <c r="J2352">
        <v>20</v>
      </c>
      <c r="K2352">
        <v>236</v>
      </c>
      <c r="L2352">
        <v>232</v>
      </c>
      <c r="M2352">
        <v>233</v>
      </c>
      <c r="N2352">
        <v>1</v>
      </c>
      <c r="O2352">
        <v>1</v>
      </c>
      <c r="P2352">
        <v>16.44162326</v>
      </c>
      <c r="Q2352">
        <v>562</v>
      </c>
      <c r="R2352">
        <v>1190000</v>
      </c>
      <c r="S2352">
        <v>1313329</v>
      </c>
      <c r="T2352">
        <v>1.10363781512605</v>
      </c>
      <c r="U2352">
        <v>1</v>
      </c>
    </row>
    <row r="2353" spans="1:21" x14ac:dyDescent="0.4">
      <c r="A2353">
        <v>2351</v>
      </c>
      <c r="B2353" t="s">
        <v>12069</v>
      </c>
      <c r="C2353" s="1">
        <v>45078</v>
      </c>
      <c r="D2353" t="s">
        <v>3905</v>
      </c>
      <c r="E2353" t="s">
        <v>3906</v>
      </c>
      <c r="F2353">
        <v>10</v>
      </c>
      <c r="G2353">
        <v>10</v>
      </c>
      <c r="H2353">
        <v>20</v>
      </c>
      <c r="I2353">
        <v>20</v>
      </c>
      <c r="J2353">
        <v>10</v>
      </c>
      <c r="K2353">
        <v>22</v>
      </c>
      <c r="L2353">
        <v>21</v>
      </c>
      <c r="M2353">
        <v>22</v>
      </c>
      <c r="N2353">
        <v>2</v>
      </c>
      <c r="O2353">
        <v>2</v>
      </c>
      <c r="P2353">
        <v>16.269097219999999</v>
      </c>
      <c r="Q2353">
        <v>498</v>
      </c>
      <c r="R2353">
        <v>1190000</v>
      </c>
      <c r="S2353">
        <v>235206</v>
      </c>
      <c r="T2353">
        <v>0.19765210084033599</v>
      </c>
      <c r="U2353">
        <v>0</v>
      </c>
    </row>
    <row r="2354" spans="1:21" x14ac:dyDescent="0.4">
      <c r="A2354">
        <v>2352</v>
      </c>
      <c r="B2354" t="s">
        <v>12069</v>
      </c>
      <c r="C2354" s="1">
        <v>45078</v>
      </c>
      <c r="D2354" t="s">
        <v>3907</v>
      </c>
      <c r="E2354" t="s">
        <v>3908</v>
      </c>
      <c r="F2354">
        <v>10</v>
      </c>
      <c r="G2354">
        <v>10</v>
      </c>
      <c r="H2354">
        <v>10</v>
      </c>
      <c r="I2354">
        <v>20</v>
      </c>
      <c r="J2354">
        <v>10</v>
      </c>
      <c r="K2354">
        <v>246</v>
      </c>
      <c r="L2354">
        <v>247</v>
      </c>
      <c r="M2354">
        <v>245</v>
      </c>
      <c r="N2354">
        <v>1</v>
      </c>
      <c r="O2354">
        <v>0</v>
      </c>
      <c r="P2354">
        <v>13.21788194</v>
      </c>
      <c r="Q2354">
        <v>813</v>
      </c>
      <c r="R2354">
        <v>1190000</v>
      </c>
      <c r="S2354">
        <v>1677438</v>
      </c>
      <c r="T2354">
        <v>1.4096117647058799</v>
      </c>
      <c r="U2354">
        <v>2</v>
      </c>
    </row>
    <row r="2355" spans="1:21" x14ac:dyDescent="0.4">
      <c r="A2355">
        <v>2353</v>
      </c>
      <c r="B2355" t="s">
        <v>12069</v>
      </c>
      <c r="C2355" s="1">
        <v>45078</v>
      </c>
      <c r="D2355" t="s">
        <v>3909</v>
      </c>
      <c r="E2355" t="s">
        <v>3910</v>
      </c>
      <c r="F2355">
        <v>10</v>
      </c>
      <c r="G2355">
        <v>10</v>
      </c>
      <c r="H2355">
        <v>20</v>
      </c>
      <c r="I2355">
        <v>20</v>
      </c>
      <c r="J2355">
        <v>10</v>
      </c>
      <c r="K2355">
        <v>19</v>
      </c>
      <c r="L2355">
        <v>18</v>
      </c>
      <c r="M2355">
        <v>18</v>
      </c>
      <c r="N2355">
        <v>2</v>
      </c>
      <c r="O2355">
        <v>0</v>
      </c>
      <c r="P2355">
        <v>19.99045139</v>
      </c>
      <c r="Q2355">
        <v>1244</v>
      </c>
      <c r="R2355">
        <v>1190000</v>
      </c>
      <c r="S2355">
        <v>962078</v>
      </c>
      <c r="T2355">
        <v>0.80846890756302503</v>
      </c>
      <c r="U2355">
        <v>1</v>
      </c>
    </row>
    <row r="2356" spans="1:21" x14ac:dyDescent="0.4">
      <c r="A2356">
        <v>2354</v>
      </c>
      <c r="B2356" t="s">
        <v>12069</v>
      </c>
      <c r="C2356" s="1">
        <v>45078</v>
      </c>
      <c r="D2356" t="s">
        <v>3911</v>
      </c>
      <c r="E2356" t="s">
        <v>3912</v>
      </c>
      <c r="F2356">
        <v>10</v>
      </c>
      <c r="G2356">
        <v>10</v>
      </c>
      <c r="H2356">
        <v>20</v>
      </c>
      <c r="I2356">
        <v>20</v>
      </c>
      <c r="J2356">
        <v>10</v>
      </c>
      <c r="K2356">
        <v>13</v>
      </c>
      <c r="L2356">
        <v>11</v>
      </c>
      <c r="M2356">
        <v>13</v>
      </c>
      <c r="N2356">
        <v>1</v>
      </c>
      <c r="O2356">
        <v>1</v>
      </c>
      <c r="P2356">
        <v>17.802300349999999</v>
      </c>
      <c r="Q2356">
        <v>762</v>
      </c>
      <c r="R2356">
        <v>1190000</v>
      </c>
      <c r="S2356">
        <v>307143</v>
      </c>
      <c r="T2356">
        <v>0.25810336134453699</v>
      </c>
      <c r="U2356">
        <v>0</v>
      </c>
    </row>
    <row r="2357" spans="1:21" x14ac:dyDescent="0.4">
      <c r="A2357">
        <v>2355</v>
      </c>
      <c r="B2357" t="s">
        <v>12069</v>
      </c>
      <c r="C2357" s="1">
        <v>45047</v>
      </c>
      <c r="D2357" t="s">
        <v>3913</v>
      </c>
      <c r="E2357" t="s">
        <v>3914</v>
      </c>
      <c r="F2357">
        <v>10</v>
      </c>
      <c r="G2357">
        <v>20</v>
      </c>
      <c r="H2357">
        <v>40</v>
      </c>
      <c r="I2357">
        <v>20</v>
      </c>
      <c r="J2357">
        <v>10</v>
      </c>
      <c r="K2357">
        <v>67</v>
      </c>
      <c r="L2357">
        <v>37</v>
      </c>
      <c r="M2357">
        <v>70</v>
      </c>
      <c r="N2357">
        <v>2</v>
      </c>
      <c r="O2357">
        <v>1</v>
      </c>
      <c r="P2357">
        <v>17.296440969999999</v>
      </c>
      <c r="Q2357">
        <v>466</v>
      </c>
      <c r="R2357">
        <v>1180000</v>
      </c>
      <c r="S2357">
        <v>2814715</v>
      </c>
      <c r="T2357">
        <v>2.3853516949152498</v>
      </c>
      <c r="U2357">
        <v>2</v>
      </c>
    </row>
    <row r="2358" spans="1:21" x14ac:dyDescent="0.4">
      <c r="A2358">
        <v>2356</v>
      </c>
      <c r="B2358" t="s">
        <v>12069</v>
      </c>
      <c r="C2358" s="1">
        <v>45047</v>
      </c>
      <c r="D2358" t="s">
        <v>3915</v>
      </c>
      <c r="E2358" t="s">
        <v>3916</v>
      </c>
      <c r="F2358">
        <v>10</v>
      </c>
      <c r="G2358">
        <v>10</v>
      </c>
      <c r="H2358">
        <v>20</v>
      </c>
      <c r="I2358">
        <v>20</v>
      </c>
      <c r="J2358">
        <v>10</v>
      </c>
      <c r="K2358">
        <v>17</v>
      </c>
      <c r="L2358">
        <v>13</v>
      </c>
      <c r="M2358">
        <v>17</v>
      </c>
      <c r="N2358">
        <v>2</v>
      </c>
      <c r="O2358">
        <v>2</v>
      </c>
      <c r="P2358">
        <v>13.847222220000001</v>
      </c>
      <c r="Q2358">
        <v>801</v>
      </c>
      <c r="R2358">
        <v>1180000</v>
      </c>
      <c r="S2358">
        <v>727796</v>
      </c>
      <c r="T2358">
        <v>0.61677627118643996</v>
      </c>
      <c r="U2358">
        <v>1</v>
      </c>
    </row>
    <row r="2359" spans="1:21" x14ac:dyDescent="0.4">
      <c r="A2359">
        <v>2357</v>
      </c>
      <c r="B2359" t="s">
        <v>12069</v>
      </c>
      <c r="C2359" s="1">
        <v>45047</v>
      </c>
      <c r="D2359" t="s">
        <v>3917</v>
      </c>
      <c r="E2359" t="s">
        <v>3918</v>
      </c>
      <c r="F2359">
        <v>10</v>
      </c>
      <c r="G2359">
        <v>10</v>
      </c>
      <c r="H2359">
        <v>20</v>
      </c>
      <c r="I2359">
        <v>20</v>
      </c>
      <c r="J2359">
        <v>10</v>
      </c>
      <c r="K2359">
        <v>34</v>
      </c>
      <c r="L2359">
        <v>48</v>
      </c>
      <c r="M2359">
        <v>109</v>
      </c>
      <c r="N2359">
        <v>2</v>
      </c>
      <c r="O2359">
        <v>2</v>
      </c>
      <c r="P2359">
        <v>25.72667101</v>
      </c>
      <c r="Q2359">
        <v>417</v>
      </c>
      <c r="R2359">
        <v>1180000</v>
      </c>
      <c r="S2359">
        <v>269487</v>
      </c>
      <c r="T2359">
        <v>0.22837881355932199</v>
      </c>
      <c r="U2359">
        <v>0</v>
      </c>
    </row>
    <row r="2360" spans="1:21" x14ac:dyDescent="0.4">
      <c r="A2360">
        <v>2358</v>
      </c>
      <c r="B2360" t="s">
        <v>12069</v>
      </c>
      <c r="C2360" s="1">
        <v>45017</v>
      </c>
      <c r="D2360" t="s">
        <v>3919</v>
      </c>
      <c r="E2360" t="s">
        <v>3920</v>
      </c>
      <c r="F2360">
        <v>10</v>
      </c>
      <c r="G2360">
        <v>10</v>
      </c>
      <c r="H2360">
        <v>10</v>
      </c>
      <c r="I2360">
        <v>20</v>
      </c>
      <c r="J2360">
        <v>10</v>
      </c>
      <c r="K2360">
        <v>12</v>
      </c>
      <c r="L2360">
        <v>10</v>
      </c>
      <c r="M2360">
        <v>15</v>
      </c>
      <c r="N2360">
        <v>2</v>
      </c>
      <c r="O2360">
        <v>2</v>
      </c>
      <c r="P2360">
        <v>18.694444440000002</v>
      </c>
      <c r="Q2360">
        <v>2668</v>
      </c>
      <c r="R2360">
        <v>1170000</v>
      </c>
      <c r="S2360">
        <v>2414340</v>
      </c>
      <c r="T2360">
        <v>2.0635384615384602</v>
      </c>
      <c r="U2360">
        <v>2</v>
      </c>
    </row>
    <row r="2361" spans="1:21" x14ac:dyDescent="0.4">
      <c r="A2361">
        <v>2359</v>
      </c>
      <c r="B2361" t="s">
        <v>12069</v>
      </c>
      <c r="C2361" s="1">
        <v>45017</v>
      </c>
      <c r="D2361" t="s">
        <v>3921</v>
      </c>
      <c r="E2361" t="s">
        <v>3922</v>
      </c>
      <c r="F2361">
        <v>20</v>
      </c>
      <c r="G2361">
        <v>10</v>
      </c>
      <c r="H2361">
        <v>20</v>
      </c>
      <c r="I2361">
        <v>20</v>
      </c>
      <c r="J2361">
        <v>10</v>
      </c>
      <c r="K2361">
        <v>22</v>
      </c>
      <c r="L2361">
        <v>17</v>
      </c>
      <c r="M2361">
        <v>19</v>
      </c>
      <c r="N2361">
        <v>1</v>
      </c>
      <c r="O2361">
        <v>2</v>
      </c>
      <c r="P2361">
        <v>14.948567710000001</v>
      </c>
      <c r="Q2361">
        <v>444</v>
      </c>
      <c r="R2361">
        <v>1170000</v>
      </c>
      <c r="S2361">
        <v>241354</v>
      </c>
      <c r="T2361">
        <v>0.20628547008546999</v>
      </c>
      <c r="U2361">
        <v>0</v>
      </c>
    </row>
    <row r="2362" spans="1:21" x14ac:dyDescent="0.4">
      <c r="A2362">
        <v>2360</v>
      </c>
      <c r="B2362" t="s">
        <v>12069</v>
      </c>
      <c r="C2362" s="1">
        <v>45017</v>
      </c>
      <c r="D2362" t="s">
        <v>3923</v>
      </c>
      <c r="E2362" t="s">
        <v>3924</v>
      </c>
      <c r="F2362">
        <v>10</v>
      </c>
      <c r="G2362">
        <v>20</v>
      </c>
      <c r="H2362">
        <v>20</v>
      </c>
      <c r="I2362">
        <v>30</v>
      </c>
      <c r="J2362">
        <v>10</v>
      </c>
      <c r="K2362">
        <v>9</v>
      </c>
      <c r="L2362">
        <v>12</v>
      </c>
      <c r="M2362">
        <v>16</v>
      </c>
      <c r="N2362">
        <v>1</v>
      </c>
      <c r="O2362">
        <v>1</v>
      </c>
      <c r="P2362">
        <v>11.60340712</v>
      </c>
      <c r="Q2362">
        <v>734</v>
      </c>
      <c r="R2362">
        <v>1170000</v>
      </c>
      <c r="S2362">
        <v>556788</v>
      </c>
      <c r="T2362">
        <v>0.47588717948717901</v>
      </c>
      <c r="U2362">
        <v>1</v>
      </c>
    </row>
    <row r="2363" spans="1:21" x14ac:dyDescent="0.4">
      <c r="A2363">
        <v>2361</v>
      </c>
      <c r="B2363" t="s">
        <v>12069</v>
      </c>
      <c r="C2363" s="1">
        <v>45017</v>
      </c>
      <c r="D2363" t="s">
        <v>3925</v>
      </c>
      <c r="E2363" t="s">
        <v>3926</v>
      </c>
      <c r="F2363">
        <v>30</v>
      </c>
      <c r="G2363">
        <v>20</v>
      </c>
      <c r="H2363">
        <v>20</v>
      </c>
      <c r="I2363">
        <v>30</v>
      </c>
      <c r="J2363">
        <v>50</v>
      </c>
      <c r="K2363">
        <v>224</v>
      </c>
      <c r="L2363">
        <v>188</v>
      </c>
      <c r="M2363">
        <v>168</v>
      </c>
      <c r="N2363">
        <v>2</v>
      </c>
      <c r="O2363">
        <v>0</v>
      </c>
      <c r="P2363">
        <v>1.8168402779999999</v>
      </c>
      <c r="Q2363">
        <v>1185</v>
      </c>
      <c r="R2363">
        <v>1170000</v>
      </c>
      <c r="S2363">
        <v>545663</v>
      </c>
      <c r="T2363">
        <v>0.46637863247863198</v>
      </c>
      <c r="U2363">
        <v>1</v>
      </c>
    </row>
    <row r="2364" spans="1:21" x14ac:dyDescent="0.4">
      <c r="A2364">
        <v>2362</v>
      </c>
      <c r="B2364" t="s">
        <v>12069</v>
      </c>
      <c r="C2364" s="1">
        <v>45017</v>
      </c>
      <c r="D2364" t="s">
        <v>3927</v>
      </c>
      <c r="E2364" t="s">
        <v>3928</v>
      </c>
      <c r="F2364">
        <v>10</v>
      </c>
      <c r="G2364">
        <v>10</v>
      </c>
      <c r="H2364">
        <v>20</v>
      </c>
      <c r="I2364">
        <v>20</v>
      </c>
      <c r="J2364">
        <v>10</v>
      </c>
      <c r="K2364">
        <v>24</v>
      </c>
      <c r="L2364">
        <v>21</v>
      </c>
      <c r="M2364">
        <v>22</v>
      </c>
      <c r="N2364">
        <v>2</v>
      </c>
      <c r="O2364">
        <v>2</v>
      </c>
      <c r="P2364">
        <v>17.179144969999999</v>
      </c>
      <c r="Q2364">
        <v>518</v>
      </c>
      <c r="R2364">
        <v>1170000</v>
      </c>
      <c r="S2364">
        <v>4596646</v>
      </c>
      <c r="T2364">
        <v>3.9287572649572602</v>
      </c>
      <c r="U2364">
        <v>2</v>
      </c>
    </row>
    <row r="2365" spans="1:21" x14ac:dyDescent="0.4">
      <c r="A2365">
        <v>2363</v>
      </c>
      <c r="B2365" t="s">
        <v>12069</v>
      </c>
      <c r="C2365" s="1">
        <v>45017</v>
      </c>
      <c r="D2365" t="s">
        <v>3929</v>
      </c>
      <c r="E2365" t="s">
        <v>3930</v>
      </c>
      <c r="F2365">
        <v>20</v>
      </c>
      <c r="G2365">
        <v>10</v>
      </c>
      <c r="H2365">
        <v>10</v>
      </c>
      <c r="I2365">
        <v>20</v>
      </c>
      <c r="J2365">
        <v>30</v>
      </c>
      <c r="K2365">
        <v>69</v>
      </c>
      <c r="L2365">
        <v>127</v>
      </c>
      <c r="M2365">
        <v>146</v>
      </c>
      <c r="N2365">
        <v>1</v>
      </c>
      <c r="O2365">
        <v>1</v>
      </c>
      <c r="P2365">
        <v>0</v>
      </c>
      <c r="Q2365">
        <v>1267</v>
      </c>
      <c r="R2365">
        <v>1170000</v>
      </c>
      <c r="S2365">
        <v>145867</v>
      </c>
      <c r="T2365">
        <v>0.12467264957264899</v>
      </c>
      <c r="U2365">
        <v>0</v>
      </c>
    </row>
    <row r="2366" spans="1:21" x14ac:dyDescent="0.4">
      <c r="A2366">
        <v>2364</v>
      </c>
      <c r="B2366" t="s">
        <v>12069</v>
      </c>
      <c r="C2366" s="1">
        <v>45017</v>
      </c>
      <c r="D2366" t="s">
        <v>3931</v>
      </c>
      <c r="E2366" t="s">
        <v>3932</v>
      </c>
      <c r="F2366">
        <v>10</v>
      </c>
      <c r="G2366">
        <v>10</v>
      </c>
      <c r="H2366">
        <v>40</v>
      </c>
      <c r="I2366">
        <v>20</v>
      </c>
      <c r="J2366">
        <v>10</v>
      </c>
      <c r="K2366">
        <v>23</v>
      </c>
      <c r="L2366">
        <v>23</v>
      </c>
      <c r="M2366">
        <v>14</v>
      </c>
      <c r="N2366">
        <v>2</v>
      </c>
      <c r="O2366">
        <v>1</v>
      </c>
      <c r="P2366">
        <v>0.96115451399999996</v>
      </c>
      <c r="Q2366">
        <v>1058</v>
      </c>
      <c r="R2366">
        <v>1170000</v>
      </c>
      <c r="S2366">
        <v>398634</v>
      </c>
      <c r="T2366">
        <v>0.34071282051281998</v>
      </c>
      <c r="U2366">
        <v>0</v>
      </c>
    </row>
    <row r="2367" spans="1:21" x14ac:dyDescent="0.4">
      <c r="A2367">
        <v>2365</v>
      </c>
      <c r="B2367" t="s">
        <v>12069</v>
      </c>
      <c r="C2367" s="1">
        <v>45017</v>
      </c>
      <c r="D2367" t="s">
        <v>3933</v>
      </c>
      <c r="E2367" t="s">
        <v>3934</v>
      </c>
      <c r="F2367">
        <v>10</v>
      </c>
      <c r="G2367">
        <v>10</v>
      </c>
      <c r="H2367">
        <v>10</v>
      </c>
      <c r="I2367">
        <v>20</v>
      </c>
      <c r="J2367">
        <v>10</v>
      </c>
      <c r="K2367">
        <v>21</v>
      </c>
      <c r="L2367">
        <v>21</v>
      </c>
      <c r="M2367">
        <v>19</v>
      </c>
      <c r="N2367">
        <v>2</v>
      </c>
      <c r="O2367">
        <v>0</v>
      </c>
      <c r="P2367">
        <v>17.347330729999999</v>
      </c>
      <c r="Q2367">
        <v>417</v>
      </c>
      <c r="R2367">
        <v>1170000</v>
      </c>
      <c r="S2367">
        <v>326725</v>
      </c>
      <c r="T2367">
        <v>0.279252136752136</v>
      </c>
      <c r="U2367">
        <v>0</v>
      </c>
    </row>
    <row r="2368" spans="1:21" x14ac:dyDescent="0.4">
      <c r="A2368">
        <v>2366</v>
      </c>
      <c r="B2368" t="s">
        <v>12069</v>
      </c>
      <c r="C2368" s="1">
        <v>45017</v>
      </c>
      <c r="D2368" t="s">
        <v>3935</v>
      </c>
      <c r="E2368" t="s">
        <v>3936</v>
      </c>
      <c r="F2368">
        <v>20</v>
      </c>
      <c r="G2368">
        <v>20</v>
      </c>
      <c r="H2368">
        <v>40</v>
      </c>
      <c r="I2368">
        <v>20</v>
      </c>
      <c r="J2368">
        <v>50</v>
      </c>
      <c r="K2368">
        <v>79</v>
      </c>
      <c r="L2368">
        <v>89</v>
      </c>
      <c r="M2368">
        <v>26</v>
      </c>
      <c r="N2368">
        <v>1</v>
      </c>
      <c r="O2368">
        <v>1</v>
      </c>
      <c r="P2368">
        <v>1.244357639</v>
      </c>
      <c r="Q2368">
        <v>1584</v>
      </c>
      <c r="R2368">
        <v>1170000</v>
      </c>
      <c r="S2368">
        <v>277426</v>
      </c>
      <c r="T2368">
        <v>0.23711623931623901</v>
      </c>
      <c r="U2368">
        <v>0</v>
      </c>
    </row>
    <row r="2369" spans="1:21" x14ac:dyDescent="0.4">
      <c r="A2369">
        <v>2367</v>
      </c>
      <c r="B2369" t="s">
        <v>12069</v>
      </c>
      <c r="C2369" s="1">
        <v>45017</v>
      </c>
      <c r="D2369" t="s">
        <v>3937</v>
      </c>
      <c r="E2369" t="s">
        <v>3938</v>
      </c>
      <c r="F2369">
        <v>10</v>
      </c>
      <c r="G2369">
        <v>10</v>
      </c>
      <c r="H2369">
        <v>10</v>
      </c>
      <c r="I2369">
        <v>20</v>
      </c>
      <c r="J2369">
        <v>10</v>
      </c>
      <c r="K2369">
        <v>17</v>
      </c>
      <c r="L2369">
        <v>12</v>
      </c>
      <c r="M2369">
        <v>15</v>
      </c>
      <c r="N2369">
        <v>2</v>
      </c>
      <c r="O2369">
        <v>1</v>
      </c>
      <c r="P2369">
        <v>12.261284720000001</v>
      </c>
      <c r="Q2369">
        <v>469</v>
      </c>
      <c r="R2369">
        <v>1170000</v>
      </c>
      <c r="S2369">
        <v>146896</v>
      </c>
      <c r="T2369">
        <v>0.125552136752136</v>
      </c>
      <c r="U2369">
        <v>0</v>
      </c>
    </row>
    <row r="2370" spans="1:21" x14ac:dyDescent="0.4">
      <c r="A2370">
        <v>2368</v>
      </c>
      <c r="B2370" t="s">
        <v>12069</v>
      </c>
      <c r="C2370" s="1">
        <v>45017</v>
      </c>
      <c r="D2370" t="s">
        <v>3939</v>
      </c>
      <c r="E2370" t="s">
        <v>3940</v>
      </c>
      <c r="F2370">
        <v>10</v>
      </c>
      <c r="G2370">
        <v>10</v>
      </c>
      <c r="H2370">
        <v>20</v>
      </c>
      <c r="I2370">
        <v>20</v>
      </c>
      <c r="J2370">
        <v>10</v>
      </c>
      <c r="K2370">
        <v>17</v>
      </c>
      <c r="L2370">
        <v>26</v>
      </c>
      <c r="M2370">
        <v>28</v>
      </c>
      <c r="N2370">
        <v>2</v>
      </c>
      <c r="O2370">
        <v>1</v>
      </c>
      <c r="P2370">
        <v>5.2144097220000001</v>
      </c>
      <c r="Q2370">
        <v>755</v>
      </c>
      <c r="R2370">
        <v>1170000</v>
      </c>
      <c r="S2370">
        <v>36206</v>
      </c>
      <c r="T2370">
        <v>3.0945299145299102E-2</v>
      </c>
      <c r="U2370">
        <v>0</v>
      </c>
    </row>
    <row r="2371" spans="1:21" x14ac:dyDescent="0.4">
      <c r="A2371">
        <v>2369</v>
      </c>
      <c r="B2371" t="s">
        <v>12069</v>
      </c>
      <c r="C2371" s="1">
        <v>44986</v>
      </c>
      <c r="D2371" t="s">
        <v>3941</v>
      </c>
      <c r="E2371" t="s">
        <v>3942</v>
      </c>
      <c r="F2371">
        <v>20</v>
      </c>
      <c r="G2371">
        <v>20</v>
      </c>
      <c r="H2371">
        <v>20</v>
      </c>
      <c r="I2371">
        <v>30</v>
      </c>
      <c r="J2371">
        <v>40</v>
      </c>
      <c r="K2371">
        <v>24</v>
      </c>
      <c r="L2371">
        <v>20</v>
      </c>
      <c r="M2371">
        <v>20</v>
      </c>
      <c r="N2371">
        <v>2</v>
      </c>
      <c r="O2371">
        <v>1</v>
      </c>
      <c r="P2371">
        <v>12.648003470000001</v>
      </c>
      <c r="Q2371">
        <v>1499</v>
      </c>
      <c r="R2371">
        <v>1170000</v>
      </c>
      <c r="S2371">
        <v>124222</v>
      </c>
      <c r="T2371">
        <v>0.10617264957264901</v>
      </c>
      <c r="U2371">
        <v>0</v>
      </c>
    </row>
    <row r="2372" spans="1:21" x14ac:dyDescent="0.4">
      <c r="A2372">
        <v>2370</v>
      </c>
      <c r="B2372" t="s">
        <v>12069</v>
      </c>
      <c r="C2372" s="1">
        <v>44986</v>
      </c>
      <c r="D2372" t="s">
        <v>3943</v>
      </c>
      <c r="E2372" t="s">
        <v>3944</v>
      </c>
      <c r="F2372">
        <v>30</v>
      </c>
      <c r="G2372">
        <v>20</v>
      </c>
      <c r="H2372">
        <v>20</v>
      </c>
      <c r="I2372">
        <v>20</v>
      </c>
      <c r="J2372">
        <v>40</v>
      </c>
      <c r="K2372">
        <v>20</v>
      </c>
      <c r="L2372">
        <v>13</v>
      </c>
      <c r="M2372">
        <v>15</v>
      </c>
      <c r="N2372">
        <v>2</v>
      </c>
      <c r="O2372">
        <v>1</v>
      </c>
      <c r="P2372">
        <v>10.32617188</v>
      </c>
      <c r="Q2372">
        <v>546</v>
      </c>
      <c r="R2372">
        <v>1170000</v>
      </c>
      <c r="S2372">
        <v>735541</v>
      </c>
      <c r="T2372">
        <v>0.62866752136752102</v>
      </c>
      <c r="U2372">
        <v>1</v>
      </c>
    </row>
    <row r="2373" spans="1:21" x14ac:dyDescent="0.4">
      <c r="A2373">
        <v>2371</v>
      </c>
      <c r="B2373" t="s">
        <v>12069</v>
      </c>
      <c r="C2373" s="1">
        <v>44986</v>
      </c>
      <c r="D2373" t="s">
        <v>3945</v>
      </c>
      <c r="E2373" t="s">
        <v>3946</v>
      </c>
      <c r="F2373">
        <v>10</v>
      </c>
      <c r="G2373">
        <v>20</v>
      </c>
      <c r="H2373">
        <v>30</v>
      </c>
      <c r="I2373">
        <v>50</v>
      </c>
      <c r="J2373">
        <v>20</v>
      </c>
      <c r="K2373">
        <v>24</v>
      </c>
      <c r="L2373">
        <v>20</v>
      </c>
      <c r="M2373">
        <v>17</v>
      </c>
      <c r="N2373">
        <v>2</v>
      </c>
      <c r="O2373">
        <v>1</v>
      </c>
      <c r="P2373">
        <v>5.7828776040000003</v>
      </c>
      <c r="Q2373">
        <v>694</v>
      </c>
      <c r="R2373">
        <v>1170000</v>
      </c>
      <c r="S2373">
        <v>318606</v>
      </c>
      <c r="T2373">
        <v>0.27231282051282002</v>
      </c>
      <c r="U2373">
        <v>0</v>
      </c>
    </row>
    <row r="2374" spans="1:21" x14ac:dyDescent="0.4">
      <c r="A2374">
        <v>2372</v>
      </c>
      <c r="B2374" t="s">
        <v>12069</v>
      </c>
      <c r="C2374" s="1">
        <v>44986</v>
      </c>
      <c r="D2374" t="s">
        <v>3947</v>
      </c>
      <c r="E2374" t="s">
        <v>3948</v>
      </c>
      <c r="F2374">
        <v>10</v>
      </c>
      <c r="G2374">
        <v>30</v>
      </c>
      <c r="H2374">
        <v>20</v>
      </c>
      <c r="I2374">
        <v>20</v>
      </c>
      <c r="J2374">
        <v>10</v>
      </c>
      <c r="K2374">
        <v>27</v>
      </c>
      <c r="L2374">
        <v>22</v>
      </c>
      <c r="M2374">
        <v>22</v>
      </c>
      <c r="N2374">
        <v>2</v>
      </c>
      <c r="O2374">
        <v>0</v>
      </c>
      <c r="P2374">
        <v>6.0875651040000003</v>
      </c>
      <c r="Q2374">
        <v>1255</v>
      </c>
      <c r="R2374">
        <v>1170000</v>
      </c>
      <c r="S2374">
        <v>452234</v>
      </c>
      <c r="T2374">
        <v>0.38652478632478598</v>
      </c>
      <c r="U2374">
        <v>0</v>
      </c>
    </row>
    <row r="2375" spans="1:21" x14ac:dyDescent="0.4">
      <c r="A2375">
        <v>2373</v>
      </c>
      <c r="B2375" t="s">
        <v>12069</v>
      </c>
      <c r="C2375" s="1">
        <v>44986</v>
      </c>
      <c r="D2375" t="s">
        <v>3949</v>
      </c>
      <c r="E2375" t="s">
        <v>3950</v>
      </c>
      <c r="F2375">
        <v>10</v>
      </c>
      <c r="G2375">
        <v>10</v>
      </c>
      <c r="H2375">
        <v>10</v>
      </c>
      <c r="I2375">
        <v>20</v>
      </c>
      <c r="J2375">
        <v>20</v>
      </c>
      <c r="K2375">
        <v>11</v>
      </c>
      <c r="L2375">
        <v>13</v>
      </c>
      <c r="M2375">
        <v>14</v>
      </c>
      <c r="N2375">
        <v>1</v>
      </c>
      <c r="O2375">
        <v>0</v>
      </c>
      <c r="P2375">
        <v>31.012044270000001</v>
      </c>
      <c r="Q2375">
        <v>507</v>
      </c>
      <c r="R2375">
        <v>1170000</v>
      </c>
      <c r="S2375">
        <v>482579</v>
      </c>
      <c r="T2375">
        <v>0.41246068376068301</v>
      </c>
      <c r="U2375">
        <v>1</v>
      </c>
    </row>
    <row r="2376" spans="1:21" x14ac:dyDescent="0.4">
      <c r="A2376">
        <v>2374</v>
      </c>
      <c r="B2376" t="s">
        <v>12069</v>
      </c>
      <c r="C2376" s="1">
        <v>44986</v>
      </c>
      <c r="D2376" t="s">
        <v>3951</v>
      </c>
      <c r="E2376" t="s">
        <v>3952</v>
      </c>
      <c r="F2376">
        <v>10</v>
      </c>
      <c r="G2376">
        <v>10</v>
      </c>
      <c r="H2376">
        <v>30</v>
      </c>
      <c r="I2376">
        <v>20</v>
      </c>
      <c r="J2376">
        <v>10</v>
      </c>
      <c r="K2376">
        <v>17</v>
      </c>
      <c r="L2376">
        <v>20</v>
      </c>
      <c r="M2376">
        <v>23</v>
      </c>
      <c r="N2376">
        <v>1</v>
      </c>
      <c r="O2376">
        <v>1</v>
      </c>
      <c r="P2376">
        <v>20.419162329999999</v>
      </c>
      <c r="Q2376">
        <v>2113</v>
      </c>
      <c r="R2376">
        <v>1170000</v>
      </c>
      <c r="S2376">
        <v>816465</v>
      </c>
      <c r="T2376">
        <v>0.69783333333333297</v>
      </c>
      <c r="U2376">
        <v>1</v>
      </c>
    </row>
    <row r="2377" spans="1:21" x14ac:dyDescent="0.4">
      <c r="A2377">
        <v>2375</v>
      </c>
      <c r="B2377" t="s">
        <v>12069</v>
      </c>
      <c r="C2377" s="1">
        <v>44958</v>
      </c>
      <c r="D2377" t="s">
        <v>3953</v>
      </c>
      <c r="E2377" t="s">
        <v>3954</v>
      </c>
      <c r="F2377">
        <v>10</v>
      </c>
      <c r="G2377">
        <v>20</v>
      </c>
      <c r="H2377">
        <v>30</v>
      </c>
      <c r="I2377">
        <v>20</v>
      </c>
      <c r="J2377">
        <v>20</v>
      </c>
      <c r="K2377">
        <v>13</v>
      </c>
      <c r="L2377">
        <v>15</v>
      </c>
      <c r="M2377">
        <v>14</v>
      </c>
      <c r="N2377">
        <v>1</v>
      </c>
      <c r="O2377">
        <v>1</v>
      </c>
      <c r="P2377">
        <v>0</v>
      </c>
      <c r="Q2377">
        <v>1326</v>
      </c>
      <c r="R2377">
        <v>1170000</v>
      </c>
      <c r="S2377">
        <v>391980</v>
      </c>
      <c r="T2377">
        <v>0.33502564102564097</v>
      </c>
      <c r="U2377">
        <v>0</v>
      </c>
    </row>
    <row r="2378" spans="1:21" x14ac:dyDescent="0.4">
      <c r="A2378">
        <v>2376</v>
      </c>
      <c r="B2378" t="s">
        <v>12069</v>
      </c>
      <c r="C2378" s="1">
        <v>44958</v>
      </c>
      <c r="D2378" t="s">
        <v>3955</v>
      </c>
      <c r="E2378" t="s">
        <v>3956</v>
      </c>
      <c r="F2378">
        <v>10</v>
      </c>
      <c r="G2378">
        <v>10</v>
      </c>
      <c r="H2378">
        <v>20</v>
      </c>
      <c r="I2378">
        <v>20</v>
      </c>
      <c r="J2378">
        <v>10</v>
      </c>
      <c r="K2378">
        <v>10</v>
      </c>
      <c r="L2378">
        <v>8</v>
      </c>
      <c r="M2378">
        <v>12</v>
      </c>
      <c r="N2378">
        <v>1</v>
      </c>
      <c r="O2378">
        <v>1</v>
      </c>
      <c r="P2378">
        <v>23.766601560000002</v>
      </c>
      <c r="Q2378">
        <v>567</v>
      </c>
      <c r="R2378">
        <v>1170000</v>
      </c>
      <c r="S2378">
        <v>273937</v>
      </c>
      <c r="T2378">
        <v>0.23413418803418801</v>
      </c>
      <c r="U2378">
        <v>0</v>
      </c>
    </row>
    <row r="2379" spans="1:21" x14ac:dyDescent="0.4">
      <c r="A2379">
        <v>2377</v>
      </c>
      <c r="B2379" t="s">
        <v>12069</v>
      </c>
      <c r="C2379" s="1">
        <v>44958</v>
      </c>
      <c r="D2379" t="s">
        <v>3957</v>
      </c>
      <c r="E2379" t="s">
        <v>3958</v>
      </c>
      <c r="F2379">
        <v>10</v>
      </c>
      <c r="G2379">
        <v>10</v>
      </c>
      <c r="H2379">
        <v>10</v>
      </c>
      <c r="I2379">
        <v>10</v>
      </c>
      <c r="J2379">
        <v>10</v>
      </c>
      <c r="K2379">
        <v>141</v>
      </c>
      <c r="L2379">
        <v>169</v>
      </c>
      <c r="M2379">
        <v>193</v>
      </c>
      <c r="N2379">
        <v>1</v>
      </c>
      <c r="O2379">
        <v>1</v>
      </c>
      <c r="P2379">
        <v>11.035807289999999</v>
      </c>
      <c r="Q2379">
        <v>1531</v>
      </c>
      <c r="R2379">
        <v>1170000</v>
      </c>
      <c r="S2379">
        <v>30656</v>
      </c>
      <c r="T2379">
        <v>2.6201709401709398E-2</v>
      </c>
      <c r="U2379">
        <v>0</v>
      </c>
    </row>
    <row r="2380" spans="1:21" x14ac:dyDescent="0.4">
      <c r="A2380">
        <v>2378</v>
      </c>
      <c r="B2380" t="s">
        <v>12069</v>
      </c>
      <c r="C2380" s="1">
        <v>44958</v>
      </c>
      <c r="D2380" t="s">
        <v>3959</v>
      </c>
      <c r="F2380">
        <v>10</v>
      </c>
      <c r="G2380">
        <v>10</v>
      </c>
      <c r="H2380">
        <v>10</v>
      </c>
      <c r="I2380">
        <v>20</v>
      </c>
      <c r="J2380">
        <v>10</v>
      </c>
      <c r="K2380">
        <v>35</v>
      </c>
      <c r="L2380">
        <v>50</v>
      </c>
      <c r="M2380">
        <v>74</v>
      </c>
      <c r="N2380">
        <v>1</v>
      </c>
      <c r="O2380">
        <v>1</v>
      </c>
      <c r="P2380">
        <v>0</v>
      </c>
      <c r="Q2380">
        <v>1115</v>
      </c>
      <c r="R2380">
        <v>1170000</v>
      </c>
      <c r="S2380">
        <v>167076</v>
      </c>
      <c r="T2380">
        <v>0.14280000000000001</v>
      </c>
      <c r="U2380">
        <v>0</v>
      </c>
    </row>
    <row r="2381" spans="1:21" x14ac:dyDescent="0.4">
      <c r="A2381">
        <v>2379</v>
      </c>
      <c r="B2381" t="s">
        <v>12069</v>
      </c>
      <c r="C2381" s="1">
        <v>44958</v>
      </c>
      <c r="D2381" t="s">
        <v>3960</v>
      </c>
      <c r="E2381" t="s">
        <v>3961</v>
      </c>
      <c r="F2381">
        <v>10</v>
      </c>
      <c r="G2381">
        <v>10</v>
      </c>
      <c r="H2381">
        <v>10</v>
      </c>
      <c r="I2381">
        <v>20</v>
      </c>
      <c r="J2381">
        <v>10</v>
      </c>
      <c r="K2381">
        <v>12</v>
      </c>
      <c r="L2381">
        <v>7</v>
      </c>
      <c r="M2381">
        <v>11</v>
      </c>
      <c r="N2381">
        <v>1</v>
      </c>
      <c r="O2381">
        <v>1</v>
      </c>
      <c r="P2381">
        <v>16.739474829999999</v>
      </c>
      <c r="Q2381">
        <v>387</v>
      </c>
      <c r="R2381">
        <v>1170000</v>
      </c>
      <c r="S2381">
        <v>261166</v>
      </c>
      <c r="T2381">
        <v>0.22321880341880301</v>
      </c>
      <c r="U2381">
        <v>0</v>
      </c>
    </row>
    <row r="2382" spans="1:21" x14ac:dyDescent="0.4">
      <c r="A2382">
        <v>2380</v>
      </c>
      <c r="B2382" t="s">
        <v>12069</v>
      </c>
      <c r="C2382" s="1">
        <v>44927</v>
      </c>
      <c r="D2382" t="s">
        <v>3962</v>
      </c>
      <c r="E2382" t="s">
        <v>3963</v>
      </c>
      <c r="F2382">
        <v>10</v>
      </c>
      <c r="G2382">
        <v>10</v>
      </c>
      <c r="H2382">
        <v>20</v>
      </c>
      <c r="I2382">
        <v>30</v>
      </c>
      <c r="J2382">
        <v>10</v>
      </c>
      <c r="K2382">
        <v>100</v>
      </c>
      <c r="L2382">
        <v>127</v>
      </c>
      <c r="M2382">
        <v>115</v>
      </c>
      <c r="N2382">
        <v>1</v>
      </c>
      <c r="O2382">
        <v>1</v>
      </c>
      <c r="P2382">
        <v>0</v>
      </c>
      <c r="Q2382">
        <v>1192</v>
      </c>
      <c r="R2382">
        <v>1160000</v>
      </c>
      <c r="S2382">
        <v>1251229</v>
      </c>
      <c r="T2382">
        <v>1.0786456896551699</v>
      </c>
      <c r="U2382">
        <v>1</v>
      </c>
    </row>
    <row r="2383" spans="1:21" x14ac:dyDescent="0.4">
      <c r="A2383">
        <v>2381</v>
      </c>
      <c r="B2383" t="s">
        <v>12069</v>
      </c>
      <c r="C2383" s="1">
        <v>44927</v>
      </c>
      <c r="D2383" t="s">
        <v>3964</v>
      </c>
      <c r="E2383" t="s">
        <v>3965</v>
      </c>
      <c r="F2383">
        <v>10</v>
      </c>
      <c r="G2383">
        <v>10</v>
      </c>
      <c r="H2383">
        <v>10</v>
      </c>
      <c r="I2383">
        <v>20</v>
      </c>
      <c r="J2383">
        <v>20</v>
      </c>
      <c r="K2383">
        <v>232</v>
      </c>
      <c r="L2383">
        <v>123</v>
      </c>
      <c r="M2383">
        <v>66</v>
      </c>
      <c r="N2383">
        <v>2</v>
      </c>
      <c r="O2383">
        <v>0</v>
      </c>
      <c r="P2383">
        <v>7.0207248260000004</v>
      </c>
      <c r="Q2383">
        <v>445</v>
      </c>
      <c r="R2383">
        <v>1160000</v>
      </c>
      <c r="S2383">
        <v>2689733</v>
      </c>
      <c r="T2383">
        <v>2.31873534482758</v>
      </c>
      <c r="U2383">
        <v>2</v>
      </c>
    </row>
    <row r="2384" spans="1:21" x14ac:dyDescent="0.4">
      <c r="A2384">
        <v>2382</v>
      </c>
      <c r="B2384" t="s">
        <v>12069</v>
      </c>
      <c r="C2384" s="1">
        <v>44927</v>
      </c>
      <c r="D2384" t="s">
        <v>3966</v>
      </c>
      <c r="E2384" t="s">
        <v>3967</v>
      </c>
      <c r="F2384">
        <v>10</v>
      </c>
      <c r="G2384">
        <v>10</v>
      </c>
      <c r="H2384">
        <v>20</v>
      </c>
      <c r="I2384">
        <v>20</v>
      </c>
      <c r="J2384">
        <v>10</v>
      </c>
      <c r="K2384">
        <v>19</v>
      </c>
      <c r="L2384">
        <v>19</v>
      </c>
      <c r="M2384">
        <v>19</v>
      </c>
      <c r="N2384">
        <v>2</v>
      </c>
      <c r="O2384">
        <v>1</v>
      </c>
      <c r="P2384">
        <v>10.515190970000001</v>
      </c>
      <c r="Q2384">
        <v>1178</v>
      </c>
      <c r="R2384">
        <v>1160000</v>
      </c>
      <c r="S2384">
        <v>3616179</v>
      </c>
      <c r="T2384">
        <v>3.11739568965517</v>
      </c>
      <c r="U2384">
        <v>2</v>
      </c>
    </row>
    <row r="2385" spans="1:21" x14ac:dyDescent="0.4">
      <c r="A2385">
        <v>2383</v>
      </c>
      <c r="B2385" t="s">
        <v>12069</v>
      </c>
      <c r="C2385" s="1">
        <v>44927</v>
      </c>
      <c r="D2385" t="s">
        <v>3968</v>
      </c>
      <c r="E2385" t="s">
        <v>3969</v>
      </c>
      <c r="F2385">
        <v>20</v>
      </c>
      <c r="G2385">
        <v>20</v>
      </c>
      <c r="H2385">
        <v>20</v>
      </c>
      <c r="I2385">
        <v>30</v>
      </c>
      <c r="J2385">
        <v>40</v>
      </c>
      <c r="K2385">
        <v>175</v>
      </c>
      <c r="L2385">
        <v>160</v>
      </c>
      <c r="M2385">
        <v>127</v>
      </c>
      <c r="N2385">
        <v>2</v>
      </c>
      <c r="O2385">
        <v>1</v>
      </c>
      <c r="P2385">
        <v>14.988606770000001</v>
      </c>
      <c r="Q2385">
        <v>1103</v>
      </c>
      <c r="R2385">
        <v>1160000</v>
      </c>
      <c r="S2385">
        <v>859482</v>
      </c>
      <c r="T2385">
        <v>0.74093275862068897</v>
      </c>
      <c r="U2385">
        <v>1</v>
      </c>
    </row>
    <row r="2386" spans="1:21" x14ac:dyDescent="0.4">
      <c r="A2386">
        <v>2384</v>
      </c>
      <c r="B2386" t="s">
        <v>12069</v>
      </c>
      <c r="C2386" s="1">
        <v>44927</v>
      </c>
      <c r="D2386" t="s">
        <v>3970</v>
      </c>
      <c r="E2386" t="s">
        <v>3971</v>
      </c>
      <c r="F2386">
        <v>10</v>
      </c>
      <c r="G2386">
        <v>10</v>
      </c>
      <c r="H2386">
        <v>10</v>
      </c>
      <c r="I2386">
        <v>20</v>
      </c>
      <c r="J2386">
        <v>20</v>
      </c>
      <c r="K2386">
        <v>26</v>
      </c>
      <c r="L2386">
        <v>25</v>
      </c>
      <c r="M2386">
        <v>26</v>
      </c>
      <c r="N2386">
        <v>2</v>
      </c>
      <c r="O2386">
        <v>1</v>
      </c>
      <c r="P2386">
        <v>10.048068580000001</v>
      </c>
      <c r="Q2386">
        <v>1872</v>
      </c>
      <c r="R2386">
        <v>1160000</v>
      </c>
      <c r="S2386">
        <v>2094903</v>
      </c>
      <c r="T2386">
        <v>1.8059508620689599</v>
      </c>
      <c r="U2386">
        <v>2</v>
      </c>
    </row>
    <row r="2387" spans="1:21" x14ac:dyDescent="0.4">
      <c r="A2387">
        <v>2385</v>
      </c>
      <c r="B2387" t="s">
        <v>12069</v>
      </c>
      <c r="C2387" s="1">
        <v>44896</v>
      </c>
      <c r="D2387" t="s">
        <v>3972</v>
      </c>
      <c r="E2387" t="s">
        <v>3973</v>
      </c>
      <c r="F2387">
        <v>10</v>
      </c>
      <c r="G2387">
        <v>10</v>
      </c>
      <c r="H2387">
        <v>50</v>
      </c>
      <c r="I2387">
        <v>20</v>
      </c>
      <c r="J2387">
        <v>10</v>
      </c>
      <c r="K2387">
        <v>22</v>
      </c>
      <c r="L2387">
        <v>17</v>
      </c>
      <c r="M2387">
        <v>15</v>
      </c>
      <c r="N2387">
        <v>2</v>
      </c>
      <c r="O2387">
        <v>2</v>
      </c>
      <c r="P2387">
        <v>33.106445309999998</v>
      </c>
      <c r="Q2387">
        <v>1002</v>
      </c>
      <c r="R2387">
        <v>1160000</v>
      </c>
      <c r="S2387">
        <v>506564</v>
      </c>
      <c r="T2387">
        <v>0.436693103448275</v>
      </c>
      <c r="U2387">
        <v>1</v>
      </c>
    </row>
    <row r="2388" spans="1:21" x14ac:dyDescent="0.4">
      <c r="A2388">
        <v>2386</v>
      </c>
      <c r="B2388" t="s">
        <v>12069</v>
      </c>
      <c r="C2388" s="1">
        <v>44896</v>
      </c>
      <c r="D2388" t="s">
        <v>3974</v>
      </c>
      <c r="E2388" t="s">
        <v>3975</v>
      </c>
      <c r="F2388">
        <v>10</v>
      </c>
      <c r="G2388">
        <v>10</v>
      </c>
      <c r="H2388">
        <v>20</v>
      </c>
      <c r="I2388">
        <v>20</v>
      </c>
      <c r="J2388">
        <v>10</v>
      </c>
      <c r="K2388">
        <v>13</v>
      </c>
      <c r="L2388">
        <v>15</v>
      </c>
      <c r="M2388">
        <v>17</v>
      </c>
      <c r="N2388">
        <v>0</v>
      </c>
      <c r="O2388">
        <v>1</v>
      </c>
      <c r="P2388">
        <v>33.532660589999999</v>
      </c>
      <c r="Q2388">
        <v>629</v>
      </c>
      <c r="R2388">
        <v>1160000</v>
      </c>
      <c r="S2388">
        <v>1058585</v>
      </c>
      <c r="T2388">
        <v>0.91257327586206805</v>
      </c>
      <c r="U2388">
        <v>1</v>
      </c>
    </row>
    <row r="2389" spans="1:21" x14ac:dyDescent="0.4">
      <c r="A2389">
        <v>2387</v>
      </c>
      <c r="B2389" t="s">
        <v>12069</v>
      </c>
      <c r="C2389" s="1">
        <v>44896</v>
      </c>
      <c r="D2389" t="s">
        <v>3976</v>
      </c>
      <c r="E2389" t="s">
        <v>3977</v>
      </c>
      <c r="F2389">
        <v>10</v>
      </c>
      <c r="G2389">
        <v>20</v>
      </c>
      <c r="H2389">
        <v>10</v>
      </c>
      <c r="I2389">
        <v>10</v>
      </c>
      <c r="J2389">
        <v>20</v>
      </c>
      <c r="K2389">
        <v>18</v>
      </c>
      <c r="L2389">
        <v>15</v>
      </c>
      <c r="M2389">
        <v>17</v>
      </c>
      <c r="N2389">
        <v>2</v>
      </c>
      <c r="O2389">
        <v>1</v>
      </c>
      <c r="P2389">
        <v>35.864691839999999</v>
      </c>
      <c r="Q2389">
        <v>679</v>
      </c>
      <c r="R2389">
        <v>1160000</v>
      </c>
      <c r="S2389">
        <v>88258</v>
      </c>
      <c r="T2389">
        <v>7.6084482758620606E-2</v>
      </c>
      <c r="U2389">
        <v>0</v>
      </c>
    </row>
    <row r="2390" spans="1:21" x14ac:dyDescent="0.4">
      <c r="A2390">
        <v>2388</v>
      </c>
      <c r="B2390" t="s">
        <v>12069</v>
      </c>
      <c r="C2390" s="1">
        <v>44896</v>
      </c>
      <c r="D2390" t="s">
        <v>3978</v>
      </c>
      <c r="F2390">
        <v>10</v>
      </c>
      <c r="G2390">
        <v>20</v>
      </c>
      <c r="H2390">
        <v>10</v>
      </c>
      <c r="I2390">
        <v>20</v>
      </c>
      <c r="J2390">
        <v>20</v>
      </c>
      <c r="K2390">
        <v>4</v>
      </c>
      <c r="L2390">
        <v>12</v>
      </c>
      <c r="M2390">
        <v>39</v>
      </c>
      <c r="N2390">
        <v>2</v>
      </c>
      <c r="O2390">
        <v>0</v>
      </c>
      <c r="P2390">
        <v>0</v>
      </c>
      <c r="Q2390">
        <v>488</v>
      </c>
      <c r="R2390">
        <v>1160000</v>
      </c>
      <c r="S2390">
        <v>1798746</v>
      </c>
      <c r="T2390">
        <v>1.5506431034482699</v>
      </c>
      <c r="U2390">
        <v>2</v>
      </c>
    </row>
    <row r="2391" spans="1:21" x14ac:dyDescent="0.4">
      <c r="A2391">
        <v>2389</v>
      </c>
      <c r="B2391" t="s">
        <v>12069</v>
      </c>
      <c r="C2391" s="1">
        <v>44896</v>
      </c>
      <c r="D2391" t="s">
        <v>3979</v>
      </c>
      <c r="E2391" t="s">
        <v>3980</v>
      </c>
      <c r="F2391">
        <v>10</v>
      </c>
      <c r="G2391">
        <v>10</v>
      </c>
      <c r="H2391">
        <v>20</v>
      </c>
      <c r="I2391">
        <v>20</v>
      </c>
      <c r="J2391">
        <v>10</v>
      </c>
      <c r="K2391">
        <v>142</v>
      </c>
      <c r="L2391">
        <v>160</v>
      </c>
      <c r="M2391">
        <v>166</v>
      </c>
      <c r="N2391">
        <v>2</v>
      </c>
      <c r="O2391">
        <v>1</v>
      </c>
      <c r="P2391">
        <v>11.13867188</v>
      </c>
      <c r="Q2391">
        <v>1901</v>
      </c>
      <c r="R2391">
        <v>1160000</v>
      </c>
      <c r="S2391">
        <v>4410865</v>
      </c>
      <c r="T2391">
        <v>3.8024698275861999</v>
      </c>
      <c r="U2391">
        <v>2</v>
      </c>
    </row>
    <row r="2392" spans="1:21" x14ac:dyDescent="0.4">
      <c r="A2392">
        <v>2390</v>
      </c>
      <c r="B2392" t="s">
        <v>12069</v>
      </c>
      <c r="C2392" s="1">
        <v>44866</v>
      </c>
      <c r="D2392" t="s">
        <v>3981</v>
      </c>
      <c r="E2392" t="s">
        <v>3982</v>
      </c>
      <c r="F2392">
        <v>10</v>
      </c>
      <c r="G2392">
        <v>10</v>
      </c>
      <c r="H2392">
        <v>10</v>
      </c>
      <c r="I2392">
        <v>10</v>
      </c>
      <c r="J2392">
        <v>10</v>
      </c>
      <c r="K2392">
        <v>170</v>
      </c>
      <c r="L2392">
        <v>149</v>
      </c>
      <c r="M2392">
        <v>124</v>
      </c>
      <c r="N2392">
        <v>2</v>
      </c>
      <c r="O2392">
        <v>1</v>
      </c>
      <c r="P2392">
        <v>12.37326389</v>
      </c>
      <c r="Q2392">
        <v>2259</v>
      </c>
      <c r="R2392">
        <v>1150000</v>
      </c>
      <c r="S2392">
        <v>1330909</v>
      </c>
      <c r="T2392">
        <v>1.1573121739130401</v>
      </c>
      <c r="U2392">
        <v>1</v>
      </c>
    </row>
    <row r="2393" spans="1:21" x14ac:dyDescent="0.4">
      <c r="A2393">
        <v>2391</v>
      </c>
      <c r="B2393" t="s">
        <v>12069</v>
      </c>
      <c r="C2393" s="1">
        <v>44866</v>
      </c>
      <c r="D2393" t="s">
        <v>3983</v>
      </c>
      <c r="E2393" t="s">
        <v>3984</v>
      </c>
      <c r="F2393">
        <v>10</v>
      </c>
      <c r="G2393">
        <v>10</v>
      </c>
      <c r="H2393">
        <v>20</v>
      </c>
      <c r="I2393">
        <v>20</v>
      </c>
      <c r="J2393">
        <v>10</v>
      </c>
      <c r="K2393">
        <v>17</v>
      </c>
      <c r="L2393">
        <v>19</v>
      </c>
      <c r="M2393">
        <v>18</v>
      </c>
      <c r="N2393">
        <v>1</v>
      </c>
      <c r="O2393">
        <v>2</v>
      </c>
      <c r="P2393">
        <v>15.937065970000001</v>
      </c>
      <c r="Q2393">
        <v>575</v>
      </c>
      <c r="R2393">
        <v>1150000</v>
      </c>
      <c r="S2393">
        <v>415209</v>
      </c>
      <c r="T2393">
        <v>0.36105130434782601</v>
      </c>
      <c r="U2393">
        <v>0</v>
      </c>
    </row>
    <row r="2394" spans="1:21" x14ac:dyDescent="0.4">
      <c r="A2394">
        <v>2392</v>
      </c>
      <c r="B2394" t="s">
        <v>12069</v>
      </c>
      <c r="C2394" s="1">
        <v>44866</v>
      </c>
      <c r="D2394" t="s">
        <v>3985</v>
      </c>
      <c r="E2394" t="s">
        <v>3986</v>
      </c>
      <c r="F2394">
        <v>10</v>
      </c>
      <c r="G2394">
        <v>10</v>
      </c>
      <c r="H2394">
        <v>20</v>
      </c>
      <c r="I2394">
        <v>20</v>
      </c>
      <c r="J2394">
        <v>10</v>
      </c>
      <c r="K2394">
        <v>58</v>
      </c>
      <c r="L2394">
        <v>39</v>
      </c>
      <c r="M2394">
        <v>75</v>
      </c>
      <c r="N2394">
        <v>1</v>
      </c>
      <c r="O2394">
        <v>1</v>
      </c>
      <c r="P2394">
        <v>14.875325520000001</v>
      </c>
      <c r="Q2394">
        <v>720</v>
      </c>
      <c r="R2394">
        <v>1150000</v>
      </c>
      <c r="S2394">
        <v>675892</v>
      </c>
      <c r="T2394">
        <v>0.587732173913043</v>
      </c>
      <c r="U2394">
        <v>1</v>
      </c>
    </row>
    <row r="2395" spans="1:21" x14ac:dyDescent="0.4">
      <c r="A2395">
        <v>2393</v>
      </c>
      <c r="B2395" t="s">
        <v>12069</v>
      </c>
      <c r="C2395" s="1">
        <v>44866</v>
      </c>
      <c r="D2395" t="s">
        <v>3987</v>
      </c>
      <c r="E2395" t="s">
        <v>3988</v>
      </c>
      <c r="F2395">
        <v>10</v>
      </c>
      <c r="G2395">
        <v>10</v>
      </c>
      <c r="H2395">
        <v>10</v>
      </c>
      <c r="I2395">
        <v>10</v>
      </c>
      <c r="J2395">
        <v>10</v>
      </c>
      <c r="K2395">
        <v>18</v>
      </c>
      <c r="L2395">
        <v>21</v>
      </c>
      <c r="M2395">
        <v>21</v>
      </c>
      <c r="N2395">
        <v>0</v>
      </c>
      <c r="O2395">
        <v>0</v>
      </c>
      <c r="P2395">
        <v>38.782335070000002</v>
      </c>
      <c r="Q2395">
        <v>499</v>
      </c>
      <c r="R2395">
        <v>1150000</v>
      </c>
      <c r="S2395">
        <v>192720</v>
      </c>
      <c r="T2395">
        <v>0.167582608695652</v>
      </c>
      <c r="U2395">
        <v>0</v>
      </c>
    </row>
    <row r="2396" spans="1:21" x14ac:dyDescent="0.4">
      <c r="A2396">
        <v>2394</v>
      </c>
      <c r="B2396" t="s">
        <v>12069</v>
      </c>
      <c r="C2396" s="1">
        <v>44866</v>
      </c>
      <c r="D2396" t="s">
        <v>3989</v>
      </c>
      <c r="E2396" t="s">
        <v>3990</v>
      </c>
      <c r="F2396">
        <v>10</v>
      </c>
      <c r="G2396">
        <v>20</v>
      </c>
      <c r="H2396">
        <v>20</v>
      </c>
      <c r="I2396">
        <v>20</v>
      </c>
      <c r="J2396">
        <v>10</v>
      </c>
      <c r="K2396">
        <v>202</v>
      </c>
      <c r="L2396">
        <v>198</v>
      </c>
      <c r="M2396">
        <v>165</v>
      </c>
      <c r="N2396">
        <v>2</v>
      </c>
      <c r="O2396">
        <v>0</v>
      </c>
      <c r="P2396">
        <v>6.0795355899999999</v>
      </c>
      <c r="Q2396">
        <v>782</v>
      </c>
      <c r="R2396">
        <v>1150000</v>
      </c>
      <c r="S2396">
        <v>41506</v>
      </c>
      <c r="T2396">
        <v>3.6092173913043403E-2</v>
      </c>
      <c r="U2396">
        <v>0</v>
      </c>
    </row>
    <row r="2397" spans="1:21" x14ac:dyDescent="0.4">
      <c r="A2397">
        <v>2395</v>
      </c>
      <c r="B2397" t="s">
        <v>12069</v>
      </c>
      <c r="C2397" s="1">
        <v>44866</v>
      </c>
      <c r="D2397" t="s">
        <v>3991</v>
      </c>
      <c r="E2397" t="s">
        <v>3992</v>
      </c>
      <c r="F2397">
        <v>10</v>
      </c>
      <c r="G2397">
        <v>10</v>
      </c>
      <c r="H2397">
        <v>10</v>
      </c>
      <c r="I2397">
        <v>20</v>
      </c>
      <c r="J2397">
        <v>10</v>
      </c>
      <c r="K2397">
        <v>11</v>
      </c>
      <c r="L2397">
        <v>11</v>
      </c>
      <c r="M2397">
        <v>13</v>
      </c>
      <c r="N2397">
        <v>1</v>
      </c>
      <c r="O2397">
        <v>0</v>
      </c>
      <c r="P2397">
        <v>20.916449650000001</v>
      </c>
      <c r="Q2397">
        <v>1168</v>
      </c>
      <c r="R2397">
        <v>1150000</v>
      </c>
      <c r="S2397">
        <v>369308</v>
      </c>
      <c r="T2397">
        <v>0.32113739130434699</v>
      </c>
      <c r="U2397">
        <v>0</v>
      </c>
    </row>
    <row r="2398" spans="1:21" x14ac:dyDescent="0.4">
      <c r="A2398">
        <v>2396</v>
      </c>
      <c r="B2398" t="s">
        <v>12069</v>
      </c>
      <c r="C2398" s="1">
        <v>44835</v>
      </c>
      <c r="D2398" t="s">
        <v>3993</v>
      </c>
      <c r="E2398" t="s">
        <v>3994</v>
      </c>
      <c r="F2398">
        <v>10</v>
      </c>
      <c r="G2398">
        <v>10</v>
      </c>
      <c r="H2398">
        <v>10</v>
      </c>
      <c r="I2398">
        <v>20</v>
      </c>
      <c r="J2398">
        <v>10</v>
      </c>
      <c r="K2398">
        <v>234</v>
      </c>
      <c r="L2398">
        <v>239</v>
      </c>
      <c r="M2398">
        <v>246</v>
      </c>
      <c r="N2398">
        <v>2</v>
      </c>
      <c r="O2398">
        <v>0</v>
      </c>
      <c r="P2398">
        <v>7.9695095489999996</v>
      </c>
      <c r="Q2398">
        <v>608</v>
      </c>
      <c r="R2398">
        <v>1150000</v>
      </c>
      <c r="S2398">
        <v>1340474</v>
      </c>
      <c r="T2398">
        <v>1.16562956521739</v>
      </c>
      <c r="U2398">
        <v>1</v>
      </c>
    </row>
    <row r="2399" spans="1:21" x14ac:dyDescent="0.4">
      <c r="A2399">
        <v>2397</v>
      </c>
      <c r="B2399" t="s">
        <v>12069</v>
      </c>
      <c r="C2399" s="1">
        <v>44835</v>
      </c>
      <c r="D2399" t="s">
        <v>3995</v>
      </c>
      <c r="E2399" t="s">
        <v>3996</v>
      </c>
      <c r="F2399">
        <v>10</v>
      </c>
      <c r="G2399">
        <v>10</v>
      </c>
      <c r="H2399">
        <v>20</v>
      </c>
      <c r="I2399">
        <v>10</v>
      </c>
      <c r="J2399">
        <v>10</v>
      </c>
      <c r="K2399">
        <v>18</v>
      </c>
      <c r="L2399">
        <v>13</v>
      </c>
      <c r="M2399">
        <v>14</v>
      </c>
      <c r="N2399">
        <v>2</v>
      </c>
      <c r="O2399">
        <v>0</v>
      </c>
      <c r="P2399">
        <v>10.00184462</v>
      </c>
      <c r="Q2399">
        <v>550</v>
      </c>
      <c r="R2399">
        <v>1150000</v>
      </c>
      <c r="S2399">
        <v>1256550</v>
      </c>
      <c r="T2399">
        <v>1.0926521739130399</v>
      </c>
      <c r="U2399">
        <v>1</v>
      </c>
    </row>
    <row r="2400" spans="1:21" x14ac:dyDescent="0.4">
      <c r="A2400">
        <v>2398</v>
      </c>
      <c r="B2400" t="s">
        <v>12069</v>
      </c>
      <c r="C2400" s="1">
        <v>44805</v>
      </c>
      <c r="D2400" t="s">
        <v>3997</v>
      </c>
      <c r="E2400" t="s">
        <v>3998</v>
      </c>
      <c r="F2400">
        <v>30</v>
      </c>
      <c r="G2400">
        <v>20</v>
      </c>
      <c r="H2400">
        <v>40</v>
      </c>
      <c r="I2400">
        <v>20</v>
      </c>
      <c r="J2400">
        <v>50</v>
      </c>
      <c r="K2400">
        <v>11</v>
      </c>
      <c r="L2400">
        <v>9</v>
      </c>
      <c r="M2400">
        <v>8</v>
      </c>
      <c r="N2400">
        <v>1</v>
      </c>
      <c r="O2400">
        <v>1</v>
      </c>
      <c r="P2400">
        <v>0</v>
      </c>
      <c r="Q2400">
        <v>1417</v>
      </c>
      <c r="R2400">
        <v>1150000</v>
      </c>
      <c r="S2400">
        <v>551684</v>
      </c>
      <c r="T2400">
        <v>0.47972521739130403</v>
      </c>
      <c r="U2400">
        <v>1</v>
      </c>
    </row>
    <row r="2401" spans="1:21" x14ac:dyDescent="0.4">
      <c r="A2401">
        <v>2399</v>
      </c>
      <c r="B2401" t="s">
        <v>12069</v>
      </c>
      <c r="C2401" s="1">
        <v>44805</v>
      </c>
      <c r="D2401" t="s">
        <v>3999</v>
      </c>
      <c r="E2401" t="s">
        <v>4000</v>
      </c>
      <c r="F2401">
        <v>10</v>
      </c>
      <c r="G2401">
        <v>10</v>
      </c>
      <c r="H2401">
        <v>10</v>
      </c>
      <c r="I2401">
        <v>20</v>
      </c>
      <c r="J2401">
        <v>10</v>
      </c>
      <c r="K2401">
        <v>18</v>
      </c>
      <c r="L2401">
        <v>16</v>
      </c>
      <c r="M2401">
        <v>15</v>
      </c>
      <c r="N2401">
        <v>2</v>
      </c>
      <c r="O2401">
        <v>0</v>
      </c>
      <c r="P2401">
        <v>16.40017361</v>
      </c>
      <c r="Q2401">
        <v>645</v>
      </c>
      <c r="R2401">
        <v>1150000</v>
      </c>
      <c r="S2401">
        <v>358461</v>
      </c>
      <c r="T2401">
        <v>0.31170521739130402</v>
      </c>
      <c r="U2401">
        <v>0</v>
      </c>
    </row>
    <row r="2402" spans="1:21" x14ac:dyDescent="0.4">
      <c r="A2402">
        <v>2400</v>
      </c>
      <c r="B2402" t="s">
        <v>12069</v>
      </c>
      <c r="C2402" s="1">
        <v>44805</v>
      </c>
      <c r="D2402" t="s">
        <v>4001</v>
      </c>
      <c r="E2402" t="s">
        <v>4002</v>
      </c>
      <c r="F2402">
        <v>10</v>
      </c>
      <c r="G2402">
        <v>10</v>
      </c>
      <c r="H2402">
        <v>10</v>
      </c>
      <c r="I2402">
        <v>20</v>
      </c>
      <c r="J2402">
        <v>20</v>
      </c>
      <c r="K2402">
        <v>8</v>
      </c>
      <c r="L2402">
        <v>7</v>
      </c>
      <c r="M2402">
        <v>5</v>
      </c>
      <c r="N2402">
        <v>1</v>
      </c>
      <c r="O2402">
        <v>1</v>
      </c>
      <c r="P2402">
        <v>10.964192710000001</v>
      </c>
      <c r="Q2402">
        <v>1341</v>
      </c>
      <c r="R2402">
        <v>1150000</v>
      </c>
      <c r="S2402">
        <v>2587244</v>
      </c>
      <c r="T2402">
        <v>2.24977739130434</v>
      </c>
      <c r="U2402">
        <v>2</v>
      </c>
    </row>
    <row r="2403" spans="1:21" x14ac:dyDescent="0.4">
      <c r="A2403">
        <v>2401</v>
      </c>
      <c r="B2403" t="s">
        <v>12069</v>
      </c>
      <c r="C2403" s="1">
        <v>44805</v>
      </c>
      <c r="D2403" t="s">
        <v>4003</v>
      </c>
      <c r="E2403" t="s">
        <v>4004</v>
      </c>
      <c r="F2403">
        <v>10</v>
      </c>
      <c r="G2403">
        <v>10</v>
      </c>
      <c r="H2403">
        <v>20</v>
      </c>
      <c r="I2403">
        <v>10</v>
      </c>
      <c r="J2403">
        <v>10</v>
      </c>
      <c r="K2403">
        <v>23</v>
      </c>
      <c r="L2403">
        <v>16</v>
      </c>
      <c r="M2403">
        <v>13</v>
      </c>
      <c r="N2403">
        <v>1</v>
      </c>
      <c r="O2403">
        <v>0</v>
      </c>
      <c r="P2403">
        <v>14.395073780000001</v>
      </c>
      <c r="Q2403">
        <v>491</v>
      </c>
      <c r="R2403">
        <v>1150000</v>
      </c>
      <c r="S2403">
        <v>695773</v>
      </c>
      <c r="T2403">
        <v>0.60502</v>
      </c>
      <c r="U2403">
        <v>1</v>
      </c>
    </row>
    <row r="2404" spans="1:21" x14ac:dyDescent="0.4">
      <c r="A2404">
        <v>2402</v>
      </c>
      <c r="B2404" t="s">
        <v>12069</v>
      </c>
      <c r="C2404" s="1">
        <v>44805</v>
      </c>
      <c r="D2404" t="s">
        <v>4005</v>
      </c>
      <c r="E2404" t="s">
        <v>4006</v>
      </c>
      <c r="F2404">
        <v>20</v>
      </c>
      <c r="G2404">
        <v>20</v>
      </c>
      <c r="H2404">
        <v>20</v>
      </c>
      <c r="I2404">
        <v>20</v>
      </c>
      <c r="J2404">
        <v>30</v>
      </c>
      <c r="K2404">
        <v>222</v>
      </c>
      <c r="L2404">
        <v>234</v>
      </c>
      <c r="M2404">
        <v>236</v>
      </c>
      <c r="N2404">
        <v>1</v>
      </c>
      <c r="O2404">
        <v>1</v>
      </c>
      <c r="P2404">
        <v>24.534722219999999</v>
      </c>
      <c r="Q2404">
        <v>421</v>
      </c>
      <c r="R2404">
        <v>1150000</v>
      </c>
      <c r="S2404">
        <v>122499</v>
      </c>
      <c r="T2404">
        <v>0.106520869565217</v>
      </c>
      <c r="U2404">
        <v>0</v>
      </c>
    </row>
    <row r="2405" spans="1:21" x14ac:dyDescent="0.4">
      <c r="A2405">
        <v>2403</v>
      </c>
      <c r="B2405" t="s">
        <v>12069</v>
      </c>
      <c r="C2405" s="1">
        <v>44774</v>
      </c>
      <c r="D2405" t="s">
        <v>4007</v>
      </c>
      <c r="E2405" t="s">
        <v>4008</v>
      </c>
      <c r="F2405">
        <v>10</v>
      </c>
      <c r="G2405">
        <v>10</v>
      </c>
      <c r="H2405">
        <v>10</v>
      </c>
      <c r="I2405">
        <v>20</v>
      </c>
      <c r="J2405">
        <v>10</v>
      </c>
      <c r="K2405">
        <v>11</v>
      </c>
      <c r="L2405">
        <v>5</v>
      </c>
      <c r="M2405">
        <v>14</v>
      </c>
      <c r="N2405">
        <v>1</v>
      </c>
      <c r="O2405">
        <v>1</v>
      </c>
      <c r="P2405">
        <v>19.05262587</v>
      </c>
      <c r="Q2405">
        <v>689</v>
      </c>
      <c r="R2405">
        <v>1140000</v>
      </c>
      <c r="S2405">
        <v>2096460</v>
      </c>
      <c r="T2405">
        <v>1.839</v>
      </c>
      <c r="U2405">
        <v>2</v>
      </c>
    </row>
    <row r="2406" spans="1:21" x14ac:dyDescent="0.4">
      <c r="A2406">
        <v>2404</v>
      </c>
      <c r="B2406" t="s">
        <v>12069</v>
      </c>
      <c r="C2406" s="1">
        <v>44774</v>
      </c>
      <c r="D2406" t="s">
        <v>4009</v>
      </c>
      <c r="E2406" t="s">
        <v>4010</v>
      </c>
      <c r="F2406">
        <v>10</v>
      </c>
      <c r="G2406">
        <v>10</v>
      </c>
      <c r="H2406">
        <v>20</v>
      </c>
      <c r="I2406">
        <v>10</v>
      </c>
      <c r="J2406">
        <v>10</v>
      </c>
      <c r="K2406">
        <v>24</v>
      </c>
      <c r="L2406">
        <v>19</v>
      </c>
      <c r="M2406">
        <v>15</v>
      </c>
      <c r="N2406">
        <v>2</v>
      </c>
      <c r="O2406">
        <v>1</v>
      </c>
      <c r="P2406">
        <v>11.56944444</v>
      </c>
      <c r="Q2406">
        <v>1213</v>
      </c>
      <c r="R2406">
        <v>1140000</v>
      </c>
      <c r="S2406">
        <v>719840</v>
      </c>
      <c r="T2406">
        <v>0.63143859649122802</v>
      </c>
      <c r="U2406">
        <v>1</v>
      </c>
    </row>
    <row r="2407" spans="1:21" x14ac:dyDescent="0.4">
      <c r="A2407">
        <v>2405</v>
      </c>
      <c r="B2407" t="s">
        <v>12069</v>
      </c>
      <c r="C2407" s="1">
        <v>44774</v>
      </c>
      <c r="D2407" t="s">
        <v>4011</v>
      </c>
      <c r="E2407" t="s">
        <v>4012</v>
      </c>
      <c r="F2407">
        <v>20</v>
      </c>
      <c r="G2407">
        <v>20</v>
      </c>
      <c r="H2407">
        <v>20</v>
      </c>
      <c r="I2407">
        <v>20</v>
      </c>
      <c r="J2407">
        <v>20</v>
      </c>
      <c r="K2407">
        <v>51</v>
      </c>
      <c r="L2407">
        <v>48</v>
      </c>
      <c r="M2407">
        <v>50</v>
      </c>
      <c r="N2407">
        <v>1</v>
      </c>
      <c r="O2407">
        <v>0</v>
      </c>
      <c r="P2407">
        <v>6.1946614579999997</v>
      </c>
      <c r="Q2407">
        <v>346</v>
      </c>
      <c r="R2407">
        <v>1140000</v>
      </c>
      <c r="S2407">
        <v>97993</v>
      </c>
      <c r="T2407">
        <v>8.5958771929824498E-2</v>
      </c>
      <c r="U2407">
        <v>0</v>
      </c>
    </row>
    <row r="2408" spans="1:21" x14ac:dyDescent="0.4">
      <c r="A2408">
        <v>2406</v>
      </c>
      <c r="B2408" t="s">
        <v>12069</v>
      </c>
      <c r="C2408" s="1">
        <v>44774</v>
      </c>
      <c r="D2408" t="s">
        <v>4013</v>
      </c>
      <c r="E2408" t="s">
        <v>4014</v>
      </c>
      <c r="F2408">
        <v>20</v>
      </c>
      <c r="G2408">
        <v>20</v>
      </c>
      <c r="H2408">
        <v>30</v>
      </c>
      <c r="I2408">
        <v>50</v>
      </c>
      <c r="J2408">
        <v>20</v>
      </c>
      <c r="K2408">
        <v>13</v>
      </c>
      <c r="L2408">
        <v>19</v>
      </c>
      <c r="M2408">
        <v>22</v>
      </c>
      <c r="N2408">
        <v>1</v>
      </c>
      <c r="O2408">
        <v>1</v>
      </c>
      <c r="P2408">
        <v>10.16992188</v>
      </c>
      <c r="Q2408">
        <v>597</v>
      </c>
      <c r="R2408">
        <v>1140000</v>
      </c>
      <c r="S2408">
        <v>1369919</v>
      </c>
      <c r="T2408">
        <v>1.2016833333333301</v>
      </c>
      <c r="U2408">
        <v>2</v>
      </c>
    </row>
    <row r="2409" spans="1:21" x14ac:dyDescent="0.4">
      <c r="A2409">
        <v>2407</v>
      </c>
      <c r="B2409" t="s">
        <v>12069</v>
      </c>
      <c r="C2409" s="1">
        <v>44743</v>
      </c>
      <c r="D2409" t="s">
        <v>4015</v>
      </c>
      <c r="E2409" t="s">
        <v>4016</v>
      </c>
      <c r="F2409">
        <v>10</v>
      </c>
      <c r="G2409">
        <v>10</v>
      </c>
      <c r="H2409">
        <v>40</v>
      </c>
      <c r="I2409">
        <v>20</v>
      </c>
      <c r="J2409">
        <v>10</v>
      </c>
      <c r="K2409">
        <v>80</v>
      </c>
      <c r="L2409">
        <v>83</v>
      </c>
      <c r="M2409">
        <v>81</v>
      </c>
      <c r="N2409">
        <v>1</v>
      </c>
      <c r="O2409">
        <v>1</v>
      </c>
      <c r="P2409">
        <v>18.582465280000001</v>
      </c>
      <c r="Q2409">
        <v>1130</v>
      </c>
      <c r="R2409">
        <v>1140000</v>
      </c>
      <c r="S2409">
        <v>2345248</v>
      </c>
      <c r="T2409">
        <v>2.05723508771929</v>
      </c>
      <c r="U2409">
        <v>2</v>
      </c>
    </row>
    <row r="2410" spans="1:21" x14ac:dyDescent="0.4">
      <c r="A2410">
        <v>2408</v>
      </c>
      <c r="B2410" t="s">
        <v>12069</v>
      </c>
      <c r="C2410" s="1">
        <v>44743</v>
      </c>
      <c r="D2410" t="s">
        <v>4017</v>
      </c>
      <c r="E2410" t="s">
        <v>4018</v>
      </c>
      <c r="F2410">
        <v>10</v>
      </c>
      <c r="G2410">
        <v>10</v>
      </c>
      <c r="H2410">
        <v>20</v>
      </c>
      <c r="I2410">
        <v>20</v>
      </c>
      <c r="J2410">
        <v>10</v>
      </c>
      <c r="K2410">
        <v>18</v>
      </c>
      <c r="L2410">
        <v>19</v>
      </c>
      <c r="M2410">
        <v>15</v>
      </c>
      <c r="N2410">
        <v>1</v>
      </c>
      <c r="O2410">
        <v>1</v>
      </c>
      <c r="P2410">
        <v>15.473307289999999</v>
      </c>
      <c r="Q2410">
        <v>552</v>
      </c>
      <c r="R2410">
        <v>1140000</v>
      </c>
      <c r="S2410">
        <v>3824540</v>
      </c>
      <c r="T2410">
        <v>3.3548596491228002</v>
      </c>
      <c r="U2410">
        <v>2</v>
      </c>
    </row>
    <row r="2411" spans="1:21" x14ac:dyDescent="0.4">
      <c r="A2411">
        <v>2409</v>
      </c>
      <c r="B2411" t="s">
        <v>12069</v>
      </c>
      <c r="C2411" s="1">
        <v>44743</v>
      </c>
      <c r="D2411" t="s">
        <v>4019</v>
      </c>
      <c r="E2411" t="s">
        <v>4020</v>
      </c>
      <c r="F2411">
        <v>10</v>
      </c>
      <c r="G2411">
        <v>10</v>
      </c>
      <c r="H2411">
        <v>10</v>
      </c>
      <c r="I2411">
        <v>20</v>
      </c>
      <c r="J2411">
        <v>20</v>
      </c>
      <c r="K2411">
        <v>16</v>
      </c>
      <c r="L2411">
        <v>9</v>
      </c>
      <c r="M2411">
        <v>10</v>
      </c>
      <c r="N2411">
        <v>1</v>
      </c>
      <c r="O2411">
        <v>2</v>
      </c>
      <c r="P2411">
        <v>21.977105030000001</v>
      </c>
      <c r="Q2411">
        <v>659</v>
      </c>
      <c r="R2411">
        <v>1140000</v>
      </c>
      <c r="S2411">
        <v>185095</v>
      </c>
      <c r="T2411">
        <v>0.16236403508771899</v>
      </c>
      <c r="U2411">
        <v>0</v>
      </c>
    </row>
    <row r="2412" spans="1:21" x14ac:dyDescent="0.4">
      <c r="A2412">
        <v>2410</v>
      </c>
      <c r="B2412" t="s">
        <v>12069</v>
      </c>
      <c r="C2412" s="1">
        <v>44743</v>
      </c>
      <c r="D2412" t="s">
        <v>4021</v>
      </c>
      <c r="E2412" t="s">
        <v>4022</v>
      </c>
      <c r="F2412">
        <v>10</v>
      </c>
      <c r="G2412">
        <v>10</v>
      </c>
      <c r="H2412">
        <v>30</v>
      </c>
      <c r="I2412">
        <v>10</v>
      </c>
      <c r="J2412">
        <v>10</v>
      </c>
      <c r="K2412">
        <v>34</v>
      </c>
      <c r="L2412">
        <v>65</v>
      </c>
      <c r="M2412">
        <v>65</v>
      </c>
      <c r="N2412">
        <v>1</v>
      </c>
      <c r="O2412">
        <v>1</v>
      </c>
      <c r="P2412">
        <v>0</v>
      </c>
      <c r="Q2412">
        <v>1241</v>
      </c>
      <c r="R2412">
        <v>1140000</v>
      </c>
      <c r="S2412">
        <v>620998</v>
      </c>
      <c r="T2412">
        <v>0.54473508771929802</v>
      </c>
      <c r="U2412">
        <v>1</v>
      </c>
    </row>
    <row r="2413" spans="1:21" x14ac:dyDescent="0.4">
      <c r="A2413">
        <v>2411</v>
      </c>
      <c r="B2413" t="s">
        <v>12069</v>
      </c>
      <c r="C2413" s="1">
        <v>44743</v>
      </c>
      <c r="D2413" t="s">
        <v>4023</v>
      </c>
      <c r="E2413" t="s">
        <v>4024</v>
      </c>
      <c r="F2413">
        <v>10</v>
      </c>
      <c r="G2413">
        <v>10</v>
      </c>
      <c r="H2413">
        <v>10</v>
      </c>
      <c r="I2413">
        <v>20</v>
      </c>
      <c r="J2413">
        <v>10</v>
      </c>
      <c r="K2413">
        <v>43</v>
      </c>
      <c r="L2413">
        <v>11</v>
      </c>
      <c r="M2413">
        <v>14</v>
      </c>
      <c r="N2413">
        <v>1</v>
      </c>
      <c r="O2413">
        <v>0</v>
      </c>
      <c r="P2413">
        <v>10.06423611</v>
      </c>
      <c r="Q2413">
        <v>371</v>
      </c>
      <c r="R2413">
        <v>1140000</v>
      </c>
      <c r="S2413">
        <v>678234</v>
      </c>
      <c r="T2413">
        <v>0.59494210526315705</v>
      </c>
      <c r="U2413">
        <v>1</v>
      </c>
    </row>
    <row r="2414" spans="1:21" x14ac:dyDescent="0.4">
      <c r="A2414">
        <v>2412</v>
      </c>
      <c r="B2414" t="s">
        <v>12069</v>
      </c>
      <c r="C2414" s="1">
        <v>44743</v>
      </c>
      <c r="D2414" t="s">
        <v>4025</v>
      </c>
      <c r="E2414" t="s">
        <v>4026</v>
      </c>
      <c r="F2414">
        <v>10</v>
      </c>
      <c r="G2414">
        <v>10</v>
      </c>
      <c r="H2414">
        <v>20</v>
      </c>
      <c r="I2414">
        <v>10</v>
      </c>
      <c r="J2414">
        <v>10</v>
      </c>
      <c r="K2414">
        <v>5</v>
      </c>
      <c r="L2414">
        <v>21</v>
      </c>
      <c r="M2414">
        <v>44</v>
      </c>
      <c r="N2414">
        <v>2</v>
      </c>
      <c r="O2414">
        <v>1</v>
      </c>
      <c r="P2414">
        <v>11.35568576</v>
      </c>
      <c r="Q2414">
        <v>1442</v>
      </c>
      <c r="R2414">
        <v>1140000</v>
      </c>
      <c r="S2414">
        <v>1579320</v>
      </c>
      <c r="T2414">
        <v>1.38536842105263</v>
      </c>
      <c r="U2414">
        <v>2</v>
      </c>
    </row>
    <row r="2415" spans="1:21" x14ac:dyDescent="0.4">
      <c r="A2415">
        <v>2413</v>
      </c>
      <c r="B2415" t="s">
        <v>12069</v>
      </c>
      <c r="C2415" s="1">
        <v>44743</v>
      </c>
      <c r="D2415" t="s">
        <v>4027</v>
      </c>
      <c r="E2415" t="s">
        <v>4028</v>
      </c>
      <c r="F2415">
        <v>10</v>
      </c>
      <c r="G2415">
        <v>10</v>
      </c>
      <c r="H2415">
        <v>10</v>
      </c>
      <c r="I2415">
        <v>20</v>
      </c>
      <c r="J2415">
        <v>10</v>
      </c>
      <c r="K2415">
        <v>18</v>
      </c>
      <c r="L2415">
        <v>14</v>
      </c>
      <c r="M2415">
        <v>14</v>
      </c>
      <c r="N2415">
        <v>2</v>
      </c>
      <c r="O2415">
        <v>1</v>
      </c>
      <c r="P2415">
        <v>23.996527780000001</v>
      </c>
      <c r="Q2415">
        <v>587</v>
      </c>
      <c r="R2415">
        <v>1140000</v>
      </c>
      <c r="S2415">
        <v>618390</v>
      </c>
      <c r="T2415">
        <v>0.54244736842105201</v>
      </c>
      <c r="U2415">
        <v>1</v>
      </c>
    </row>
    <row r="2416" spans="1:21" x14ac:dyDescent="0.4">
      <c r="A2416">
        <v>2414</v>
      </c>
      <c r="B2416" t="s">
        <v>12069</v>
      </c>
      <c r="C2416" s="1">
        <v>44743</v>
      </c>
      <c r="D2416" t="s">
        <v>4029</v>
      </c>
      <c r="E2416" t="s">
        <v>4030</v>
      </c>
      <c r="F2416">
        <v>10</v>
      </c>
      <c r="G2416">
        <v>10</v>
      </c>
      <c r="H2416">
        <v>20</v>
      </c>
      <c r="I2416">
        <v>10</v>
      </c>
      <c r="J2416">
        <v>10</v>
      </c>
      <c r="K2416">
        <v>13</v>
      </c>
      <c r="L2416">
        <v>19</v>
      </c>
      <c r="M2416">
        <v>42</v>
      </c>
      <c r="N2416">
        <v>2</v>
      </c>
      <c r="O2416">
        <v>0</v>
      </c>
      <c r="P2416">
        <v>19.197591150000001</v>
      </c>
      <c r="Q2416">
        <v>1602</v>
      </c>
      <c r="R2416">
        <v>1140000</v>
      </c>
      <c r="S2416">
        <v>1686682</v>
      </c>
      <c r="T2416">
        <v>1.47954561403508</v>
      </c>
      <c r="U2416">
        <v>2</v>
      </c>
    </row>
    <row r="2417" spans="1:21" x14ac:dyDescent="0.4">
      <c r="A2417">
        <v>2415</v>
      </c>
      <c r="B2417" t="s">
        <v>12069</v>
      </c>
      <c r="C2417" s="1">
        <v>44743</v>
      </c>
      <c r="D2417" t="s">
        <v>4031</v>
      </c>
      <c r="E2417" t="s">
        <v>4032</v>
      </c>
      <c r="F2417">
        <v>10</v>
      </c>
      <c r="G2417">
        <v>10</v>
      </c>
      <c r="H2417">
        <v>10</v>
      </c>
      <c r="I2417">
        <v>10</v>
      </c>
      <c r="J2417">
        <v>10</v>
      </c>
      <c r="K2417">
        <v>10</v>
      </c>
      <c r="L2417">
        <v>9</v>
      </c>
      <c r="M2417">
        <v>11</v>
      </c>
      <c r="N2417">
        <v>2</v>
      </c>
      <c r="O2417">
        <v>1</v>
      </c>
      <c r="P2417">
        <v>17.540581599999999</v>
      </c>
      <c r="Q2417">
        <v>460</v>
      </c>
      <c r="R2417">
        <v>1140000</v>
      </c>
      <c r="S2417">
        <v>221943</v>
      </c>
      <c r="T2417">
        <v>0.19468684210526299</v>
      </c>
      <c r="U2417">
        <v>0</v>
      </c>
    </row>
    <row r="2418" spans="1:21" x14ac:dyDescent="0.4">
      <c r="A2418">
        <v>2416</v>
      </c>
      <c r="B2418" t="s">
        <v>12069</v>
      </c>
      <c r="C2418" s="1">
        <v>44713</v>
      </c>
      <c r="D2418" t="s">
        <v>4033</v>
      </c>
      <c r="E2418" t="s">
        <v>4034</v>
      </c>
      <c r="F2418">
        <v>10</v>
      </c>
      <c r="G2418">
        <v>20</v>
      </c>
      <c r="H2418">
        <v>10</v>
      </c>
      <c r="I2418">
        <v>20</v>
      </c>
      <c r="J2418">
        <v>10</v>
      </c>
      <c r="K2418">
        <v>24</v>
      </c>
      <c r="L2418">
        <v>24</v>
      </c>
      <c r="M2418">
        <v>28</v>
      </c>
      <c r="N2418">
        <v>2</v>
      </c>
      <c r="O2418">
        <v>0</v>
      </c>
      <c r="P2418">
        <v>10.22569444</v>
      </c>
      <c r="Q2418">
        <v>732</v>
      </c>
      <c r="R2418">
        <v>1130000</v>
      </c>
      <c r="S2418">
        <v>641694</v>
      </c>
      <c r="T2418">
        <v>0.56787079646017702</v>
      </c>
      <c r="U2418">
        <v>1</v>
      </c>
    </row>
    <row r="2419" spans="1:21" x14ac:dyDescent="0.4">
      <c r="A2419">
        <v>2417</v>
      </c>
      <c r="B2419" t="s">
        <v>12069</v>
      </c>
      <c r="C2419" s="1">
        <v>44713</v>
      </c>
      <c r="D2419" t="s">
        <v>4035</v>
      </c>
      <c r="E2419" t="s">
        <v>4036</v>
      </c>
      <c r="F2419">
        <v>10</v>
      </c>
      <c r="G2419">
        <v>10</v>
      </c>
      <c r="H2419">
        <v>20</v>
      </c>
      <c r="I2419">
        <v>20</v>
      </c>
      <c r="J2419">
        <v>30</v>
      </c>
      <c r="K2419">
        <v>20</v>
      </c>
      <c r="L2419">
        <v>15</v>
      </c>
      <c r="M2419">
        <v>14</v>
      </c>
      <c r="N2419">
        <v>1</v>
      </c>
      <c r="O2419">
        <v>1</v>
      </c>
      <c r="P2419">
        <v>9.1577690969999992</v>
      </c>
      <c r="Q2419">
        <v>761</v>
      </c>
      <c r="R2419">
        <v>1130000</v>
      </c>
      <c r="S2419">
        <v>2412491</v>
      </c>
      <c r="T2419">
        <v>2.13494778761061</v>
      </c>
      <c r="U2419">
        <v>2</v>
      </c>
    </row>
    <row r="2420" spans="1:21" x14ac:dyDescent="0.4">
      <c r="A2420">
        <v>2418</v>
      </c>
      <c r="B2420" t="s">
        <v>12069</v>
      </c>
      <c r="C2420" s="1">
        <v>44713</v>
      </c>
      <c r="D2420" t="s">
        <v>4037</v>
      </c>
      <c r="E2420" t="s">
        <v>4038</v>
      </c>
      <c r="F2420">
        <v>10</v>
      </c>
      <c r="G2420">
        <v>10</v>
      </c>
      <c r="H2420">
        <v>10</v>
      </c>
      <c r="I2420">
        <v>10</v>
      </c>
      <c r="J2420">
        <v>10</v>
      </c>
      <c r="K2420">
        <v>220</v>
      </c>
      <c r="L2420">
        <v>40</v>
      </c>
      <c r="M2420">
        <v>21</v>
      </c>
      <c r="N2420">
        <v>0</v>
      </c>
      <c r="O2420">
        <v>0</v>
      </c>
      <c r="P2420">
        <v>17.084960939999998</v>
      </c>
      <c r="Q2420">
        <v>1122</v>
      </c>
      <c r="R2420">
        <v>1130000</v>
      </c>
      <c r="S2420">
        <v>386378</v>
      </c>
      <c r="T2420">
        <v>0.34192743362831801</v>
      </c>
      <c r="U2420">
        <v>0</v>
      </c>
    </row>
    <row r="2421" spans="1:21" x14ac:dyDescent="0.4">
      <c r="A2421">
        <v>2419</v>
      </c>
      <c r="B2421" t="s">
        <v>12069</v>
      </c>
      <c r="C2421" s="1">
        <v>44713</v>
      </c>
      <c r="D2421" t="s">
        <v>4039</v>
      </c>
      <c r="E2421" t="s">
        <v>4040</v>
      </c>
      <c r="F2421">
        <v>10</v>
      </c>
      <c r="G2421">
        <v>20</v>
      </c>
      <c r="H2421">
        <v>20</v>
      </c>
      <c r="I2421">
        <v>40</v>
      </c>
      <c r="J2421">
        <v>20</v>
      </c>
      <c r="K2421">
        <v>130</v>
      </c>
      <c r="L2421">
        <v>209</v>
      </c>
      <c r="M2421">
        <v>225</v>
      </c>
      <c r="N2421">
        <v>0</v>
      </c>
      <c r="O2421">
        <v>0</v>
      </c>
      <c r="P2421">
        <v>19.35177951</v>
      </c>
      <c r="Q2421">
        <v>299</v>
      </c>
      <c r="R2421">
        <v>1130000</v>
      </c>
      <c r="S2421">
        <v>264899</v>
      </c>
      <c r="T2421">
        <v>0.23442389380530901</v>
      </c>
      <c r="U2421">
        <v>0</v>
      </c>
    </row>
    <row r="2422" spans="1:21" x14ac:dyDescent="0.4">
      <c r="A2422">
        <v>2420</v>
      </c>
      <c r="B2422" t="s">
        <v>12069</v>
      </c>
      <c r="C2422" s="1">
        <v>44713</v>
      </c>
      <c r="D2422" t="s">
        <v>4041</v>
      </c>
      <c r="E2422" t="s">
        <v>4042</v>
      </c>
      <c r="F2422">
        <v>10</v>
      </c>
      <c r="G2422">
        <v>10</v>
      </c>
      <c r="H2422">
        <v>30</v>
      </c>
      <c r="I2422">
        <v>20</v>
      </c>
      <c r="J2422">
        <v>10</v>
      </c>
      <c r="K2422">
        <v>38</v>
      </c>
      <c r="L2422">
        <v>49</v>
      </c>
      <c r="M2422">
        <v>74</v>
      </c>
      <c r="N2422">
        <v>1</v>
      </c>
      <c r="O2422">
        <v>1</v>
      </c>
      <c r="P2422">
        <v>12.168402779999999</v>
      </c>
      <c r="Q2422">
        <v>246</v>
      </c>
      <c r="R2422">
        <v>1130000</v>
      </c>
      <c r="S2422">
        <v>53421</v>
      </c>
      <c r="T2422">
        <v>4.7275221238938001E-2</v>
      </c>
      <c r="U2422">
        <v>0</v>
      </c>
    </row>
    <row r="2423" spans="1:21" x14ac:dyDescent="0.4">
      <c r="A2423">
        <v>2421</v>
      </c>
      <c r="B2423" t="s">
        <v>12069</v>
      </c>
      <c r="C2423" s="1">
        <v>44713</v>
      </c>
      <c r="D2423" t="s">
        <v>4043</v>
      </c>
      <c r="E2423" t="s">
        <v>4044</v>
      </c>
      <c r="F2423">
        <v>10</v>
      </c>
      <c r="G2423">
        <v>10</v>
      </c>
      <c r="H2423">
        <v>10</v>
      </c>
      <c r="I2423">
        <v>20</v>
      </c>
      <c r="J2423">
        <v>20</v>
      </c>
      <c r="K2423">
        <v>176</v>
      </c>
      <c r="L2423">
        <v>189</v>
      </c>
      <c r="M2423">
        <v>180</v>
      </c>
      <c r="N2423">
        <v>2</v>
      </c>
      <c r="O2423">
        <v>1</v>
      </c>
      <c r="P2423">
        <v>0</v>
      </c>
      <c r="Q2423">
        <v>1327</v>
      </c>
      <c r="R2423">
        <v>1130000</v>
      </c>
      <c r="S2423">
        <v>1362247</v>
      </c>
      <c r="T2423">
        <v>1.2055283185840699</v>
      </c>
      <c r="U2423">
        <v>2</v>
      </c>
    </row>
    <row r="2424" spans="1:21" x14ac:dyDescent="0.4">
      <c r="A2424">
        <v>2422</v>
      </c>
      <c r="B2424" t="s">
        <v>12069</v>
      </c>
      <c r="C2424" s="1">
        <v>44713</v>
      </c>
      <c r="D2424" t="s">
        <v>4045</v>
      </c>
      <c r="E2424" t="s">
        <v>4046</v>
      </c>
      <c r="F2424">
        <v>10</v>
      </c>
      <c r="G2424">
        <v>10</v>
      </c>
      <c r="H2424">
        <v>20</v>
      </c>
      <c r="I2424">
        <v>10</v>
      </c>
      <c r="J2424">
        <v>10</v>
      </c>
      <c r="K2424">
        <v>233</v>
      </c>
      <c r="L2424">
        <v>226</v>
      </c>
      <c r="M2424">
        <v>234</v>
      </c>
      <c r="N2424">
        <v>1</v>
      </c>
      <c r="O2424">
        <v>1</v>
      </c>
      <c r="P2424">
        <v>12.858181419999999</v>
      </c>
      <c r="Q2424">
        <v>273</v>
      </c>
      <c r="R2424">
        <v>1130000</v>
      </c>
      <c r="S2424">
        <v>98328</v>
      </c>
      <c r="T2424">
        <v>8.7015929203539802E-2</v>
      </c>
      <c r="U2424">
        <v>0</v>
      </c>
    </row>
    <row r="2425" spans="1:21" x14ac:dyDescent="0.4">
      <c r="A2425">
        <v>2423</v>
      </c>
      <c r="B2425" t="s">
        <v>12069</v>
      </c>
      <c r="C2425" s="1">
        <v>44713</v>
      </c>
      <c r="D2425" t="s">
        <v>4047</v>
      </c>
      <c r="E2425" t="s">
        <v>4048</v>
      </c>
      <c r="F2425">
        <v>30</v>
      </c>
      <c r="G2425">
        <v>20</v>
      </c>
      <c r="H2425">
        <v>20</v>
      </c>
      <c r="I2425">
        <v>40</v>
      </c>
      <c r="J2425">
        <v>30</v>
      </c>
      <c r="K2425">
        <v>16</v>
      </c>
      <c r="L2425">
        <v>14</v>
      </c>
      <c r="M2425">
        <v>16</v>
      </c>
      <c r="N2425">
        <v>2</v>
      </c>
      <c r="O2425">
        <v>1</v>
      </c>
      <c r="P2425">
        <v>17.896158849999999</v>
      </c>
      <c r="Q2425">
        <v>609</v>
      </c>
      <c r="R2425">
        <v>1130000</v>
      </c>
      <c r="S2425">
        <v>478238</v>
      </c>
      <c r="T2425">
        <v>0.423219469026548</v>
      </c>
      <c r="U2425">
        <v>1</v>
      </c>
    </row>
    <row r="2426" spans="1:21" x14ac:dyDescent="0.4">
      <c r="A2426">
        <v>2424</v>
      </c>
      <c r="B2426" t="s">
        <v>12069</v>
      </c>
      <c r="C2426" s="1">
        <v>44713</v>
      </c>
      <c r="D2426" t="s">
        <v>4049</v>
      </c>
      <c r="E2426" t="s">
        <v>4050</v>
      </c>
      <c r="F2426">
        <v>10</v>
      </c>
      <c r="G2426">
        <v>10</v>
      </c>
      <c r="H2426">
        <v>40</v>
      </c>
      <c r="I2426">
        <v>20</v>
      </c>
      <c r="J2426">
        <v>20</v>
      </c>
      <c r="K2426">
        <v>14</v>
      </c>
      <c r="L2426">
        <v>18</v>
      </c>
      <c r="M2426">
        <v>20</v>
      </c>
      <c r="N2426">
        <v>1</v>
      </c>
      <c r="O2426">
        <v>2</v>
      </c>
      <c r="P2426">
        <v>26.22450087</v>
      </c>
      <c r="Q2426">
        <v>692</v>
      </c>
      <c r="R2426">
        <v>1130000</v>
      </c>
      <c r="S2426">
        <v>679573</v>
      </c>
      <c r="T2426">
        <v>0.60139203539823005</v>
      </c>
      <c r="U2426">
        <v>1</v>
      </c>
    </row>
    <row r="2427" spans="1:21" x14ac:dyDescent="0.4">
      <c r="A2427">
        <v>2425</v>
      </c>
      <c r="B2427" t="s">
        <v>12069</v>
      </c>
      <c r="C2427" s="1">
        <v>44682</v>
      </c>
      <c r="D2427" t="s">
        <v>4051</v>
      </c>
      <c r="E2427" t="s">
        <v>4052</v>
      </c>
      <c r="F2427">
        <v>10</v>
      </c>
      <c r="G2427">
        <v>10</v>
      </c>
      <c r="H2427">
        <v>10</v>
      </c>
      <c r="I2427">
        <v>10</v>
      </c>
      <c r="J2427">
        <v>10</v>
      </c>
      <c r="K2427">
        <v>15</v>
      </c>
      <c r="L2427">
        <v>94</v>
      </c>
      <c r="M2427">
        <v>140</v>
      </c>
      <c r="N2427">
        <v>1</v>
      </c>
      <c r="O2427">
        <v>1</v>
      </c>
      <c r="P2427">
        <v>9.9571397570000002</v>
      </c>
      <c r="Q2427">
        <v>901</v>
      </c>
      <c r="R2427">
        <v>1110000</v>
      </c>
      <c r="S2427">
        <v>2915396</v>
      </c>
      <c r="T2427">
        <v>2.6264828828828799</v>
      </c>
      <c r="U2427">
        <v>2</v>
      </c>
    </row>
    <row r="2428" spans="1:21" x14ac:dyDescent="0.4">
      <c r="A2428">
        <v>2426</v>
      </c>
      <c r="B2428" t="s">
        <v>12069</v>
      </c>
      <c r="C2428" s="1">
        <v>44682</v>
      </c>
      <c r="D2428" t="s">
        <v>4053</v>
      </c>
      <c r="E2428" t="s">
        <v>4054</v>
      </c>
      <c r="F2428">
        <v>20</v>
      </c>
      <c r="G2428">
        <v>10</v>
      </c>
      <c r="H2428">
        <v>10</v>
      </c>
      <c r="I2428">
        <v>20</v>
      </c>
      <c r="J2428">
        <v>30</v>
      </c>
      <c r="K2428">
        <v>15</v>
      </c>
      <c r="L2428">
        <v>11</v>
      </c>
      <c r="M2428">
        <v>9</v>
      </c>
      <c r="N2428">
        <v>2</v>
      </c>
      <c r="O2428">
        <v>0</v>
      </c>
      <c r="P2428">
        <v>6.4762369790000003</v>
      </c>
      <c r="Q2428">
        <v>653</v>
      </c>
      <c r="R2428">
        <v>1110000</v>
      </c>
      <c r="S2428">
        <v>315074</v>
      </c>
      <c r="T2428">
        <v>0.28385045045044999</v>
      </c>
      <c r="U2428">
        <v>0</v>
      </c>
    </row>
    <row r="2429" spans="1:21" x14ac:dyDescent="0.4">
      <c r="A2429">
        <v>2427</v>
      </c>
      <c r="B2429" t="s">
        <v>12069</v>
      </c>
      <c r="C2429" s="1">
        <v>44682</v>
      </c>
      <c r="D2429" t="s">
        <v>4055</v>
      </c>
      <c r="E2429" t="s">
        <v>4056</v>
      </c>
      <c r="F2429">
        <v>10</v>
      </c>
      <c r="G2429">
        <v>10</v>
      </c>
      <c r="H2429">
        <v>20</v>
      </c>
      <c r="I2429">
        <v>20</v>
      </c>
      <c r="J2429">
        <v>10</v>
      </c>
      <c r="K2429">
        <v>17</v>
      </c>
      <c r="L2429">
        <v>17</v>
      </c>
      <c r="M2429">
        <v>20</v>
      </c>
      <c r="N2429">
        <v>1</v>
      </c>
      <c r="O2429">
        <v>1</v>
      </c>
      <c r="P2429">
        <v>16.006944440000002</v>
      </c>
      <c r="Q2429">
        <v>309</v>
      </c>
      <c r="R2429">
        <v>1110000</v>
      </c>
      <c r="S2429">
        <v>347247</v>
      </c>
      <c r="T2429">
        <v>0.312835135135135</v>
      </c>
      <c r="U2429">
        <v>0</v>
      </c>
    </row>
    <row r="2430" spans="1:21" x14ac:dyDescent="0.4">
      <c r="A2430">
        <v>2428</v>
      </c>
      <c r="B2430" t="s">
        <v>12069</v>
      </c>
      <c r="C2430" s="1">
        <v>44682</v>
      </c>
      <c r="D2430" t="s">
        <v>4057</v>
      </c>
      <c r="E2430" t="s">
        <v>4058</v>
      </c>
      <c r="F2430">
        <v>10</v>
      </c>
      <c r="G2430">
        <v>10</v>
      </c>
      <c r="H2430">
        <v>10</v>
      </c>
      <c r="I2430">
        <v>20</v>
      </c>
      <c r="J2430">
        <v>20</v>
      </c>
      <c r="K2430">
        <v>28</v>
      </c>
      <c r="L2430">
        <v>22</v>
      </c>
      <c r="M2430">
        <v>22</v>
      </c>
      <c r="N2430">
        <v>2</v>
      </c>
      <c r="O2430">
        <v>0</v>
      </c>
      <c r="P2430">
        <v>8.8199869789999994</v>
      </c>
      <c r="Q2430">
        <v>791</v>
      </c>
      <c r="R2430">
        <v>1110000</v>
      </c>
      <c r="S2430">
        <v>360988</v>
      </c>
      <c r="T2430">
        <v>0.32521441441441401</v>
      </c>
      <c r="U2430">
        <v>0</v>
      </c>
    </row>
    <row r="2431" spans="1:21" x14ac:dyDescent="0.4">
      <c r="A2431">
        <v>2429</v>
      </c>
      <c r="B2431" t="s">
        <v>12069</v>
      </c>
      <c r="C2431" s="1">
        <v>44682</v>
      </c>
      <c r="D2431" t="s">
        <v>4059</v>
      </c>
      <c r="E2431" t="s">
        <v>4060</v>
      </c>
      <c r="F2431">
        <v>10</v>
      </c>
      <c r="G2431">
        <v>20</v>
      </c>
      <c r="H2431">
        <v>10</v>
      </c>
      <c r="I2431">
        <v>30</v>
      </c>
      <c r="J2431">
        <v>30</v>
      </c>
      <c r="K2431">
        <v>14</v>
      </c>
      <c r="L2431">
        <v>14</v>
      </c>
      <c r="M2431">
        <v>9</v>
      </c>
      <c r="N2431">
        <v>0</v>
      </c>
      <c r="O2431">
        <v>1</v>
      </c>
      <c r="P2431">
        <v>7.8973524309999998</v>
      </c>
      <c r="Q2431">
        <v>732</v>
      </c>
      <c r="R2431">
        <v>1110000</v>
      </c>
      <c r="S2431">
        <v>68979</v>
      </c>
      <c r="T2431">
        <v>6.2143243243243197E-2</v>
      </c>
      <c r="U2431">
        <v>0</v>
      </c>
    </row>
    <row r="2432" spans="1:21" x14ac:dyDescent="0.4">
      <c r="A2432">
        <v>2430</v>
      </c>
      <c r="B2432" t="s">
        <v>12069</v>
      </c>
      <c r="C2432" s="1">
        <v>44682</v>
      </c>
      <c r="D2432" t="s">
        <v>4061</v>
      </c>
      <c r="E2432" t="s">
        <v>4062</v>
      </c>
      <c r="F2432">
        <v>10</v>
      </c>
      <c r="G2432">
        <v>10</v>
      </c>
      <c r="H2432">
        <v>10</v>
      </c>
      <c r="I2432">
        <v>20</v>
      </c>
      <c r="J2432">
        <v>20</v>
      </c>
      <c r="K2432">
        <v>15</v>
      </c>
      <c r="L2432">
        <v>17</v>
      </c>
      <c r="M2432">
        <v>17</v>
      </c>
      <c r="N2432">
        <v>2</v>
      </c>
      <c r="O2432">
        <v>1</v>
      </c>
      <c r="P2432">
        <v>19.63107639</v>
      </c>
      <c r="Q2432">
        <v>615</v>
      </c>
      <c r="R2432">
        <v>1110000</v>
      </c>
      <c r="S2432">
        <v>533216</v>
      </c>
      <c r="T2432">
        <v>0.48037477477477403</v>
      </c>
      <c r="U2432">
        <v>1</v>
      </c>
    </row>
    <row r="2433" spans="1:21" x14ac:dyDescent="0.4">
      <c r="A2433">
        <v>2431</v>
      </c>
      <c r="B2433" t="s">
        <v>12069</v>
      </c>
      <c r="C2433" s="1">
        <v>44682</v>
      </c>
      <c r="D2433" t="s">
        <v>4063</v>
      </c>
      <c r="E2433" t="s">
        <v>4064</v>
      </c>
      <c r="F2433">
        <v>10</v>
      </c>
      <c r="G2433">
        <v>10</v>
      </c>
      <c r="H2433">
        <v>10</v>
      </c>
      <c r="I2433">
        <v>20</v>
      </c>
      <c r="J2433">
        <v>20</v>
      </c>
      <c r="K2433">
        <v>165</v>
      </c>
      <c r="L2433">
        <v>154</v>
      </c>
      <c r="M2433">
        <v>148</v>
      </c>
      <c r="N2433">
        <v>1</v>
      </c>
      <c r="O2433">
        <v>0</v>
      </c>
      <c r="P2433">
        <v>23.488823780000001</v>
      </c>
      <c r="Q2433">
        <v>2042</v>
      </c>
      <c r="R2433">
        <v>1110000</v>
      </c>
      <c r="S2433">
        <v>759563</v>
      </c>
      <c r="T2433">
        <v>0.684290990990991</v>
      </c>
      <c r="U2433">
        <v>1</v>
      </c>
    </row>
    <row r="2434" spans="1:21" x14ac:dyDescent="0.4">
      <c r="A2434">
        <v>2432</v>
      </c>
      <c r="B2434" t="s">
        <v>12069</v>
      </c>
      <c r="C2434" s="1">
        <v>44682</v>
      </c>
      <c r="D2434" t="s">
        <v>4065</v>
      </c>
      <c r="E2434" t="s">
        <v>4066</v>
      </c>
      <c r="F2434">
        <v>10</v>
      </c>
      <c r="G2434">
        <v>10</v>
      </c>
      <c r="H2434">
        <v>10</v>
      </c>
      <c r="I2434">
        <v>20</v>
      </c>
      <c r="J2434">
        <v>10</v>
      </c>
      <c r="K2434">
        <v>16</v>
      </c>
      <c r="L2434">
        <v>11</v>
      </c>
      <c r="M2434">
        <v>14</v>
      </c>
      <c r="N2434">
        <v>2</v>
      </c>
      <c r="O2434">
        <v>2</v>
      </c>
      <c r="P2434">
        <v>17.938151040000001</v>
      </c>
      <c r="Q2434">
        <v>493</v>
      </c>
      <c r="R2434">
        <v>1110000</v>
      </c>
      <c r="S2434">
        <v>507957</v>
      </c>
      <c r="T2434">
        <v>0.45761891891891798</v>
      </c>
      <c r="U2434">
        <v>1</v>
      </c>
    </row>
    <row r="2435" spans="1:21" x14ac:dyDescent="0.4">
      <c r="A2435">
        <v>2433</v>
      </c>
      <c r="B2435" t="s">
        <v>12069</v>
      </c>
      <c r="C2435" s="1">
        <v>44682</v>
      </c>
      <c r="D2435" t="s">
        <v>4067</v>
      </c>
      <c r="E2435" t="s">
        <v>4068</v>
      </c>
      <c r="F2435">
        <v>10</v>
      </c>
      <c r="G2435">
        <v>10</v>
      </c>
      <c r="H2435">
        <v>10</v>
      </c>
      <c r="I2435">
        <v>20</v>
      </c>
      <c r="J2435">
        <v>10</v>
      </c>
      <c r="K2435">
        <v>45</v>
      </c>
      <c r="L2435">
        <v>10</v>
      </c>
      <c r="M2435">
        <v>18</v>
      </c>
      <c r="N2435">
        <v>2</v>
      </c>
      <c r="O2435">
        <v>1</v>
      </c>
      <c r="P2435">
        <v>15.083550349999999</v>
      </c>
      <c r="Q2435">
        <v>493</v>
      </c>
      <c r="R2435">
        <v>1110000</v>
      </c>
      <c r="S2435">
        <v>752715</v>
      </c>
      <c r="T2435">
        <v>0.67812162162162104</v>
      </c>
      <c r="U2435">
        <v>1</v>
      </c>
    </row>
    <row r="2436" spans="1:21" x14ac:dyDescent="0.4">
      <c r="A2436">
        <v>2434</v>
      </c>
      <c r="B2436" t="s">
        <v>12069</v>
      </c>
      <c r="C2436" s="1">
        <v>44682</v>
      </c>
      <c r="D2436" t="s">
        <v>4069</v>
      </c>
      <c r="E2436" t="s">
        <v>4070</v>
      </c>
      <c r="F2436">
        <v>10</v>
      </c>
      <c r="G2436">
        <v>10</v>
      </c>
      <c r="H2436">
        <v>10</v>
      </c>
      <c r="I2436">
        <v>20</v>
      </c>
      <c r="J2436">
        <v>10</v>
      </c>
      <c r="K2436">
        <v>18</v>
      </c>
      <c r="L2436">
        <v>4</v>
      </c>
      <c r="M2436">
        <v>4</v>
      </c>
      <c r="N2436">
        <v>2</v>
      </c>
      <c r="O2436">
        <v>1</v>
      </c>
      <c r="P2436">
        <v>17.04861111</v>
      </c>
      <c r="Q2436">
        <v>808</v>
      </c>
      <c r="R2436">
        <v>1110000</v>
      </c>
      <c r="S2436">
        <v>1506445</v>
      </c>
      <c r="T2436">
        <v>1.3571576576576501</v>
      </c>
      <c r="U2436">
        <v>2</v>
      </c>
    </row>
    <row r="2437" spans="1:21" x14ac:dyDescent="0.4">
      <c r="A2437">
        <v>2435</v>
      </c>
      <c r="B2437" t="s">
        <v>12069</v>
      </c>
      <c r="C2437" s="1">
        <v>44682</v>
      </c>
      <c r="D2437" t="s">
        <v>4071</v>
      </c>
      <c r="E2437" t="s">
        <v>4072</v>
      </c>
      <c r="F2437">
        <v>10</v>
      </c>
      <c r="G2437">
        <v>20</v>
      </c>
      <c r="H2437">
        <v>10</v>
      </c>
      <c r="I2437">
        <v>20</v>
      </c>
      <c r="J2437">
        <v>20</v>
      </c>
      <c r="K2437">
        <v>20</v>
      </c>
      <c r="L2437">
        <v>17</v>
      </c>
      <c r="M2437">
        <v>17</v>
      </c>
      <c r="N2437">
        <v>1</v>
      </c>
      <c r="O2437">
        <v>1</v>
      </c>
      <c r="P2437">
        <v>25.782552079999999</v>
      </c>
      <c r="Q2437">
        <v>493</v>
      </c>
      <c r="R2437">
        <v>1110000</v>
      </c>
      <c r="S2437">
        <v>754575</v>
      </c>
      <c r="T2437">
        <v>0.67979729729729699</v>
      </c>
      <c r="U2437">
        <v>1</v>
      </c>
    </row>
    <row r="2438" spans="1:21" x14ac:dyDescent="0.4">
      <c r="A2438">
        <v>2436</v>
      </c>
      <c r="B2438" t="s">
        <v>12069</v>
      </c>
      <c r="C2438" s="1">
        <v>44682</v>
      </c>
      <c r="D2438" t="s">
        <v>4073</v>
      </c>
      <c r="E2438" t="s">
        <v>4074</v>
      </c>
      <c r="F2438">
        <v>10</v>
      </c>
      <c r="G2438">
        <v>10</v>
      </c>
      <c r="H2438">
        <v>10</v>
      </c>
      <c r="I2438">
        <v>20</v>
      </c>
      <c r="J2438">
        <v>20</v>
      </c>
      <c r="K2438">
        <v>16</v>
      </c>
      <c r="L2438">
        <v>6</v>
      </c>
      <c r="M2438">
        <v>7</v>
      </c>
      <c r="N2438">
        <v>1</v>
      </c>
      <c r="O2438">
        <v>1</v>
      </c>
      <c r="P2438">
        <v>31.754231770000001</v>
      </c>
      <c r="Q2438">
        <v>439</v>
      </c>
      <c r="R2438">
        <v>1110000</v>
      </c>
      <c r="S2438">
        <v>416160</v>
      </c>
      <c r="T2438">
        <v>0.37491891891891799</v>
      </c>
      <c r="U2438">
        <v>0</v>
      </c>
    </row>
    <row r="2439" spans="1:21" x14ac:dyDescent="0.4">
      <c r="A2439">
        <v>2437</v>
      </c>
      <c r="B2439" t="s">
        <v>12069</v>
      </c>
      <c r="C2439" s="1">
        <v>44652</v>
      </c>
      <c r="D2439" t="s">
        <v>4075</v>
      </c>
      <c r="E2439" t="s">
        <v>4076</v>
      </c>
      <c r="F2439">
        <v>10</v>
      </c>
      <c r="G2439">
        <v>20</v>
      </c>
      <c r="H2439">
        <v>20</v>
      </c>
      <c r="I2439">
        <v>20</v>
      </c>
      <c r="J2439">
        <v>30</v>
      </c>
      <c r="K2439">
        <v>15</v>
      </c>
      <c r="L2439">
        <v>13</v>
      </c>
      <c r="M2439">
        <v>19</v>
      </c>
      <c r="N2439">
        <v>1</v>
      </c>
      <c r="O2439">
        <v>2</v>
      </c>
      <c r="P2439">
        <v>12.05360243</v>
      </c>
      <c r="Q2439">
        <v>1101</v>
      </c>
      <c r="R2439">
        <v>1100000</v>
      </c>
      <c r="S2439">
        <v>833638</v>
      </c>
      <c r="T2439">
        <v>0.75785272727272701</v>
      </c>
      <c r="U2439">
        <v>1</v>
      </c>
    </row>
    <row r="2440" spans="1:21" x14ac:dyDescent="0.4">
      <c r="A2440">
        <v>2438</v>
      </c>
      <c r="B2440" t="s">
        <v>12069</v>
      </c>
      <c r="C2440" s="1">
        <v>44652</v>
      </c>
      <c r="D2440" t="s">
        <v>4077</v>
      </c>
      <c r="E2440" t="s">
        <v>4078</v>
      </c>
      <c r="F2440">
        <v>10</v>
      </c>
      <c r="G2440">
        <v>10</v>
      </c>
      <c r="H2440">
        <v>10</v>
      </c>
      <c r="I2440">
        <v>20</v>
      </c>
      <c r="J2440">
        <v>10</v>
      </c>
      <c r="K2440">
        <v>31</v>
      </c>
      <c r="L2440">
        <v>91</v>
      </c>
      <c r="M2440">
        <v>111</v>
      </c>
      <c r="N2440">
        <v>1</v>
      </c>
      <c r="O2440">
        <v>1</v>
      </c>
      <c r="P2440">
        <v>17.423394099999999</v>
      </c>
      <c r="Q2440">
        <v>354</v>
      </c>
      <c r="R2440">
        <v>1100000</v>
      </c>
      <c r="S2440">
        <v>132832</v>
      </c>
      <c r="T2440">
        <v>0.120756363636363</v>
      </c>
      <c r="U2440">
        <v>0</v>
      </c>
    </row>
    <row r="2441" spans="1:21" x14ac:dyDescent="0.4">
      <c r="A2441">
        <v>2439</v>
      </c>
      <c r="B2441" t="s">
        <v>12069</v>
      </c>
      <c r="C2441" s="1">
        <v>44652</v>
      </c>
      <c r="D2441" t="s">
        <v>4079</v>
      </c>
      <c r="E2441" t="s">
        <v>4080</v>
      </c>
      <c r="F2441">
        <v>10</v>
      </c>
      <c r="G2441">
        <v>10</v>
      </c>
      <c r="H2441">
        <v>10</v>
      </c>
      <c r="I2441">
        <v>20</v>
      </c>
      <c r="J2441">
        <v>10</v>
      </c>
      <c r="K2441">
        <v>13</v>
      </c>
      <c r="L2441">
        <v>9</v>
      </c>
      <c r="M2441">
        <v>10</v>
      </c>
      <c r="N2441">
        <v>2</v>
      </c>
      <c r="O2441">
        <v>2</v>
      </c>
      <c r="P2441">
        <v>20.055121530000001</v>
      </c>
      <c r="Q2441">
        <v>746</v>
      </c>
      <c r="R2441">
        <v>1100000</v>
      </c>
      <c r="S2441">
        <v>559870</v>
      </c>
      <c r="T2441">
        <v>0.50897272727272702</v>
      </c>
      <c r="U2441">
        <v>1</v>
      </c>
    </row>
    <row r="2442" spans="1:21" x14ac:dyDescent="0.4">
      <c r="A2442">
        <v>2440</v>
      </c>
      <c r="B2442" t="s">
        <v>12069</v>
      </c>
      <c r="C2442" s="1">
        <v>44652</v>
      </c>
      <c r="D2442" t="s">
        <v>4081</v>
      </c>
      <c r="E2442" t="s">
        <v>4082</v>
      </c>
      <c r="F2442">
        <v>10</v>
      </c>
      <c r="G2442">
        <v>10</v>
      </c>
      <c r="H2442">
        <v>20</v>
      </c>
      <c r="I2442">
        <v>20</v>
      </c>
      <c r="J2442">
        <v>10</v>
      </c>
      <c r="K2442">
        <v>12</v>
      </c>
      <c r="L2442">
        <v>12</v>
      </c>
      <c r="M2442">
        <v>12</v>
      </c>
      <c r="N2442">
        <v>1</v>
      </c>
      <c r="O2442">
        <v>1</v>
      </c>
      <c r="P2442">
        <v>9.8370225690000002</v>
      </c>
      <c r="Q2442">
        <v>310</v>
      </c>
      <c r="R2442">
        <v>1100000</v>
      </c>
      <c r="S2442">
        <v>111645</v>
      </c>
      <c r="T2442">
        <v>0.101495454545454</v>
      </c>
      <c r="U2442">
        <v>0</v>
      </c>
    </row>
    <row r="2443" spans="1:21" x14ac:dyDescent="0.4">
      <c r="A2443">
        <v>2441</v>
      </c>
      <c r="B2443" t="s">
        <v>12069</v>
      </c>
      <c r="C2443" s="1">
        <v>44652</v>
      </c>
      <c r="D2443" t="s">
        <v>4083</v>
      </c>
      <c r="E2443" t="s">
        <v>4084</v>
      </c>
      <c r="F2443">
        <v>10</v>
      </c>
      <c r="G2443">
        <v>10</v>
      </c>
      <c r="H2443">
        <v>30</v>
      </c>
      <c r="I2443">
        <v>20</v>
      </c>
      <c r="J2443">
        <v>10</v>
      </c>
      <c r="K2443">
        <v>14</v>
      </c>
      <c r="L2443">
        <v>13</v>
      </c>
      <c r="M2443">
        <v>15</v>
      </c>
      <c r="N2443">
        <v>2</v>
      </c>
      <c r="O2443">
        <v>1</v>
      </c>
      <c r="P2443">
        <v>20.64236111</v>
      </c>
      <c r="Q2443">
        <v>298</v>
      </c>
      <c r="R2443">
        <v>1100000</v>
      </c>
      <c r="S2443">
        <v>410501</v>
      </c>
      <c r="T2443">
        <v>0.373182727272727</v>
      </c>
      <c r="U2443">
        <v>0</v>
      </c>
    </row>
    <row r="2444" spans="1:21" x14ac:dyDescent="0.4">
      <c r="A2444">
        <v>2442</v>
      </c>
      <c r="B2444" t="s">
        <v>12069</v>
      </c>
      <c r="C2444" s="1">
        <v>44652</v>
      </c>
      <c r="D2444" t="s">
        <v>4085</v>
      </c>
      <c r="E2444" t="s">
        <v>4086</v>
      </c>
      <c r="F2444">
        <v>10</v>
      </c>
      <c r="G2444">
        <v>10</v>
      </c>
      <c r="H2444">
        <v>40</v>
      </c>
      <c r="I2444">
        <v>20</v>
      </c>
      <c r="J2444">
        <v>10</v>
      </c>
      <c r="K2444">
        <v>19</v>
      </c>
      <c r="L2444">
        <v>16</v>
      </c>
      <c r="M2444">
        <v>19</v>
      </c>
      <c r="N2444">
        <v>2</v>
      </c>
      <c r="O2444">
        <v>2</v>
      </c>
      <c r="P2444">
        <v>6.9351128470000001</v>
      </c>
      <c r="Q2444">
        <v>1381</v>
      </c>
      <c r="R2444">
        <v>1100000</v>
      </c>
      <c r="S2444">
        <v>353038</v>
      </c>
      <c r="T2444">
        <v>0.32094363636363599</v>
      </c>
      <c r="U2444">
        <v>0</v>
      </c>
    </row>
    <row r="2445" spans="1:21" x14ac:dyDescent="0.4">
      <c r="A2445">
        <v>2443</v>
      </c>
      <c r="B2445" t="s">
        <v>12069</v>
      </c>
      <c r="C2445" s="1">
        <v>44652</v>
      </c>
      <c r="D2445" t="s">
        <v>4087</v>
      </c>
      <c r="E2445" t="s">
        <v>4088</v>
      </c>
      <c r="F2445">
        <v>10</v>
      </c>
      <c r="G2445">
        <v>10</v>
      </c>
      <c r="H2445">
        <v>10</v>
      </c>
      <c r="I2445">
        <v>20</v>
      </c>
      <c r="J2445">
        <v>10</v>
      </c>
      <c r="K2445">
        <v>16</v>
      </c>
      <c r="L2445">
        <v>17</v>
      </c>
      <c r="M2445">
        <v>19</v>
      </c>
      <c r="N2445">
        <v>0</v>
      </c>
      <c r="O2445">
        <v>0</v>
      </c>
      <c r="P2445">
        <v>23.149631079999999</v>
      </c>
      <c r="Q2445">
        <v>1010</v>
      </c>
      <c r="R2445">
        <v>1100000</v>
      </c>
      <c r="S2445">
        <v>144357</v>
      </c>
      <c r="T2445">
        <v>0.131233636363636</v>
      </c>
      <c r="U2445">
        <v>0</v>
      </c>
    </row>
    <row r="2446" spans="1:21" x14ac:dyDescent="0.4">
      <c r="A2446">
        <v>2444</v>
      </c>
      <c r="B2446" t="s">
        <v>12069</v>
      </c>
      <c r="C2446" s="1">
        <v>44652</v>
      </c>
      <c r="D2446" t="s">
        <v>4089</v>
      </c>
      <c r="E2446" t="s">
        <v>4090</v>
      </c>
      <c r="F2446">
        <v>10</v>
      </c>
      <c r="G2446">
        <v>10</v>
      </c>
      <c r="H2446">
        <v>20</v>
      </c>
      <c r="I2446">
        <v>20</v>
      </c>
      <c r="J2446">
        <v>10</v>
      </c>
      <c r="K2446">
        <v>17</v>
      </c>
      <c r="L2446">
        <v>17</v>
      </c>
      <c r="M2446">
        <v>17</v>
      </c>
      <c r="N2446">
        <v>1</v>
      </c>
      <c r="O2446">
        <v>1</v>
      </c>
      <c r="P2446">
        <v>18.513020829999999</v>
      </c>
      <c r="Q2446">
        <v>1097</v>
      </c>
      <c r="R2446">
        <v>1100000</v>
      </c>
      <c r="S2446">
        <v>139903</v>
      </c>
      <c r="T2446">
        <v>0.12718454545454499</v>
      </c>
      <c r="U2446">
        <v>0</v>
      </c>
    </row>
    <row r="2447" spans="1:21" x14ac:dyDescent="0.4">
      <c r="A2447">
        <v>2445</v>
      </c>
      <c r="B2447" t="s">
        <v>12069</v>
      </c>
      <c r="C2447" s="1">
        <v>44652</v>
      </c>
      <c r="D2447" t="s">
        <v>4091</v>
      </c>
      <c r="E2447" t="s">
        <v>4092</v>
      </c>
      <c r="F2447">
        <v>10</v>
      </c>
      <c r="G2447">
        <v>10</v>
      </c>
      <c r="H2447">
        <v>20</v>
      </c>
      <c r="I2447">
        <v>40</v>
      </c>
      <c r="J2447">
        <v>20</v>
      </c>
      <c r="K2447">
        <v>9</v>
      </c>
      <c r="L2447">
        <v>13</v>
      </c>
      <c r="M2447">
        <v>12</v>
      </c>
      <c r="N2447">
        <v>1</v>
      </c>
      <c r="O2447">
        <v>1</v>
      </c>
      <c r="P2447">
        <v>7.8412543399999999</v>
      </c>
      <c r="Q2447">
        <v>1848</v>
      </c>
      <c r="R2447">
        <v>1100000</v>
      </c>
      <c r="S2447">
        <v>1294535</v>
      </c>
      <c r="T2447">
        <v>1.17685</v>
      </c>
      <c r="U2447">
        <v>2</v>
      </c>
    </row>
    <row r="2448" spans="1:21" x14ac:dyDescent="0.4">
      <c r="A2448">
        <v>2446</v>
      </c>
      <c r="B2448" t="s">
        <v>12069</v>
      </c>
      <c r="C2448" s="1">
        <v>44652</v>
      </c>
      <c r="D2448" t="s">
        <v>4093</v>
      </c>
      <c r="E2448" t="s">
        <v>4094</v>
      </c>
      <c r="F2448">
        <v>10</v>
      </c>
      <c r="G2448">
        <v>10</v>
      </c>
      <c r="H2448">
        <v>20</v>
      </c>
      <c r="I2448">
        <v>20</v>
      </c>
      <c r="J2448">
        <v>10</v>
      </c>
      <c r="K2448">
        <v>192</v>
      </c>
      <c r="L2448">
        <v>194</v>
      </c>
      <c r="M2448">
        <v>195</v>
      </c>
      <c r="N2448">
        <v>0</v>
      </c>
      <c r="O2448">
        <v>1</v>
      </c>
      <c r="P2448">
        <v>21.039388020000001</v>
      </c>
      <c r="Q2448">
        <v>670</v>
      </c>
      <c r="R2448">
        <v>1100000</v>
      </c>
      <c r="S2448">
        <v>178319</v>
      </c>
      <c r="T2448">
        <v>0.16210818181818101</v>
      </c>
      <c r="U2448">
        <v>0</v>
      </c>
    </row>
    <row r="2449" spans="1:21" x14ac:dyDescent="0.4">
      <c r="A2449">
        <v>2447</v>
      </c>
      <c r="B2449" t="s">
        <v>12069</v>
      </c>
      <c r="C2449" s="1">
        <v>44652</v>
      </c>
      <c r="D2449" t="s">
        <v>4095</v>
      </c>
      <c r="E2449" t="s">
        <v>4096</v>
      </c>
      <c r="F2449">
        <v>10</v>
      </c>
      <c r="G2449">
        <v>20</v>
      </c>
      <c r="H2449">
        <v>10</v>
      </c>
      <c r="I2449">
        <v>10</v>
      </c>
      <c r="J2449">
        <v>20</v>
      </c>
      <c r="K2449">
        <v>236</v>
      </c>
      <c r="L2449">
        <v>47</v>
      </c>
      <c r="M2449">
        <v>104</v>
      </c>
      <c r="N2449">
        <v>2</v>
      </c>
      <c r="O2449">
        <v>0</v>
      </c>
      <c r="P2449">
        <v>10.95019531</v>
      </c>
      <c r="Q2449">
        <v>863</v>
      </c>
      <c r="R2449">
        <v>1100000</v>
      </c>
      <c r="S2449">
        <v>487622</v>
      </c>
      <c r="T2449">
        <v>0.44329272727272701</v>
      </c>
      <c r="U2449">
        <v>1</v>
      </c>
    </row>
    <row r="2450" spans="1:21" x14ac:dyDescent="0.4">
      <c r="A2450">
        <v>2448</v>
      </c>
      <c r="B2450" t="s">
        <v>12069</v>
      </c>
      <c r="C2450" s="1">
        <v>44621</v>
      </c>
      <c r="D2450" t="s">
        <v>4097</v>
      </c>
      <c r="E2450" t="s">
        <v>4098</v>
      </c>
      <c r="F2450">
        <v>10</v>
      </c>
      <c r="G2450">
        <v>10</v>
      </c>
      <c r="H2450">
        <v>10</v>
      </c>
      <c r="I2450">
        <v>20</v>
      </c>
      <c r="J2450">
        <v>10</v>
      </c>
      <c r="K2450">
        <v>209</v>
      </c>
      <c r="L2450">
        <v>198</v>
      </c>
      <c r="M2450">
        <v>194</v>
      </c>
      <c r="N2450">
        <v>1</v>
      </c>
      <c r="O2450">
        <v>0</v>
      </c>
      <c r="P2450">
        <v>24.071614579999999</v>
      </c>
      <c r="Q2450">
        <v>412</v>
      </c>
      <c r="R2450">
        <v>1090000</v>
      </c>
      <c r="S2450">
        <v>293984</v>
      </c>
      <c r="T2450">
        <v>0.269710091743119</v>
      </c>
      <c r="U2450">
        <v>0</v>
      </c>
    </row>
    <row r="2451" spans="1:21" x14ac:dyDescent="0.4">
      <c r="A2451">
        <v>2449</v>
      </c>
      <c r="B2451" t="s">
        <v>12069</v>
      </c>
      <c r="C2451" s="1">
        <v>44621</v>
      </c>
      <c r="D2451" t="s">
        <v>4099</v>
      </c>
      <c r="E2451" t="s">
        <v>4100</v>
      </c>
      <c r="F2451">
        <v>20</v>
      </c>
      <c r="G2451">
        <v>20</v>
      </c>
      <c r="H2451">
        <v>10</v>
      </c>
      <c r="I2451">
        <v>20</v>
      </c>
      <c r="J2451">
        <v>20</v>
      </c>
      <c r="K2451">
        <v>14</v>
      </c>
      <c r="L2451">
        <v>13</v>
      </c>
      <c r="M2451">
        <v>15</v>
      </c>
      <c r="N2451">
        <v>2</v>
      </c>
      <c r="O2451">
        <v>1</v>
      </c>
      <c r="P2451">
        <v>8.1537543400000008</v>
      </c>
      <c r="Q2451">
        <v>117</v>
      </c>
      <c r="R2451">
        <v>1090000</v>
      </c>
      <c r="S2451">
        <v>184825</v>
      </c>
      <c r="T2451">
        <v>0.16956422018348599</v>
      </c>
      <c r="U2451">
        <v>0</v>
      </c>
    </row>
    <row r="2452" spans="1:21" x14ac:dyDescent="0.4">
      <c r="A2452">
        <v>2450</v>
      </c>
      <c r="B2452" t="s">
        <v>12069</v>
      </c>
      <c r="C2452" s="1">
        <v>44621</v>
      </c>
      <c r="D2452" t="s">
        <v>4101</v>
      </c>
      <c r="E2452" t="s">
        <v>4102</v>
      </c>
      <c r="F2452">
        <v>10</v>
      </c>
      <c r="G2452">
        <v>20</v>
      </c>
      <c r="H2452">
        <v>20</v>
      </c>
      <c r="I2452">
        <v>40</v>
      </c>
      <c r="J2452">
        <v>20</v>
      </c>
      <c r="K2452">
        <v>24</v>
      </c>
      <c r="L2452">
        <v>13</v>
      </c>
      <c r="M2452">
        <v>11</v>
      </c>
      <c r="N2452">
        <v>1</v>
      </c>
      <c r="O2452">
        <v>0</v>
      </c>
      <c r="P2452">
        <v>4.0984157989999996</v>
      </c>
      <c r="Q2452">
        <v>1470</v>
      </c>
      <c r="R2452">
        <v>1090000</v>
      </c>
      <c r="S2452">
        <v>2837457</v>
      </c>
      <c r="T2452">
        <v>2.60317155963302</v>
      </c>
      <c r="U2452">
        <v>2</v>
      </c>
    </row>
    <row r="2453" spans="1:21" x14ac:dyDescent="0.4">
      <c r="A2453">
        <v>2451</v>
      </c>
      <c r="B2453" t="s">
        <v>12069</v>
      </c>
      <c r="C2453" s="1">
        <v>44621</v>
      </c>
      <c r="D2453" t="s">
        <v>4103</v>
      </c>
      <c r="E2453" t="e">
        <f>- 대통령님</f>
        <v>#NAME?</v>
      </c>
      <c r="F2453">
        <v>10</v>
      </c>
      <c r="G2453">
        <v>10</v>
      </c>
      <c r="H2453">
        <v>20</v>
      </c>
      <c r="I2453">
        <v>20</v>
      </c>
      <c r="J2453">
        <v>10</v>
      </c>
      <c r="K2453">
        <v>14</v>
      </c>
      <c r="L2453">
        <v>15</v>
      </c>
      <c r="M2453">
        <v>16</v>
      </c>
      <c r="N2453">
        <v>2</v>
      </c>
      <c r="O2453">
        <v>0</v>
      </c>
      <c r="P2453">
        <v>6.4813368059999998</v>
      </c>
      <c r="Q2453">
        <v>1111</v>
      </c>
      <c r="R2453">
        <v>1090000</v>
      </c>
      <c r="S2453">
        <v>757168</v>
      </c>
      <c r="T2453">
        <v>0.69464954128440304</v>
      </c>
      <c r="U2453">
        <v>1</v>
      </c>
    </row>
    <row r="2454" spans="1:21" x14ac:dyDescent="0.4">
      <c r="A2454">
        <v>2452</v>
      </c>
      <c r="B2454" t="s">
        <v>12069</v>
      </c>
      <c r="C2454" s="1">
        <v>44621</v>
      </c>
      <c r="D2454" t="s">
        <v>4104</v>
      </c>
      <c r="F2454">
        <v>20</v>
      </c>
      <c r="G2454">
        <v>10</v>
      </c>
      <c r="H2454">
        <v>10</v>
      </c>
      <c r="I2454">
        <v>10</v>
      </c>
      <c r="J2454">
        <v>20</v>
      </c>
      <c r="K2454">
        <v>161</v>
      </c>
      <c r="L2454">
        <v>156</v>
      </c>
      <c r="M2454">
        <v>152</v>
      </c>
      <c r="N2454">
        <v>1</v>
      </c>
      <c r="O2454">
        <v>2</v>
      </c>
      <c r="P2454">
        <v>0</v>
      </c>
      <c r="Q2454">
        <v>712</v>
      </c>
      <c r="R2454">
        <v>1090000</v>
      </c>
      <c r="S2454">
        <v>1131798</v>
      </c>
      <c r="T2454">
        <v>1.03834678899082</v>
      </c>
      <c r="U2454">
        <v>1</v>
      </c>
    </row>
    <row r="2455" spans="1:21" x14ac:dyDescent="0.4">
      <c r="A2455">
        <v>2453</v>
      </c>
      <c r="B2455" t="s">
        <v>12069</v>
      </c>
      <c r="C2455" s="1">
        <v>44621</v>
      </c>
      <c r="D2455" t="s">
        <v>4105</v>
      </c>
      <c r="E2455" t="s">
        <v>4106</v>
      </c>
      <c r="F2455">
        <v>20</v>
      </c>
      <c r="G2455">
        <v>20</v>
      </c>
      <c r="H2455">
        <v>20</v>
      </c>
      <c r="I2455">
        <v>20</v>
      </c>
      <c r="J2455">
        <v>30</v>
      </c>
      <c r="K2455">
        <v>231</v>
      </c>
      <c r="L2455">
        <v>178</v>
      </c>
      <c r="M2455">
        <v>169</v>
      </c>
      <c r="N2455">
        <v>0</v>
      </c>
      <c r="O2455">
        <v>1</v>
      </c>
      <c r="P2455">
        <v>11.31456163</v>
      </c>
      <c r="Q2455">
        <v>1247</v>
      </c>
      <c r="R2455">
        <v>1090000</v>
      </c>
      <c r="S2455">
        <v>2478169</v>
      </c>
      <c r="T2455">
        <v>2.2735495412844</v>
      </c>
      <c r="U2455">
        <v>2</v>
      </c>
    </row>
    <row r="2456" spans="1:21" x14ac:dyDescent="0.4">
      <c r="A2456">
        <v>2454</v>
      </c>
      <c r="B2456" t="s">
        <v>12069</v>
      </c>
      <c r="C2456" s="1">
        <v>44621</v>
      </c>
      <c r="D2456" t="s">
        <v>4107</v>
      </c>
      <c r="E2456" t="e">
        <f>- 천국 출발합니다</f>
        <v>#NAME?</v>
      </c>
      <c r="F2456">
        <v>10</v>
      </c>
      <c r="G2456">
        <v>10</v>
      </c>
      <c r="H2456">
        <v>50</v>
      </c>
      <c r="I2456">
        <v>20</v>
      </c>
      <c r="J2456">
        <v>10</v>
      </c>
      <c r="K2456">
        <v>137</v>
      </c>
      <c r="L2456">
        <v>166</v>
      </c>
      <c r="M2456">
        <v>153</v>
      </c>
      <c r="N2456">
        <v>1</v>
      </c>
      <c r="O2456">
        <v>1</v>
      </c>
      <c r="P2456">
        <v>12.06901042</v>
      </c>
      <c r="Q2456">
        <v>1082</v>
      </c>
      <c r="R2456">
        <v>1090000</v>
      </c>
      <c r="S2456">
        <v>1745833</v>
      </c>
      <c r="T2456">
        <v>1.60168165137614</v>
      </c>
      <c r="U2456">
        <v>2</v>
      </c>
    </row>
    <row r="2457" spans="1:21" x14ac:dyDescent="0.4">
      <c r="A2457">
        <v>2455</v>
      </c>
      <c r="B2457" t="s">
        <v>12069</v>
      </c>
      <c r="C2457" s="1">
        <v>44621</v>
      </c>
      <c r="D2457" t="s">
        <v>4108</v>
      </c>
      <c r="E2457" t="s">
        <v>4109</v>
      </c>
      <c r="F2457">
        <v>10</v>
      </c>
      <c r="G2457">
        <v>10</v>
      </c>
      <c r="H2457">
        <v>30</v>
      </c>
      <c r="I2457">
        <v>20</v>
      </c>
      <c r="J2457">
        <v>10</v>
      </c>
      <c r="K2457">
        <v>9</v>
      </c>
      <c r="L2457">
        <v>15</v>
      </c>
      <c r="M2457">
        <v>18</v>
      </c>
      <c r="N2457">
        <v>1</v>
      </c>
      <c r="O2457">
        <v>1</v>
      </c>
      <c r="P2457">
        <v>19.567382810000002</v>
      </c>
      <c r="Q2457">
        <v>331</v>
      </c>
      <c r="R2457">
        <v>1090000</v>
      </c>
      <c r="S2457">
        <v>164331</v>
      </c>
      <c r="T2457">
        <v>0.15076238532110001</v>
      </c>
      <c r="U2457">
        <v>0</v>
      </c>
    </row>
    <row r="2458" spans="1:21" x14ac:dyDescent="0.4">
      <c r="A2458">
        <v>2456</v>
      </c>
      <c r="B2458" t="s">
        <v>12069</v>
      </c>
      <c r="C2458" s="1">
        <v>44621</v>
      </c>
      <c r="D2458" t="s">
        <v>4110</v>
      </c>
      <c r="E2458" t="s">
        <v>4111</v>
      </c>
      <c r="F2458">
        <v>10</v>
      </c>
      <c r="G2458">
        <v>20</v>
      </c>
      <c r="H2458">
        <v>30</v>
      </c>
      <c r="I2458">
        <v>30</v>
      </c>
      <c r="J2458">
        <v>20</v>
      </c>
      <c r="K2458">
        <v>60</v>
      </c>
      <c r="L2458">
        <v>52</v>
      </c>
      <c r="M2458">
        <v>27</v>
      </c>
      <c r="N2458">
        <v>2</v>
      </c>
      <c r="O2458">
        <v>0</v>
      </c>
      <c r="P2458">
        <v>3.533203125</v>
      </c>
      <c r="Q2458">
        <v>784</v>
      </c>
      <c r="R2458">
        <v>1090000</v>
      </c>
      <c r="S2458">
        <v>446250</v>
      </c>
      <c r="T2458">
        <v>0.40940366972476999</v>
      </c>
      <c r="U2458">
        <v>1</v>
      </c>
    </row>
    <row r="2459" spans="1:21" x14ac:dyDescent="0.4">
      <c r="A2459">
        <v>2457</v>
      </c>
      <c r="B2459" t="s">
        <v>12069</v>
      </c>
      <c r="C2459" s="1">
        <v>44593</v>
      </c>
      <c r="D2459" t="s">
        <v>4112</v>
      </c>
      <c r="E2459" t="s">
        <v>4113</v>
      </c>
      <c r="F2459">
        <v>10</v>
      </c>
      <c r="G2459">
        <v>10</v>
      </c>
      <c r="H2459">
        <v>20</v>
      </c>
      <c r="I2459">
        <v>20</v>
      </c>
      <c r="J2459">
        <v>10</v>
      </c>
      <c r="K2459">
        <v>18</v>
      </c>
      <c r="L2459">
        <v>15</v>
      </c>
      <c r="M2459">
        <v>20</v>
      </c>
      <c r="N2459">
        <v>2</v>
      </c>
      <c r="O2459">
        <v>1</v>
      </c>
      <c r="P2459">
        <v>7.7215711809999998</v>
      </c>
      <c r="Q2459">
        <v>3841</v>
      </c>
      <c r="R2459">
        <v>1080000</v>
      </c>
      <c r="S2459">
        <v>1807654</v>
      </c>
      <c r="T2459">
        <v>1.6737537037037</v>
      </c>
      <c r="U2459">
        <v>2</v>
      </c>
    </row>
    <row r="2460" spans="1:21" x14ac:dyDescent="0.4">
      <c r="A2460">
        <v>2458</v>
      </c>
      <c r="B2460" t="s">
        <v>12069</v>
      </c>
      <c r="C2460" s="1">
        <v>44593</v>
      </c>
      <c r="D2460" t="s">
        <v>4114</v>
      </c>
      <c r="E2460" t="s">
        <v>4115</v>
      </c>
      <c r="F2460">
        <v>10</v>
      </c>
      <c r="G2460">
        <v>20</v>
      </c>
      <c r="H2460">
        <v>20</v>
      </c>
      <c r="I2460">
        <v>30</v>
      </c>
      <c r="J2460">
        <v>20</v>
      </c>
      <c r="K2460">
        <v>64</v>
      </c>
      <c r="L2460">
        <v>177</v>
      </c>
      <c r="M2460">
        <v>188</v>
      </c>
      <c r="N2460">
        <v>1</v>
      </c>
      <c r="O2460">
        <v>1</v>
      </c>
      <c r="P2460">
        <v>22.647352430000002</v>
      </c>
      <c r="Q2460">
        <v>1910</v>
      </c>
      <c r="R2460">
        <v>1080000</v>
      </c>
      <c r="S2460">
        <v>1869731</v>
      </c>
      <c r="T2460">
        <v>1.7312324074073999</v>
      </c>
      <c r="U2460">
        <v>2</v>
      </c>
    </row>
    <row r="2461" spans="1:21" x14ac:dyDescent="0.4">
      <c r="A2461">
        <v>2459</v>
      </c>
      <c r="B2461" t="s">
        <v>12069</v>
      </c>
      <c r="C2461" s="1">
        <v>44593</v>
      </c>
      <c r="D2461" t="s">
        <v>4116</v>
      </c>
      <c r="E2461" t="s">
        <v>4117</v>
      </c>
      <c r="F2461">
        <v>10</v>
      </c>
      <c r="G2461">
        <v>10</v>
      </c>
      <c r="H2461">
        <v>10</v>
      </c>
      <c r="I2461">
        <v>20</v>
      </c>
      <c r="J2461">
        <v>20</v>
      </c>
      <c r="K2461">
        <v>252</v>
      </c>
      <c r="L2461">
        <v>245</v>
      </c>
      <c r="M2461">
        <v>241</v>
      </c>
      <c r="N2461">
        <v>2</v>
      </c>
      <c r="O2461">
        <v>1</v>
      </c>
      <c r="P2461">
        <v>19.536024309999998</v>
      </c>
      <c r="Q2461">
        <v>524</v>
      </c>
      <c r="R2461">
        <v>1080000</v>
      </c>
      <c r="S2461">
        <v>280689</v>
      </c>
      <c r="T2461">
        <v>0.259897222222222</v>
      </c>
      <c r="U2461">
        <v>0</v>
      </c>
    </row>
    <row r="2462" spans="1:21" x14ac:dyDescent="0.4">
      <c r="A2462">
        <v>2460</v>
      </c>
      <c r="B2462" t="s">
        <v>12069</v>
      </c>
      <c r="C2462" s="1">
        <v>44593</v>
      </c>
      <c r="D2462" t="s">
        <v>4118</v>
      </c>
      <c r="E2462" t="s">
        <v>4119</v>
      </c>
      <c r="F2462">
        <v>10</v>
      </c>
      <c r="G2462">
        <v>20</v>
      </c>
      <c r="H2462">
        <v>10</v>
      </c>
      <c r="I2462">
        <v>20</v>
      </c>
      <c r="J2462">
        <v>10</v>
      </c>
      <c r="K2462">
        <v>11</v>
      </c>
      <c r="L2462">
        <v>17</v>
      </c>
      <c r="M2462">
        <v>39</v>
      </c>
      <c r="N2462">
        <v>0</v>
      </c>
      <c r="O2462">
        <v>0</v>
      </c>
      <c r="P2462">
        <v>11.14626736</v>
      </c>
      <c r="Q2462">
        <v>449</v>
      </c>
      <c r="R2462">
        <v>1080000</v>
      </c>
      <c r="S2462">
        <v>248649</v>
      </c>
      <c r="T2462">
        <v>0.23023055555555499</v>
      </c>
      <c r="U2462">
        <v>0</v>
      </c>
    </row>
    <row r="2463" spans="1:21" x14ac:dyDescent="0.4">
      <c r="A2463">
        <v>2461</v>
      </c>
      <c r="B2463" t="s">
        <v>12069</v>
      </c>
      <c r="C2463" s="1">
        <v>44593</v>
      </c>
      <c r="D2463" t="s">
        <v>4120</v>
      </c>
      <c r="E2463" t="s">
        <v>4121</v>
      </c>
      <c r="F2463">
        <v>10</v>
      </c>
      <c r="G2463">
        <v>10</v>
      </c>
      <c r="H2463">
        <v>20</v>
      </c>
      <c r="I2463">
        <v>20</v>
      </c>
      <c r="J2463">
        <v>20</v>
      </c>
      <c r="K2463">
        <v>18</v>
      </c>
      <c r="L2463">
        <v>14</v>
      </c>
      <c r="M2463">
        <v>15</v>
      </c>
      <c r="N2463">
        <v>1</v>
      </c>
      <c r="O2463">
        <v>1</v>
      </c>
      <c r="P2463">
        <v>18.048502599999999</v>
      </c>
      <c r="Q2463">
        <v>405</v>
      </c>
      <c r="R2463">
        <v>1080000</v>
      </c>
      <c r="S2463">
        <v>446099</v>
      </c>
      <c r="T2463">
        <v>0.41305462962962902</v>
      </c>
      <c r="U2463">
        <v>1</v>
      </c>
    </row>
    <row r="2464" spans="1:21" x14ac:dyDescent="0.4">
      <c r="A2464">
        <v>2462</v>
      </c>
      <c r="B2464" t="s">
        <v>12069</v>
      </c>
      <c r="C2464" s="1">
        <v>44593</v>
      </c>
      <c r="D2464" t="s">
        <v>4122</v>
      </c>
      <c r="E2464" t="s">
        <v>4123</v>
      </c>
      <c r="F2464">
        <v>10</v>
      </c>
      <c r="G2464">
        <v>10</v>
      </c>
      <c r="H2464">
        <v>20</v>
      </c>
      <c r="I2464">
        <v>20</v>
      </c>
      <c r="J2464">
        <v>20</v>
      </c>
      <c r="K2464">
        <v>13</v>
      </c>
      <c r="L2464">
        <v>7</v>
      </c>
      <c r="M2464">
        <v>10</v>
      </c>
      <c r="N2464">
        <v>1</v>
      </c>
      <c r="O2464">
        <v>2</v>
      </c>
      <c r="P2464">
        <v>19.41818576</v>
      </c>
      <c r="Q2464">
        <v>342</v>
      </c>
      <c r="R2464">
        <v>1080000</v>
      </c>
      <c r="S2464">
        <v>1658061</v>
      </c>
      <c r="T2464">
        <v>1.53524166666666</v>
      </c>
      <c r="U2464">
        <v>2</v>
      </c>
    </row>
    <row r="2465" spans="1:21" x14ac:dyDescent="0.4">
      <c r="A2465">
        <v>2463</v>
      </c>
      <c r="B2465" t="s">
        <v>12069</v>
      </c>
      <c r="C2465" s="1">
        <v>44593</v>
      </c>
      <c r="D2465" t="s">
        <v>4124</v>
      </c>
      <c r="E2465" t="s">
        <v>4125</v>
      </c>
      <c r="F2465">
        <v>10</v>
      </c>
      <c r="G2465">
        <v>20</v>
      </c>
      <c r="H2465">
        <v>30</v>
      </c>
      <c r="I2465">
        <v>50</v>
      </c>
      <c r="J2465">
        <v>20</v>
      </c>
      <c r="K2465">
        <v>25</v>
      </c>
      <c r="L2465">
        <v>25</v>
      </c>
      <c r="M2465">
        <v>14</v>
      </c>
      <c r="N2465">
        <v>1</v>
      </c>
      <c r="O2465">
        <v>1</v>
      </c>
      <c r="P2465">
        <v>21.084309900000001</v>
      </c>
      <c r="Q2465">
        <v>2139</v>
      </c>
      <c r="R2465">
        <v>1080000</v>
      </c>
      <c r="S2465">
        <v>3060729</v>
      </c>
      <c r="T2465">
        <v>2.8340083333333301</v>
      </c>
      <c r="U2465">
        <v>2</v>
      </c>
    </row>
    <row r="2466" spans="1:21" x14ac:dyDescent="0.4">
      <c r="A2466">
        <v>2464</v>
      </c>
      <c r="B2466" t="s">
        <v>12069</v>
      </c>
      <c r="C2466" s="1">
        <v>44593</v>
      </c>
      <c r="D2466" t="s">
        <v>4126</v>
      </c>
      <c r="E2466" t="s">
        <v>4127</v>
      </c>
      <c r="F2466">
        <v>20</v>
      </c>
      <c r="G2466">
        <v>10</v>
      </c>
      <c r="H2466">
        <v>20</v>
      </c>
      <c r="I2466">
        <v>30</v>
      </c>
      <c r="J2466">
        <v>20</v>
      </c>
      <c r="K2466">
        <v>8</v>
      </c>
      <c r="L2466">
        <v>6</v>
      </c>
      <c r="M2466">
        <v>5</v>
      </c>
      <c r="N2466">
        <v>1</v>
      </c>
      <c r="O2466">
        <v>0</v>
      </c>
      <c r="P2466">
        <v>17.77539063</v>
      </c>
      <c r="Q2466">
        <v>587</v>
      </c>
      <c r="R2466">
        <v>1080000</v>
      </c>
      <c r="S2466">
        <v>1026289</v>
      </c>
      <c r="T2466">
        <v>0.95026759259259197</v>
      </c>
      <c r="U2466">
        <v>1</v>
      </c>
    </row>
    <row r="2467" spans="1:21" x14ac:dyDescent="0.4">
      <c r="A2467">
        <v>2465</v>
      </c>
      <c r="B2467" t="s">
        <v>12069</v>
      </c>
      <c r="C2467" s="1">
        <v>44593</v>
      </c>
      <c r="D2467" t="s">
        <v>4128</v>
      </c>
      <c r="E2467" t="e">
        <f>-한번 더 간다</f>
        <v>#NAME?</v>
      </c>
      <c r="F2467">
        <v>10</v>
      </c>
      <c r="G2467">
        <v>10</v>
      </c>
      <c r="H2467">
        <v>40</v>
      </c>
      <c r="I2467">
        <v>20</v>
      </c>
      <c r="J2467">
        <v>10</v>
      </c>
      <c r="K2467">
        <v>6</v>
      </c>
      <c r="L2467">
        <v>5</v>
      </c>
      <c r="M2467">
        <v>7</v>
      </c>
      <c r="N2467">
        <v>1</v>
      </c>
      <c r="O2467">
        <v>1</v>
      </c>
      <c r="P2467">
        <v>13.19715712</v>
      </c>
      <c r="Q2467">
        <v>422</v>
      </c>
      <c r="R2467">
        <v>1080000</v>
      </c>
      <c r="S2467">
        <v>981275</v>
      </c>
      <c r="T2467">
        <v>0.90858796296296296</v>
      </c>
      <c r="U2467">
        <v>1</v>
      </c>
    </row>
    <row r="2468" spans="1:21" x14ac:dyDescent="0.4">
      <c r="A2468">
        <v>2466</v>
      </c>
      <c r="B2468" t="s">
        <v>12069</v>
      </c>
      <c r="C2468" s="1">
        <v>44562</v>
      </c>
      <c r="D2468" t="s">
        <v>4129</v>
      </c>
      <c r="E2468" t="s">
        <v>4130</v>
      </c>
      <c r="F2468">
        <v>10</v>
      </c>
      <c r="G2468">
        <v>10</v>
      </c>
      <c r="H2468">
        <v>30</v>
      </c>
      <c r="I2468">
        <v>30</v>
      </c>
      <c r="J2468">
        <v>20</v>
      </c>
      <c r="K2468">
        <v>24</v>
      </c>
      <c r="L2468">
        <v>22</v>
      </c>
      <c r="M2468">
        <v>19</v>
      </c>
      <c r="N2468">
        <v>1</v>
      </c>
      <c r="O2468">
        <v>1</v>
      </c>
      <c r="P2468">
        <v>12.32052951</v>
      </c>
      <c r="Q2468">
        <v>764</v>
      </c>
      <c r="R2468">
        <v>1080000</v>
      </c>
      <c r="S2468">
        <v>72407</v>
      </c>
      <c r="T2468">
        <v>6.7043518518518502E-2</v>
      </c>
      <c r="U2468">
        <v>0</v>
      </c>
    </row>
    <row r="2469" spans="1:21" x14ac:dyDescent="0.4">
      <c r="A2469">
        <v>2467</v>
      </c>
      <c r="B2469" t="s">
        <v>12069</v>
      </c>
      <c r="C2469" s="1">
        <v>44562</v>
      </c>
      <c r="D2469" t="s">
        <v>4131</v>
      </c>
      <c r="E2469" t="s">
        <v>4132</v>
      </c>
      <c r="F2469">
        <v>10</v>
      </c>
      <c r="G2469">
        <v>10</v>
      </c>
      <c r="H2469">
        <v>30</v>
      </c>
      <c r="I2469">
        <v>20</v>
      </c>
      <c r="J2469">
        <v>20</v>
      </c>
      <c r="K2469">
        <v>16</v>
      </c>
      <c r="L2469">
        <v>19</v>
      </c>
      <c r="M2469">
        <v>17</v>
      </c>
      <c r="N2469">
        <v>1</v>
      </c>
      <c r="O2469">
        <v>2</v>
      </c>
      <c r="P2469">
        <v>18.91189236</v>
      </c>
      <c r="Q2469">
        <v>591</v>
      </c>
      <c r="R2469">
        <v>1080000</v>
      </c>
      <c r="S2469">
        <v>802567</v>
      </c>
      <c r="T2469">
        <v>0.74311759259259202</v>
      </c>
      <c r="U2469">
        <v>1</v>
      </c>
    </row>
    <row r="2470" spans="1:21" x14ac:dyDescent="0.4">
      <c r="A2470">
        <v>2468</v>
      </c>
      <c r="B2470" t="s">
        <v>12069</v>
      </c>
      <c r="C2470" s="1">
        <v>44562</v>
      </c>
      <c r="D2470" t="s">
        <v>4133</v>
      </c>
      <c r="E2470" t="s">
        <v>4134</v>
      </c>
      <c r="F2470">
        <v>10</v>
      </c>
      <c r="G2470">
        <v>10</v>
      </c>
      <c r="H2470">
        <v>20</v>
      </c>
      <c r="I2470">
        <v>20</v>
      </c>
      <c r="J2470">
        <v>20</v>
      </c>
      <c r="K2470">
        <v>14</v>
      </c>
      <c r="L2470">
        <v>15</v>
      </c>
      <c r="M2470">
        <v>15</v>
      </c>
      <c r="N2470">
        <v>0</v>
      </c>
      <c r="O2470">
        <v>0</v>
      </c>
      <c r="P2470">
        <v>11.839192710000001</v>
      </c>
      <c r="Q2470">
        <v>447</v>
      </c>
      <c r="R2470">
        <v>1080000</v>
      </c>
      <c r="S2470">
        <v>361309</v>
      </c>
      <c r="T2470">
        <v>0.33454537037037002</v>
      </c>
      <c r="U2470">
        <v>0</v>
      </c>
    </row>
    <row r="2471" spans="1:21" x14ac:dyDescent="0.4">
      <c r="A2471">
        <v>2469</v>
      </c>
      <c r="B2471" t="s">
        <v>12069</v>
      </c>
      <c r="C2471" s="1">
        <v>44562</v>
      </c>
      <c r="D2471" t="s">
        <v>4135</v>
      </c>
      <c r="E2471" t="s">
        <v>4136</v>
      </c>
      <c r="F2471">
        <v>10</v>
      </c>
      <c r="G2471">
        <v>10</v>
      </c>
      <c r="H2471">
        <v>30</v>
      </c>
      <c r="I2471">
        <v>20</v>
      </c>
      <c r="J2471">
        <v>10</v>
      </c>
      <c r="K2471">
        <v>136</v>
      </c>
      <c r="L2471">
        <v>128</v>
      </c>
      <c r="M2471">
        <v>104</v>
      </c>
      <c r="N2471">
        <v>2</v>
      </c>
      <c r="O2471">
        <v>1</v>
      </c>
      <c r="P2471">
        <v>2.866970486</v>
      </c>
      <c r="Q2471">
        <v>1108</v>
      </c>
      <c r="R2471">
        <v>1080000</v>
      </c>
      <c r="S2471">
        <v>86709</v>
      </c>
      <c r="T2471">
        <v>8.02861111111111E-2</v>
      </c>
      <c r="U2471">
        <v>0</v>
      </c>
    </row>
    <row r="2472" spans="1:21" x14ac:dyDescent="0.4">
      <c r="A2472">
        <v>2470</v>
      </c>
      <c r="B2472" t="s">
        <v>12069</v>
      </c>
      <c r="C2472" s="1">
        <v>44562</v>
      </c>
      <c r="D2472" t="s">
        <v>4137</v>
      </c>
      <c r="E2472" t="s">
        <v>4138</v>
      </c>
      <c r="F2472">
        <v>10</v>
      </c>
      <c r="G2472">
        <v>20</v>
      </c>
      <c r="H2472">
        <v>40</v>
      </c>
      <c r="I2472">
        <v>20</v>
      </c>
      <c r="J2472">
        <v>20</v>
      </c>
      <c r="K2472">
        <v>95</v>
      </c>
      <c r="L2472">
        <v>83</v>
      </c>
      <c r="M2472">
        <v>61</v>
      </c>
      <c r="N2472">
        <v>2</v>
      </c>
      <c r="O2472">
        <v>1</v>
      </c>
      <c r="P2472">
        <v>24.723090280000001</v>
      </c>
      <c r="Q2472">
        <v>266</v>
      </c>
      <c r="R2472">
        <v>1080000</v>
      </c>
      <c r="S2472">
        <v>319396</v>
      </c>
      <c r="T2472">
        <v>0.29573703703703702</v>
      </c>
      <c r="U2472">
        <v>0</v>
      </c>
    </row>
    <row r="2473" spans="1:21" x14ac:dyDescent="0.4">
      <c r="A2473">
        <v>2471</v>
      </c>
      <c r="B2473" t="s">
        <v>12069</v>
      </c>
      <c r="C2473" s="1">
        <v>44562</v>
      </c>
      <c r="D2473" t="s">
        <v>4139</v>
      </c>
      <c r="E2473" t="s">
        <v>4140</v>
      </c>
      <c r="F2473">
        <v>10</v>
      </c>
      <c r="G2473">
        <v>20</v>
      </c>
      <c r="H2473">
        <v>20</v>
      </c>
      <c r="I2473">
        <v>20</v>
      </c>
      <c r="J2473">
        <v>20</v>
      </c>
      <c r="K2473">
        <v>24</v>
      </c>
      <c r="L2473">
        <v>17</v>
      </c>
      <c r="M2473">
        <v>9</v>
      </c>
      <c r="N2473">
        <v>0</v>
      </c>
      <c r="O2473">
        <v>1</v>
      </c>
      <c r="P2473">
        <v>20.150716150000001</v>
      </c>
      <c r="Q2473">
        <v>595</v>
      </c>
      <c r="R2473">
        <v>1080000</v>
      </c>
      <c r="S2473">
        <v>622669</v>
      </c>
      <c r="T2473">
        <v>0.57654537037037001</v>
      </c>
      <c r="U2473">
        <v>1</v>
      </c>
    </row>
    <row r="2474" spans="1:21" x14ac:dyDescent="0.4">
      <c r="A2474">
        <v>2472</v>
      </c>
      <c r="B2474" t="s">
        <v>12069</v>
      </c>
      <c r="C2474" s="1">
        <v>44562</v>
      </c>
      <c r="D2474" t="s">
        <v>4141</v>
      </c>
      <c r="E2474" t="s">
        <v>4142</v>
      </c>
      <c r="F2474">
        <v>10</v>
      </c>
      <c r="G2474">
        <v>20</v>
      </c>
      <c r="H2474">
        <v>30</v>
      </c>
      <c r="I2474">
        <v>30</v>
      </c>
      <c r="J2474">
        <v>20</v>
      </c>
      <c r="K2474">
        <v>237</v>
      </c>
      <c r="L2474">
        <v>235</v>
      </c>
      <c r="M2474">
        <v>224</v>
      </c>
      <c r="N2474">
        <v>2</v>
      </c>
      <c r="O2474">
        <v>1</v>
      </c>
      <c r="P2474">
        <v>12.24023438</v>
      </c>
      <c r="Q2474">
        <v>697</v>
      </c>
      <c r="R2474">
        <v>1080000</v>
      </c>
      <c r="S2474">
        <v>239315</v>
      </c>
      <c r="T2474">
        <v>0.22158796296296199</v>
      </c>
      <c r="U2474">
        <v>0</v>
      </c>
    </row>
    <row r="2475" spans="1:21" x14ac:dyDescent="0.4">
      <c r="A2475">
        <v>2473</v>
      </c>
      <c r="B2475" t="s">
        <v>12069</v>
      </c>
      <c r="C2475" s="1">
        <v>44562</v>
      </c>
      <c r="D2475" t="s">
        <v>4143</v>
      </c>
      <c r="E2475" t="s">
        <v>4144</v>
      </c>
      <c r="F2475">
        <v>10</v>
      </c>
      <c r="G2475">
        <v>20</v>
      </c>
      <c r="H2475">
        <v>30</v>
      </c>
      <c r="I2475">
        <v>20</v>
      </c>
      <c r="J2475">
        <v>10</v>
      </c>
      <c r="K2475">
        <v>30</v>
      </c>
      <c r="L2475">
        <v>55</v>
      </c>
      <c r="M2475">
        <v>80</v>
      </c>
      <c r="N2475">
        <v>2</v>
      </c>
      <c r="O2475">
        <v>0</v>
      </c>
      <c r="P2475">
        <v>8.2964409719999992</v>
      </c>
      <c r="Q2475">
        <v>851</v>
      </c>
      <c r="R2475">
        <v>1080000</v>
      </c>
      <c r="S2475">
        <v>2148264</v>
      </c>
      <c r="T2475">
        <v>1.9891333333333301</v>
      </c>
      <c r="U2475">
        <v>2</v>
      </c>
    </row>
    <row r="2476" spans="1:21" x14ac:dyDescent="0.4">
      <c r="A2476">
        <v>2474</v>
      </c>
      <c r="B2476" t="s">
        <v>12069</v>
      </c>
      <c r="C2476" s="1">
        <v>44531</v>
      </c>
      <c r="D2476" t="s">
        <v>4145</v>
      </c>
      <c r="E2476" t="s">
        <v>4146</v>
      </c>
      <c r="F2476">
        <v>10</v>
      </c>
      <c r="G2476">
        <v>10</v>
      </c>
      <c r="H2476">
        <v>20</v>
      </c>
      <c r="I2476">
        <v>20</v>
      </c>
      <c r="J2476">
        <v>10</v>
      </c>
      <c r="K2476">
        <v>15</v>
      </c>
      <c r="L2476">
        <v>13</v>
      </c>
      <c r="M2476">
        <v>18</v>
      </c>
      <c r="N2476">
        <v>1</v>
      </c>
      <c r="O2476">
        <v>0</v>
      </c>
      <c r="P2476">
        <v>17.828993059999998</v>
      </c>
      <c r="Q2476">
        <v>759</v>
      </c>
      <c r="R2476">
        <v>1060000</v>
      </c>
      <c r="S2476">
        <v>945293</v>
      </c>
      <c r="T2476">
        <v>0.89178584905660296</v>
      </c>
      <c r="U2476">
        <v>1</v>
      </c>
    </row>
    <row r="2477" spans="1:21" x14ac:dyDescent="0.4">
      <c r="A2477">
        <v>2475</v>
      </c>
      <c r="B2477" t="s">
        <v>12069</v>
      </c>
      <c r="C2477" s="1">
        <v>44531</v>
      </c>
      <c r="D2477" t="s">
        <v>4147</v>
      </c>
      <c r="E2477" t="s">
        <v>4148</v>
      </c>
      <c r="F2477">
        <v>10</v>
      </c>
      <c r="G2477">
        <v>10</v>
      </c>
      <c r="H2477">
        <v>30</v>
      </c>
      <c r="I2477">
        <v>20</v>
      </c>
      <c r="J2477">
        <v>10</v>
      </c>
      <c r="K2477">
        <v>23</v>
      </c>
      <c r="L2477">
        <v>19</v>
      </c>
      <c r="M2477">
        <v>19</v>
      </c>
      <c r="N2477">
        <v>2</v>
      </c>
      <c r="O2477">
        <v>2</v>
      </c>
      <c r="P2477">
        <v>16.83973524</v>
      </c>
      <c r="Q2477">
        <v>1038</v>
      </c>
      <c r="R2477">
        <v>1060000</v>
      </c>
      <c r="S2477">
        <v>419902</v>
      </c>
      <c r="T2477">
        <v>0.39613396226414999</v>
      </c>
      <c r="U2477">
        <v>1</v>
      </c>
    </row>
    <row r="2478" spans="1:21" x14ac:dyDescent="0.4">
      <c r="A2478">
        <v>2476</v>
      </c>
      <c r="B2478" t="s">
        <v>12069</v>
      </c>
      <c r="C2478" s="1">
        <v>44531</v>
      </c>
      <c r="D2478" t="s">
        <v>4149</v>
      </c>
      <c r="E2478" t="s">
        <v>4150</v>
      </c>
      <c r="F2478">
        <v>10</v>
      </c>
      <c r="G2478">
        <v>10</v>
      </c>
      <c r="H2478">
        <v>20</v>
      </c>
      <c r="I2478">
        <v>20</v>
      </c>
      <c r="J2478">
        <v>10</v>
      </c>
      <c r="K2478">
        <v>19</v>
      </c>
      <c r="L2478">
        <v>11</v>
      </c>
      <c r="M2478">
        <v>15</v>
      </c>
      <c r="N2478">
        <v>2</v>
      </c>
      <c r="O2478">
        <v>2</v>
      </c>
      <c r="P2478">
        <v>31.624023439999998</v>
      </c>
      <c r="Q2478">
        <v>671</v>
      </c>
      <c r="R2478">
        <v>1060000</v>
      </c>
      <c r="S2478">
        <v>447866</v>
      </c>
      <c r="T2478">
        <v>0.42251509433962198</v>
      </c>
      <c r="U2478">
        <v>1</v>
      </c>
    </row>
    <row r="2479" spans="1:21" x14ac:dyDescent="0.4">
      <c r="A2479">
        <v>2477</v>
      </c>
      <c r="B2479" t="s">
        <v>12069</v>
      </c>
      <c r="C2479" s="1">
        <v>44531</v>
      </c>
      <c r="D2479" t="s">
        <v>4151</v>
      </c>
      <c r="E2479" t="s">
        <v>4152</v>
      </c>
      <c r="F2479">
        <v>10</v>
      </c>
      <c r="G2479">
        <v>10</v>
      </c>
      <c r="H2479">
        <v>40</v>
      </c>
      <c r="I2479">
        <v>20</v>
      </c>
      <c r="J2479">
        <v>10</v>
      </c>
      <c r="K2479">
        <v>21</v>
      </c>
      <c r="L2479">
        <v>10</v>
      </c>
      <c r="M2479">
        <v>13</v>
      </c>
      <c r="N2479">
        <v>2</v>
      </c>
      <c r="O2479">
        <v>0</v>
      </c>
      <c r="P2479">
        <v>21.390299479999999</v>
      </c>
      <c r="Q2479">
        <v>629</v>
      </c>
      <c r="R2479">
        <v>1060000</v>
      </c>
      <c r="S2479">
        <v>568606</v>
      </c>
      <c r="T2479">
        <v>0.53642075471698103</v>
      </c>
      <c r="U2479">
        <v>1</v>
      </c>
    </row>
    <row r="2480" spans="1:21" x14ac:dyDescent="0.4">
      <c r="A2480">
        <v>2478</v>
      </c>
      <c r="B2480" t="s">
        <v>12069</v>
      </c>
      <c r="C2480" s="1">
        <v>44531</v>
      </c>
      <c r="D2480" t="s">
        <v>4153</v>
      </c>
      <c r="E2480" t="s">
        <v>4154</v>
      </c>
      <c r="F2480">
        <v>10</v>
      </c>
      <c r="G2480">
        <v>10</v>
      </c>
      <c r="H2480">
        <v>20</v>
      </c>
      <c r="I2480">
        <v>20</v>
      </c>
      <c r="J2480">
        <v>10</v>
      </c>
      <c r="K2480">
        <v>94</v>
      </c>
      <c r="L2480">
        <v>22</v>
      </c>
      <c r="M2480">
        <v>20</v>
      </c>
      <c r="N2480">
        <v>1</v>
      </c>
      <c r="O2480">
        <v>1</v>
      </c>
      <c r="P2480">
        <v>17.258680559999998</v>
      </c>
      <c r="Q2480">
        <v>1191</v>
      </c>
      <c r="R2480">
        <v>1060000</v>
      </c>
      <c r="S2480">
        <v>1501033</v>
      </c>
      <c r="T2480">
        <v>1.4160688679245199</v>
      </c>
      <c r="U2480">
        <v>2</v>
      </c>
    </row>
    <row r="2481" spans="1:21" x14ac:dyDescent="0.4">
      <c r="A2481">
        <v>2479</v>
      </c>
      <c r="B2481" t="s">
        <v>12069</v>
      </c>
      <c r="C2481" s="1">
        <v>44531</v>
      </c>
      <c r="D2481" t="s">
        <v>4155</v>
      </c>
      <c r="E2481" t="s">
        <v>4156</v>
      </c>
      <c r="F2481">
        <v>10</v>
      </c>
      <c r="G2481">
        <v>10</v>
      </c>
      <c r="H2481">
        <v>10</v>
      </c>
      <c r="I2481">
        <v>20</v>
      </c>
      <c r="J2481">
        <v>10</v>
      </c>
      <c r="K2481">
        <v>94</v>
      </c>
      <c r="L2481">
        <v>81</v>
      </c>
      <c r="M2481">
        <v>59</v>
      </c>
      <c r="N2481">
        <v>1</v>
      </c>
      <c r="O2481">
        <v>0</v>
      </c>
      <c r="P2481">
        <v>22.088541670000001</v>
      </c>
      <c r="Q2481">
        <v>454</v>
      </c>
      <c r="R2481">
        <v>1060000</v>
      </c>
      <c r="S2481">
        <v>679108</v>
      </c>
      <c r="T2481">
        <v>0.64066792452830101</v>
      </c>
      <c r="U2481">
        <v>1</v>
      </c>
    </row>
    <row r="2482" spans="1:21" x14ac:dyDescent="0.4">
      <c r="A2482">
        <v>2480</v>
      </c>
      <c r="B2482" t="s">
        <v>12069</v>
      </c>
      <c r="C2482" s="1">
        <v>44531</v>
      </c>
      <c r="D2482" t="s">
        <v>4157</v>
      </c>
      <c r="E2482" t="s">
        <v>4158</v>
      </c>
      <c r="F2482">
        <v>10</v>
      </c>
      <c r="G2482">
        <v>10</v>
      </c>
      <c r="H2482">
        <v>30</v>
      </c>
      <c r="I2482">
        <v>20</v>
      </c>
      <c r="J2482">
        <v>20</v>
      </c>
      <c r="K2482">
        <v>16</v>
      </c>
      <c r="L2482">
        <v>13</v>
      </c>
      <c r="M2482">
        <v>16</v>
      </c>
      <c r="N2482">
        <v>0</v>
      </c>
      <c r="O2482">
        <v>1</v>
      </c>
      <c r="P2482">
        <v>14.20529514</v>
      </c>
      <c r="Q2482">
        <v>827</v>
      </c>
      <c r="R2482">
        <v>1060000</v>
      </c>
      <c r="S2482">
        <v>1595068</v>
      </c>
      <c r="T2482">
        <v>1.50478113207547</v>
      </c>
      <c r="U2482">
        <v>2</v>
      </c>
    </row>
    <row r="2483" spans="1:21" x14ac:dyDescent="0.4">
      <c r="A2483">
        <v>2481</v>
      </c>
      <c r="B2483" t="s">
        <v>12069</v>
      </c>
      <c r="C2483" s="1">
        <v>44531</v>
      </c>
      <c r="D2483" t="s">
        <v>4159</v>
      </c>
      <c r="E2483" t="s">
        <v>4160</v>
      </c>
      <c r="F2483">
        <v>10</v>
      </c>
      <c r="G2483">
        <v>10</v>
      </c>
      <c r="H2483">
        <v>10</v>
      </c>
      <c r="I2483">
        <v>20</v>
      </c>
      <c r="J2483">
        <v>20</v>
      </c>
      <c r="K2483">
        <v>19</v>
      </c>
      <c r="L2483">
        <v>15</v>
      </c>
      <c r="M2483">
        <v>12</v>
      </c>
      <c r="N2483">
        <v>1</v>
      </c>
      <c r="O2483">
        <v>0</v>
      </c>
      <c r="P2483">
        <v>13.62207031</v>
      </c>
      <c r="Q2483">
        <v>80</v>
      </c>
      <c r="R2483">
        <v>1060000</v>
      </c>
      <c r="S2483">
        <v>66460</v>
      </c>
      <c r="T2483">
        <v>6.2698113207547104E-2</v>
      </c>
      <c r="U2483">
        <v>0</v>
      </c>
    </row>
    <row r="2484" spans="1:21" x14ac:dyDescent="0.4">
      <c r="A2484">
        <v>2482</v>
      </c>
      <c r="B2484" t="s">
        <v>12069</v>
      </c>
      <c r="C2484" s="1">
        <v>44531</v>
      </c>
      <c r="D2484" t="s">
        <v>4161</v>
      </c>
      <c r="E2484" t="s">
        <v>4162</v>
      </c>
      <c r="F2484">
        <v>10</v>
      </c>
      <c r="G2484">
        <v>10</v>
      </c>
      <c r="H2484">
        <v>20</v>
      </c>
      <c r="I2484">
        <v>20</v>
      </c>
      <c r="J2484">
        <v>10</v>
      </c>
      <c r="K2484">
        <v>21</v>
      </c>
      <c r="L2484">
        <v>22</v>
      </c>
      <c r="M2484">
        <v>44</v>
      </c>
      <c r="N2484">
        <v>1</v>
      </c>
      <c r="O2484">
        <v>1</v>
      </c>
      <c r="P2484">
        <v>18.858940969999999</v>
      </c>
      <c r="Q2484">
        <v>334</v>
      </c>
      <c r="R2484">
        <v>1060000</v>
      </c>
      <c r="S2484">
        <v>124860</v>
      </c>
      <c r="T2484">
        <v>0.11779245283018799</v>
      </c>
      <c r="U2484">
        <v>0</v>
      </c>
    </row>
    <row r="2485" spans="1:21" x14ac:dyDescent="0.4">
      <c r="A2485">
        <v>2483</v>
      </c>
      <c r="B2485" t="s">
        <v>12069</v>
      </c>
      <c r="C2485" s="1">
        <v>44531</v>
      </c>
      <c r="D2485" t="s">
        <v>4163</v>
      </c>
      <c r="E2485" t="s">
        <v>4164</v>
      </c>
      <c r="F2485">
        <v>10</v>
      </c>
      <c r="G2485">
        <v>10</v>
      </c>
      <c r="H2485">
        <v>20</v>
      </c>
      <c r="I2485">
        <v>20</v>
      </c>
      <c r="J2485">
        <v>20</v>
      </c>
      <c r="K2485">
        <v>202</v>
      </c>
      <c r="L2485">
        <v>149</v>
      </c>
      <c r="M2485">
        <v>92</v>
      </c>
      <c r="N2485">
        <v>2</v>
      </c>
      <c r="O2485">
        <v>0</v>
      </c>
      <c r="P2485">
        <v>9.2472873260000004</v>
      </c>
      <c r="Q2485">
        <v>1474</v>
      </c>
      <c r="R2485">
        <v>1060000</v>
      </c>
      <c r="S2485">
        <v>2213065</v>
      </c>
      <c r="T2485">
        <v>2.0877971698113198</v>
      </c>
      <c r="U2485">
        <v>2</v>
      </c>
    </row>
    <row r="2486" spans="1:21" x14ac:dyDescent="0.4">
      <c r="A2486">
        <v>2484</v>
      </c>
      <c r="B2486" t="s">
        <v>12069</v>
      </c>
      <c r="C2486" s="1">
        <v>44531</v>
      </c>
      <c r="D2486" t="s">
        <v>4165</v>
      </c>
      <c r="E2486" t="s">
        <v>4166</v>
      </c>
      <c r="F2486">
        <v>10</v>
      </c>
      <c r="G2486">
        <v>10</v>
      </c>
      <c r="H2486">
        <v>10</v>
      </c>
      <c r="I2486">
        <v>20</v>
      </c>
      <c r="J2486">
        <v>10</v>
      </c>
      <c r="K2486">
        <v>247</v>
      </c>
      <c r="L2486">
        <v>246</v>
      </c>
      <c r="M2486">
        <v>246</v>
      </c>
      <c r="N2486">
        <v>1</v>
      </c>
      <c r="O2486">
        <v>1</v>
      </c>
      <c r="P2486">
        <v>22.052300349999999</v>
      </c>
      <c r="Q2486">
        <v>297</v>
      </c>
      <c r="R2486">
        <v>1060000</v>
      </c>
      <c r="S2486">
        <v>96959</v>
      </c>
      <c r="T2486">
        <v>9.1470754716981101E-2</v>
      </c>
      <c r="U2486">
        <v>0</v>
      </c>
    </row>
    <row r="2487" spans="1:21" x14ac:dyDescent="0.4">
      <c r="A2487">
        <v>2485</v>
      </c>
      <c r="B2487" t="s">
        <v>12069</v>
      </c>
      <c r="C2487" s="1">
        <v>44501</v>
      </c>
      <c r="D2487" t="s">
        <v>4167</v>
      </c>
      <c r="E2487" t="s">
        <v>4168</v>
      </c>
      <c r="F2487">
        <v>10</v>
      </c>
      <c r="G2487">
        <v>10</v>
      </c>
      <c r="H2487">
        <v>20</v>
      </c>
      <c r="I2487">
        <v>10</v>
      </c>
      <c r="J2487">
        <v>10</v>
      </c>
      <c r="K2487">
        <v>21</v>
      </c>
      <c r="L2487">
        <v>13</v>
      </c>
      <c r="M2487">
        <v>13</v>
      </c>
      <c r="N2487">
        <v>2</v>
      </c>
      <c r="O2487">
        <v>1</v>
      </c>
      <c r="P2487">
        <v>12.38368056</v>
      </c>
      <c r="Q2487">
        <v>968</v>
      </c>
      <c r="R2487">
        <v>1050000</v>
      </c>
      <c r="S2487">
        <v>510694</v>
      </c>
      <c r="T2487">
        <v>0.48637523809523803</v>
      </c>
      <c r="U2487">
        <v>1</v>
      </c>
    </row>
    <row r="2488" spans="1:21" x14ac:dyDescent="0.4">
      <c r="A2488">
        <v>2486</v>
      </c>
      <c r="B2488" t="s">
        <v>12069</v>
      </c>
      <c r="C2488" s="1">
        <v>44501</v>
      </c>
      <c r="D2488" t="s">
        <v>4169</v>
      </c>
      <c r="E2488" t="s">
        <v>4170</v>
      </c>
      <c r="F2488">
        <v>10</v>
      </c>
      <c r="G2488">
        <v>10</v>
      </c>
      <c r="H2488">
        <v>10</v>
      </c>
      <c r="I2488">
        <v>10</v>
      </c>
      <c r="J2488">
        <v>10</v>
      </c>
      <c r="K2488">
        <v>16</v>
      </c>
      <c r="L2488">
        <v>13</v>
      </c>
      <c r="M2488">
        <v>15</v>
      </c>
      <c r="N2488">
        <v>2</v>
      </c>
      <c r="O2488">
        <v>2</v>
      </c>
      <c r="P2488">
        <v>11.484375</v>
      </c>
      <c r="Q2488">
        <v>703</v>
      </c>
      <c r="R2488">
        <v>1050000</v>
      </c>
      <c r="S2488">
        <v>123226</v>
      </c>
      <c r="T2488">
        <v>0.117358095238095</v>
      </c>
      <c r="U2488">
        <v>0</v>
      </c>
    </row>
    <row r="2489" spans="1:21" x14ac:dyDescent="0.4">
      <c r="A2489">
        <v>2487</v>
      </c>
      <c r="B2489" t="s">
        <v>12069</v>
      </c>
      <c r="C2489" s="1">
        <v>44501</v>
      </c>
      <c r="D2489" t="s">
        <v>4171</v>
      </c>
      <c r="E2489" t="s">
        <v>4172</v>
      </c>
      <c r="F2489">
        <v>10</v>
      </c>
      <c r="G2489">
        <v>10</v>
      </c>
      <c r="H2489">
        <v>20</v>
      </c>
      <c r="I2489">
        <v>20</v>
      </c>
      <c r="J2489">
        <v>20</v>
      </c>
      <c r="K2489">
        <v>71</v>
      </c>
      <c r="L2489">
        <v>23</v>
      </c>
      <c r="M2489">
        <v>93</v>
      </c>
      <c r="N2489">
        <v>1</v>
      </c>
      <c r="O2489">
        <v>1</v>
      </c>
      <c r="P2489">
        <v>24.872178819999998</v>
      </c>
      <c r="Q2489">
        <v>503</v>
      </c>
      <c r="R2489">
        <v>1050000</v>
      </c>
      <c r="S2489">
        <v>196216</v>
      </c>
      <c r="T2489">
        <v>0.18687238095238001</v>
      </c>
      <c r="U2489">
        <v>0</v>
      </c>
    </row>
    <row r="2490" spans="1:21" x14ac:dyDescent="0.4">
      <c r="A2490">
        <v>2488</v>
      </c>
      <c r="B2490" t="s">
        <v>12069</v>
      </c>
      <c r="C2490" s="1">
        <v>44501</v>
      </c>
      <c r="D2490" t="s">
        <v>4173</v>
      </c>
      <c r="F2490">
        <v>20</v>
      </c>
      <c r="G2490">
        <v>20</v>
      </c>
      <c r="H2490">
        <v>10</v>
      </c>
      <c r="I2490">
        <v>20</v>
      </c>
      <c r="J2490">
        <v>40</v>
      </c>
      <c r="K2490">
        <v>26</v>
      </c>
      <c r="L2490">
        <v>20</v>
      </c>
      <c r="M2490">
        <v>29</v>
      </c>
      <c r="N2490">
        <v>0</v>
      </c>
      <c r="O2490">
        <v>1</v>
      </c>
      <c r="P2490">
        <v>0</v>
      </c>
      <c r="Q2490">
        <v>1226</v>
      </c>
      <c r="R2490">
        <v>1050000</v>
      </c>
      <c r="S2490">
        <v>85246</v>
      </c>
      <c r="T2490">
        <v>8.1186666666666601E-2</v>
      </c>
      <c r="U2490">
        <v>0</v>
      </c>
    </row>
    <row r="2491" spans="1:21" x14ac:dyDescent="0.4">
      <c r="A2491">
        <v>2489</v>
      </c>
      <c r="B2491" t="s">
        <v>12069</v>
      </c>
      <c r="C2491" s="1">
        <v>44501</v>
      </c>
      <c r="D2491" t="s">
        <v>4174</v>
      </c>
      <c r="E2491" t="s">
        <v>4175</v>
      </c>
      <c r="F2491">
        <v>10</v>
      </c>
      <c r="G2491">
        <v>20</v>
      </c>
      <c r="H2491">
        <v>50</v>
      </c>
      <c r="I2491">
        <v>30</v>
      </c>
      <c r="J2491">
        <v>20</v>
      </c>
      <c r="K2491">
        <v>12</v>
      </c>
      <c r="L2491">
        <v>8</v>
      </c>
      <c r="M2491">
        <v>7</v>
      </c>
      <c r="N2491">
        <v>2</v>
      </c>
      <c r="O2491">
        <v>1</v>
      </c>
      <c r="P2491">
        <v>18.62120226</v>
      </c>
      <c r="Q2491">
        <v>1068</v>
      </c>
      <c r="R2491">
        <v>1050000</v>
      </c>
      <c r="S2491">
        <v>3290982</v>
      </c>
      <c r="T2491">
        <v>3.1342685714285698</v>
      </c>
      <c r="U2491">
        <v>2</v>
      </c>
    </row>
    <row r="2492" spans="1:21" x14ac:dyDescent="0.4">
      <c r="A2492">
        <v>2490</v>
      </c>
      <c r="B2492" t="s">
        <v>12069</v>
      </c>
      <c r="C2492" s="1">
        <v>44501</v>
      </c>
      <c r="D2492" t="s">
        <v>4176</v>
      </c>
      <c r="E2492" t="s">
        <v>4177</v>
      </c>
      <c r="F2492">
        <v>10</v>
      </c>
      <c r="G2492">
        <v>10</v>
      </c>
      <c r="H2492">
        <v>10</v>
      </c>
      <c r="I2492">
        <v>20</v>
      </c>
      <c r="J2492">
        <v>10</v>
      </c>
      <c r="K2492">
        <v>125</v>
      </c>
      <c r="L2492">
        <v>163</v>
      </c>
      <c r="M2492">
        <v>157</v>
      </c>
      <c r="N2492">
        <v>2</v>
      </c>
      <c r="O2492">
        <v>1</v>
      </c>
      <c r="P2492">
        <v>12.35850694</v>
      </c>
      <c r="Q2492">
        <v>944</v>
      </c>
      <c r="R2492">
        <v>1050000</v>
      </c>
      <c r="S2492">
        <v>603969</v>
      </c>
      <c r="T2492">
        <v>0.57520857142857096</v>
      </c>
      <c r="U2492">
        <v>1</v>
      </c>
    </row>
    <row r="2493" spans="1:21" x14ac:dyDescent="0.4">
      <c r="A2493">
        <v>2491</v>
      </c>
      <c r="B2493" t="s">
        <v>12069</v>
      </c>
      <c r="C2493" s="1">
        <v>44501</v>
      </c>
      <c r="D2493" t="s">
        <v>4178</v>
      </c>
      <c r="E2493" t="s">
        <v>4179</v>
      </c>
      <c r="F2493">
        <v>10</v>
      </c>
      <c r="G2493">
        <v>10</v>
      </c>
      <c r="H2493">
        <v>10</v>
      </c>
      <c r="I2493">
        <v>20</v>
      </c>
      <c r="J2493">
        <v>10</v>
      </c>
      <c r="K2493">
        <v>16</v>
      </c>
      <c r="L2493">
        <v>10</v>
      </c>
      <c r="M2493">
        <v>10</v>
      </c>
      <c r="N2493">
        <v>1</v>
      </c>
      <c r="O2493">
        <v>1</v>
      </c>
      <c r="P2493">
        <v>15.63411458</v>
      </c>
      <c r="Q2493">
        <v>485</v>
      </c>
      <c r="R2493">
        <v>1050000</v>
      </c>
      <c r="S2493">
        <v>558824</v>
      </c>
      <c r="T2493">
        <v>0.53221333333333298</v>
      </c>
      <c r="U2493">
        <v>1</v>
      </c>
    </row>
    <row r="2494" spans="1:21" x14ac:dyDescent="0.4">
      <c r="A2494">
        <v>2492</v>
      </c>
      <c r="B2494" t="s">
        <v>12069</v>
      </c>
      <c r="C2494" s="1">
        <v>44501</v>
      </c>
      <c r="D2494" t="s">
        <v>4180</v>
      </c>
      <c r="E2494" t="s">
        <v>4181</v>
      </c>
      <c r="F2494">
        <v>10</v>
      </c>
      <c r="G2494">
        <v>20</v>
      </c>
      <c r="H2494">
        <v>10</v>
      </c>
      <c r="I2494">
        <v>20</v>
      </c>
      <c r="J2494">
        <v>20</v>
      </c>
      <c r="K2494">
        <v>28</v>
      </c>
      <c r="L2494">
        <v>20</v>
      </c>
      <c r="M2494">
        <v>21</v>
      </c>
      <c r="N2494">
        <v>1</v>
      </c>
      <c r="O2494">
        <v>0</v>
      </c>
      <c r="P2494">
        <v>18.010091150000001</v>
      </c>
      <c r="Q2494">
        <v>482</v>
      </c>
      <c r="R2494">
        <v>1050000</v>
      </c>
      <c r="S2494">
        <v>847415</v>
      </c>
      <c r="T2494">
        <v>0.80706190476190398</v>
      </c>
      <c r="U2494">
        <v>1</v>
      </c>
    </row>
    <row r="2495" spans="1:21" x14ac:dyDescent="0.4">
      <c r="A2495">
        <v>2493</v>
      </c>
      <c r="B2495" t="s">
        <v>12069</v>
      </c>
      <c r="C2495" s="1">
        <v>44501</v>
      </c>
      <c r="D2495" t="s">
        <v>4182</v>
      </c>
      <c r="E2495" t="s">
        <v>4183</v>
      </c>
      <c r="F2495">
        <v>10</v>
      </c>
      <c r="G2495">
        <v>10</v>
      </c>
      <c r="H2495">
        <v>10</v>
      </c>
      <c r="I2495">
        <v>20</v>
      </c>
      <c r="J2495">
        <v>10</v>
      </c>
      <c r="K2495">
        <v>50</v>
      </c>
      <c r="L2495">
        <v>52</v>
      </c>
      <c r="M2495">
        <v>45</v>
      </c>
      <c r="N2495">
        <v>1</v>
      </c>
      <c r="O2495">
        <v>1</v>
      </c>
      <c r="P2495">
        <v>4.1534288190000002</v>
      </c>
      <c r="Q2495">
        <v>1030</v>
      </c>
      <c r="R2495">
        <v>1050000</v>
      </c>
      <c r="S2495">
        <v>565359</v>
      </c>
      <c r="T2495">
        <v>0.53843714285714195</v>
      </c>
      <c r="U2495">
        <v>1</v>
      </c>
    </row>
    <row r="2496" spans="1:21" x14ac:dyDescent="0.4">
      <c r="A2496">
        <v>2494</v>
      </c>
      <c r="B2496" t="s">
        <v>12069</v>
      </c>
      <c r="C2496" s="1">
        <v>44501</v>
      </c>
      <c r="D2496" t="s">
        <v>4184</v>
      </c>
      <c r="E2496" t="s">
        <v>4185</v>
      </c>
      <c r="F2496">
        <v>20</v>
      </c>
      <c r="G2496">
        <v>10</v>
      </c>
      <c r="H2496">
        <v>20</v>
      </c>
      <c r="I2496">
        <v>20</v>
      </c>
      <c r="J2496">
        <v>10</v>
      </c>
      <c r="K2496">
        <v>17</v>
      </c>
      <c r="L2496">
        <v>12</v>
      </c>
      <c r="M2496">
        <v>12</v>
      </c>
      <c r="N2496">
        <v>1</v>
      </c>
      <c r="O2496">
        <v>1</v>
      </c>
      <c r="P2496">
        <v>16.728190099999999</v>
      </c>
      <c r="Q2496">
        <v>402</v>
      </c>
      <c r="R2496">
        <v>1050000</v>
      </c>
      <c r="S2496">
        <v>868662</v>
      </c>
      <c r="T2496">
        <v>0.82729714285714195</v>
      </c>
      <c r="U2496">
        <v>1</v>
      </c>
    </row>
    <row r="2497" spans="1:21" x14ac:dyDescent="0.4">
      <c r="A2497">
        <v>2495</v>
      </c>
      <c r="B2497" t="s">
        <v>12069</v>
      </c>
      <c r="C2497" s="1">
        <v>44501</v>
      </c>
      <c r="D2497" t="s">
        <v>4186</v>
      </c>
      <c r="E2497" t="s">
        <v>4187</v>
      </c>
      <c r="F2497">
        <v>10</v>
      </c>
      <c r="G2497">
        <v>10</v>
      </c>
      <c r="H2497">
        <v>20</v>
      </c>
      <c r="I2497">
        <v>20</v>
      </c>
      <c r="J2497">
        <v>10</v>
      </c>
      <c r="K2497">
        <v>15</v>
      </c>
      <c r="L2497">
        <v>11</v>
      </c>
      <c r="M2497">
        <v>11</v>
      </c>
      <c r="N2497">
        <v>1</v>
      </c>
      <c r="O2497">
        <v>1</v>
      </c>
      <c r="P2497">
        <v>7.5416666670000003</v>
      </c>
      <c r="Q2497">
        <v>494</v>
      </c>
      <c r="R2497">
        <v>1050000</v>
      </c>
      <c r="S2497">
        <v>450188</v>
      </c>
      <c r="T2497">
        <v>0.42875047619047602</v>
      </c>
      <c r="U2497">
        <v>1</v>
      </c>
    </row>
    <row r="2498" spans="1:21" x14ac:dyDescent="0.4">
      <c r="A2498">
        <v>2496</v>
      </c>
      <c r="B2498" t="s">
        <v>12069</v>
      </c>
      <c r="C2498" s="1">
        <v>44470</v>
      </c>
      <c r="D2498" t="s">
        <v>4188</v>
      </c>
      <c r="E2498" t="s">
        <v>4189</v>
      </c>
      <c r="F2498">
        <v>20</v>
      </c>
      <c r="G2498">
        <v>10</v>
      </c>
      <c r="H2498">
        <v>40</v>
      </c>
      <c r="I2498">
        <v>20</v>
      </c>
      <c r="J2498">
        <v>20</v>
      </c>
      <c r="K2498">
        <v>12</v>
      </c>
      <c r="L2498">
        <v>6</v>
      </c>
      <c r="M2498">
        <v>9</v>
      </c>
      <c r="N2498">
        <v>0</v>
      </c>
      <c r="O2498">
        <v>1</v>
      </c>
      <c r="P2498">
        <v>21.739691839999999</v>
      </c>
      <c r="Q2498">
        <v>481</v>
      </c>
      <c r="R2498">
        <v>1040000</v>
      </c>
      <c r="S2498">
        <v>628346</v>
      </c>
      <c r="T2498">
        <v>0.60417884615384598</v>
      </c>
      <c r="U2498">
        <v>1</v>
      </c>
    </row>
    <row r="2499" spans="1:21" x14ac:dyDescent="0.4">
      <c r="A2499">
        <v>2497</v>
      </c>
      <c r="B2499" t="s">
        <v>12069</v>
      </c>
      <c r="C2499" s="1">
        <v>44470</v>
      </c>
      <c r="D2499" t="s">
        <v>4190</v>
      </c>
      <c r="F2499">
        <v>10</v>
      </c>
      <c r="G2499">
        <v>10</v>
      </c>
      <c r="H2499">
        <v>10</v>
      </c>
      <c r="I2499">
        <v>30</v>
      </c>
      <c r="J2499">
        <v>10</v>
      </c>
      <c r="K2499">
        <v>21</v>
      </c>
      <c r="L2499">
        <v>18</v>
      </c>
      <c r="M2499">
        <v>25</v>
      </c>
      <c r="N2499">
        <v>0</v>
      </c>
      <c r="O2499">
        <v>1</v>
      </c>
      <c r="P2499">
        <v>0</v>
      </c>
      <c r="Q2499">
        <v>971</v>
      </c>
      <c r="R2499">
        <v>1040000</v>
      </c>
      <c r="S2499">
        <v>946334</v>
      </c>
      <c r="T2499">
        <v>0.90993653846153799</v>
      </c>
      <c r="U2499">
        <v>1</v>
      </c>
    </row>
    <row r="2500" spans="1:21" x14ac:dyDescent="0.4">
      <c r="A2500">
        <v>2498</v>
      </c>
      <c r="B2500" t="s">
        <v>12069</v>
      </c>
      <c r="C2500" s="1">
        <v>44470</v>
      </c>
      <c r="D2500" t="s">
        <v>4191</v>
      </c>
      <c r="E2500" t="s">
        <v>4192</v>
      </c>
      <c r="F2500">
        <v>10</v>
      </c>
      <c r="G2500">
        <v>20</v>
      </c>
      <c r="H2500">
        <v>20</v>
      </c>
      <c r="I2500">
        <v>30</v>
      </c>
      <c r="J2500">
        <v>20</v>
      </c>
      <c r="K2500">
        <v>22</v>
      </c>
      <c r="L2500">
        <v>20</v>
      </c>
      <c r="M2500">
        <v>13</v>
      </c>
      <c r="N2500">
        <v>2</v>
      </c>
      <c r="O2500">
        <v>1</v>
      </c>
      <c r="P2500">
        <v>9.9780815969999992</v>
      </c>
      <c r="Q2500">
        <v>784</v>
      </c>
      <c r="R2500">
        <v>1040000</v>
      </c>
      <c r="S2500">
        <v>1101985</v>
      </c>
      <c r="T2500">
        <v>1.0596009615384601</v>
      </c>
      <c r="U2500">
        <v>1</v>
      </c>
    </row>
    <row r="2501" spans="1:21" x14ac:dyDescent="0.4">
      <c r="A2501">
        <v>2499</v>
      </c>
      <c r="B2501" t="s">
        <v>12069</v>
      </c>
      <c r="C2501" s="1">
        <v>44470</v>
      </c>
      <c r="D2501" t="s">
        <v>4193</v>
      </c>
      <c r="E2501" t="s">
        <v>4194</v>
      </c>
      <c r="F2501">
        <v>10</v>
      </c>
      <c r="G2501">
        <v>10</v>
      </c>
      <c r="H2501">
        <v>40</v>
      </c>
      <c r="I2501">
        <v>20</v>
      </c>
      <c r="J2501">
        <v>10</v>
      </c>
      <c r="K2501">
        <v>6</v>
      </c>
      <c r="L2501">
        <v>6</v>
      </c>
      <c r="M2501">
        <v>8</v>
      </c>
      <c r="N2501">
        <v>0</v>
      </c>
      <c r="O2501">
        <v>1</v>
      </c>
      <c r="P2501">
        <v>15.49479167</v>
      </c>
      <c r="Q2501">
        <v>277</v>
      </c>
      <c r="R2501">
        <v>1040000</v>
      </c>
      <c r="S2501">
        <v>552412</v>
      </c>
      <c r="T2501">
        <v>0.53116538461538398</v>
      </c>
      <c r="U2501">
        <v>1</v>
      </c>
    </row>
    <row r="2502" spans="1:21" x14ac:dyDescent="0.4">
      <c r="A2502">
        <v>2500</v>
      </c>
      <c r="B2502" t="s">
        <v>12069</v>
      </c>
      <c r="C2502" s="1">
        <v>44470</v>
      </c>
      <c r="D2502" t="s">
        <v>4195</v>
      </c>
      <c r="E2502" t="s">
        <v>4196</v>
      </c>
      <c r="F2502">
        <v>10</v>
      </c>
      <c r="G2502">
        <v>20</v>
      </c>
      <c r="H2502">
        <v>20</v>
      </c>
      <c r="I2502">
        <v>50</v>
      </c>
      <c r="J2502">
        <v>10</v>
      </c>
      <c r="K2502">
        <v>84</v>
      </c>
      <c r="L2502">
        <v>42</v>
      </c>
      <c r="M2502">
        <v>47</v>
      </c>
      <c r="N2502">
        <v>2</v>
      </c>
      <c r="O2502">
        <v>0</v>
      </c>
      <c r="P2502">
        <v>12.901909720000001</v>
      </c>
      <c r="Q2502">
        <v>592</v>
      </c>
      <c r="R2502">
        <v>1040000</v>
      </c>
      <c r="S2502">
        <v>902713</v>
      </c>
      <c r="T2502">
        <v>0.86799326923076903</v>
      </c>
      <c r="U2502">
        <v>1</v>
      </c>
    </row>
    <row r="2503" spans="1:21" x14ac:dyDescent="0.4">
      <c r="A2503">
        <v>2501</v>
      </c>
      <c r="B2503" t="s">
        <v>12069</v>
      </c>
      <c r="C2503" s="1">
        <v>44470</v>
      </c>
      <c r="D2503" t="s">
        <v>4197</v>
      </c>
      <c r="E2503" t="s">
        <v>4198</v>
      </c>
      <c r="F2503">
        <v>10</v>
      </c>
      <c r="G2503">
        <v>10</v>
      </c>
      <c r="H2503">
        <v>30</v>
      </c>
      <c r="I2503">
        <v>20</v>
      </c>
      <c r="J2503">
        <v>10</v>
      </c>
      <c r="K2503">
        <v>15</v>
      </c>
      <c r="L2503">
        <v>19</v>
      </c>
      <c r="M2503">
        <v>40</v>
      </c>
      <c r="N2503">
        <v>1</v>
      </c>
      <c r="O2503">
        <v>1</v>
      </c>
      <c r="P2503">
        <v>12.964518229999999</v>
      </c>
      <c r="Q2503">
        <v>540</v>
      </c>
      <c r="R2503">
        <v>1040000</v>
      </c>
      <c r="S2503">
        <v>1275288</v>
      </c>
      <c r="T2503">
        <v>1.2262384615384601</v>
      </c>
      <c r="U2503">
        <v>2</v>
      </c>
    </row>
    <row r="2504" spans="1:21" x14ac:dyDescent="0.4">
      <c r="A2504">
        <v>2502</v>
      </c>
      <c r="B2504" t="s">
        <v>12069</v>
      </c>
      <c r="C2504" s="1">
        <v>44470</v>
      </c>
      <c r="D2504" t="s">
        <v>4199</v>
      </c>
      <c r="E2504" t="s">
        <v>4200</v>
      </c>
      <c r="F2504">
        <v>10</v>
      </c>
      <c r="G2504">
        <v>20</v>
      </c>
      <c r="H2504">
        <v>10</v>
      </c>
      <c r="I2504">
        <v>30</v>
      </c>
      <c r="J2504">
        <v>20</v>
      </c>
      <c r="K2504">
        <v>40</v>
      </c>
      <c r="L2504">
        <v>9</v>
      </c>
      <c r="M2504">
        <v>7</v>
      </c>
      <c r="N2504">
        <v>1</v>
      </c>
      <c r="O2504">
        <v>1</v>
      </c>
      <c r="P2504">
        <v>33.012912329999999</v>
      </c>
      <c r="Q2504">
        <v>486</v>
      </c>
      <c r="R2504">
        <v>1040000</v>
      </c>
      <c r="S2504">
        <v>839309</v>
      </c>
      <c r="T2504">
        <v>0.80702788461538399</v>
      </c>
      <c r="U2504">
        <v>1</v>
      </c>
    </row>
    <row r="2505" spans="1:21" x14ac:dyDescent="0.4">
      <c r="A2505">
        <v>2503</v>
      </c>
      <c r="B2505" t="s">
        <v>12069</v>
      </c>
      <c r="C2505" s="1">
        <v>44470</v>
      </c>
      <c r="D2505" t="s">
        <v>4201</v>
      </c>
      <c r="E2505" t="s">
        <v>4202</v>
      </c>
      <c r="F2505">
        <v>10</v>
      </c>
      <c r="G2505">
        <v>20</v>
      </c>
      <c r="H2505">
        <v>10</v>
      </c>
      <c r="I2505">
        <v>20</v>
      </c>
      <c r="J2505">
        <v>10</v>
      </c>
      <c r="K2505">
        <v>23</v>
      </c>
      <c r="L2505">
        <v>18</v>
      </c>
      <c r="M2505">
        <v>20</v>
      </c>
      <c r="N2505">
        <v>1</v>
      </c>
      <c r="O2505">
        <v>0</v>
      </c>
      <c r="P2505">
        <v>21.924696180000002</v>
      </c>
      <c r="Q2505">
        <v>559</v>
      </c>
      <c r="R2505">
        <v>1040000</v>
      </c>
      <c r="S2505">
        <v>704203</v>
      </c>
      <c r="T2505">
        <v>0.67711826923076901</v>
      </c>
      <c r="U2505">
        <v>1</v>
      </c>
    </row>
    <row r="2506" spans="1:21" x14ac:dyDescent="0.4">
      <c r="A2506">
        <v>2504</v>
      </c>
      <c r="B2506" t="s">
        <v>12069</v>
      </c>
      <c r="C2506" s="1">
        <v>44470</v>
      </c>
      <c r="D2506" t="s">
        <v>4203</v>
      </c>
      <c r="E2506" t="s">
        <v>4204</v>
      </c>
      <c r="F2506">
        <v>10</v>
      </c>
      <c r="G2506">
        <v>10</v>
      </c>
      <c r="H2506">
        <v>20</v>
      </c>
      <c r="I2506">
        <v>20</v>
      </c>
      <c r="J2506">
        <v>10</v>
      </c>
      <c r="K2506">
        <v>27</v>
      </c>
      <c r="L2506">
        <v>18</v>
      </c>
      <c r="M2506">
        <v>15</v>
      </c>
      <c r="N2506">
        <v>1</v>
      </c>
      <c r="O2506">
        <v>1</v>
      </c>
      <c r="P2506">
        <v>10.648111979999999</v>
      </c>
      <c r="Q2506">
        <v>4546</v>
      </c>
      <c r="R2506">
        <v>1040000</v>
      </c>
      <c r="S2506">
        <v>5572172</v>
      </c>
      <c r="T2506">
        <v>5.3578576923076904</v>
      </c>
      <c r="U2506">
        <v>3</v>
      </c>
    </row>
    <row r="2507" spans="1:21" x14ac:dyDescent="0.4">
      <c r="A2507">
        <v>2505</v>
      </c>
      <c r="B2507" t="s">
        <v>12069</v>
      </c>
      <c r="C2507" s="1">
        <v>44470</v>
      </c>
      <c r="D2507" t="s">
        <v>4205</v>
      </c>
      <c r="F2507">
        <v>10</v>
      </c>
      <c r="G2507">
        <v>20</v>
      </c>
      <c r="H2507">
        <v>10</v>
      </c>
      <c r="I2507">
        <v>20</v>
      </c>
      <c r="J2507">
        <v>10</v>
      </c>
      <c r="K2507">
        <v>108</v>
      </c>
      <c r="L2507">
        <v>20</v>
      </c>
      <c r="M2507">
        <v>24</v>
      </c>
      <c r="N2507">
        <v>0</v>
      </c>
      <c r="O2507">
        <v>1</v>
      </c>
      <c r="P2507">
        <v>0</v>
      </c>
      <c r="Q2507">
        <v>1081</v>
      </c>
      <c r="R2507">
        <v>1040000</v>
      </c>
      <c r="S2507">
        <v>151029</v>
      </c>
      <c r="T2507">
        <v>0.14522019230769201</v>
      </c>
      <c r="U2507">
        <v>0</v>
      </c>
    </row>
    <row r="2508" spans="1:21" x14ac:dyDescent="0.4">
      <c r="A2508">
        <v>2506</v>
      </c>
      <c r="B2508" t="s">
        <v>12069</v>
      </c>
      <c r="C2508" s="1">
        <v>44440</v>
      </c>
      <c r="D2508" t="s">
        <v>4206</v>
      </c>
      <c r="E2508" t="s">
        <v>4207</v>
      </c>
      <c r="F2508">
        <v>10</v>
      </c>
      <c r="G2508">
        <v>20</v>
      </c>
      <c r="H2508">
        <v>50</v>
      </c>
      <c r="I2508">
        <v>40</v>
      </c>
      <c r="J2508">
        <v>30</v>
      </c>
      <c r="K2508">
        <v>19</v>
      </c>
      <c r="L2508">
        <v>15</v>
      </c>
      <c r="M2508">
        <v>12</v>
      </c>
      <c r="N2508">
        <v>1</v>
      </c>
      <c r="O2508">
        <v>1</v>
      </c>
      <c r="P2508">
        <v>23.022569440000002</v>
      </c>
      <c r="Q2508">
        <v>1119</v>
      </c>
      <c r="R2508">
        <v>1020000</v>
      </c>
      <c r="S2508">
        <v>376784</v>
      </c>
      <c r="T2508">
        <v>0.36939607843137201</v>
      </c>
      <c r="U2508">
        <v>0</v>
      </c>
    </row>
    <row r="2509" spans="1:21" x14ac:dyDescent="0.4">
      <c r="A2509">
        <v>2507</v>
      </c>
      <c r="B2509" t="s">
        <v>12069</v>
      </c>
      <c r="C2509" s="1">
        <v>44440</v>
      </c>
      <c r="D2509" t="s">
        <v>4208</v>
      </c>
      <c r="E2509" t="s">
        <v>4209</v>
      </c>
      <c r="F2509">
        <v>10</v>
      </c>
      <c r="G2509">
        <v>20</v>
      </c>
      <c r="H2509">
        <v>10</v>
      </c>
      <c r="I2509">
        <v>20</v>
      </c>
      <c r="J2509">
        <v>20</v>
      </c>
      <c r="K2509">
        <v>37</v>
      </c>
      <c r="L2509">
        <v>53</v>
      </c>
      <c r="M2509">
        <v>78</v>
      </c>
      <c r="N2509">
        <v>1</v>
      </c>
      <c r="O2509">
        <v>1</v>
      </c>
      <c r="P2509">
        <v>31.796223959999999</v>
      </c>
      <c r="Q2509">
        <v>557</v>
      </c>
      <c r="R2509">
        <v>1020000</v>
      </c>
      <c r="S2509">
        <v>533728</v>
      </c>
      <c r="T2509">
        <v>0.52326274509803905</v>
      </c>
      <c r="U2509">
        <v>1</v>
      </c>
    </row>
    <row r="2510" spans="1:21" x14ac:dyDescent="0.4">
      <c r="A2510">
        <v>2508</v>
      </c>
      <c r="B2510" t="s">
        <v>12069</v>
      </c>
      <c r="C2510" s="1">
        <v>44440</v>
      </c>
      <c r="D2510" t="s">
        <v>4210</v>
      </c>
      <c r="E2510" t="s">
        <v>4211</v>
      </c>
      <c r="F2510">
        <v>10</v>
      </c>
      <c r="G2510">
        <v>20</v>
      </c>
      <c r="H2510">
        <v>40</v>
      </c>
      <c r="I2510">
        <v>40</v>
      </c>
      <c r="J2510">
        <v>30</v>
      </c>
      <c r="K2510">
        <v>29</v>
      </c>
      <c r="L2510">
        <v>49</v>
      </c>
      <c r="M2510">
        <v>69</v>
      </c>
      <c r="N2510">
        <v>1</v>
      </c>
      <c r="O2510">
        <v>1</v>
      </c>
      <c r="P2510">
        <v>17.635308160000001</v>
      </c>
      <c r="Q2510">
        <v>848</v>
      </c>
      <c r="R2510">
        <v>1020000</v>
      </c>
      <c r="S2510">
        <v>644431</v>
      </c>
      <c r="T2510">
        <v>0.63179509803921496</v>
      </c>
      <c r="U2510">
        <v>1</v>
      </c>
    </row>
    <row r="2511" spans="1:21" x14ac:dyDescent="0.4">
      <c r="A2511">
        <v>2509</v>
      </c>
      <c r="B2511" t="s">
        <v>12069</v>
      </c>
      <c r="C2511" s="1">
        <v>44440</v>
      </c>
      <c r="D2511" t="s">
        <v>4212</v>
      </c>
      <c r="E2511" t="s">
        <v>4213</v>
      </c>
      <c r="F2511">
        <v>10</v>
      </c>
      <c r="G2511">
        <v>10</v>
      </c>
      <c r="H2511">
        <v>10</v>
      </c>
      <c r="I2511">
        <v>20</v>
      </c>
      <c r="J2511">
        <v>10</v>
      </c>
      <c r="K2511">
        <v>242</v>
      </c>
      <c r="L2511">
        <v>243</v>
      </c>
      <c r="M2511">
        <v>245</v>
      </c>
      <c r="N2511">
        <v>1</v>
      </c>
      <c r="O2511">
        <v>0</v>
      </c>
      <c r="P2511">
        <v>25.459309900000001</v>
      </c>
      <c r="Q2511">
        <v>548</v>
      </c>
      <c r="R2511">
        <v>1020000</v>
      </c>
      <c r="S2511">
        <v>354476</v>
      </c>
      <c r="T2511">
        <v>0.34752549019607798</v>
      </c>
      <c r="U2511">
        <v>0</v>
      </c>
    </row>
    <row r="2512" spans="1:21" x14ac:dyDescent="0.4">
      <c r="A2512">
        <v>2510</v>
      </c>
      <c r="B2512" t="s">
        <v>12069</v>
      </c>
      <c r="C2512" s="1">
        <v>44440</v>
      </c>
      <c r="D2512" t="s">
        <v>4214</v>
      </c>
      <c r="E2512" t="s">
        <v>4215</v>
      </c>
      <c r="F2512">
        <v>10</v>
      </c>
      <c r="G2512">
        <v>10</v>
      </c>
      <c r="H2512">
        <v>30</v>
      </c>
      <c r="I2512">
        <v>20</v>
      </c>
      <c r="J2512">
        <v>10</v>
      </c>
      <c r="K2512">
        <v>37</v>
      </c>
      <c r="L2512">
        <v>12</v>
      </c>
      <c r="M2512">
        <v>42</v>
      </c>
      <c r="N2512">
        <v>1</v>
      </c>
      <c r="O2512">
        <v>1</v>
      </c>
      <c r="P2512">
        <v>17.67165799</v>
      </c>
      <c r="Q2512">
        <v>482</v>
      </c>
      <c r="R2512">
        <v>1020000</v>
      </c>
      <c r="S2512">
        <v>285516</v>
      </c>
      <c r="T2512">
        <v>0.27991764705882299</v>
      </c>
      <c r="U2512">
        <v>0</v>
      </c>
    </row>
    <row r="2513" spans="1:21" x14ac:dyDescent="0.4">
      <c r="A2513">
        <v>2511</v>
      </c>
      <c r="B2513" t="s">
        <v>12069</v>
      </c>
      <c r="C2513" s="1">
        <v>44440</v>
      </c>
      <c r="D2513" t="s">
        <v>4216</v>
      </c>
      <c r="E2513" t="s">
        <v>4217</v>
      </c>
      <c r="F2513">
        <v>10</v>
      </c>
      <c r="G2513">
        <v>20</v>
      </c>
      <c r="H2513">
        <v>40</v>
      </c>
      <c r="I2513">
        <v>20</v>
      </c>
      <c r="J2513">
        <v>10</v>
      </c>
      <c r="K2513">
        <v>15</v>
      </c>
      <c r="L2513">
        <v>16</v>
      </c>
      <c r="M2513">
        <v>22</v>
      </c>
      <c r="N2513">
        <v>2</v>
      </c>
      <c r="O2513">
        <v>1</v>
      </c>
      <c r="P2513">
        <v>20.071397569999998</v>
      </c>
      <c r="Q2513">
        <v>528</v>
      </c>
      <c r="R2513">
        <v>1020000</v>
      </c>
      <c r="S2513">
        <v>269690</v>
      </c>
      <c r="T2513">
        <v>0.26440196078431299</v>
      </c>
      <c r="U2513">
        <v>0</v>
      </c>
    </row>
    <row r="2514" spans="1:21" x14ac:dyDescent="0.4">
      <c r="A2514">
        <v>2512</v>
      </c>
      <c r="B2514" t="s">
        <v>12069</v>
      </c>
      <c r="C2514" s="1">
        <v>44440</v>
      </c>
      <c r="D2514" t="s">
        <v>4218</v>
      </c>
      <c r="E2514" t="s">
        <v>4219</v>
      </c>
      <c r="F2514">
        <v>10</v>
      </c>
      <c r="G2514">
        <v>10</v>
      </c>
      <c r="H2514">
        <v>10</v>
      </c>
      <c r="I2514">
        <v>20</v>
      </c>
      <c r="J2514">
        <v>10</v>
      </c>
      <c r="K2514">
        <v>51</v>
      </c>
      <c r="L2514">
        <v>93</v>
      </c>
      <c r="M2514">
        <v>86</v>
      </c>
      <c r="N2514">
        <v>1</v>
      </c>
      <c r="O2514">
        <v>0</v>
      </c>
      <c r="P2514">
        <v>15.680881080000001</v>
      </c>
      <c r="Q2514">
        <v>500</v>
      </c>
      <c r="R2514">
        <v>1020000</v>
      </c>
      <c r="S2514">
        <v>643205</v>
      </c>
      <c r="T2514">
        <v>0.63059313725490196</v>
      </c>
      <c r="U2514">
        <v>1</v>
      </c>
    </row>
    <row r="2515" spans="1:21" x14ac:dyDescent="0.4">
      <c r="A2515">
        <v>2513</v>
      </c>
      <c r="B2515" t="s">
        <v>12069</v>
      </c>
      <c r="C2515" s="1">
        <v>44440</v>
      </c>
      <c r="D2515" t="s">
        <v>4220</v>
      </c>
      <c r="E2515" t="s">
        <v>4221</v>
      </c>
      <c r="F2515">
        <v>20</v>
      </c>
      <c r="G2515">
        <v>10</v>
      </c>
      <c r="H2515">
        <v>50</v>
      </c>
      <c r="I2515">
        <v>20</v>
      </c>
      <c r="J2515">
        <v>30</v>
      </c>
      <c r="K2515">
        <v>93</v>
      </c>
      <c r="L2515">
        <v>20</v>
      </c>
      <c r="M2515">
        <v>22</v>
      </c>
      <c r="N2515">
        <v>2</v>
      </c>
      <c r="O2515">
        <v>1</v>
      </c>
      <c r="P2515">
        <v>7.9671223959999997</v>
      </c>
      <c r="Q2515">
        <v>500</v>
      </c>
      <c r="R2515">
        <v>1020000</v>
      </c>
      <c r="S2515">
        <v>698474</v>
      </c>
      <c r="T2515">
        <v>0.68477843137254901</v>
      </c>
      <c r="U2515">
        <v>1</v>
      </c>
    </row>
    <row r="2516" spans="1:21" x14ac:dyDescent="0.4">
      <c r="A2516">
        <v>2514</v>
      </c>
      <c r="B2516" t="s">
        <v>12069</v>
      </c>
      <c r="C2516" s="1">
        <v>44409</v>
      </c>
      <c r="D2516" t="s">
        <v>4222</v>
      </c>
      <c r="E2516" t="s">
        <v>4223</v>
      </c>
      <c r="F2516">
        <v>10</v>
      </c>
      <c r="G2516">
        <v>10</v>
      </c>
      <c r="H2516">
        <v>10</v>
      </c>
      <c r="I2516">
        <v>20</v>
      </c>
      <c r="J2516">
        <v>10</v>
      </c>
      <c r="K2516">
        <v>17</v>
      </c>
      <c r="L2516">
        <v>8</v>
      </c>
      <c r="M2516">
        <v>11</v>
      </c>
      <c r="N2516">
        <v>1</v>
      </c>
      <c r="O2516">
        <v>1</v>
      </c>
      <c r="P2516">
        <v>26.180772569999998</v>
      </c>
      <c r="Q2516">
        <v>498</v>
      </c>
      <c r="R2516">
        <v>1000000</v>
      </c>
      <c r="S2516">
        <v>707673</v>
      </c>
      <c r="T2516">
        <v>0.707673</v>
      </c>
      <c r="U2516">
        <v>1</v>
      </c>
    </row>
    <row r="2517" spans="1:21" x14ac:dyDescent="0.4">
      <c r="A2517">
        <v>2515</v>
      </c>
      <c r="B2517" t="s">
        <v>12069</v>
      </c>
      <c r="C2517" s="1">
        <v>44409</v>
      </c>
      <c r="D2517" t="s">
        <v>4224</v>
      </c>
      <c r="E2517" t="s">
        <v>4225</v>
      </c>
      <c r="F2517">
        <v>10</v>
      </c>
      <c r="G2517">
        <v>10</v>
      </c>
      <c r="H2517">
        <v>20</v>
      </c>
      <c r="I2517">
        <v>10</v>
      </c>
      <c r="J2517">
        <v>10</v>
      </c>
      <c r="K2517">
        <v>26</v>
      </c>
      <c r="L2517">
        <v>19</v>
      </c>
      <c r="M2517">
        <v>18</v>
      </c>
      <c r="N2517">
        <v>1</v>
      </c>
      <c r="O2517">
        <v>1</v>
      </c>
      <c r="P2517">
        <v>12.360894099999999</v>
      </c>
      <c r="Q2517">
        <v>395</v>
      </c>
      <c r="R2517">
        <v>1000000</v>
      </c>
      <c r="S2517">
        <v>593344</v>
      </c>
      <c r="T2517">
        <v>0.59334399999999998</v>
      </c>
      <c r="U2517">
        <v>1</v>
      </c>
    </row>
    <row r="2518" spans="1:21" x14ac:dyDescent="0.4">
      <c r="A2518">
        <v>2516</v>
      </c>
      <c r="B2518" t="s">
        <v>12069</v>
      </c>
      <c r="C2518" s="1">
        <v>44409</v>
      </c>
      <c r="D2518" t="s">
        <v>4226</v>
      </c>
      <c r="E2518" t="s">
        <v>4227</v>
      </c>
      <c r="F2518">
        <v>10</v>
      </c>
      <c r="G2518">
        <v>10</v>
      </c>
      <c r="H2518">
        <v>20</v>
      </c>
      <c r="I2518">
        <v>20</v>
      </c>
      <c r="J2518">
        <v>10</v>
      </c>
      <c r="K2518">
        <v>8</v>
      </c>
      <c r="L2518">
        <v>48</v>
      </c>
      <c r="M2518">
        <v>105</v>
      </c>
      <c r="N2518">
        <v>1</v>
      </c>
      <c r="O2518">
        <v>1</v>
      </c>
      <c r="P2518">
        <v>11.167426219999999</v>
      </c>
      <c r="Q2518">
        <v>579</v>
      </c>
      <c r="R2518">
        <v>1000000</v>
      </c>
      <c r="S2518">
        <v>643727</v>
      </c>
      <c r="T2518">
        <v>0.64372700000000005</v>
      </c>
      <c r="U2518">
        <v>1</v>
      </c>
    </row>
    <row r="2519" spans="1:21" x14ac:dyDescent="0.4">
      <c r="A2519">
        <v>2517</v>
      </c>
      <c r="B2519" t="s">
        <v>12069</v>
      </c>
      <c r="C2519" s="1">
        <v>44409</v>
      </c>
      <c r="D2519" t="s">
        <v>4228</v>
      </c>
      <c r="E2519" t="s">
        <v>4229</v>
      </c>
      <c r="F2519">
        <v>10</v>
      </c>
      <c r="G2519">
        <v>20</v>
      </c>
      <c r="H2519">
        <v>20</v>
      </c>
      <c r="I2519">
        <v>30</v>
      </c>
      <c r="J2519">
        <v>30</v>
      </c>
      <c r="K2519">
        <v>72</v>
      </c>
      <c r="L2519">
        <v>40</v>
      </c>
      <c r="M2519">
        <v>43</v>
      </c>
      <c r="N2519">
        <v>1</v>
      </c>
      <c r="O2519">
        <v>1</v>
      </c>
      <c r="P2519">
        <v>29.981336809999998</v>
      </c>
      <c r="Q2519">
        <v>493</v>
      </c>
      <c r="R2519">
        <v>1000000</v>
      </c>
      <c r="S2519">
        <v>831385</v>
      </c>
      <c r="T2519">
        <v>0.83138500000000004</v>
      </c>
      <c r="U2519">
        <v>1</v>
      </c>
    </row>
    <row r="2520" spans="1:21" x14ac:dyDescent="0.4">
      <c r="A2520">
        <v>2518</v>
      </c>
      <c r="B2520" t="s">
        <v>12069</v>
      </c>
      <c r="C2520" s="1">
        <v>44409</v>
      </c>
      <c r="D2520" t="s">
        <v>4230</v>
      </c>
      <c r="E2520" t="s">
        <v>4231</v>
      </c>
      <c r="F2520">
        <v>10</v>
      </c>
      <c r="G2520">
        <v>10</v>
      </c>
      <c r="H2520">
        <v>10</v>
      </c>
      <c r="I2520">
        <v>20</v>
      </c>
      <c r="J2520">
        <v>20</v>
      </c>
      <c r="K2520">
        <v>43</v>
      </c>
      <c r="L2520">
        <v>10</v>
      </c>
      <c r="M2520">
        <v>18</v>
      </c>
      <c r="N2520">
        <v>1</v>
      </c>
      <c r="O2520">
        <v>1</v>
      </c>
      <c r="P2520">
        <v>15.878363719999999</v>
      </c>
      <c r="Q2520">
        <v>520</v>
      </c>
      <c r="R2520">
        <v>1000000</v>
      </c>
      <c r="S2520">
        <v>1067820</v>
      </c>
      <c r="T2520">
        <v>1.06782</v>
      </c>
      <c r="U2520">
        <v>1</v>
      </c>
    </row>
    <row r="2521" spans="1:21" x14ac:dyDescent="0.4">
      <c r="A2521">
        <v>2519</v>
      </c>
      <c r="B2521" t="s">
        <v>12069</v>
      </c>
      <c r="C2521" s="1">
        <v>44409</v>
      </c>
      <c r="D2521" t="s">
        <v>4232</v>
      </c>
      <c r="E2521" t="s">
        <v>4233</v>
      </c>
      <c r="F2521">
        <v>10</v>
      </c>
      <c r="G2521">
        <v>10</v>
      </c>
      <c r="H2521">
        <v>20</v>
      </c>
      <c r="I2521">
        <v>20</v>
      </c>
      <c r="J2521">
        <v>20</v>
      </c>
      <c r="K2521">
        <v>22</v>
      </c>
      <c r="L2521">
        <v>15</v>
      </c>
      <c r="M2521">
        <v>19</v>
      </c>
      <c r="N2521">
        <v>1</v>
      </c>
      <c r="O2521">
        <v>1</v>
      </c>
      <c r="P2521">
        <v>20.600151910000001</v>
      </c>
      <c r="Q2521">
        <v>482</v>
      </c>
      <c r="R2521">
        <v>1000000</v>
      </c>
      <c r="S2521">
        <v>1008525</v>
      </c>
      <c r="T2521">
        <v>1.0085249999999999</v>
      </c>
      <c r="U2521">
        <v>1</v>
      </c>
    </row>
    <row r="2522" spans="1:21" x14ac:dyDescent="0.4">
      <c r="A2522">
        <v>2520</v>
      </c>
      <c r="B2522" t="s">
        <v>12069</v>
      </c>
      <c r="C2522" s="1">
        <v>44409</v>
      </c>
      <c r="D2522" t="s">
        <v>4234</v>
      </c>
      <c r="E2522" t="s">
        <v>4235</v>
      </c>
      <c r="F2522">
        <v>10</v>
      </c>
      <c r="G2522">
        <v>10</v>
      </c>
      <c r="H2522">
        <v>20</v>
      </c>
      <c r="I2522">
        <v>20</v>
      </c>
      <c r="J2522">
        <v>10</v>
      </c>
      <c r="K2522">
        <v>21</v>
      </c>
      <c r="L2522">
        <v>21</v>
      </c>
      <c r="M2522">
        <v>77</v>
      </c>
      <c r="N2522">
        <v>2</v>
      </c>
      <c r="O2522">
        <v>1</v>
      </c>
      <c r="P2522">
        <v>9.7291666669999994</v>
      </c>
      <c r="Q2522">
        <v>679</v>
      </c>
      <c r="R2522">
        <v>1000000</v>
      </c>
      <c r="S2522">
        <v>514517</v>
      </c>
      <c r="T2522">
        <v>0.514517</v>
      </c>
      <c r="U2522">
        <v>1</v>
      </c>
    </row>
    <row r="2523" spans="1:21" x14ac:dyDescent="0.4">
      <c r="A2523">
        <v>2521</v>
      </c>
      <c r="B2523" t="s">
        <v>12069</v>
      </c>
      <c r="C2523" s="1">
        <v>44409</v>
      </c>
      <c r="D2523" t="s">
        <v>4236</v>
      </c>
      <c r="E2523" t="s">
        <v>4237</v>
      </c>
      <c r="F2523">
        <v>10</v>
      </c>
      <c r="G2523">
        <v>10</v>
      </c>
      <c r="H2523">
        <v>40</v>
      </c>
      <c r="I2523">
        <v>20</v>
      </c>
      <c r="J2523">
        <v>10</v>
      </c>
      <c r="K2523">
        <v>15</v>
      </c>
      <c r="L2523">
        <v>14</v>
      </c>
      <c r="M2523">
        <v>17</v>
      </c>
      <c r="N2523">
        <v>1</v>
      </c>
      <c r="O2523">
        <v>1</v>
      </c>
      <c r="P2523">
        <v>8.5569661460000006</v>
      </c>
      <c r="Q2523">
        <v>329</v>
      </c>
      <c r="R2523">
        <v>1000000</v>
      </c>
      <c r="S2523">
        <v>2368243</v>
      </c>
      <c r="T2523">
        <v>2.3682430000000001</v>
      </c>
      <c r="U2523">
        <v>2</v>
      </c>
    </row>
    <row r="2524" spans="1:21" x14ac:dyDescent="0.4">
      <c r="A2524">
        <v>2522</v>
      </c>
      <c r="B2524" t="s">
        <v>12069</v>
      </c>
      <c r="C2524" s="1">
        <v>44409</v>
      </c>
      <c r="D2524" t="s">
        <v>4238</v>
      </c>
      <c r="E2524" t="s">
        <v>4239</v>
      </c>
      <c r="F2524">
        <v>20</v>
      </c>
      <c r="G2524">
        <v>20</v>
      </c>
      <c r="H2524">
        <v>50</v>
      </c>
      <c r="I2524">
        <v>20</v>
      </c>
      <c r="J2524">
        <v>30</v>
      </c>
      <c r="K2524">
        <v>91</v>
      </c>
      <c r="L2524">
        <v>82</v>
      </c>
      <c r="M2524">
        <v>55</v>
      </c>
      <c r="N2524">
        <v>2</v>
      </c>
      <c r="O2524">
        <v>1</v>
      </c>
      <c r="P2524">
        <v>14.603841149999999</v>
      </c>
      <c r="Q2524">
        <v>4019</v>
      </c>
      <c r="R2524">
        <v>1000000</v>
      </c>
      <c r="S2524">
        <v>2305686</v>
      </c>
      <c r="T2524">
        <v>2.3056860000000001</v>
      </c>
      <c r="U2524">
        <v>2</v>
      </c>
    </row>
    <row r="2525" spans="1:21" x14ac:dyDescent="0.4">
      <c r="A2525">
        <v>2523</v>
      </c>
      <c r="B2525" t="s">
        <v>12069</v>
      </c>
      <c r="C2525" s="1">
        <v>44409</v>
      </c>
      <c r="D2525" t="s">
        <v>4240</v>
      </c>
      <c r="E2525" t="s">
        <v>4241</v>
      </c>
      <c r="F2525">
        <v>10</v>
      </c>
      <c r="G2525">
        <v>10</v>
      </c>
      <c r="H2525">
        <v>20</v>
      </c>
      <c r="I2525">
        <v>10</v>
      </c>
      <c r="J2525">
        <v>10</v>
      </c>
      <c r="K2525">
        <v>37</v>
      </c>
      <c r="L2525">
        <v>40</v>
      </c>
      <c r="M2525">
        <v>97</v>
      </c>
      <c r="N2525">
        <v>1</v>
      </c>
      <c r="O2525">
        <v>1</v>
      </c>
      <c r="P2525">
        <v>13.15104167</v>
      </c>
      <c r="Q2525">
        <v>482</v>
      </c>
      <c r="R2525">
        <v>1000000</v>
      </c>
      <c r="S2525">
        <v>2429086</v>
      </c>
      <c r="T2525">
        <v>2.4290859999999999</v>
      </c>
      <c r="U2525">
        <v>2</v>
      </c>
    </row>
    <row r="2526" spans="1:21" x14ac:dyDescent="0.4">
      <c r="A2526">
        <v>2524</v>
      </c>
      <c r="B2526" t="s">
        <v>12069</v>
      </c>
      <c r="C2526" s="1">
        <v>44409</v>
      </c>
      <c r="D2526" t="s">
        <v>4242</v>
      </c>
      <c r="E2526" t="s">
        <v>4243</v>
      </c>
      <c r="F2526">
        <v>10</v>
      </c>
      <c r="G2526">
        <v>10</v>
      </c>
      <c r="H2526">
        <v>20</v>
      </c>
      <c r="I2526">
        <v>10</v>
      </c>
      <c r="J2526">
        <v>10</v>
      </c>
      <c r="K2526">
        <v>24</v>
      </c>
      <c r="L2526">
        <v>22</v>
      </c>
      <c r="M2526">
        <v>21</v>
      </c>
      <c r="N2526">
        <v>1</v>
      </c>
      <c r="O2526">
        <v>1</v>
      </c>
      <c r="P2526">
        <v>23.273111979999999</v>
      </c>
      <c r="Q2526">
        <v>481</v>
      </c>
      <c r="R2526">
        <v>1000000</v>
      </c>
      <c r="S2526">
        <v>493193</v>
      </c>
      <c r="T2526">
        <v>0.49319299999999999</v>
      </c>
      <c r="U2526">
        <v>1</v>
      </c>
    </row>
    <row r="2527" spans="1:21" x14ac:dyDescent="0.4">
      <c r="A2527">
        <v>2525</v>
      </c>
      <c r="B2527" t="s">
        <v>12069</v>
      </c>
      <c r="C2527" s="1">
        <v>44409</v>
      </c>
      <c r="D2527" t="s">
        <v>4244</v>
      </c>
      <c r="E2527" t="s">
        <v>4245</v>
      </c>
      <c r="F2527">
        <v>10</v>
      </c>
      <c r="G2527">
        <v>20</v>
      </c>
      <c r="H2527">
        <v>40</v>
      </c>
      <c r="I2527">
        <v>20</v>
      </c>
      <c r="J2527">
        <v>20</v>
      </c>
      <c r="K2527">
        <v>23</v>
      </c>
      <c r="L2527">
        <v>18</v>
      </c>
      <c r="M2527">
        <v>21</v>
      </c>
      <c r="N2527">
        <v>2</v>
      </c>
      <c r="O2527">
        <v>1</v>
      </c>
      <c r="P2527">
        <v>9.6168619789999994</v>
      </c>
      <c r="Q2527">
        <v>988</v>
      </c>
      <c r="R2527">
        <v>1000000</v>
      </c>
      <c r="S2527">
        <v>646932</v>
      </c>
      <c r="T2527">
        <v>0.64693199999999995</v>
      </c>
      <c r="U2527">
        <v>1</v>
      </c>
    </row>
    <row r="2528" spans="1:21" x14ac:dyDescent="0.4">
      <c r="A2528">
        <v>2526</v>
      </c>
      <c r="B2528" t="s">
        <v>12069</v>
      </c>
      <c r="C2528" s="1">
        <v>44409</v>
      </c>
      <c r="D2528" t="s">
        <v>4246</v>
      </c>
      <c r="E2528" t="s">
        <v>4247</v>
      </c>
      <c r="F2528">
        <v>10</v>
      </c>
      <c r="G2528">
        <v>10</v>
      </c>
      <c r="H2528">
        <v>20</v>
      </c>
      <c r="I2528">
        <v>20</v>
      </c>
      <c r="J2528">
        <v>20</v>
      </c>
      <c r="K2528">
        <v>73</v>
      </c>
      <c r="L2528">
        <v>35</v>
      </c>
      <c r="M2528">
        <v>17</v>
      </c>
      <c r="N2528">
        <v>2</v>
      </c>
      <c r="O2528">
        <v>0</v>
      </c>
      <c r="P2528">
        <v>11.24088542</v>
      </c>
      <c r="Q2528">
        <v>342</v>
      </c>
      <c r="R2528">
        <v>1000000</v>
      </c>
      <c r="S2528">
        <v>661240</v>
      </c>
      <c r="T2528">
        <v>0.66124000000000005</v>
      </c>
      <c r="U2528">
        <v>1</v>
      </c>
    </row>
    <row r="2529" spans="1:21" x14ac:dyDescent="0.4">
      <c r="A2529">
        <v>2527</v>
      </c>
      <c r="B2529" t="s">
        <v>12069</v>
      </c>
      <c r="C2529" s="1">
        <v>44378</v>
      </c>
      <c r="D2529" t="s">
        <v>4248</v>
      </c>
      <c r="E2529" t="s">
        <v>4249</v>
      </c>
      <c r="F2529">
        <v>10</v>
      </c>
      <c r="G2529">
        <v>10</v>
      </c>
      <c r="H2529">
        <v>10</v>
      </c>
      <c r="I2529">
        <v>20</v>
      </c>
      <c r="J2529">
        <v>20</v>
      </c>
      <c r="K2529">
        <v>45</v>
      </c>
      <c r="L2529">
        <v>15</v>
      </c>
      <c r="M2529">
        <v>17</v>
      </c>
      <c r="N2529">
        <v>2</v>
      </c>
      <c r="O2529">
        <v>0</v>
      </c>
      <c r="P2529">
        <v>10.15549045</v>
      </c>
      <c r="Q2529">
        <v>426</v>
      </c>
      <c r="R2529">
        <v>986000</v>
      </c>
      <c r="S2529">
        <v>351681</v>
      </c>
      <c r="T2529">
        <v>0.35667444219066902</v>
      </c>
      <c r="U2529">
        <v>0</v>
      </c>
    </row>
    <row r="2530" spans="1:21" x14ac:dyDescent="0.4">
      <c r="A2530">
        <v>2528</v>
      </c>
      <c r="B2530" t="s">
        <v>12069</v>
      </c>
      <c r="C2530" s="1">
        <v>44378</v>
      </c>
      <c r="D2530" t="s">
        <v>4250</v>
      </c>
      <c r="E2530" t="s">
        <v>4251</v>
      </c>
      <c r="F2530">
        <v>20</v>
      </c>
      <c r="G2530">
        <v>20</v>
      </c>
      <c r="H2530">
        <v>50</v>
      </c>
      <c r="I2530">
        <v>20</v>
      </c>
      <c r="J2530">
        <v>10</v>
      </c>
      <c r="K2530">
        <v>22</v>
      </c>
      <c r="L2530">
        <v>21</v>
      </c>
      <c r="M2530">
        <v>18</v>
      </c>
      <c r="N2530">
        <v>1</v>
      </c>
      <c r="O2530">
        <v>1</v>
      </c>
      <c r="P2530">
        <v>27.186306420000001</v>
      </c>
      <c r="Q2530">
        <v>1895</v>
      </c>
      <c r="R2530">
        <v>986000</v>
      </c>
      <c r="S2530">
        <v>2349137</v>
      </c>
      <c r="T2530">
        <v>2.38249188640973</v>
      </c>
      <c r="U2530">
        <v>2</v>
      </c>
    </row>
    <row r="2531" spans="1:21" x14ac:dyDescent="0.4">
      <c r="A2531">
        <v>2529</v>
      </c>
      <c r="B2531" t="s">
        <v>12069</v>
      </c>
      <c r="C2531" s="1">
        <v>44378</v>
      </c>
      <c r="D2531" t="s">
        <v>4252</v>
      </c>
      <c r="E2531" t="s">
        <v>4253</v>
      </c>
      <c r="F2531">
        <v>10</v>
      </c>
      <c r="G2531">
        <v>10</v>
      </c>
      <c r="H2531">
        <v>20</v>
      </c>
      <c r="I2531">
        <v>20</v>
      </c>
      <c r="J2531">
        <v>10</v>
      </c>
      <c r="K2531">
        <v>244</v>
      </c>
      <c r="L2531">
        <v>236</v>
      </c>
      <c r="M2531">
        <v>235</v>
      </c>
      <c r="N2531">
        <v>2</v>
      </c>
      <c r="O2531">
        <v>1</v>
      </c>
      <c r="P2531">
        <v>14.90256076</v>
      </c>
      <c r="Q2531">
        <v>287</v>
      </c>
      <c r="R2531">
        <v>986000</v>
      </c>
      <c r="S2531">
        <v>586647</v>
      </c>
      <c r="T2531">
        <v>0.59497667342799099</v>
      </c>
      <c r="U2531">
        <v>1</v>
      </c>
    </row>
    <row r="2532" spans="1:21" x14ac:dyDescent="0.4">
      <c r="A2532">
        <v>2530</v>
      </c>
      <c r="B2532" t="s">
        <v>12069</v>
      </c>
      <c r="C2532" s="1">
        <v>44378</v>
      </c>
      <c r="D2532" t="s">
        <v>4254</v>
      </c>
      <c r="E2532" t="s">
        <v>4255</v>
      </c>
      <c r="F2532">
        <v>10</v>
      </c>
      <c r="G2532">
        <v>10</v>
      </c>
      <c r="H2532">
        <v>30</v>
      </c>
      <c r="I2532">
        <v>20</v>
      </c>
      <c r="J2532">
        <v>10</v>
      </c>
      <c r="K2532">
        <v>47</v>
      </c>
      <c r="L2532">
        <v>52</v>
      </c>
      <c r="M2532">
        <v>48</v>
      </c>
      <c r="N2532">
        <v>1</v>
      </c>
      <c r="O2532">
        <v>2</v>
      </c>
      <c r="P2532">
        <v>15.97558594</v>
      </c>
      <c r="Q2532">
        <v>1566</v>
      </c>
      <c r="R2532">
        <v>986000</v>
      </c>
      <c r="S2532">
        <v>325467</v>
      </c>
      <c r="T2532">
        <v>0.33008823529411702</v>
      </c>
      <c r="U2532">
        <v>0</v>
      </c>
    </row>
    <row r="2533" spans="1:21" x14ac:dyDescent="0.4">
      <c r="A2533">
        <v>2531</v>
      </c>
      <c r="B2533" t="s">
        <v>12069</v>
      </c>
      <c r="C2533" s="1">
        <v>44378</v>
      </c>
      <c r="D2533" t="s">
        <v>4256</v>
      </c>
      <c r="E2533" t="s">
        <v>4257</v>
      </c>
      <c r="F2533">
        <v>10</v>
      </c>
      <c r="G2533">
        <v>10</v>
      </c>
      <c r="H2533">
        <v>10</v>
      </c>
      <c r="I2533">
        <v>20</v>
      </c>
      <c r="J2533">
        <v>20</v>
      </c>
      <c r="K2533">
        <v>220</v>
      </c>
      <c r="L2533">
        <v>23</v>
      </c>
      <c r="M2533">
        <v>30</v>
      </c>
      <c r="N2533">
        <v>1</v>
      </c>
      <c r="O2533">
        <v>1</v>
      </c>
      <c r="P2533">
        <v>33.346462670000001</v>
      </c>
      <c r="Q2533">
        <v>244</v>
      </c>
      <c r="R2533">
        <v>986000</v>
      </c>
      <c r="S2533">
        <v>714943</v>
      </c>
      <c r="T2533">
        <v>0.72509432048681499</v>
      </c>
      <c r="U2533">
        <v>1</v>
      </c>
    </row>
    <row r="2534" spans="1:21" x14ac:dyDescent="0.4">
      <c r="A2534">
        <v>2532</v>
      </c>
      <c r="B2534" t="s">
        <v>12069</v>
      </c>
      <c r="C2534" s="1">
        <v>44378</v>
      </c>
      <c r="D2534" t="s">
        <v>4258</v>
      </c>
      <c r="E2534" t="s">
        <v>4259</v>
      </c>
      <c r="F2534">
        <v>10</v>
      </c>
      <c r="G2534">
        <v>10</v>
      </c>
      <c r="H2534">
        <v>10</v>
      </c>
      <c r="I2534">
        <v>20</v>
      </c>
      <c r="J2534">
        <v>10</v>
      </c>
      <c r="K2534">
        <v>36</v>
      </c>
      <c r="L2534">
        <v>56</v>
      </c>
      <c r="M2534">
        <v>80</v>
      </c>
      <c r="N2534">
        <v>1</v>
      </c>
      <c r="O2534">
        <v>2</v>
      </c>
      <c r="P2534">
        <v>13.39344618</v>
      </c>
      <c r="Q2534">
        <v>306</v>
      </c>
      <c r="R2534">
        <v>986000</v>
      </c>
      <c r="S2534">
        <v>96194</v>
      </c>
      <c r="T2534">
        <v>9.7559837728194695E-2</v>
      </c>
      <c r="U2534">
        <v>0</v>
      </c>
    </row>
    <row r="2535" spans="1:21" x14ac:dyDescent="0.4">
      <c r="A2535">
        <v>2533</v>
      </c>
      <c r="B2535" t="s">
        <v>12069</v>
      </c>
      <c r="C2535" s="1">
        <v>44378</v>
      </c>
      <c r="D2535" t="s">
        <v>4260</v>
      </c>
      <c r="E2535" t="s">
        <v>4261</v>
      </c>
      <c r="F2535">
        <v>10</v>
      </c>
      <c r="G2535">
        <v>10</v>
      </c>
      <c r="H2535">
        <v>10</v>
      </c>
      <c r="I2535">
        <v>20</v>
      </c>
      <c r="J2535">
        <v>20</v>
      </c>
      <c r="K2535">
        <v>100</v>
      </c>
      <c r="L2535">
        <v>20</v>
      </c>
      <c r="M2535">
        <v>25</v>
      </c>
      <c r="N2535">
        <v>1</v>
      </c>
      <c r="O2535">
        <v>1</v>
      </c>
      <c r="P2535">
        <v>27.301323780000001</v>
      </c>
      <c r="Q2535">
        <v>263</v>
      </c>
      <c r="R2535">
        <v>986000</v>
      </c>
      <c r="S2535">
        <v>114322</v>
      </c>
      <c r="T2535">
        <v>0.11594523326572</v>
      </c>
      <c r="U2535">
        <v>0</v>
      </c>
    </row>
    <row r="2536" spans="1:21" x14ac:dyDescent="0.4">
      <c r="A2536">
        <v>2534</v>
      </c>
      <c r="B2536" t="s">
        <v>12069</v>
      </c>
      <c r="C2536" s="1">
        <v>44378</v>
      </c>
      <c r="D2536" t="s">
        <v>4262</v>
      </c>
      <c r="E2536" t="s">
        <v>4263</v>
      </c>
      <c r="F2536">
        <v>10</v>
      </c>
      <c r="G2536">
        <v>20</v>
      </c>
      <c r="H2536">
        <v>10</v>
      </c>
      <c r="I2536">
        <v>20</v>
      </c>
      <c r="J2536">
        <v>20</v>
      </c>
      <c r="K2536">
        <v>221</v>
      </c>
      <c r="L2536">
        <v>16</v>
      </c>
      <c r="M2536">
        <v>24</v>
      </c>
      <c r="N2536">
        <v>1</v>
      </c>
      <c r="O2536">
        <v>1</v>
      </c>
      <c r="P2536">
        <v>37.836805560000002</v>
      </c>
      <c r="Q2536">
        <v>481</v>
      </c>
      <c r="R2536">
        <v>986000</v>
      </c>
      <c r="S2536">
        <v>663879</v>
      </c>
      <c r="T2536">
        <v>0.673305273833671</v>
      </c>
      <c r="U2536">
        <v>1</v>
      </c>
    </row>
    <row r="2537" spans="1:21" x14ac:dyDescent="0.4">
      <c r="A2537">
        <v>2535</v>
      </c>
      <c r="B2537" t="s">
        <v>12069</v>
      </c>
      <c r="C2537" s="1">
        <v>44348</v>
      </c>
      <c r="D2537" t="s">
        <v>4264</v>
      </c>
      <c r="E2537" t="s">
        <v>4265</v>
      </c>
      <c r="F2537">
        <v>10</v>
      </c>
      <c r="G2537">
        <v>10</v>
      </c>
      <c r="H2537">
        <v>40</v>
      </c>
      <c r="I2537">
        <v>20</v>
      </c>
      <c r="J2537">
        <v>20</v>
      </c>
      <c r="K2537">
        <v>18</v>
      </c>
      <c r="L2537">
        <v>22</v>
      </c>
      <c r="M2537">
        <v>29</v>
      </c>
      <c r="N2537">
        <v>1</v>
      </c>
      <c r="O2537">
        <v>1</v>
      </c>
      <c r="P2537">
        <v>19.270073780000001</v>
      </c>
      <c r="Q2537">
        <v>1228</v>
      </c>
      <c r="R2537">
        <v>976000</v>
      </c>
      <c r="S2537">
        <v>318318</v>
      </c>
      <c r="T2537">
        <v>0.32614549180327801</v>
      </c>
      <c r="U2537">
        <v>0</v>
      </c>
    </row>
    <row r="2538" spans="1:21" x14ac:dyDescent="0.4">
      <c r="A2538">
        <v>2536</v>
      </c>
      <c r="B2538" t="s">
        <v>12069</v>
      </c>
      <c r="C2538" s="1">
        <v>44348</v>
      </c>
      <c r="D2538" t="s">
        <v>4266</v>
      </c>
      <c r="E2538" t="s">
        <v>4267</v>
      </c>
      <c r="F2538">
        <v>10</v>
      </c>
      <c r="G2538">
        <v>10</v>
      </c>
      <c r="H2538">
        <v>50</v>
      </c>
      <c r="I2538">
        <v>20</v>
      </c>
      <c r="J2538">
        <v>10</v>
      </c>
      <c r="K2538">
        <v>71</v>
      </c>
      <c r="L2538">
        <v>37</v>
      </c>
      <c r="M2538">
        <v>14</v>
      </c>
      <c r="N2538">
        <v>2</v>
      </c>
      <c r="O2538">
        <v>1</v>
      </c>
      <c r="P2538">
        <v>10.31901042</v>
      </c>
      <c r="Q2538">
        <v>290</v>
      </c>
      <c r="R2538">
        <v>976000</v>
      </c>
      <c r="S2538">
        <v>349431</v>
      </c>
      <c r="T2538">
        <v>0.35802356557377002</v>
      </c>
      <c r="U2538">
        <v>0</v>
      </c>
    </row>
    <row r="2539" spans="1:21" x14ac:dyDescent="0.4">
      <c r="A2539">
        <v>2537</v>
      </c>
      <c r="B2539" t="s">
        <v>12069</v>
      </c>
      <c r="C2539" s="1">
        <v>44348</v>
      </c>
      <c r="D2539" t="s">
        <v>4268</v>
      </c>
      <c r="E2539" t="s">
        <v>4269</v>
      </c>
      <c r="F2539">
        <v>10</v>
      </c>
      <c r="G2539">
        <v>20</v>
      </c>
      <c r="H2539">
        <v>40</v>
      </c>
      <c r="I2539">
        <v>20</v>
      </c>
      <c r="J2539">
        <v>20</v>
      </c>
      <c r="K2539">
        <v>26</v>
      </c>
      <c r="L2539">
        <v>23</v>
      </c>
      <c r="M2539">
        <v>25</v>
      </c>
      <c r="N2539">
        <v>2</v>
      </c>
      <c r="O2539">
        <v>2</v>
      </c>
      <c r="P2539">
        <v>8.3069661460000006</v>
      </c>
      <c r="Q2539">
        <v>825</v>
      </c>
      <c r="R2539">
        <v>976000</v>
      </c>
      <c r="S2539">
        <v>560715</v>
      </c>
      <c r="T2539">
        <v>0.57450307377049104</v>
      </c>
      <c r="U2539">
        <v>1</v>
      </c>
    </row>
    <row r="2540" spans="1:21" x14ac:dyDescent="0.4">
      <c r="A2540">
        <v>2538</v>
      </c>
      <c r="B2540" t="s">
        <v>12069</v>
      </c>
      <c r="C2540" s="1">
        <v>44348</v>
      </c>
      <c r="D2540" t="s">
        <v>4270</v>
      </c>
      <c r="E2540" t="s">
        <v>4271</v>
      </c>
      <c r="F2540">
        <v>20</v>
      </c>
      <c r="G2540">
        <v>10</v>
      </c>
      <c r="H2540">
        <v>20</v>
      </c>
      <c r="I2540">
        <v>20</v>
      </c>
      <c r="J2540">
        <v>30</v>
      </c>
      <c r="K2540">
        <v>58</v>
      </c>
      <c r="L2540">
        <v>50</v>
      </c>
      <c r="M2540">
        <v>23</v>
      </c>
      <c r="N2540">
        <v>2</v>
      </c>
      <c r="O2540">
        <v>1</v>
      </c>
      <c r="P2540">
        <v>29.680121530000001</v>
      </c>
      <c r="Q2540">
        <v>865</v>
      </c>
      <c r="R2540">
        <v>976000</v>
      </c>
      <c r="S2540">
        <v>380670</v>
      </c>
      <c r="T2540">
        <v>0.39003073770491797</v>
      </c>
      <c r="U2540">
        <v>0</v>
      </c>
    </row>
    <row r="2541" spans="1:21" x14ac:dyDescent="0.4">
      <c r="A2541">
        <v>2539</v>
      </c>
      <c r="B2541" t="s">
        <v>12069</v>
      </c>
      <c r="C2541" s="1">
        <v>44348</v>
      </c>
      <c r="D2541" t="s">
        <v>4272</v>
      </c>
      <c r="E2541" t="s">
        <v>4273</v>
      </c>
      <c r="F2541">
        <v>10</v>
      </c>
      <c r="G2541">
        <v>10</v>
      </c>
      <c r="H2541">
        <v>20</v>
      </c>
      <c r="I2541">
        <v>20</v>
      </c>
      <c r="J2541">
        <v>20</v>
      </c>
      <c r="K2541">
        <v>20</v>
      </c>
      <c r="L2541">
        <v>21</v>
      </c>
      <c r="M2541">
        <v>20</v>
      </c>
      <c r="N2541">
        <v>2</v>
      </c>
      <c r="O2541">
        <v>1</v>
      </c>
      <c r="P2541">
        <v>8.1651475690000002</v>
      </c>
      <c r="Q2541">
        <v>503</v>
      </c>
      <c r="R2541">
        <v>976000</v>
      </c>
      <c r="S2541">
        <v>102697</v>
      </c>
      <c r="T2541">
        <v>0.10522233606557301</v>
      </c>
      <c r="U2541">
        <v>0</v>
      </c>
    </row>
    <row r="2542" spans="1:21" x14ac:dyDescent="0.4">
      <c r="A2542">
        <v>2540</v>
      </c>
      <c r="B2542" t="s">
        <v>12069</v>
      </c>
      <c r="C2542" s="1">
        <v>44348</v>
      </c>
      <c r="D2542" t="s">
        <v>4274</v>
      </c>
      <c r="E2542" t="s">
        <v>4275</v>
      </c>
      <c r="F2542">
        <v>10</v>
      </c>
      <c r="G2542">
        <v>10</v>
      </c>
      <c r="H2542">
        <v>40</v>
      </c>
      <c r="I2542">
        <v>20</v>
      </c>
      <c r="J2542">
        <v>10</v>
      </c>
      <c r="K2542">
        <v>91</v>
      </c>
      <c r="L2542">
        <v>87</v>
      </c>
      <c r="M2542">
        <v>60</v>
      </c>
      <c r="N2542">
        <v>1</v>
      </c>
      <c r="O2542">
        <v>1</v>
      </c>
      <c r="P2542">
        <v>24.36523438</v>
      </c>
      <c r="Q2542">
        <v>663</v>
      </c>
      <c r="R2542">
        <v>976000</v>
      </c>
      <c r="S2542">
        <v>417521</v>
      </c>
      <c r="T2542">
        <v>0.42778790983606502</v>
      </c>
      <c r="U2542">
        <v>1</v>
      </c>
    </row>
    <row r="2543" spans="1:21" x14ac:dyDescent="0.4">
      <c r="A2543">
        <v>2541</v>
      </c>
      <c r="B2543" t="s">
        <v>12069</v>
      </c>
      <c r="C2543" s="1">
        <v>44348</v>
      </c>
      <c r="D2543" t="s">
        <v>4276</v>
      </c>
      <c r="E2543" t="s">
        <v>4277</v>
      </c>
      <c r="F2543">
        <v>10</v>
      </c>
      <c r="G2543">
        <v>20</v>
      </c>
      <c r="H2543">
        <v>20</v>
      </c>
      <c r="I2543">
        <v>40</v>
      </c>
      <c r="J2543">
        <v>10</v>
      </c>
      <c r="K2543">
        <v>14</v>
      </c>
      <c r="L2543">
        <v>13</v>
      </c>
      <c r="M2543">
        <v>12</v>
      </c>
      <c r="N2543">
        <v>1</v>
      </c>
      <c r="O2543">
        <v>0</v>
      </c>
      <c r="P2543">
        <v>12.02419705</v>
      </c>
      <c r="Q2543">
        <v>533</v>
      </c>
      <c r="R2543">
        <v>976000</v>
      </c>
      <c r="S2543">
        <v>819472</v>
      </c>
      <c r="T2543">
        <v>0.83962295081967198</v>
      </c>
      <c r="U2543">
        <v>1</v>
      </c>
    </row>
    <row r="2544" spans="1:21" x14ac:dyDescent="0.4">
      <c r="A2544">
        <v>2542</v>
      </c>
      <c r="B2544" t="s">
        <v>12069</v>
      </c>
      <c r="C2544" s="1">
        <v>44348</v>
      </c>
      <c r="D2544" t="s">
        <v>4278</v>
      </c>
      <c r="E2544" t="s">
        <v>4279</v>
      </c>
      <c r="F2544">
        <v>10</v>
      </c>
      <c r="G2544">
        <v>10</v>
      </c>
      <c r="H2544">
        <v>40</v>
      </c>
      <c r="I2544">
        <v>20</v>
      </c>
      <c r="J2544">
        <v>10</v>
      </c>
      <c r="K2544">
        <v>26</v>
      </c>
      <c r="L2544">
        <v>23</v>
      </c>
      <c r="M2544">
        <v>21</v>
      </c>
      <c r="N2544">
        <v>2</v>
      </c>
      <c r="O2544">
        <v>1</v>
      </c>
      <c r="P2544">
        <v>24.98611111</v>
      </c>
      <c r="Q2544">
        <v>528</v>
      </c>
      <c r="R2544">
        <v>976000</v>
      </c>
      <c r="S2544">
        <v>921145</v>
      </c>
      <c r="T2544">
        <v>0.943796106557377</v>
      </c>
      <c r="U2544">
        <v>1</v>
      </c>
    </row>
    <row r="2545" spans="1:21" x14ac:dyDescent="0.4">
      <c r="A2545">
        <v>2543</v>
      </c>
      <c r="B2545" t="s">
        <v>12069</v>
      </c>
      <c r="C2545" s="1">
        <v>44348</v>
      </c>
      <c r="D2545" t="s">
        <v>4280</v>
      </c>
      <c r="E2545" t="s">
        <v>4281</v>
      </c>
      <c r="F2545">
        <v>10</v>
      </c>
      <c r="G2545">
        <v>10</v>
      </c>
      <c r="H2545">
        <v>20</v>
      </c>
      <c r="I2545">
        <v>10</v>
      </c>
      <c r="J2545">
        <v>10</v>
      </c>
      <c r="K2545">
        <v>235</v>
      </c>
      <c r="L2545">
        <v>234</v>
      </c>
      <c r="M2545">
        <v>205</v>
      </c>
      <c r="N2545">
        <v>1</v>
      </c>
      <c r="O2545">
        <v>1</v>
      </c>
      <c r="P2545">
        <v>9.2963324650000008</v>
      </c>
      <c r="Q2545">
        <v>216</v>
      </c>
      <c r="R2545">
        <v>976000</v>
      </c>
      <c r="S2545">
        <v>191449</v>
      </c>
      <c r="T2545">
        <v>0.196156762295081</v>
      </c>
      <c r="U2545">
        <v>0</v>
      </c>
    </row>
    <row r="2546" spans="1:21" x14ac:dyDescent="0.4">
      <c r="A2546">
        <v>2544</v>
      </c>
      <c r="B2546" t="s">
        <v>12069</v>
      </c>
      <c r="C2546" s="1">
        <v>44348</v>
      </c>
      <c r="D2546" t="s">
        <v>4282</v>
      </c>
      <c r="E2546" t="s">
        <v>4283</v>
      </c>
      <c r="F2546">
        <v>10</v>
      </c>
      <c r="G2546">
        <v>10</v>
      </c>
      <c r="H2546">
        <v>40</v>
      </c>
      <c r="I2546">
        <v>20</v>
      </c>
      <c r="J2546">
        <v>10</v>
      </c>
      <c r="K2546">
        <v>8</v>
      </c>
      <c r="L2546">
        <v>16</v>
      </c>
      <c r="M2546">
        <v>20</v>
      </c>
      <c r="N2546">
        <v>2</v>
      </c>
      <c r="O2546">
        <v>1</v>
      </c>
      <c r="P2546">
        <v>2.6628689240000001</v>
      </c>
      <c r="Q2546">
        <v>1247</v>
      </c>
      <c r="R2546">
        <v>976000</v>
      </c>
      <c r="S2546">
        <v>417099</v>
      </c>
      <c r="T2546">
        <v>0.42735553278688498</v>
      </c>
      <c r="U2546">
        <v>1</v>
      </c>
    </row>
    <row r="2547" spans="1:21" x14ac:dyDescent="0.4">
      <c r="A2547">
        <v>2545</v>
      </c>
      <c r="B2547" t="s">
        <v>12069</v>
      </c>
      <c r="C2547" s="1">
        <v>44348</v>
      </c>
      <c r="D2547" t="s">
        <v>4284</v>
      </c>
      <c r="E2547" t="s">
        <v>4285</v>
      </c>
      <c r="F2547">
        <v>20</v>
      </c>
      <c r="G2547">
        <v>20</v>
      </c>
      <c r="H2547">
        <v>30</v>
      </c>
      <c r="I2547">
        <v>30</v>
      </c>
      <c r="J2547">
        <v>30</v>
      </c>
      <c r="K2547">
        <v>25</v>
      </c>
      <c r="L2547">
        <v>28</v>
      </c>
      <c r="M2547">
        <v>33</v>
      </c>
      <c r="N2547">
        <v>2</v>
      </c>
      <c r="O2547">
        <v>1</v>
      </c>
      <c r="P2547">
        <v>12.219401039999999</v>
      </c>
      <c r="Q2547">
        <v>630</v>
      </c>
      <c r="R2547">
        <v>976000</v>
      </c>
      <c r="S2547">
        <v>97209</v>
      </c>
      <c r="T2547">
        <v>9.9599385245901603E-2</v>
      </c>
      <c r="U2547">
        <v>0</v>
      </c>
    </row>
    <row r="2548" spans="1:21" x14ac:dyDescent="0.4">
      <c r="A2548">
        <v>2546</v>
      </c>
      <c r="B2548" t="s">
        <v>12069</v>
      </c>
      <c r="C2548" s="1">
        <v>44317</v>
      </c>
      <c r="D2548" t="s">
        <v>4286</v>
      </c>
      <c r="E2548" t="s">
        <v>4287</v>
      </c>
      <c r="F2548">
        <v>20</v>
      </c>
      <c r="G2548">
        <v>20</v>
      </c>
      <c r="H2548">
        <v>50</v>
      </c>
      <c r="I2548">
        <v>20</v>
      </c>
      <c r="J2548">
        <v>30</v>
      </c>
      <c r="K2548">
        <v>23</v>
      </c>
      <c r="L2548">
        <v>17</v>
      </c>
      <c r="M2548">
        <v>21</v>
      </c>
      <c r="N2548">
        <v>1</v>
      </c>
      <c r="O2548">
        <v>2</v>
      </c>
      <c r="P2548">
        <v>21.11892361</v>
      </c>
      <c r="Q2548">
        <v>484</v>
      </c>
      <c r="R2548">
        <v>951000</v>
      </c>
      <c r="S2548">
        <v>1008984</v>
      </c>
      <c r="T2548">
        <v>1.0609716088328001</v>
      </c>
      <c r="U2548">
        <v>1</v>
      </c>
    </row>
    <row r="2549" spans="1:21" x14ac:dyDescent="0.4">
      <c r="A2549">
        <v>2547</v>
      </c>
      <c r="B2549" t="s">
        <v>12069</v>
      </c>
      <c r="C2549" s="1">
        <v>44317</v>
      </c>
      <c r="D2549" t="s">
        <v>4288</v>
      </c>
      <c r="E2549" t="s">
        <v>4289</v>
      </c>
      <c r="F2549">
        <v>20</v>
      </c>
      <c r="G2549">
        <v>10</v>
      </c>
      <c r="H2549">
        <v>40</v>
      </c>
      <c r="I2549">
        <v>20</v>
      </c>
      <c r="J2549">
        <v>20</v>
      </c>
      <c r="K2549">
        <v>235</v>
      </c>
      <c r="L2549">
        <v>232</v>
      </c>
      <c r="M2549">
        <v>228</v>
      </c>
      <c r="N2549">
        <v>2</v>
      </c>
      <c r="O2549">
        <v>2</v>
      </c>
      <c r="P2549">
        <v>21.362087670000001</v>
      </c>
      <c r="Q2549">
        <v>432</v>
      </c>
      <c r="R2549">
        <v>951000</v>
      </c>
      <c r="S2549">
        <v>1929272</v>
      </c>
      <c r="T2549">
        <v>2.0286771819137699</v>
      </c>
      <c r="U2549">
        <v>2</v>
      </c>
    </row>
    <row r="2550" spans="1:21" x14ac:dyDescent="0.4">
      <c r="A2550">
        <v>2548</v>
      </c>
      <c r="B2550" t="s">
        <v>12069</v>
      </c>
      <c r="C2550" s="1">
        <v>44317</v>
      </c>
      <c r="D2550" t="s">
        <v>4290</v>
      </c>
      <c r="E2550" t="s">
        <v>4291</v>
      </c>
      <c r="F2550">
        <v>10</v>
      </c>
      <c r="G2550">
        <v>10</v>
      </c>
      <c r="H2550">
        <v>50</v>
      </c>
      <c r="I2550">
        <v>20</v>
      </c>
      <c r="J2550">
        <v>10</v>
      </c>
      <c r="K2550">
        <v>105</v>
      </c>
      <c r="L2550">
        <v>162</v>
      </c>
      <c r="M2550">
        <v>171</v>
      </c>
      <c r="N2550">
        <v>0</v>
      </c>
      <c r="O2550">
        <v>0</v>
      </c>
      <c r="P2550">
        <v>5.4123263890000004</v>
      </c>
      <c r="Q2550">
        <v>822</v>
      </c>
      <c r="R2550">
        <v>951000</v>
      </c>
      <c r="S2550">
        <v>3651801</v>
      </c>
      <c r="T2550">
        <v>3.8399589905362701</v>
      </c>
      <c r="U2550">
        <v>2</v>
      </c>
    </row>
    <row r="2551" spans="1:21" x14ac:dyDescent="0.4">
      <c r="A2551">
        <v>2549</v>
      </c>
      <c r="B2551" t="s">
        <v>12069</v>
      </c>
      <c r="C2551" s="1">
        <v>44317</v>
      </c>
      <c r="D2551" t="s">
        <v>4292</v>
      </c>
      <c r="E2551" t="s">
        <v>4293</v>
      </c>
      <c r="F2551">
        <v>10</v>
      </c>
      <c r="G2551">
        <v>10</v>
      </c>
      <c r="H2551">
        <v>50</v>
      </c>
      <c r="I2551">
        <v>20</v>
      </c>
      <c r="J2551">
        <v>20</v>
      </c>
      <c r="K2551">
        <v>20</v>
      </c>
      <c r="L2551">
        <v>22</v>
      </c>
      <c r="M2551">
        <v>17</v>
      </c>
      <c r="N2551">
        <v>2</v>
      </c>
      <c r="O2551">
        <v>1</v>
      </c>
      <c r="P2551">
        <v>17.494683160000001</v>
      </c>
      <c r="Q2551">
        <v>1034</v>
      </c>
      <c r="R2551">
        <v>951000</v>
      </c>
      <c r="S2551">
        <v>1113709</v>
      </c>
      <c r="T2551">
        <v>1.1710925341745499</v>
      </c>
      <c r="U2551">
        <v>2</v>
      </c>
    </row>
    <row r="2552" spans="1:21" x14ac:dyDescent="0.4">
      <c r="A2552">
        <v>2550</v>
      </c>
      <c r="B2552" t="s">
        <v>12069</v>
      </c>
      <c r="C2552" s="1">
        <v>44317</v>
      </c>
      <c r="D2552" t="s">
        <v>4294</v>
      </c>
      <c r="E2552" t="s">
        <v>4295</v>
      </c>
      <c r="F2552">
        <v>10</v>
      </c>
      <c r="G2552">
        <v>20</v>
      </c>
      <c r="H2552">
        <v>40</v>
      </c>
      <c r="I2552">
        <v>30</v>
      </c>
      <c r="J2552">
        <v>10</v>
      </c>
      <c r="K2552">
        <v>253</v>
      </c>
      <c r="L2552">
        <v>198</v>
      </c>
      <c r="M2552">
        <v>121</v>
      </c>
      <c r="N2552">
        <v>2</v>
      </c>
      <c r="O2552">
        <v>1</v>
      </c>
      <c r="P2552">
        <v>10.41796875</v>
      </c>
      <c r="Q2552">
        <v>495</v>
      </c>
      <c r="R2552">
        <v>951000</v>
      </c>
      <c r="S2552">
        <v>1579222</v>
      </c>
      <c r="T2552">
        <v>1.6605909568874799</v>
      </c>
      <c r="U2552">
        <v>2</v>
      </c>
    </row>
    <row r="2553" spans="1:21" x14ac:dyDescent="0.4">
      <c r="A2553">
        <v>2551</v>
      </c>
      <c r="B2553" t="s">
        <v>12069</v>
      </c>
      <c r="C2553" s="1">
        <v>44317</v>
      </c>
      <c r="D2553" t="s">
        <v>4296</v>
      </c>
      <c r="E2553" t="s">
        <v>4297</v>
      </c>
      <c r="F2553">
        <v>20</v>
      </c>
      <c r="G2553">
        <v>20</v>
      </c>
      <c r="H2553">
        <v>20</v>
      </c>
      <c r="I2553">
        <v>20</v>
      </c>
      <c r="J2553">
        <v>20</v>
      </c>
      <c r="K2553">
        <v>7</v>
      </c>
      <c r="L2553">
        <v>80</v>
      </c>
      <c r="M2553">
        <v>164</v>
      </c>
      <c r="N2553">
        <v>2</v>
      </c>
      <c r="O2553">
        <v>1</v>
      </c>
      <c r="P2553">
        <v>5.5572916670000003</v>
      </c>
      <c r="Q2553">
        <v>862</v>
      </c>
      <c r="R2553">
        <v>951000</v>
      </c>
      <c r="S2553">
        <v>2987907</v>
      </c>
      <c r="T2553">
        <v>3.1418580441640298</v>
      </c>
      <c r="U2553">
        <v>2</v>
      </c>
    </row>
    <row r="2554" spans="1:21" x14ac:dyDescent="0.4">
      <c r="A2554">
        <v>2552</v>
      </c>
      <c r="B2554" t="s">
        <v>12069</v>
      </c>
      <c r="C2554" s="1">
        <v>44317</v>
      </c>
      <c r="D2554" t="s">
        <v>4298</v>
      </c>
      <c r="E2554" t="s">
        <v>4299</v>
      </c>
      <c r="F2554">
        <v>10</v>
      </c>
      <c r="G2554">
        <v>20</v>
      </c>
      <c r="H2554">
        <v>20</v>
      </c>
      <c r="I2554">
        <v>30</v>
      </c>
      <c r="J2554">
        <v>20</v>
      </c>
      <c r="K2554">
        <v>20</v>
      </c>
      <c r="L2554">
        <v>13</v>
      </c>
      <c r="M2554">
        <v>13</v>
      </c>
      <c r="N2554">
        <v>2</v>
      </c>
      <c r="O2554">
        <v>0</v>
      </c>
      <c r="P2554">
        <v>19.092339410000001</v>
      </c>
      <c r="Q2554">
        <v>420</v>
      </c>
      <c r="R2554">
        <v>951000</v>
      </c>
      <c r="S2554">
        <v>1057438</v>
      </c>
      <c r="T2554">
        <v>1.11192218717139</v>
      </c>
      <c r="U2554">
        <v>1</v>
      </c>
    </row>
    <row r="2555" spans="1:21" x14ac:dyDescent="0.4">
      <c r="A2555">
        <v>2553</v>
      </c>
      <c r="B2555" t="s">
        <v>12069</v>
      </c>
      <c r="C2555" s="1">
        <v>44317</v>
      </c>
      <c r="D2555" t="s">
        <v>4300</v>
      </c>
      <c r="E2555" t="s">
        <v>4301</v>
      </c>
      <c r="F2555">
        <v>10</v>
      </c>
      <c r="G2555">
        <v>20</v>
      </c>
      <c r="H2555">
        <v>50</v>
      </c>
      <c r="I2555">
        <v>20</v>
      </c>
      <c r="J2555">
        <v>10</v>
      </c>
      <c r="K2555">
        <v>86</v>
      </c>
      <c r="L2555">
        <v>46</v>
      </c>
      <c r="M2555">
        <v>27</v>
      </c>
      <c r="N2555">
        <v>2</v>
      </c>
      <c r="O2555">
        <v>0</v>
      </c>
      <c r="P2555">
        <v>7.9163411459999997</v>
      </c>
      <c r="Q2555">
        <v>662</v>
      </c>
      <c r="R2555">
        <v>951000</v>
      </c>
      <c r="S2555">
        <v>351943</v>
      </c>
      <c r="T2555">
        <v>0.37007676130389</v>
      </c>
      <c r="U2555">
        <v>0</v>
      </c>
    </row>
    <row r="2556" spans="1:21" x14ac:dyDescent="0.4">
      <c r="A2556">
        <v>2554</v>
      </c>
      <c r="B2556" t="s">
        <v>12069</v>
      </c>
      <c r="C2556" s="1">
        <v>44317</v>
      </c>
      <c r="D2556" t="s">
        <v>4302</v>
      </c>
      <c r="E2556" t="s">
        <v>4303</v>
      </c>
      <c r="F2556">
        <v>10</v>
      </c>
      <c r="G2556">
        <v>10</v>
      </c>
      <c r="H2556">
        <v>20</v>
      </c>
      <c r="I2556">
        <v>20</v>
      </c>
      <c r="J2556">
        <v>10</v>
      </c>
      <c r="K2556">
        <v>10</v>
      </c>
      <c r="L2556">
        <v>9</v>
      </c>
      <c r="M2556">
        <v>7</v>
      </c>
      <c r="N2556">
        <v>2</v>
      </c>
      <c r="O2556">
        <v>1</v>
      </c>
      <c r="P2556">
        <v>9.8649088539999994</v>
      </c>
      <c r="Q2556">
        <v>402</v>
      </c>
      <c r="R2556">
        <v>951000</v>
      </c>
      <c r="S2556">
        <v>3540420</v>
      </c>
      <c r="T2556">
        <v>3.7228391167192401</v>
      </c>
      <c r="U2556">
        <v>2</v>
      </c>
    </row>
    <row r="2557" spans="1:21" x14ac:dyDescent="0.4">
      <c r="A2557">
        <v>2555</v>
      </c>
      <c r="B2557" t="s">
        <v>12069</v>
      </c>
      <c r="C2557" s="1">
        <v>44287</v>
      </c>
      <c r="D2557" t="s">
        <v>4304</v>
      </c>
      <c r="E2557" t="s">
        <v>4305</v>
      </c>
      <c r="F2557">
        <v>10</v>
      </c>
      <c r="G2557">
        <v>10</v>
      </c>
      <c r="H2557">
        <v>20</v>
      </c>
      <c r="I2557">
        <v>10</v>
      </c>
      <c r="J2557">
        <v>20</v>
      </c>
      <c r="K2557">
        <v>21</v>
      </c>
      <c r="L2557">
        <v>17</v>
      </c>
      <c r="M2557">
        <v>14</v>
      </c>
      <c r="N2557">
        <v>2</v>
      </c>
      <c r="O2557">
        <v>1</v>
      </c>
      <c r="P2557">
        <v>7.4001736109999996</v>
      </c>
      <c r="Q2557">
        <v>924</v>
      </c>
      <c r="R2557">
        <v>939000</v>
      </c>
      <c r="S2557">
        <v>1612626</v>
      </c>
      <c r="T2557">
        <v>1.7173865814696401</v>
      </c>
      <c r="U2557">
        <v>2</v>
      </c>
    </row>
    <row r="2558" spans="1:21" x14ac:dyDescent="0.4">
      <c r="A2558">
        <v>2556</v>
      </c>
      <c r="B2558" t="s">
        <v>12069</v>
      </c>
      <c r="C2558" s="1">
        <v>44287</v>
      </c>
      <c r="D2558" t="s">
        <v>4306</v>
      </c>
      <c r="E2558" t="s">
        <v>4307</v>
      </c>
      <c r="F2558">
        <v>10</v>
      </c>
      <c r="G2558">
        <v>10</v>
      </c>
      <c r="H2558">
        <v>20</v>
      </c>
      <c r="I2558">
        <v>10</v>
      </c>
      <c r="J2558">
        <v>10</v>
      </c>
      <c r="K2558">
        <v>10</v>
      </c>
      <c r="L2558">
        <v>7</v>
      </c>
      <c r="M2558">
        <v>14</v>
      </c>
      <c r="N2558">
        <v>2</v>
      </c>
      <c r="O2558">
        <v>2</v>
      </c>
      <c r="P2558">
        <v>25.297309030000001</v>
      </c>
      <c r="Q2558">
        <v>923</v>
      </c>
      <c r="R2558">
        <v>939000</v>
      </c>
      <c r="S2558">
        <v>1139312</v>
      </c>
      <c r="T2558">
        <v>1.21332481363152</v>
      </c>
      <c r="U2558">
        <v>2</v>
      </c>
    </row>
    <row r="2559" spans="1:21" x14ac:dyDescent="0.4">
      <c r="A2559">
        <v>2557</v>
      </c>
      <c r="B2559" t="s">
        <v>12069</v>
      </c>
      <c r="C2559" s="1">
        <v>44287</v>
      </c>
      <c r="D2559" t="s">
        <v>4308</v>
      </c>
      <c r="E2559" t="s">
        <v>4309</v>
      </c>
      <c r="F2559">
        <v>20</v>
      </c>
      <c r="G2559">
        <v>10</v>
      </c>
      <c r="H2559">
        <v>20</v>
      </c>
      <c r="I2559">
        <v>20</v>
      </c>
      <c r="J2559">
        <v>20</v>
      </c>
      <c r="K2559">
        <v>242</v>
      </c>
      <c r="L2559">
        <v>243</v>
      </c>
      <c r="M2559">
        <v>244</v>
      </c>
      <c r="N2559">
        <v>1</v>
      </c>
      <c r="O2559">
        <v>1</v>
      </c>
      <c r="P2559">
        <v>31.01963976</v>
      </c>
      <c r="Q2559">
        <v>2371</v>
      </c>
      <c r="R2559">
        <v>939000</v>
      </c>
      <c r="S2559">
        <v>2133076</v>
      </c>
      <c r="T2559">
        <v>2.27164643237486</v>
      </c>
      <c r="U2559">
        <v>2</v>
      </c>
    </row>
    <row r="2560" spans="1:21" x14ac:dyDescent="0.4">
      <c r="A2560">
        <v>2558</v>
      </c>
      <c r="B2560" t="s">
        <v>12069</v>
      </c>
      <c r="C2560" s="1">
        <v>44287</v>
      </c>
      <c r="D2560" t="s">
        <v>4310</v>
      </c>
      <c r="E2560" t="s">
        <v>4311</v>
      </c>
      <c r="F2560">
        <v>10</v>
      </c>
      <c r="G2560">
        <v>10</v>
      </c>
      <c r="H2560">
        <v>30</v>
      </c>
      <c r="I2560">
        <v>10</v>
      </c>
      <c r="J2560">
        <v>20</v>
      </c>
      <c r="K2560">
        <v>229</v>
      </c>
      <c r="L2560">
        <v>228</v>
      </c>
      <c r="M2560">
        <v>238</v>
      </c>
      <c r="N2560">
        <v>1</v>
      </c>
      <c r="O2560">
        <v>1</v>
      </c>
      <c r="P2560">
        <v>21.827582469999999</v>
      </c>
      <c r="Q2560">
        <v>829</v>
      </c>
      <c r="R2560">
        <v>939000</v>
      </c>
      <c r="S2560">
        <v>178045</v>
      </c>
      <c r="T2560">
        <v>0.18961128860489801</v>
      </c>
      <c r="U2560">
        <v>0</v>
      </c>
    </row>
    <row r="2561" spans="1:21" x14ac:dyDescent="0.4">
      <c r="A2561">
        <v>2559</v>
      </c>
      <c r="B2561" t="s">
        <v>12069</v>
      </c>
      <c r="C2561" s="1">
        <v>44287</v>
      </c>
      <c r="D2561" t="s">
        <v>4312</v>
      </c>
      <c r="E2561" t="s">
        <v>4313</v>
      </c>
      <c r="F2561">
        <v>10</v>
      </c>
      <c r="G2561">
        <v>10</v>
      </c>
      <c r="H2561">
        <v>20</v>
      </c>
      <c r="I2561">
        <v>20</v>
      </c>
      <c r="J2561">
        <v>10</v>
      </c>
      <c r="K2561">
        <v>22</v>
      </c>
      <c r="L2561">
        <v>19</v>
      </c>
      <c r="M2561">
        <v>20</v>
      </c>
      <c r="N2561">
        <v>1</v>
      </c>
      <c r="O2561">
        <v>1</v>
      </c>
      <c r="P2561">
        <v>27.97243924</v>
      </c>
      <c r="Q2561">
        <v>1873</v>
      </c>
      <c r="R2561">
        <v>939000</v>
      </c>
      <c r="S2561">
        <v>368349</v>
      </c>
      <c r="T2561">
        <v>0.392277955271565</v>
      </c>
      <c r="U2561">
        <v>0</v>
      </c>
    </row>
    <row r="2562" spans="1:21" x14ac:dyDescent="0.4">
      <c r="A2562">
        <v>2560</v>
      </c>
      <c r="B2562" t="s">
        <v>12069</v>
      </c>
      <c r="C2562" s="1">
        <v>44287</v>
      </c>
      <c r="D2562" t="s">
        <v>4314</v>
      </c>
      <c r="E2562" t="s">
        <v>4315</v>
      </c>
      <c r="F2562">
        <v>10</v>
      </c>
      <c r="G2562">
        <v>10</v>
      </c>
      <c r="H2562">
        <v>40</v>
      </c>
      <c r="I2562">
        <v>10</v>
      </c>
      <c r="J2562">
        <v>10</v>
      </c>
      <c r="K2562">
        <v>230</v>
      </c>
      <c r="L2562">
        <v>233</v>
      </c>
      <c r="M2562">
        <v>236</v>
      </c>
      <c r="N2562">
        <v>2</v>
      </c>
      <c r="O2562">
        <v>1</v>
      </c>
      <c r="P2562">
        <v>14.011393229999999</v>
      </c>
      <c r="Q2562">
        <v>710</v>
      </c>
      <c r="R2562">
        <v>939000</v>
      </c>
      <c r="S2562">
        <v>1932268</v>
      </c>
      <c r="T2562">
        <v>2.05779339723109</v>
      </c>
      <c r="U2562">
        <v>2</v>
      </c>
    </row>
    <row r="2563" spans="1:21" x14ac:dyDescent="0.4">
      <c r="A2563">
        <v>2561</v>
      </c>
      <c r="B2563" t="s">
        <v>12069</v>
      </c>
      <c r="C2563" s="1">
        <v>44287</v>
      </c>
      <c r="D2563" t="s">
        <v>4316</v>
      </c>
      <c r="E2563" t="s">
        <v>4317</v>
      </c>
      <c r="F2563">
        <v>10</v>
      </c>
      <c r="G2563">
        <v>10</v>
      </c>
      <c r="H2563">
        <v>20</v>
      </c>
      <c r="I2563">
        <v>10</v>
      </c>
      <c r="J2563">
        <v>10</v>
      </c>
      <c r="K2563">
        <v>22</v>
      </c>
      <c r="L2563">
        <v>17</v>
      </c>
      <c r="M2563">
        <v>18</v>
      </c>
      <c r="N2563">
        <v>1</v>
      </c>
      <c r="O2563">
        <v>1</v>
      </c>
      <c r="P2563">
        <v>24.600260420000001</v>
      </c>
      <c r="Q2563">
        <v>1543</v>
      </c>
      <c r="R2563">
        <v>939000</v>
      </c>
      <c r="S2563">
        <v>636709</v>
      </c>
      <c r="T2563">
        <v>0.67807135250266204</v>
      </c>
      <c r="U2563">
        <v>1</v>
      </c>
    </row>
    <row r="2564" spans="1:21" x14ac:dyDescent="0.4">
      <c r="A2564">
        <v>2562</v>
      </c>
      <c r="B2564" t="s">
        <v>12069</v>
      </c>
      <c r="C2564" s="1">
        <v>44287</v>
      </c>
      <c r="D2564" t="s">
        <v>4318</v>
      </c>
      <c r="E2564" t="s">
        <v>4319</v>
      </c>
      <c r="F2564">
        <v>20</v>
      </c>
      <c r="G2564">
        <v>10</v>
      </c>
      <c r="H2564">
        <v>30</v>
      </c>
      <c r="I2564">
        <v>20</v>
      </c>
      <c r="J2564">
        <v>20</v>
      </c>
      <c r="K2564">
        <v>20</v>
      </c>
      <c r="L2564">
        <v>14</v>
      </c>
      <c r="M2564">
        <v>12</v>
      </c>
      <c r="N2564">
        <v>1</v>
      </c>
      <c r="O2564">
        <v>1</v>
      </c>
      <c r="P2564">
        <v>21.411132810000002</v>
      </c>
      <c r="Q2564">
        <v>360</v>
      </c>
      <c r="R2564">
        <v>939000</v>
      </c>
      <c r="S2564">
        <v>389606</v>
      </c>
      <c r="T2564">
        <v>0.41491586794462099</v>
      </c>
      <c r="U2564">
        <v>1</v>
      </c>
    </row>
    <row r="2565" spans="1:21" x14ac:dyDescent="0.4">
      <c r="A2565">
        <v>2563</v>
      </c>
      <c r="B2565" t="s">
        <v>12069</v>
      </c>
      <c r="C2565" s="1">
        <v>44287</v>
      </c>
      <c r="D2565" t="s">
        <v>4320</v>
      </c>
      <c r="F2565">
        <v>10</v>
      </c>
      <c r="G2565">
        <v>10</v>
      </c>
      <c r="H2565">
        <v>10</v>
      </c>
      <c r="I2565">
        <v>10</v>
      </c>
      <c r="J2565">
        <v>10</v>
      </c>
      <c r="K2565">
        <v>11</v>
      </c>
      <c r="L2565">
        <v>18</v>
      </c>
      <c r="M2565">
        <v>21</v>
      </c>
      <c r="N2565">
        <v>1</v>
      </c>
      <c r="O2565">
        <v>1</v>
      </c>
      <c r="P2565">
        <v>0</v>
      </c>
      <c r="Q2565">
        <v>305</v>
      </c>
      <c r="R2565">
        <v>939000</v>
      </c>
      <c r="S2565">
        <v>119488</v>
      </c>
      <c r="T2565">
        <v>0.127250266240681</v>
      </c>
      <c r="U2565">
        <v>0</v>
      </c>
    </row>
    <row r="2566" spans="1:21" x14ac:dyDescent="0.4">
      <c r="A2566">
        <v>2564</v>
      </c>
      <c r="B2566" t="s">
        <v>12069</v>
      </c>
      <c r="C2566" s="1">
        <v>44287</v>
      </c>
      <c r="D2566" t="s">
        <v>4321</v>
      </c>
      <c r="E2566" t="s">
        <v>4322</v>
      </c>
      <c r="F2566">
        <v>20</v>
      </c>
      <c r="G2566">
        <v>20</v>
      </c>
      <c r="H2566">
        <v>30</v>
      </c>
      <c r="I2566">
        <v>10</v>
      </c>
      <c r="J2566">
        <v>20</v>
      </c>
      <c r="K2566">
        <v>18</v>
      </c>
      <c r="L2566">
        <v>10</v>
      </c>
      <c r="M2566">
        <v>9</v>
      </c>
      <c r="N2566">
        <v>1</v>
      </c>
      <c r="O2566">
        <v>0</v>
      </c>
      <c r="P2566">
        <v>27.46278212</v>
      </c>
      <c r="Q2566">
        <v>1169</v>
      </c>
      <c r="R2566">
        <v>939000</v>
      </c>
      <c r="S2566">
        <v>296178</v>
      </c>
      <c r="T2566">
        <v>0.31541853035143702</v>
      </c>
      <c r="U2566">
        <v>0</v>
      </c>
    </row>
    <row r="2567" spans="1:21" x14ac:dyDescent="0.4">
      <c r="A2567">
        <v>2565</v>
      </c>
      <c r="B2567" t="s">
        <v>12069</v>
      </c>
      <c r="C2567" s="1">
        <v>44256</v>
      </c>
      <c r="D2567" t="s">
        <v>4323</v>
      </c>
      <c r="E2567" t="s">
        <v>4324</v>
      </c>
      <c r="F2567">
        <v>10</v>
      </c>
      <c r="G2567">
        <v>10</v>
      </c>
      <c r="H2567">
        <v>30</v>
      </c>
      <c r="I2567">
        <v>10</v>
      </c>
      <c r="J2567">
        <v>10</v>
      </c>
      <c r="K2567">
        <v>243</v>
      </c>
      <c r="L2567">
        <v>244</v>
      </c>
      <c r="M2567">
        <v>243</v>
      </c>
      <c r="N2567">
        <v>2</v>
      </c>
      <c r="O2567">
        <v>2</v>
      </c>
      <c r="P2567">
        <v>13.02083333</v>
      </c>
      <c r="Q2567">
        <v>994</v>
      </c>
      <c r="R2567">
        <v>930000</v>
      </c>
      <c r="S2567">
        <v>406144</v>
      </c>
      <c r="T2567">
        <v>0.43671397849462301</v>
      </c>
      <c r="U2567">
        <v>1</v>
      </c>
    </row>
    <row r="2568" spans="1:21" x14ac:dyDescent="0.4">
      <c r="A2568">
        <v>2566</v>
      </c>
      <c r="B2568" t="s">
        <v>12069</v>
      </c>
      <c r="C2568" s="1">
        <v>44256</v>
      </c>
      <c r="D2568" t="s">
        <v>4325</v>
      </c>
      <c r="E2568" t="s">
        <v>4326</v>
      </c>
      <c r="F2568">
        <v>10</v>
      </c>
      <c r="G2568">
        <v>10</v>
      </c>
      <c r="H2568">
        <v>50</v>
      </c>
      <c r="I2568">
        <v>20</v>
      </c>
      <c r="J2568">
        <v>10</v>
      </c>
      <c r="K2568">
        <v>198</v>
      </c>
      <c r="L2568">
        <v>196</v>
      </c>
      <c r="M2568">
        <v>199</v>
      </c>
      <c r="N2568">
        <v>1</v>
      </c>
      <c r="O2568">
        <v>1</v>
      </c>
      <c r="P2568">
        <v>32.045681420000001</v>
      </c>
      <c r="Q2568">
        <v>880</v>
      </c>
      <c r="R2568">
        <v>930000</v>
      </c>
      <c r="S2568">
        <v>260163</v>
      </c>
      <c r="T2568">
        <v>0.27974516129032201</v>
      </c>
      <c r="U2568">
        <v>0</v>
      </c>
    </row>
    <row r="2569" spans="1:21" x14ac:dyDescent="0.4">
      <c r="A2569">
        <v>2567</v>
      </c>
      <c r="B2569" t="s">
        <v>12069</v>
      </c>
      <c r="C2569" s="1">
        <v>44256</v>
      </c>
      <c r="D2569" t="s">
        <v>4327</v>
      </c>
      <c r="E2569" t="s">
        <v>4328</v>
      </c>
      <c r="F2569">
        <v>10</v>
      </c>
      <c r="G2569">
        <v>20</v>
      </c>
      <c r="H2569">
        <v>50</v>
      </c>
      <c r="I2569">
        <v>20</v>
      </c>
      <c r="J2569">
        <v>10</v>
      </c>
      <c r="K2569">
        <v>20</v>
      </c>
      <c r="L2569">
        <v>14</v>
      </c>
      <c r="M2569">
        <v>17</v>
      </c>
      <c r="N2569">
        <v>0</v>
      </c>
      <c r="O2569">
        <v>1</v>
      </c>
      <c r="P2569">
        <v>11.746636280000001</v>
      </c>
      <c r="Q2569">
        <v>776</v>
      </c>
      <c r="R2569">
        <v>930000</v>
      </c>
      <c r="S2569">
        <v>859337</v>
      </c>
      <c r="T2569">
        <v>0.92401827956989202</v>
      </c>
      <c r="U2569">
        <v>1</v>
      </c>
    </row>
    <row r="2570" spans="1:21" x14ac:dyDescent="0.4">
      <c r="A2570">
        <v>2568</v>
      </c>
      <c r="B2570" t="s">
        <v>12069</v>
      </c>
      <c r="C2570" s="1">
        <v>44256</v>
      </c>
      <c r="D2570" t="s">
        <v>4329</v>
      </c>
      <c r="E2570" t="s">
        <v>4330</v>
      </c>
      <c r="F2570">
        <v>10</v>
      </c>
      <c r="G2570">
        <v>20</v>
      </c>
      <c r="H2570">
        <v>50</v>
      </c>
      <c r="I2570">
        <v>30</v>
      </c>
      <c r="J2570">
        <v>10</v>
      </c>
      <c r="K2570">
        <v>18</v>
      </c>
      <c r="L2570">
        <v>14</v>
      </c>
      <c r="M2570">
        <v>12</v>
      </c>
      <c r="N2570">
        <v>2</v>
      </c>
      <c r="O2570">
        <v>1</v>
      </c>
      <c r="P2570">
        <v>8.9626736109999996</v>
      </c>
      <c r="Q2570">
        <v>679</v>
      </c>
      <c r="R2570">
        <v>930000</v>
      </c>
      <c r="S2570">
        <v>222909</v>
      </c>
      <c r="T2570">
        <v>0.239687096774193</v>
      </c>
      <c r="U2570">
        <v>0</v>
      </c>
    </row>
    <row r="2571" spans="1:21" x14ac:dyDescent="0.4">
      <c r="A2571">
        <v>2569</v>
      </c>
      <c r="B2571" t="s">
        <v>12069</v>
      </c>
      <c r="C2571" s="1">
        <v>44256</v>
      </c>
      <c r="D2571" t="s">
        <v>4331</v>
      </c>
      <c r="E2571" t="s">
        <v>4332</v>
      </c>
      <c r="F2571">
        <v>10</v>
      </c>
      <c r="G2571">
        <v>10</v>
      </c>
      <c r="H2571">
        <v>20</v>
      </c>
      <c r="I2571">
        <v>10</v>
      </c>
      <c r="J2571">
        <v>20</v>
      </c>
      <c r="K2571">
        <v>20</v>
      </c>
      <c r="L2571">
        <v>17</v>
      </c>
      <c r="M2571">
        <v>17</v>
      </c>
      <c r="N2571">
        <v>2</v>
      </c>
      <c r="O2571">
        <v>1</v>
      </c>
      <c r="P2571">
        <v>27.891059030000001</v>
      </c>
      <c r="Q2571">
        <v>454</v>
      </c>
      <c r="R2571">
        <v>930000</v>
      </c>
      <c r="S2571">
        <v>364978</v>
      </c>
      <c r="T2571">
        <v>0.39244946236559097</v>
      </c>
      <c r="U2571">
        <v>0</v>
      </c>
    </row>
    <row r="2572" spans="1:21" x14ac:dyDescent="0.4">
      <c r="A2572">
        <v>2570</v>
      </c>
      <c r="B2572" t="s">
        <v>12069</v>
      </c>
      <c r="C2572" s="1">
        <v>44256</v>
      </c>
      <c r="D2572" t="s">
        <v>4333</v>
      </c>
      <c r="F2572">
        <v>10</v>
      </c>
      <c r="G2572">
        <v>20</v>
      </c>
      <c r="H2572">
        <v>10</v>
      </c>
      <c r="I2572">
        <v>20</v>
      </c>
      <c r="J2572">
        <v>10</v>
      </c>
      <c r="K2572">
        <v>22</v>
      </c>
      <c r="L2572">
        <v>14</v>
      </c>
      <c r="M2572">
        <v>45</v>
      </c>
      <c r="N2572">
        <v>0</v>
      </c>
      <c r="O2572">
        <v>1</v>
      </c>
      <c r="P2572">
        <v>0</v>
      </c>
      <c r="Q2572">
        <v>3188</v>
      </c>
      <c r="R2572">
        <v>930000</v>
      </c>
      <c r="S2572">
        <v>820286</v>
      </c>
      <c r="T2572">
        <v>0.88202795698924696</v>
      </c>
      <c r="U2572">
        <v>1</v>
      </c>
    </row>
    <row r="2573" spans="1:21" x14ac:dyDescent="0.4">
      <c r="A2573">
        <v>2571</v>
      </c>
      <c r="B2573" t="s">
        <v>12069</v>
      </c>
      <c r="C2573" s="1">
        <v>44256</v>
      </c>
      <c r="D2573" t="s">
        <v>4334</v>
      </c>
      <c r="E2573" t="s">
        <v>4335</v>
      </c>
      <c r="F2573">
        <v>10</v>
      </c>
      <c r="G2573">
        <v>10</v>
      </c>
      <c r="H2573">
        <v>50</v>
      </c>
      <c r="I2573">
        <v>20</v>
      </c>
      <c r="J2573">
        <v>10</v>
      </c>
      <c r="K2573">
        <v>64</v>
      </c>
      <c r="L2573">
        <v>89</v>
      </c>
      <c r="M2573">
        <v>120</v>
      </c>
      <c r="N2573">
        <v>2</v>
      </c>
      <c r="O2573">
        <v>1</v>
      </c>
      <c r="P2573">
        <v>8.5093315969999992</v>
      </c>
      <c r="Q2573">
        <v>585</v>
      </c>
      <c r="R2573">
        <v>930000</v>
      </c>
      <c r="S2573">
        <v>1459467</v>
      </c>
      <c r="T2573">
        <v>1.5693193548387001</v>
      </c>
      <c r="U2573">
        <v>2</v>
      </c>
    </row>
    <row r="2574" spans="1:21" x14ac:dyDescent="0.4">
      <c r="A2574">
        <v>2572</v>
      </c>
      <c r="B2574" t="s">
        <v>12069</v>
      </c>
      <c r="C2574" s="1">
        <v>44256</v>
      </c>
      <c r="D2574" t="s">
        <v>4336</v>
      </c>
      <c r="E2574" t="s">
        <v>4337</v>
      </c>
      <c r="F2574">
        <v>10</v>
      </c>
      <c r="G2574">
        <v>20</v>
      </c>
      <c r="H2574">
        <v>40</v>
      </c>
      <c r="I2574">
        <v>20</v>
      </c>
      <c r="J2574">
        <v>10</v>
      </c>
      <c r="K2574">
        <v>4</v>
      </c>
      <c r="L2574">
        <v>6</v>
      </c>
      <c r="M2574">
        <v>7</v>
      </c>
      <c r="N2574">
        <v>2</v>
      </c>
      <c r="O2574">
        <v>1</v>
      </c>
      <c r="P2574">
        <v>3.2759331600000001</v>
      </c>
      <c r="Q2574">
        <v>1128</v>
      </c>
      <c r="R2574">
        <v>930000</v>
      </c>
      <c r="S2574">
        <v>108961</v>
      </c>
      <c r="T2574">
        <v>0.11716236559139701</v>
      </c>
      <c r="U2574">
        <v>0</v>
      </c>
    </row>
    <row r="2575" spans="1:21" x14ac:dyDescent="0.4">
      <c r="A2575">
        <v>2573</v>
      </c>
      <c r="B2575" t="s">
        <v>12069</v>
      </c>
      <c r="C2575" s="1">
        <v>44256</v>
      </c>
      <c r="D2575" t="s">
        <v>4338</v>
      </c>
      <c r="E2575" t="s">
        <v>4339</v>
      </c>
      <c r="F2575">
        <v>20</v>
      </c>
      <c r="G2575">
        <v>20</v>
      </c>
      <c r="H2575">
        <v>20</v>
      </c>
      <c r="I2575">
        <v>20</v>
      </c>
      <c r="J2575">
        <v>10</v>
      </c>
      <c r="K2575">
        <v>17</v>
      </c>
      <c r="L2575">
        <v>12</v>
      </c>
      <c r="M2575">
        <v>13</v>
      </c>
      <c r="N2575">
        <v>1</v>
      </c>
      <c r="O2575">
        <v>1</v>
      </c>
      <c r="P2575">
        <v>31.814887150000001</v>
      </c>
      <c r="Q2575">
        <v>1543</v>
      </c>
      <c r="R2575">
        <v>930000</v>
      </c>
      <c r="S2575">
        <v>849307</v>
      </c>
      <c r="T2575">
        <v>0.91323333333333301</v>
      </c>
      <c r="U2575">
        <v>1</v>
      </c>
    </row>
    <row r="2576" spans="1:21" x14ac:dyDescent="0.4">
      <c r="A2576">
        <v>2574</v>
      </c>
      <c r="B2576" t="s">
        <v>12069</v>
      </c>
      <c r="C2576" s="1">
        <v>44228</v>
      </c>
      <c r="D2576" t="s">
        <v>4340</v>
      </c>
      <c r="E2576" t="e">
        <f>-아가사 하크네스 총정리</f>
        <v>#NAME?</v>
      </c>
      <c r="F2576">
        <v>10</v>
      </c>
      <c r="G2576">
        <v>10</v>
      </c>
      <c r="H2576">
        <v>30</v>
      </c>
      <c r="I2576">
        <v>30</v>
      </c>
      <c r="J2576">
        <v>10</v>
      </c>
      <c r="K2576">
        <v>18</v>
      </c>
      <c r="L2576">
        <v>11</v>
      </c>
      <c r="M2576">
        <v>15</v>
      </c>
      <c r="N2576">
        <v>2</v>
      </c>
      <c r="O2576">
        <v>2</v>
      </c>
      <c r="P2576">
        <v>6.89453125</v>
      </c>
      <c r="Q2576">
        <v>384</v>
      </c>
      <c r="R2576">
        <v>918000</v>
      </c>
      <c r="S2576">
        <v>320826</v>
      </c>
      <c r="T2576">
        <v>0.34948366013071802</v>
      </c>
      <c r="U2576">
        <v>0</v>
      </c>
    </row>
    <row r="2577" spans="1:21" x14ac:dyDescent="0.4">
      <c r="A2577">
        <v>2575</v>
      </c>
      <c r="B2577" t="s">
        <v>12069</v>
      </c>
      <c r="C2577" s="1">
        <v>44228</v>
      </c>
      <c r="D2577" t="s">
        <v>4341</v>
      </c>
      <c r="E2577" t="s">
        <v>4342</v>
      </c>
      <c r="F2577">
        <v>20</v>
      </c>
      <c r="G2577">
        <v>10</v>
      </c>
      <c r="H2577">
        <v>20</v>
      </c>
      <c r="I2577">
        <v>20</v>
      </c>
      <c r="J2577">
        <v>20</v>
      </c>
      <c r="K2577">
        <v>66</v>
      </c>
      <c r="L2577">
        <v>51</v>
      </c>
      <c r="M2577">
        <v>21</v>
      </c>
      <c r="N2577">
        <v>0</v>
      </c>
      <c r="O2577">
        <v>1</v>
      </c>
      <c r="P2577">
        <v>17.01193576</v>
      </c>
      <c r="Q2577">
        <v>1393</v>
      </c>
      <c r="R2577">
        <v>918000</v>
      </c>
      <c r="S2577">
        <v>374090</v>
      </c>
      <c r="T2577">
        <v>0.40750544662309302</v>
      </c>
      <c r="U2577">
        <v>1</v>
      </c>
    </row>
    <row r="2578" spans="1:21" x14ac:dyDescent="0.4">
      <c r="A2578">
        <v>2576</v>
      </c>
      <c r="B2578" t="s">
        <v>12069</v>
      </c>
      <c r="C2578" s="1">
        <v>44228</v>
      </c>
      <c r="D2578" t="s">
        <v>4343</v>
      </c>
      <c r="E2578" t="s">
        <v>4344</v>
      </c>
      <c r="F2578">
        <v>10</v>
      </c>
      <c r="G2578">
        <v>20</v>
      </c>
      <c r="H2578">
        <v>50</v>
      </c>
      <c r="I2578">
        <v>20</v>
      </c>
      <c r="J2578">
        <v>10</v>
      </c>
      <c r="K2578">
        <v>56</v>
      </c>
      <c r="L2578">
        <v>89</v>
      </c>
      <c r="M2578">
        <v>50</v>
      </c>
      <c r="N2578">
        <v>2</v>
      </c>
      <c r="O2578">
        <v>1</v>
      </c>
      <c r="P2578">
        <v>8.9526909719999992</v>
      </c>
      <c r="Q2578">
        <v>263</v>
      </c>
      <c r="R2578">
        <v>918000</v>
      </c>
      <c r="S2578">
        <v>122686</v>
      </c>
      <c r="T2578">
        <v>0.13364488017429099</v>
      </c>
      <c r="U2578">
        <v>0</v>
      </c>
    </row>
    <row r="2579" spans="1:21" x14ac:dyDescent="0.4">
      <c r="A2579">
        <v>2577</v>
      </c>
      <c r="B2579" t="s">
        <v>12069</v>
      </c>
      <c r="C2579" s="1">
        <v>44228</v>
      </c>
      <c r="D2579" t="s">
        <v>4345</v>
      </c>
      <c r="E2579" t="s">
        <v>4346</v>
      </c>
      <c r="F2579">
        <v>10</v>
      </c>
      <c r="G2579">
        <v>20</v>
      </c>
      <c r="H2579">
        <v>30</v>
      </c>
      <c r="I2579">
        <v>10</v>
      </c>
      <c r="J2579">
        <v>10</v>
      </c>
      <c r="K2579">
        <v>247</v>
      </c>
      <c r="L2579">
        <v>245</v>
      </c>
      <c r="M2579">
        <v>243</v>
      </c>
      <c r="N2579">
        <v>0</v>
      </c>
      <c r="O2579">
        <v>1</v>
      </c>
      <c r="P2579">
        <v>26.241753469999999</v>
      </c>
      <c r="Q2579">
        <v>1785</v>
      </c>
      <c r="R2579">
        <v>918000</v>
      </c>
      <c r="S2579">
        <v>3155918</v>
      </c>
      <c r="T2579">
        <v>3.4378191721132798</v>
      </c>
      <c r="U2579">
        <v>2</v>
      </c>
    </row>
    <row r="2580" spans="1:21" x14ac:dyDescent="0.4">
      <c r="A2580">
        <v>2578</v>
      </c>
      <c r="B2580" t="s">
        <v>12069</v>
      </c>
      <c r="C2580" s="1">
        <v>44228</v>
      </c>
      <c r="D2580" t="s">
        <v>4347</v>
      </c>
      <c r="E2580" t="s">
        <v>4348</v>
      </c>
      <c r="F2580">
        <v>10</v>
      </c>
      <c r="G2580">
        <v>20</v>
      </c>
      <c r="H2580">
        <v>40</v>
      </c>
      <c r="I2580">
        <v>20</v>
      </c>
      <c r="J2580">
        <v>20</v>
      </c>
      <c r="K2580">
        <v>20</v>
      </c>
      <c r="L2580">
        <v>13</v>
      </c>
      <c r="M2580">
        <v>11</v>
      </c>
      <c r="N2580">
        <v>0</v>
      </c>
      <c r="O2580">
        <v>1</v>
      </c>
      <c r="P2580">
        <v>15.63802083</v>
      </c>
      <c r="Q2580">
        <v>1145</v>
      </c>
      <c r="R2580">
        <v>918000</v>
      </c>
      <c r="S2580">
        <v>315937</v>
      </c>
      <c r="T2580">
        <v>0.344157952069716</v>
      </c>
      <c r="U2580">
        <v>0</v>
      </c>
    </row>
    <row r="2581" spans="1:21" x14ac:dyDescent="0.4">
      <c r="A2581">
        <v>2579</v>
      </c>
      <c r="B2581" t="s">
        <v>12069</v>
      </c>
      <c r="C2581" s="1">
        <v>44228</v>
      </c>
      <c r="D2581" t="s">
        <v>4349</v>
      </c>
      <c r="E2581" t="s">
        <v>4350</v>
      </c>
      <c r="F2581">
        <v>10</v>
      </c>
      <c r="G2581">
        <v>20</v>
      </c>
      <c r="H2581">
        <v>20</v>
      </c>
      <c r="I2581">
        <v>30</v>
      </c>
      <c r="J2581">
        <v>20</v>
      </c>
      <c r="K2581">
        <v>15</v>
      </c>
      <c r="L2581">
        <v>22</v>
      </c>
      <c r="M2581">
        <v>28</v>
      </c>
      <c r="N2581">
        <v>2</v>
      </c>
      <c r="O2581">
        <v>0</v>
      </c>
      <c r="P2581">
        <v>5.82421875</v>
      </c>
      <c r="Q2581">
        <v>739</v>
      </c>
      <c r="R2581">
        <v>918000</v>
      </c>
      <c r="S2581">
        <v>359374</v>
      </c>
      <c r="T2581">
        <v>0.39147494553376899</v>
      </c>
      <c r="U2581">
        <v>0</v>
      </c>
    </row>
    <row r="2582" spans="1:21" x14ac:dyDescent="0.4">
      <c r="A2582">
        <v>2580</v>
      </c>
      <c r="B2582" t="s">
        <v>12069</v>
      </c>
      <c r="C2582" s="1">
        <v>44228</v>
      </c>
      <c r="D2582" t="s">
        <v>4351</v>
      </c>
      <c r="E2582" t="s">
        <v>4352</v>
      </c>
      <c r="F2582">
        <v>10</v>
      </c>
      <c r="G2582">
        <v>10</v>
      </c>
      <c r="H2582">
        <v>20</v>
      </c>
      <c r="I2582">
        <v>20</v>
      </c>
      <c r="J2582">
        <v>10</v>
      </c>
      <c r="K2582">
        <v>15</v>
      </c>
      <c r="L2582">
        <v>9</v>
      </c>
      <c r="M2582">
        <v>7</v>
      </c>
      <c r="N2582">
        <v>2</v>
      </c>
      <c r="O2582">
        <v>1</v>
      </c>
      <c r="P2582">
        <v>18.112521699999999</v>
      </c>
      <c r="Q2582">
        <v>1492</v>
      </c>
      <c r="R2582">
        <v>918000</v>
      </c>
      <c r="S2582">
        <v>6612189</v>
      </c>
      <c r="T2582">
        <v>7.2028202614378998</v>
      </c>
      <c r="U2582">
        <v>3</v>
      </c>
    </row>
    <row r="2583" spans="1:21" x14ac:dyDescent="0.4">
      <c r="A2583">
        <v>2581</v>
      </c>
      <c r="B2583" t="s">
        <v>12069</v>
      </c>
      <c r="C2583" s="1">
        <v>44228</v>
      </c>
      <c r="D2583" t="s">
        <v>4353</v>
      </c>
      <c r="E2583" t="s">
        <v>4354</v>
      </c>
      <c r="F2583">
        <v>10</v>
      </c>
      <c r="G2583">
        <v>20</v>
      </c>
      <c r="H2583">
        <v>40</v>
      </c>
      <c r="I2583">
        <v>30</v>
      </c>
      <c r="J2583">
        <v>10</v>
      </c>
      <c r="K2583">
        <v>24</v>
      </c>
      <c r="L2583">
        <v>16</v>
      </c>
      <c r="M2583">
        <v>14</v>
      </c>
      <c r="N2583">
        <v>2</v>
      </c>
      <c r="O2583">
        <v>1</v>
      </c>
      <c r="P2583">
        <v>12.64648438</v>
      </c>
      <c r="Q2583">
        <v>944</v>
      </c>
      <c r="R2583">
        <v>918000</v>
      </c>
      <c r="S2583">
        <v>281986</v>
      </c>
      <c r="T2583">
        <v>0.30717429193899698</v>
      </c>
      <c r="U2583">
        <v>0</v>
      </c>
    </row>
    <row r="2584" spans="1:21" x14ac:dyDescent="0.4">
      <c r="A2584">
        <v>2582</v>
      </c>
      <c r="B2584" t="s">
        <v>12069</v>
      </c>
      <c r="C2584" s="1">
        <v>44228</v>
      </c>
      <c r="D2584" t="s">
        <v>4355</v>
      </c>
      <c r="E2584" t="s">
        <v>4356</v>
      </c>
      <c r="F2584">
        <v>10</v>
      </c>
      <c r="G2584">
        <v>10</v>
      </c>
      <c r="H2584">
        <v>30</v>
      </c>
      <c r="I2584">
        <v>20</v>
      </c>
      <c r="J2584">
        <v>10</v>
      </c>
      <c r="K2584">
        <v>19</v>
      </c>
      <c r="L2584">
        <v>18</v>
      </c>
      <c r="M2584">
        <v>15</v>
      </c>
      <c r="N2584">
        <v>2</v>
      </c>
      <c r="O2584">
        <v>0</v>
      </c>
      <c r="P2584">
        <v>3.7261284720000001</v>
      </c>
      <c r="Q2584">
        <v>792</v>
      </c>
      <c r="R2584">
        <v>918000</v>
      </c>
      <c r="S2584">
        <v>783880</v>
      </c>
      <c r="T2584">
        <v>0.853899782135076</v>
      </c>
      <c r="U2584">
        <v>1</v>
      </c>
    </row>
    <row r="2585" spans="1:21" x14ac:dyDescent="0.4">
      <c r="A2585">
        <v>2583</v>
      </c>
      <c r="B2585" t="s">
        <v>12069</v>
      </c>
      <c r="C2585" s="1">
        <v>44228</v>
      </c>
      <c r="D2585" t="s">
        <v>4357</v>
      </c>
      <c r="E2585" t="s">
        <v>4358</v>
      </c>
      <c r="F2585">
        <v>20</v>
      </c>
      <c r="G2585">
        <v>20</v>
      </c>
      <c r="H2585">
        <v>50</v>
      </c>
      <c r="I2585">
        <v>20</v>
      </c>
      <c r="J2585">
        <v>20</v>
      </c>
      <c r="K2585">
        <v>10</v>
      </c>
      <c r="L2585">
        <v>6</v>
      </c>
      <c r="M2585">
        <v>4</v>
      </c>
      <c r="N2585">
        <v>2</v>
      </c>
      <c r="O2585">
        <v>0</v>
      </c>
      <c r="P2585">
        <v>4.2921006940000002</v>
      </c>
      <c r="Q2585">
        <v>660</v>
      </c>
      <c r="R2585">
        <v>918000</v>
      </c>
      <c r="S2585">
        <v>295532</v>
      </c>
      <c r="T2585">
        <v>0.32193028322439998</v>
      </c>
      <c r="U2585">
        <v>0</v>
      </c>
    </row>
    <row r="2586" spans="1:21" x14ac:dyDescent="0.4">
      <c r="A2586">
        <v>2584</v>
      </c>
      <c r="B2586" t="s">
        <v>12069</v>
      </c>
      <c r="C2586" s="1">
        <v>44228</v>
      </c>
      <c r="D2586" t="s">
        <v>4359</v>
      </c>
      <c r="E2586" t="s">
        <v>4360</v>
      </c>
      <c r="F2586">
        <v>20</v>
      </c>
      <c r="G2586">
        <v>10</v>
      </c>
      <c r="H2586">
        <v>10</v>
      </c>
      <c r="I2586">
        <v>20</v>
      </c>
      <c r="J2586">
        <v>30</v>
      </c>
      <c r="K2586">
        <v>22</v>
      </c>
      <c r="L2586">
        <v>19</v>
      </c>
      <c r="M2586">
        <v>17</v>
      </c>
      <c r="N2586">
        <v>2</v>
      </c>
      <c r="O2586">
        <v>1</v>
      </c>
      <c r="P2586">
        <v>13.80772569</v>
      </c>
      <c r="Q2586">
        <v>768</v>
      </c>
      <c r="R2586">
        <v>918000</v>
      </c>
      <c r="S2586">
        <v>571254</v>
      </c>
      <c r="T2586">
        <v>0.62228104575163401</v>
      </c>
      <c r="U2586">
        <v>1</v>
      </c>
    </row>
    <row r="2587" spans="1:21" x14ac:dyDescent="0.4">
      <c r="A2587">
        <v>2585</v>
      </c>
      <c r="B2587" t="s">
        <v>12069</v>
      </c>
      <c r="C2587" s="1">
        <v>44228</v>
      </c>
      <c r="D2587" t="s">
        <v>4361</v>
      </c>
      <c r="E2587" t="e">
        <f>- 제발..나가게 해주세요..</f>
        <v>#NAME?</v>
      </c>
      <c r="F2587">
        <v>10</v>
      </c>
      <c r="G2587">
        <v>30</v>
      </c>
      <c r="H2587">
        <v>40</v>
      </c>
      <c r="I2587">
        <v>40</v>
      </c>
      <c r="J2587">
        <v>10</v>
      </c>
      <c r="K2587">
        <v>12</v>
      </c>
      <c r="L2587">
        <v>19</v>
      </c>
      <c r="M2587">
        <v>23</v>
      </c>
      <c r="N2587">
        <v>2</v>
      </c>
      <c r="O2587">
        <v>1</v>
      </c>
      <c r="P2587">
        <v>5.2088758679999998</v>
      </c>
      <c r="Q2587">
        <v>1109</v>
      </c>
      <c r="R2587">
        <v>918000</v>
      </c>
      <c r="S2587">
        <v>448051</v>
      </c>
      <c r="T2587">
        <v>0.48807298474945499</v>
      </c>
      <c r="U2587">
        <v>1</v>
      </c>
    </row>
    <row r="2588" spans="1:21" x14ac:dyDescent="0.4">
      <c r="A2588">
        <v>2586</v>
      </c>
      <c r="B2588" t="s">
        <v>12070</v>
      </c>
      <c r="C2588" s="1">
        <v>44986</v>
      </c>
      <c r="D2588" t="s">
        <v>4362</v>
      </c>
      <c r="E2588" t="s">
        <v>4363</v>
      </c>
      <c r="F2588">
        <v>20</v>
      </c>
      <c r="G2588">
        <v>10</v>
      </c>
      <c r="H2588">
        <v>30</v>
      </c>
      <c r="I2588">
        <v>30</v>
      </c>
      <c r="J2588">
        <v>30</v>
      </c>
      <c r="K2588">
        <v>91</v>
      </c>
      <c r="L2588">
        <v>80</v>
      </c>
      <c r="M2588">
        <v>59</v>
      </c>
      <c r="N2588">
        <v>1</v>
      </c>
      <c r="O2588">
        <v>0</v>
      </c>
      <c r="P2588">
        <v>3.728732639</v>
      </c>
      <c r="Q2588">
        <v>895</v>
      </c>
      <c r="R2588">
        <v>58000</v>
      </c>
      <c r="S2588">
        <v>38625</v>
      </c>
      <c r="T2588">
        <v>0.66594827586206895</v>
      </c>
      <c r="U2588">
        <v>1</v>
      </c>
    </row>
    <row r="2589" spans="1:21" x14ac:dyDescent="0.4">
      <c r="A2589">
        <v>2587</v>
      </c>
      <c r="B2589" t="s">
        <v>12070</v>
      </c>
      <c r="C2589" s="1">
        <v>44927</v>
      </c>
      <c r="D2589" t="s">
        <v>4364</v>
      </c>
      <c r="E2589" t="s">
        <v>4365</v>
      </c>
      <c r="F2589">
        <v>40</v>
      </c>
      <c r="G2589">
        <v>20</v>
      </c>
      <c r="H2589">
        <v>20</v>
      </c>
      <c r="I2589">
        <v>40</v>
      </c>
      <c r="J2589">
        <v>30</v>
      </c>
      <c r="K2589">
        <v>25</v>
      </c>
      <c r="L2589">
        <v>24</v>
      </c>
      <c r="M2589">
        <v>27</v>
      </c>
      <c r="N2589">
        <v>2</v>
      </c>
      <c r="O2589">
        <v>1</v>
      </c>
      <c r="P2589">
        <v>15.71571181</v>
      </c>
      <c r="Q2589">
        <v>605</v>
      </c>
      <c r="R2589">
        <v>56900</v>
      </c>
      <c r="S2589">
        <v>129043</v>
      </c>
      <c r="T2589">
        <v>2.2678910369068501</v>
      </c>
      <c r="U2589">
        <v>2</v>
      </c>
    </row>
    <row r="2590" spans="1:21" x14ac:dyDescent="0.4">
      <c r="A2590">
        <v>2588</v>
      </c>
      <c r="B2590" t="s">
        <v>12070</v>
      </c>
      <c r="C2590" s="1">
        <v>44927</v>
      </c>
      <c r="D2590" t="s">
        <v>4366</v>
      </c>
      <c r="E2590" t="s">
        <v>4367</v>
      </c>
      <c r="F2590">
        <v>20</v>
      </c>
      <c r="G2590">
        <v>20</v>
      </c>
      <c r="H2590">
        <v>30</v>
      </c>
      <c r="I2590">
        <v>20</v>
      </c>
      <c r="J2590">
        <v>40</v>
      </c>
      <c r="K2590">
        <v>18</v>
      </c>
      <c r="L2590">
        <v>10</v>
      </c>
      <c r="M2590">
        <v>1</v>
      </c>
      <c r="N2590">
        <v>2</v>
      </c>
      <c r="O2590">
        <v>1</v>
      </c>
      <c r="P2590">
        <v>7.8414713540000003</v>
      </c>
      <c r="Q2590">
        <v>843</v>
      </c>
      <c r="R2590">
        <v>56900</v>
      </c>
      <c r="S2590">
        <v>8346</v>
      </c>
      <c r="T2590">
        <v>0.14667838312829501</v>
      </c>
      <c r="U2590">
        <v>0</v>
      </c>
    </row>
    <row r="2591" spans="1:21" x14ac:dyDescent="0.4">
      <c r="A2591">
        <v>2589</v>
      </c>
      <c r="B2591" t="s">
        <v>12070</v>
      </c>
      <c r="C2591" s="1">
        <v>44896</v>
      </c>
      <c r="D2591" t="s">
        <v>4368</v>
      </c>
      <c r="F2591">
        <v>10</v>
      </c>
      <c r="G2591">
        <v>20</v>
      </c>
      <c r="H2591">
        <v>10</v>
      </c>
      <c r="I2591">
        <v>20</v>
      </c>
      <c r="J2591">
        <v>10</v>
      </c>
      <c r="K2591">
        <v>116</v>
      </c>
      <c r="L2591">
        <v>118</v>
      </c>
      <c r="M2591">
        <v>108</v>
      </c>
      <c r="N2591">
        <v>0</v>
      </c>
      <c r="O2591">
        <v>1</v>
      </c>
      <c r="P2591">
        <v>0</v>
      </c>
      <c r="Q2591">
        <v>604</v>
      </c>
      <c r="R2591">
        <v>55900</v>
      </c>
      <c r="S2591">
        <v>5847</v>
      </c>
      <c r="T2591">
        <v>0.104597495527728</v>
      </c>
      <c r="U2591">
        <v>0</v>
      </c>
    </row>
    <row r="2592" spans="1:21" x14ac:dyDescent="0.4">
      <c r="A2592">
        <v>2590</v>
      </c>
      <c r="B2592" t="s">
        <v>12070</v>
      </c>
      <c r="C2592" s="1">
        <v>44896</v>
      </c>
      <c r="D2592" t="s">
        <v>4369</v>
      </c>
      <c r="E2592" t="s">
        <v>4370</v>
      </c>
      <c r="F2592">
        <v>20</v>
      </c>
      <c r="G2592">
        <v>20</v>
      </c>
      <c r="H2592">
        <v>40</v>
      </c>
      <c r="I2592">
        <v>20</v>
      </c>
      <c r="J2592">
        <v>30</v>
      </c>
      <c r="K2592">
        <v>161</v>
      </c>
      <c r="L2592">
        <v>158</v>
      </c>
      <c r="M2592">
        <v>124</v>
      </c>
      <c r="N2592">
        <v>2</v>
      </c>
      <c r="O2592">
        <v>1</v>
      </c>
      <c r="P2592">
        <v>1.8168402779999999</v>
      </c>
      <c r="Q2592">
        <v>837</v>
      </c>
      <c r="R2592">
        <v>55900</v>
      </c>
      <c r="S2592">
        <v>9830</v>
      </c>
      <c r="T2592">
        <v>0.175849731663685</v>
      </c>
      <c r="U2592">
        <v>0</v>
      </c>
    </row>
    <row r="2593" spans="1:21" x14ac:dyDescent="0.4">
      <c r="A2593">
        <v>2591</v>
      </c>
      <c r="B2593" t="s">
        <v>12070</v>
      </c>
      <c r="C2593" s="1">
        <v>44896</v>
      </c>
      <c r="D2593" t="s">
        <v>4371</v>
      </c>
      <c r="E2593" t="s">
        <v>4365</v>
      </c>
      <c r="F2593">
        <v>10</v>
      </c>
      <c r="G2593">
        <v>10</v>
      </c>
      <c r="H2593">
        <v>30</v>
      </c>
      <c r="I2593">
        <v>20</v>
      </c>
      <c r="J2593">
        <v>20</v>
      </c>
      <c r="K2593">
        <v>34</v>
      </c>
      <c r="L2593">
        <v>63</v>
      </c>
      <c r="M2593">
        <v>78</v>
      </c>
      <c r="N2593">
        <v>2</v>
      </c>
      <c r="O2593">
        <v>1</v>
      </c>
      <c r="P2593">
        <v>4.4377170140000004</v>
      </c>
      <c r="Q2593">
        <v>641</v>
      </c>
      <c r="R2593">
        <v>55900</v>
      </c>
      <c r="S2593">
        <v>777300</v>
      </c>
      <c r="T2593">
        <v>13.9051878354203</v>
      </c>
      <c r="U2593">
        <v>3</v>
      </c>
    </row>
    <row r="2594" spans="1:21" x14ac:dyDescent="0.4">
      <c r="A2594">
        <v>2592</v>
      </c>
      <c r="B2594" t="s">
        <v>12071</v>
      </c>
      <c r="C2594" s="1">
        <v>45108</v>
      </c>
      <c r="D2594" t="s">
        <v>4372</v>
      </c>
      <c r="E2594" t="s">
        <v>4373</v>
      </c>
      <c r="F2594">
        <v>10</v>
      </c>
      <c r="G2594">
        <v>10</v>
      </c>
      <c r="H2594">
        <v>10</v>
      </c>
      <c r="I2594">
        <v>10</v>
      </c>
      <c r="J2594">
        <v>10</v>
      </c>
      <c r="K2594">
        <v>244</v>
      </c>
      <c r="L2594">
        <v>251</v>
      </c>
      <c r="M2594">
        <v>249</v>
      </c>
      <c r="N2594">
        <v>2</v>
      </c>
      <c r="O2594">
        <v>1</v>
      </c>
      <c r="P2594">
        <v>4.3208550350000001</v>
      </c>
      <c r="Q2594">
        <v>796</v>
      </c>
      <c r="R2594">
        <v>29600</v>
      </c>
      <c r="S2594">
        <v>3607</v>
      </c>
      <c r="T2594">
        <v>0.121858108108108</v>
      </c>
      <c r="U2594">
        <v>0</v>
      </c>
    </row>
    <row r="2595" spans="1:21" x14ac:dyDescent="0.4">
      <c r="A2595">
        <v>2593</v>
      </c>
      <c r="B2595" t="s">
        <v>12071</v>
      </c>
      <c r="C2595" s="1">
        <v>45108</v>
      </c>
      <c r="D2595" t="s">
        <v>4374</v>
      </c>
      <c r="E2595" t="s">
        <v>4375</v>
      </c>
      <c r="F2595">
        <v>20</v>
      </c>
      <c r="G2595">
        <v>10</v>
      </c>
      <c r="H2595">
        <v>10</v>
      </c>
      <c r="I2595">
        <v>20</v>
      </c>
      <c r="J2595">
        <v>20</v>
      </c>
      <c r="K2595">
        <v>30</v>
      </c>
      <c r="L2595">
        <v>48</v>
      </c>
      <c r="M2595">
        <v>62</v>
      </c>
      <c r="N2595">
        <v>2</v>
      </c>
      <c r="O2595">
        <v>0</v>
      </c>
      <c r="P2595">
        <v>10.38411458</v>
      </c>
      <c r="Q2595">
        <v>896</v>
      </c>
      <c r="R2595">
        <v>29600</v>
      </c>
      <c r="S2595">
        <v>13172</v>
      </c>
      <c r="T2595">
        <v>0.44500000000000001</v>
      </c>
      <c r="U2595">
        <v>1</v>
      </c>
    </row>
    <row r="2596" spans="1:21" x14ac:dyDescent="0.4">
      <c r="A2596">
        <v>2594</v>
      </c>
      <c r="B2596" t="s">
        <v>12071</v>
      </c>
      <c r="C2596" s="1">
        <v>45108</v>
      </c>
      <c r="D2596" t="s">
        <v>4376</v>
      </c>
      <c r="E2596" t="s">
        <v>4377</v>
      </c>
      <c r="F2596">
        <v>20</v>
      </c>
      <c r="G2596">
        <v>20</v>
      </c>
      <c r="H2596">
        <v>10</v>
      </c>
      <c r="I2596">
        <v>30</v>
      </c>
      <c r="J2596">
        <v>30</v>
      </c>
      <c r="K2596">
        <v>139</v>
      </c>
      <c r="L2596">
        <v>110</v>
      </c>
      <c r="M2596">
        <v>19</v>
      </c>
      <c r="N2596">
        <v>2</v>
      </c>
      <c r="O2596">
        <v>1</v>
      </c>
      <c r="P2596">
        <v>5.0560980899999999</v>
      </c>
      <c r="Q2596">
        <v>971</v>
      </c>
      <c r="R2596">
        <v>29600</v>
      </c>
      <c r="S2596">
        <v>24167</v>
      </c>
      <c r="T2596">
        <v>0.81645270270270198</v>
      </c>
      <c r="U2596">
        <v>1</v>
      </c>
    </row>
    <row r="2597" spans="1:21" x14ac:dyDescent="0.4">
      <c r="A2597">
        <v>2595</v>
      </c>
      <c r="B2597" t="s">
        <v>12071</v>
      </c>
      <c r="C2597" s="1">
        <v>45078</v>
      </c>
      <c r="D2597" t="s">
        <v>4378</v>
      </c>
      <c r="E2597" t="s">
        <v>4379</v>
      </c>
      <c r="F2597">
        <v>10</v>
      </c>
      <c r="G2597">
        <v>10</v>
      </c>
      <c r="H2597">
        <v>10</v>
      </c>
      <c r="I2597">
        <v>20</v>
      </c>
      <c r="J2597">
        <v>10</v>
      </c>
      <c r="K2597">
        <v>26</v>
      </c>
      <c r="L2597">
        <v>21</v>
      </c>
      <c r="M2597">
        <v>25</v>
      </c>
      <c r="N2597">
        <v>1</v>
      </c>
      <c r="O2597">
        <v>1</v>
      </c>
      <c r="P2597">
        <v>14.835286460000001</v>
      </c>
      <c r="Q2597">
        <v>861</v>
      </c>
      <c r="R2597">
        <v>27700</v>
      </c>
      <c r="S2597">
        <v>27723</v>
      </c>
      <c r="T2597">
        <v>1.0008303249097401</v>
      </c>
      <c r="U2597">
        <v>1</v>
      </c>
    </row>
    <row r="2598" spans="1:21" x14ac:dyDescent="0.4">
      <c r="A2598">
        <v>2596</v>
      </c>
      <c r="B2598" t="s">
        <v>12071</v>
      </c>
      <c r="C2598" s="1">
        <v>45047</v>
      </c>
      <c r="D2598" t="s">
        <v>4380</v>
      </c>
      <c r="E2598" t="s">
        <v>4381</v>
      </c>
      <c r="F2598">
        <v>20</v>
      </c>
      <c r="G2598">
        <v>10</v>
      </c>
      <c r="H2598">
        <v>10</v>
      </c>
      <c r="I2598">
        <v>20</v>
      </c>
      <c r="J2598">
        <v>20</v>
      </c>
      <c r="K2598">
        <v>17</v>
      </c>
      <c r="L2598">
        <v>18</v>
      </c>
      <c r="M2598">
        <v>14</v>
      </c>
      <c r="N2598">
        <v>0</v>
      </c>
      <c r="O2598">
        <v>0</v>
      </c>
      <c r="P2598">
        <v>6.7870008679999998</v>
      </c>
      <c r="Q2598">
        <v>918</v>
      </c>
      <c r="R2598">
        <v>25900</v>
      </c>
      <c r="S2598">
        <v>9222</v>
      </c>
      <c r="T2598">
        <v>0.35606177606177603</v>
      </c>
      <c r="U2598">
        <v>0</v>
      </c>
    </row>
    <row r="2599" spans="1:21" x14ac:dyDescent="0.4">
      <c r="A2599">
        <v>2597</v>
      </c>
      <c r="B2599" t="s">
        <v>12071</v>
      </c>
      <c r="C2599" s="1">
        <v>45047</v>
      </c>
      <c r="D2599" t="s">
        <v>4382</v>
      </c>
      <c r="E2599" t="s">
        <v>4383</v>
      </c>
      <c r="F2599">
        <v>10</v>
      </c>
      <c r="G2599">
        <v>10</v>
      </c>
      <c r="H2599">
        <v>10</v>
      </c>
      <c r="I2599">
        <v>20</v>
      </c>
      <c r="J2599">
        <v>10</v>
      </c>
      <c r="K2599">
        <v>11</v>
      </c>
      <c r="L2599">
        <v>9</v>
      </c>
      <c r="M2599">
        <v>6</v>
      </c>
      <c r="N2599">
        <v>2</v>
      </c>
      <c r="O2599">
        <v>1</v>
      </c>
      <c r="P2599">
        <v>6.8198784720000001</v>
      </c>
      <c r="Q2599">
        <v>881</v>
      </c>
      <c r="R2599">
        <v>25900</v>
      </c>
      <c r="S2599">
        <v>29427</v>
      </c>
      <c r="T2599">
        <v>1.1361776061776001</v>
      </c>
      <c r="U2599">
        <v>1</v>
      </c>
    </row>
    <row r="2600" spans="1:21" x14ac:dyDescent="0.4">
      <c r="A2600">
        <v>2598</v>
      </c>
      <c r="B2600" t="s">
        <v>12071</v>
      </c>
      <c r="C2600" s="1">
        <v>45047</v>
      </c>
      <c r="D2600" t="s">
        <v>4384</v>
      </c>
      <c r="E2600" t="s">
        <v>4385</v>
      </c>
      <c r="F2600">
        <v>20</v>
      </c>
      <c r="G2600">
        <v>10</v>
      </c>
      <c r="H2600">
        <v>10</v>
      </c>
      <c r="I2600">
        <v>20</v>
      </c>
      <c r="J2600">
        <v>30</v>
      </c>
      <c r="K2600">
        <v>6</v>
      </c>
      <c r="L2600">
        <v>57</v>
      </c>
      <c r="M2600">
        <v>40</v>
      </c>
      <c r="N2600">
        <v>1</v>
      </c>
      <c r="O2600">
        <v>1</v>
      </c>
      <c r="P2600">
        <v>15.63671875</v>
      </c>
      <c r="Q2600">
        <v>1181</v>
      </c>
      <c r="R2600">
        <v>25900</v>
      </c>
      <c r="S2600">
        <v>343777</v>
      </c>
      <c r="T2600">
        <v>13.273243243243201</v>
      </c>
      <c r="U2600">
        <v>3</v>
      </c>
    </row>
    <row r="2601" spans="1:21" x14ac:dyDescent="0.4">
      <c r="A2601">
        <v>2599</v>
      </c>
      <c r="B2601" t="s">
        <v>12071</v>
      </c>
      <c r="C2601" s="1">
        <v>45047</v>
      </c>
      <c r="D2601" t="s">
        <v>4386</v>
      </c>
      <c r="F2601">
        <v>10</v>
      </c>
      <c r="G2601">
        <v>10</v>
      </c>
      <c r="H2601">
        <v>10</v>
      </c>
      <c r="I2601">
        <v>10</v>
      </c>
      <c r="J2601">
        <v>20</v>
      </c>
      <c r="K2601">
        <v>12</v>
      </c>
      <c r="L2601">
        <v>6</v>
      </c>
      <c r="M2601">
        <v>4</v>
      </c>
      <c r="N2601">
        <v>0</v>
      </c>
      <c r="O2601">
        <v>2</v>
      </c>
      <c r="P2601">
        <v>0</v>
      </c>
      <c r="Q2601">
        <v>772</v>
      </c>
      <c r="R2601">
        <v>25900</v>
      </c>
      <c r="S2601">
        <v>43427</v>
      </c>
      <c r="T2601">
        <v>1.67671814671814</v>
      </c>
      <c r="U2601">
        <v>2</v>
      </c>
    </row>
    <row r="2602" spans="1:21" x14ac:dyDescent="0.4">
      <c r="A2602">
        <v>2600</v>
      </c>
      <c r="B2602" t="s">
        <v>12071</v>
      </c>
      <c r="C2602" s="1">
        <v>45047</v>
      </c>
      <c r="D2602" t="s">
        <v>4387</v>
      </c>
      <c r="E2602" t="s">
        <v>4388</v>
      </c>
      <c r="F2602">
        <v>10</v>
      </c>
      <c r="G2602">
        <v>10</v>
      </c>
      <c r="H2602">
        <v>20</v>
      </c>
      <c r="I2602">
        <v>10</v>
      </c>
      <c r="J2602">
        <v>20</v>
      </c>
      <c r="K2602">
        <v>252</v>
      </c>
      <c r="L2602">
        <v>251</v>
      </c>
      <c r="M2602">
        <v>250</v>
      </c>
      <c r="N2602">
        <v>2</v>
      </c>
      <c r="O2602">
        <v>1</v>
      </c>
      <c r="P2602">
        <v>12.024848090000001</v>
      </c>
      <c r="Q2602">
        <v>871</v>
      </c>
      <c r="R2602">
        <v>25900</v>
      </c>
      <c r="S2602">
        <v>193467</v>
      </c>
      <c r="T2602">
        <v>7.4697683397683399</v>
      </c>
      <c r="U2602">
        <v>3</v>
      </c>
    </row>
    <row r="2603" spans="1:21" x14ac:dyDescent="0.4">
      <c r="A2603">
        <v>2601</v>
      </c>
      <c r="B2603" t="s">
        <v>12071</v>
      </c>
      <c r="C2603" s="1">
        <v>45017</v>
      </c>
      <c r="D2603" t="s">
        <v>4389</v>
      </c>
      <c r="F2603">
        <v>10</v>
      </c>
      <c r="G2603">
        <v>10</v>
      </c>
      <c r="H2603">
        <v>20</v>
      </c>
      <c r="I2603">
        <v>10</v>
      </c>
      <c r="J2603">
        <v>20</v>
      </c>
      <c r="K2603">
        <v>122</v>
      </c>
      <c r="L2603">
        <v>116</v>
      </c>
      <c r="M2603">
        <v>111</v>
      </c>
      <c r="N2603">
        <v>0</v>
      </c>
      <c r="O2603">
        <v>2</v>
      </c>
      <c r="P2603">
        <v>0</v>
      </c>
      <c r="Q2603">
        <v>697</v>
      </c>
      <c r="R2603">
        <v>24300</v>
      </c>
      <c r="S2603">
        <v>18079</v>
      </c>
      <c r="T2603">
        <v>0.74399176954732504</v>
      </c>
      <c r="U2603">
        <v>1</v>
      </c>
    </row>
    <row r="2604" spans="1:21" x14ac:dyDescent="0.4">
      <c r="A2604">
        <v>2602</v>
      </c>
      <c r="B2604" t="s">
        <v>12071</v>
      </c>
      <c r="C2604" s="1">
        <v>45017</v>
      </c>
      <c r="D2604" t="s">
        <v>4390</v>
      </c>
      <c r="E2604" t="s">
        <v>4391</v>
      </c>
      <c r="F2604">
        <v>30</v>
      </c>
      <c r="G2604">
        <v>20</v>
      </c>
      <c r="H2604">
        <v>40</v>
      </c>
      <c r="I2604">
        <v>20</v>
      </c>
      <c r="J2604">
        <v>50</v>
      </c>
      <c r="K2604">
        <v>16</v>
      </c>
      <c r="L2604">
        <v>10</v>
      </c>
      <c r="M2604">
        <v>15</v>
      </c>
      <c r="N2604">
        <v>1</v>
      </c>
      <c r="O2604">
        <v>1</v>
      </c>
      <c r="P2604">
        <v>16.713216150000001</v>
      </c>
      <c r="Q2604">
        <v>804</v>
      </c>
      <c r="R2604">
        <v>24300</v>
      </c>
      <c r="S2604">
        <v>224624</v>
      </c>
      <c r="T2604">
        <v>9.2437860082304493</v>
      </c>
      <c r="U2604">
        <v>3</v>
      </c>
    </row>
    <row r="2605" spans="1:21" x14ac:dyDescent="0.4">
      <c r="A2605">
        <v>2603</v>
      </c>
      <c r="B2605" t="s">
        <v>12071</v>
      </c>
      <c r="C2605" s="1">
        <v>45017</v>
      </c>
      <c r="D2605" t="s">
        <v>4392</v>
      </c>
      <c r="F2605">
        <v>10</v>
      </c>
      <c r="G2605">
        <v>10</v>
      </c>
      <c r="H2605">
        <v>10</v>
      </c>
      <c r="I2605">
        <v>10</v>
      </c>
      <c r="J2605">
        <v>10</v>
      </c>
      <c r="K2605">
        <v>162</v>
      </c>
      <c r="L2605">
        <v>159</v>
      </c>
      <c r="M2605">
        <v>130</v>
      </c>
      <c r="N2605">
        <v>0</v>
      </c>
      <c r="O2605">
        <v>1</v>
      </c>
      <c r="P2605">
        <v>0</v>
      </c>
      <c r="Q2605">
        <v>568</v>
      </c>
      <c r="R2605">
        <v>24300</v>
      </c>
      <c r="S2605">
        <v>34747</v>
      </c>
      <c r="T2605">
        <v>1.42991769547325</v>
      </c>
      <c r="U2605">
        <v>2</v>
      </c>
    </row>
    <row r="2606" spans="1:21" x14ac:dyDescent="0.4">
      <c r="A2606">
        <v>2604</v>
      </c>
      <c r="B2606" t="s">
        <v>12071</v>
      </c>
      <c r="C2606" s="1">
        <v>44986</v>
      </c>
      <c r="D2606" t="s">
        <v>4393</v>
      </c>
      <c r="E2606" t="s">
        <v>4394</v>
      </c>
      <c r="F2606">
        <v>30</v>
      </c>
      <c r="G2606">
        <v>20</v>
      </c>
      <c r="H2606">
        <v>20</v>
      </c>
      <c r="I2606">
        <v>20</v>
      </c>
      <c r="J2606">
        <v>50</v>
      </c>
      <c r="K2606">
        <v>15</v>
      </c>
      <c r="L2606">
        <v>11</v>
      </c>
      <c r="M2606">
        <v>13</v>
      </c>
      <c r="N2606">
        <v>2</v>
      </c>
      <c r="O2606">
        <v>1</v>
      </c>
      <c r="P2606">
        <v>11.77256944</v>
      </c>
      <c r="Q2606">
        <v>925</v>
      </c>
      <c r="R2606">
        <v>22800</v>
      </c>
      <c r="S2606">
        <v>392221</v>
      </c>
      <c r="T2606">
        <v>17.202675438596401</v>
      </c>
      <c r="U2606">
        <v>3</v>
      </c>
    </row>
    <row r="2607" spans="1:21" x14ac:dyDescent="0.4">
      <c r="A2607">
        <v>2605</v>
      </c>
      <c r="B2607" t="s">
        <v>12071</v>
      </c>
      <c r="C2607" s="1">
        <v>44986</v>
      </c>
      <c r="D2607" t="s">
        <v>4395</v>
      </c>
      <c r="F2607">
        <v>20</v>
      </c>
      <c r="G2607">
        <v>10</v>
      </c>
      <c r="H2607">
        <v>10</v>
      </c>
      <c r="I2607">
        <v>10</v>
      </c>
      <c r="J2607">
        <v>40</v>
      </c>
      <c r="K2607">
        <v>64</v>
      </c>
      <c r="L2607">
        <v>51</v>
      </c>
      <c r="M2607">
        <v>34</v>
      </c>
      <c r="N2607">
        <v>0</v>
      </c>
      <c r="O2607">
        <v>1</v>
      </c>
      <c r="P2607">
        <v>0</v>
      </c>
      <c r="Q2607">
        <v>915</v>
      </c>
      <c r="R2607">
        <v>22800</v>
      </c>
      <c r="S2607">
        <v>8360</v>
      </c>
      <c r="T2607">
        <v>0.36666666666666597</v>
      </c>
      <c r="U2607">
        <v>0</v>
      </c>
    </row>
    <row r="2608" spans="1:21" x14ac:dyDescent="0.4">
      <c r="A2608">
        <v>2606</v>
      </c>
      <c r="B2608" t="s">
        <v>12071</v>
      </c>
      <c r="C2608" s="1">
        <v>44958</v>
      </c>
      <c r="D2608" t="s">
        <v>4396</v>
      </c>
      <c r="E2608" t="s">
        <v>4397</v>
      </c>
      <c r="F2608">
        <v>20</v>
      </c>
      <c r="G2608">
        <v>20</v>
      </c>
      <c r="H2608">
        <v>10</v>
      </c>
      <c r="I2608">
        <v>20</v>
      </c>
      <c r="J2608">
        <v>20</v>
      </c>
      <c r="K2608">
        <v>27</v>
      </c>
      <c r="L2608">
        <v>20</v>
      </c>
      <c r="M2608">
        <v>14</v>
      </c>
      <c r="N2608">
        <v>2</v>
      </c>
      <c r="O2608">
        <v>2</v>
      </c>
      <c r="P2608">
        <v>4.0978732640000004</v>
      </c>
      <c r="Q2608">
        <v>927</v>
      </c>
      <c r="R2608">
        <v>21400</v>
      </c>
      <c r="S2608">
        <v>761449</v>
      </c>
      <c r="T2608">
        <v>35.581728971962598</v>
      </c>
      <c r="U2608">
        <v>3</v>
      </c>
    </row>
    <row r="2609" spans="1:21" x14ac:dyDescent="0.4">
      <c r="A2609">
        <v>2607</v>
      </c>
      <c r="B2609" t="s">
        <v>12071</v>
      </c>
      <c r="C2609" s="1">
        <v>44958</v>
      </c>
      <c r="D2609" t="s">
        <v>4398</v>
      </c>
      <c r="E2609" t="s">
        <v>4399</v>
      </c>
      <c r="F2609">
        <v>10</v>
      </c>
      <c r="G2609">
        <v>10</v>
      </c>
      <c r="H2609">
        <v>20</v>
      </c>
      <c r="I2609">
        <v>20</v>
      </c>
      <c r="J2609">
        <v>10</v>
      </c>
      <c r="K2609">
        <v>15</v>
      </c>
      <c r="L2609">
        <v>15</v>
      </c>
      <c r="M2609">
        <v>14</v>
      </c>
      <c r="N2609">
        <v>2</v>
      </c>
      <c r="O2609">
        <v>1</v>
      </c>
      <c r="P2609">
        <v>13.068033850000001</v>
      </c>
      <c r="Q2609">
        <v>763</v>
      </c>
      <c r="R2609">
        <v>21400</v>
      </c>
      <c r="S2609">
        <v>15241</v>
      </c>
      <c r="T2609">
        <v>0.71219626168224304</v>
      </c>
      <c r="U2609">
        <v>1</v>
      </c>
    </row>
    <row r="2610" spans="1:21" x14ac:dyDescent="0.4">
      <c r="A2610">
        <v>2608</v>
      </c>
      <c r="B2610" t="s">
        <v>12071</v>
      </c>
      <c r="C2610" s="1">
        <v>44958</v>
      </c>
      <c r="D2610" t="s">
        <v>4400</v>
      </c>
      <c r="E2610" t="s">
        <v>4401</v>
      </c>
      <c r="F2610">
        <v>20</v>
      </c>
      <c r="G2610">
        <v>20</v>
      </c>
      <c r="H2610">
        <v>20</v>
      </c>
      <c r="I2610">
        <v>20</v>
      </c>
      <c r="J2610">
        <v>50</v>
      </c>
      <c r="K2610">
        <v>241</v>
      </c>
      <c r="L2610">
        <v>240</v>
      </c>
      <c r="M2610">
        <v>233</v>
      </c>
      <c r="N2610">
        <v>1</v>
      </c>
      <c r="O2610">
        <v>1</v>
      </c>
      <c r="P2610">
        <v>7.1890190970000001</v>
      </c>
      <c r="Q2610">
        <v>480</v>
      </c>
      <c r="R2610">
        <v>21400</v>
      </c>
      <c r="S2610">
        <v>1054065</v>
      </c>
      <c r="T2610">
        <v>49.2553738317757</v>
      </c>
      <c r="U2610">
        <v>3</v>
      </c>
    </row>
    <row r="2611" spans="1:21" x14ac:dyDescent="0.4">
      <c r="A2611">
        <v>2609</v>
      </c>
      <c r="B2611" t="s">
        <v>12071</v>
      </c>
      <c r="C2611" s="1">
        <v>44927</v>
      </c>
      <c r="D2611" t="s">
        <v>4402</v>
      </c>
      <c r="E2611" t="s">
        <v>4403</v>
      </c>
      <c r="F2611">
        <v>30</v>
      </c>
      <c r="G2611">
        <v>20</v>
      </c>
      <c r="H2611">
        <v>20</v>
      </c>
      <c r="I2611">
        <v>20</v>
      </c>
      <c r="J2611">
        <v>50</v>
      </c>
      <c r="K2611">
        <v>23</v>
      </c>
      <c r="L2611">
        <v>18</v>
      </c>
      <c r="M2611">
        <v>19</v>
      </c>
      <c r="N2611">
        <v>2</v>
      </c>
      <c r="O2611">
        <v>1</v>
      </c>
      <c r="P2611">
        <v>13.5546875</v>
      </c>
      <c r="Q2611">
        <v>504</v>
      </c>
      <c r="R2611">
        <v>20500</v>
      </c>
      <c r="S2611">
        <v>60314</v>
      </c>
      <c r="T2611">
        <v>2.9421463414634101</v>
      </c>
      <c r="U2611">
        <v>2</v>
      </c>
    </row>
    <row r="2612" spans="1:21" x14ac:dyDescent="0.4">
      <c r="A2612">
        <v>2610</v>
      </c>
      <c r="B2612" t="s">
        <v>12071</v>
      </c>
      <c r="C2612" s="1">
        <v>44927</v>
      </c>
      <c r="D2612" t="s">
        <v>4404</v>
      </c>
      <c r="E2612" t="s">
        <v>4405</v>
      </c>
      <c r="F2612">
        <v>10</v>
      </c>
      <c r="G2612">
        <v>10</v>
      </c>
      <c r="H2612">
        <v>40</v>
      </c>
      <c r="I2612">
        <v>20</v>
      </c>
      <c r="J2612">
        <v>10</v>
      </c>
      <c r="K2612">
        <v>42</v>
      </c>
      <c r="L2612">
        <v>50</v>
      </c>
      <c r="M2612">
        <v>42</v>
      </c>
      <c r="N2612">
        <v>2</v>
      </c>
      <c r="O2612">
        <v>1</v>
      </c>
      <c r="P2612">
        <v>4.125976563</v>
      </c>
      <c r="Q2612">
        <v>507</v>
      </c>
      <c r="R2612">
        <v>20500</v>
      </c>
      <c r="S2612">
        <v>970969</v>
      </c>
      <c r="T2612">
        <v>47.364341463414597</v>
      </c>
      <c r="U2612">
        <v>3</v>
      </c>
    </row>
    <row r="2613" spans="1:21" x14ac:dyDescent="0.4">
      <c r="A2613">
        <v>2611</v>
      </c>
      <c r="B2613" t="s">
        <v>12071</v>
      </c>
      <c r="C2613" s="1">
        <v>44896</v>
      </c>
      <c r="D2613" t="s">
        <v>4406</v>
      </c>
      <c r="E2613" t="s">
        <v>4407</v>
      </c>
      <c r="F2613">
        <v>10</v>
      </c>
      <c r="G2613">
        <v>10</v>
      </c>
      <c r="H2613">
        <v>20</v>
      </c>
      <c r="I2613">
        <v>10</v>
      </c>
      <c r="J2613">
        <v>10</v>
      </c>
      <c r="K2613">
        <v>17</v>
      </c>
      <c r="L2613">
        <v>12</v>
      </c>
      <c r="M2613">
        <v>9</v>
      </c>
      <c r="N2613">
        <v>2</v>
      </c>
      <c r="O2613">
        <v>1</v>
      </c>
      <c r="P2613">
        <v>9.7912326390000004</v>
      </c>
      <c r="Q2613">
        <v>791</v>
      </c>
      <c r="R2613">
        <v>18400</v>
      </c>
      <c r="S2613">
        <v>4196</v>
      </c>
      <c r="T2613">
        <v>0.22804347826086899</v>
      </c>
      <c r="U2613">
        <v>0</v>
      </c>
    </row>
    <row r="2614" spans="1:21" x14ac:dyDescent="0.4">
      <c r="A2614">
        <v>2612</v>
      </c>
      <c r="B2614" t="s">
        <v>12071</v>
      </c>
      <c r="C2614" s="1">
        <v>44866</v>
      </c>
      <c r="D2614" t="s">
        <v>4408</v>
      </c>
      <c r="E2614" t="s">
        <v>4409</v>
      </c>
      <c r="F2614">
        <v>30</v>
      </c>
      <c r="G2614">
        <v>20</v>
      </c>
      <c r="H2614">
        <v>20</v>
      </c>
      <c r="I2614">
        <v>20</v>
      </c>
      <c r="J2614">
        <v>40</v>
      </c>
      <c r="K2614">
        <v>7</v>
      </c>
      <c r="L2614">
        <v>24</v>
      </c>
      <c r="M2614">
        <v>47</v>
      </c>
      <c r="N2614">
        <v>1</v>
      </c>
      <c r="O2614">
        <v>1</v>
      </c>
      <c r="P2614">
        <v>0</v>
      </c>
      <c r="Q2614">
        <v>564</v>
      </c>
      <c r="R2614">
        <v>16300</v>
      </c>
      <c r="S2614">
        <v>49363</v>
      </c>
      <c r="T2614">
        <v>3.0284049079754598</v>
      </c>
      <c r="U2614">
        <v>2</v>
      </c>
    </row>
    <row r="2615" spans="1:21" x14ac:dyDescent="0.4">
      <c r="A2615">
        <v>2613</v>
      </c>
      <c r="B2615" t="s">
        <v>12071</v>
      </c>
      <c r="C2615" s="1">
        <v>44835</v>
      </c>
      <c r="D2615" t="s">
        <v>4410</v>
      </c>
      <c r="E2615" t="s">
        <v>4411</v>
      </c>
      <c r="F2615">
        <v>10</v>
      </c>
      <c r="G2615">
        <v>10</v>
      </c>
      <c r="H2615">
        <v>20</v>
      </c>
      <c r="I2615">
        <v>20</v>
      </c>
      <c r="J2615">
        <v>20</v>
      </c>
      <c r="K2615">
        <v>147</v>
      </c>
      <c r="L2615">
        <v>183</v>
      </c>
      <c r="M2615">
        <v>212</v>
      </c>
      <c r="N2615">
        <v>0</v>
      </c>
      <c r="O2615">
        <v>1</v>
      </c>
      <c r="P2615">
        <v>10.057074650000001</v>
      </c>
      <c r="Q2615">
        <v>604</v>
      </c>
      <c r="R2615">
        <v>14900</v>
      </c>
      <c r="S2615">
        <v>132656</v>
      </c>
      <c r="T2615">
        <v>8.9030872483221408</v>
      </c>
      <c r="U2615">
        <v>3</v>
      </c>
    </row>
    <row r="2616" spans="1:21" x14ac:dyDescent="0.4">
      <c r="A2616">
        <v>2614</v>
      </c>
      <c r="B2616" t="s">
        <v>12071</v>
      </c>
      <c r="C2616" s="1">
        <v>44835</v>
      </c>
      <c r="D2616" t="s">
        <v>4412</v>
      </c>
      <c r="E2616" t="s">
        <v>4413</v>
      </c>
      <c r="F2616">
        <v>20</v>
      </c>
      <c r="G2616">
        <v>10</v>
      </c>
      <c r="H2616">
        <v>10</v>
      </c>
      <c r="I2616">
        <v>20</v>
      </c>
      <c r="J2616">
        <v>30</v>
      </c>
      <c r="K2616">
        <v>49</v>
      </c>
      <c r="L2616">
        <v>50</v>
      </c>
      <c r="M2616">
        <v>45</v>
      </c>
      <c r="N2616">
        <v>1</v>
      </c>
      <c r="O2616">
        <v>1</v>
      </c>
      <c r="P2616">
        <v>10.03233507</v>
      </c>
      <c r="Q2616">
        <v>631</v>
      </c>
      <c r="R2616">
        <v>14900</v>
      </c>
      <c r="S2616">
        <v>42519</v>
      </c>
      <c r="T2616">
        <v>2.85362416107382</v>
      </c>
      <c r="U2616">
        <v>2</v>
      </c>
    </row>
    <row r="2617" spans="1:21" x14ac:dyDescent="0.4">
      <c r="A2617">
        <v>2615</v>
      </c>
      <c r="B2617" t="s">
        <v>12071</v>
      </c>
      <c r="C2617" s="1">
        <v>44835</v>
      </c>
      <c r="D2617" t="s">
        <v>4414</v>
      </c>
      <c r="F2617">
        <v>20</v>
      </c>
      <c r="G2617">
        <v>20</v>
      </c>
      <c r="H2617">
        <v>10</v>
      </c>
      <c r="I2617">
        <v>10</v>
      </c>
      <c r="J2617">
        <v>30</v>
      </c>
      <c r="K2617">
        <v>174</v>
      </c>
      <c r="L2617">
        <v>154</v>
      </c>
      <c r="M2617">
        <v>134</v>
      </c>
      <c r="N2617">
        <v>0</v>
      </c>
      <c r="O2617">
        <v>1</v>
      </c>
      <c r="P2617">
        <v>0</v>
      </c>
      <c r="Q2617">
        <v>546</v>
      </c>
      <c r="R2617">
        <v>14900</v>
      </c>
      <c r="S2617">
        <v>194699</v>
      </c>
      <c r="T2617">
        <v>13.067046979865699</v>
      </c>
      <c r="U2617">
        <v>3</v>
      </c>
    </row>
    <row r="2618" spans="1:21" x14ac:dyDescent="0.4">
      <c r="A2618">
        <v>2616</v>
      </c>
      <c r="B2618" t="s">
        <v>12071</v>
      </c>
      <c r="C2618" s="1">
        <v>44805</v>
      </c>
      <c r="D2618" t="s">
        <v>4415</v>
      </c>
      <c r="E2618" t="s">
        <v>4416</v>
      </c>
      <c r="F2618">
        <v>10</v>
      </c>
      <c r="G2618">
        <v>10</v>
      </c>
      <c r="H2618">
        <v>10</v>
      </c>
      <c r="I2618">
        <v>20</v>
      </c>
      <c r="J2618">
        <v>20</v>
      </c>
      <c r="K2618">
        <v>35</v>
      </c>
      <c r="L2618">
        <v>25</v>
      </c>
      <c r="M2618">
        <v>22</v>
      </c>
      <c r="N2618">
        <v>2</v>
      </c>
      <c r="O2618">
        <v>1</v>
      </c>
      <c r="P2618">
        <v>14.296875</v>
      </c>
      <c r="Q2618">
        <v>660</v>
      </c>
      <c r="R2618">
        <v>12700</v>
      </c>
      <c r="S2618">
        <v>14303</v>
      </c>
      <c r="T2618">
        <v>1.1262204724409399</v>
      </c>
      <c r="U2618">
        <v>1</v>
      </c>
    </row>
    <row r="2619" spans="1:21" x14ac:dyDescent="0.4">
      <c r="A2619">
        <v>2617</v>
      </c>
      <c r="B2619" t="s">
        <v>12071</v>
      </c>
      <c r="C2619" s="1">
        <v>44805</v>
      </c>
      <c r="D2619" t="s">
        <v>4417</v>
      </c>
      <c r="E2619" t="s">
        <v>4418</v>
      </c>
      <c r="F2619">
        <v>10</v>
      </c>
      <c r="G2619">
        <v>10</v>
      </c>
      <c r="H2619">
        <v>30</v>
      </c>
      <c r="I2619">
        <v>20</v>
      </c>
      <c r="J2619">
        <v>10</v>
      </c>
      <c r="K2619">
        <v>101</v>
      </c>
      <c r="L2619">
        <v>126</v>
      </c>
      <c r="M2619">
        <v>146</v>
      </c>
      <c r="N2619">
        <v>2</v>
      </c>
      <c r="O2619">
        <v>1</v>
      </c>
      <c r="P2619">
        <v>3.084201389</v>
      </c>
      <c r="Q2619">
        <v>678</v>
      </c>
      <c r="R2619">
        <v>12700</v>
      </c>
      <c r="S2619">
        <v>794913</v>
      </c>
      <c r="T2619">
        <v>62.591574803149598</v>
      </c>
      <c r="U2619">
        <v>3</v>
      </c>
    </row>
    <row r="2620" spans="1:21" x14ac:dyDescent="0.4">
      <c r="A2620">
        <v>2618</v>
      </c>
      <c r="B2620" t="s">
        <v>12071</v>
      </c>
      <c r="C2620" s="1">
        <v>44805</v>
      </c>
      <c r="D2620" t="s">
        <v>4419</v>
      </c>
      <c r="E2620" t="s">
        <v>4420</v>
      </c>
      <c r="F2620">
        <v>20</v>
      </c>
      <c r="G2620">
        <v>10</v>
      </c>
      <c r="H2620">
        <v>20</v>
      </c>
      <c r="I2620">
        <v>20</v>
      </c>
      <c r="J2620">
        <v>20</v>
      </c>
      <c r="K2620">
        <v>19</v>
      </c>
      <c r="L2620">
        <v>18</v>
      </c>
      <c r="M2620">
        <v>20</v>
      </c>
      <c r="N2620">
        <v>0</v>
      </c>
      <c r="O2620">
        <v>1</v>
      </c>
      <c r="P2620">
        <v>6.2912326390000004</v>
      </c>
      <c r="Q2620">
        <v>855</v>
      </c>
      <c r="R2620">
        <v>12700</v>
      </c>
      <c r="S2620">
        <v>1802961</v>
      </c>
      <c r="T2620">
        <v>141.965433070866</v>
      </c>
      <c r="U2620">
        <v>3</v>
      </c>
    </row>
    <row r="2621" spans="1:21" x14ac:dyDescent="0.4">
      <c r="A2621">
        <v>2619</v>
      </c>
      <c r="B2621" t="s">
        <v>12072</v>
      </c>
      <c r="C2621" s="1">
        <v>45108</v>
      </c>
      <c r="D2621" t="s">
        <v>4421</v>
      </c>
      <c r="F2621">
        <v>20</v>
      </c>
      <c r="G2621">
        <v>20</v>
      </c>
      <c r="H2621">
        <v>10</v>
      </c>
      <c r="I2621">
        <v>30</v>
      </c>
      <c r="J2621">
        <v>40</v>
      </c>
      <c r="K2621">
        <v>27</v>
      </c>
      <c r="L2621">
        <v>12</v>
      </c>
      <c r="M2621">
        <v>5</v>
      </c>
      <c r="N2621">
        <v>0</v>
      </c>
      <c r="O2621">
        <v>1</v>
      </c>
      <c r="P2621">
        <v>0</v>
      </c>
      <c r="Q2621">
        <v>328</v>
      </c>
      <c r="R2621">
        <v>15200</v>
      </c>
      <c r="S2621">
        <v>4667</v>
      </c>
      <c r="T2621">
        <v>0.30703947368420997</v>
      </c>
      <c r="U2621">
        <v>0</v>
      </c>
    </row>
    <row r="2622" spans="1:21" x14ac:dyDescent="0.4">
      <c r="A2622">
        <v>2620</v>
      </c>
      <c r="B2622" t="s">
        <v>12072</v>
      </c>
      <c r="C2622" s="1">
        <v>45108</v>
      </c>
      <c r="D2622" t="s">
        <v>4422</v>
      </c>
      <c r="F2622">
        <v>20</v>
      </c>
      <c r="G2622">
        <v>20</v>
      </c>
      <c r="H2622">
        <v>10</v>
      </c>
      <c r="I2622">
        <v>20</v>
      </c>
      <c r="J2622">
        <v>20</v>
      </c>
      <c r="K2622">
        <v>212</v>
      </c>
      <c r="L2622">
        <v>238</v>
      </c>
      <c r="M2622">
        <v>225</v>
      </c>
      <c r="N2622">
        <v>0</v>
      </c>
      <c r="O2622">
        <v>1</v>
      </c>
      <c r="P2622">
        <v>0</v>
      </c>
      <c r="Q2622">
        <v>1367</v>
      </c>
      <c r="R2622">
        <v>15200</v>
      </c>
      <c r="S2622">
        <v>540947</v>
      </c>
      <c r="T2622">
        <v>35.588618421052601</v>
      </c>
      <c r="U2622">
        <v>3</v>
      </c>
    </row>
    <row r="2623" spans="1:21" x14ac:dyDescent="0.4">
      <c r="A2623">
        <v>2621</v>
      </c>
      <c r="B2623" t="s">
        <v>12072</v>
      </c>
      <c r="C2623" s="1">
        <v>45078</v>
      </c>
      <c r="D2623" t="s">
        <v>4423</v>
      </c>
      <c r="F2623">
        <v>20</v>
      </c>
      <c r="G2623">
        <v>10</v>
      </c>
      <c r="H2623">
        <v>10</v>
      </c>
      <c r="I2623">
        <v>20</v>
      </c>
      <c r="J2623">
        <v>20</v>
      </c>
      <c r="K2623">
        <v>43</v>
      </c>
      <c r="L2623">
        <v>50</v>
      </c>
      <c r="M2623">
        <v>52</v>
      </c>
      <c r="N2623">
        <v>0</v>
      </c>
      <c r="O2623">
        <v>2</v>
      </c>
      <c r="P2623">
        <v>0</v>
      </c>
      <c r="Q2623">
        <v>856</v>
      </c>
      <c r="R2623">
        <v>15300</v>
      </c>
      <c r="S2623">
        <v>11211</v>
      </c>
      <c r="T2623">
        <v>0.73274509803921495</v>
      </c>
      <c r="U2623">
        <v>1</v>
      </c>
    </row>
    <row r="2624" spans="1:21" x14ac:dyDescent="0.4">
      <c r="A2624">
        <v>2622</v>
      </c>
      <c r="B2624" t="s">
        <v>12072</v>
      </c>
      <c r="C2624" s="1">
        <v>44986</v>
      </c>
      <c r="D2624" t="s">
        <v>4424</v>
      </c>
      <c r="E2624" t="s">
        <v>4425</v>
      </c>
      <c r="F2624">
        <v>20</v>
      </c>
      <c r="G2624">
        <v>20</v>
      </c>
      <c r="H2624">
        <v>50</v>
      </c>
      <c r="I2624">
        <v>20</v>
      </c>
      <c r="J2624">
        <v>30</v>
      </c>
      <c r="K2624">
        <v>19</v>
      </c>
      <c r="L2624">
        <v>19</v>
      </c>
      <c r="M2624">
        <v>21</v>
      </c>
      <c r="N2624">
        <v>1</v>
      </c>
      <c r="O2624">
        <v>1</v>
      </c>
      <c r="P2624">
        <v>9.7004123260000004</v>
      </c>
      <c r="Q2624">
        <v>240</v>
      </c>
      <c r="R2624">
        <v>15500</v>
      </c>
      <c r="S2624">
        <v>3126</v>
      </c>
      <c r="T2624">
        <v>0.20167741935483799</v>
      </c>
      <c r="U2624">
        <v>0</v>
      </c>
    </row>
    <row r="2625" spans="1:21" x14ac:dyDescent="0.4">
      <c r="A2625">
        <v>2623</v>
      </c>
      <c r="B2625" t="s">
        <v>12072</v>
      </c>
      <c r="C2625" s="1">
        <v>44986</v>
      </c>
      <c r="D2625" t="s">
        <v>4426</v>
      </c>
      <c r="E2625" t="s">
        <v>4427</v>
      </c>
      <c r="F2625">
        <v>20</v>
      </c>
      <c r="G2625">
        <v>10</v>
      </c>
      <c r="H2625">
        <v>30</v>
      </c>
      <c r="I2625">
        <v>20</v>
      </c>
      <c r="J2625">
        <v>30</v>
      </c>
      <c r="K2625">
        <v>215</v>
      </c>
      <c r="L2625">
        <v>222</v>
      </c>
      <c r="M2625">
        <v>229</v>
      </c>
      <c r="N2625">
        <v>0</v>
      </c>
      <c r="O2625">
        <v>1</v>
      </c>
      <c r="P2625">
        <v>6.09375</v>
      </c>
      <c r="Q2625">
        <v>291</v>
      </c>
      <c r="R2625">
        <v>15500</v>
      </c>
      <c r="S2625">
        <v>2456</v>
      </c>
      <c r="T2625">
        <v>0.15845161290322499</v>
      </c>
      <c r="U2625">
        <v>0</v>
      </c>
    </row>
    <row r="2626" spans="1:21" x14ac:dyDescent="0.4">
      <c r="A2626">
        <v>2624</v>
      </c>
      <c r="B2626" t="s">
        <v>12072</v>
      </c>
      <c r="C2626" s="1">
        <v>44927</v>
      </c>
      <c r="D2626" t="s">
        <v>4428</v>
      </c>
      <c r="E2626" t="s">
        <v>4429</v>
      </c>
      <c r="F2626">
        <v>10</v>
      </c>
      <c r="G2626">
        <v>10</v>
      </c>
      <c r="H2626">
        <v>20</v>
      </c>
      <c r="I2626">
        <v>20</v>
      </c>
      <c r="J2626">
        <v>20</v>
      </c>
      <c r="K2626">
        <v>116</v>
      </c>
      <c r="L2626">
        <v>122</v>
      </c>
      <c r="M2626">
        <v>112</v>
      </c>
      <c r="N2626">
        <v>0</v>
      </c>
      <c r="O2626">
        <v>1</v>
      </c>
      <c r="P2626">
        <v>14.339409720000001</v>
      </c>
      <c r="Q2626">
        <v>190</v>
      </c>
      <c r="R2626">
        <v>15700</v>
      </c>
      <c r="S2626">
        <v>30293</v>
      </c>
      <c r="T2626">
        <v>1.9294904458598701</v>
      </c>
      <c r="U2626">
        <v>2</v>
      </c>
    </row>
    <row r="2627" spans="1:21" x14ac:dyDescent="0.4">
      <c r="A2627">
        <v>2625</v>
      </c>
      <c r="B2627" t="s">
        <v>12072</v>
      </c>
      <c r="C2627" s="1">
        <v>44927</v>
      </c>
      <c r="D2627" t="s">
        <v>4430</v>
      </c>
      <c r="E2627" t="s">
        <v>4431</v>
      </c>
      <c r="F2627">
        <v>30</v>
      </c>
      <c r="G2627">
        <v>20</v>
      </c>
      <c r="H2627">
        <v>10</v>
      </c>
      <c r="I2627">
        <v>20</v>
      </c>
      <c r="J2627">
        <v>50</v>
      </c>
      <c r="K2627">
        <v>23</v>
      </c>
      <c r="L2627">
        <v>18</v>
      </c>
      <c r="M2627">
        <v>19</v>
      </c>
      <c r="N2627">
        <v>2</v>
      </c>
      <c r="O2627">
        <v>1</v>
      </c>
      <c r="P2627">
        <v>22.12510851</v>
      </c>
      <c r="Q2627">
        <v>209</v>
      </c>
      <c r="R2627">
        <v>15700</v>
      </c>
      <c r="S2627">
        <v>58453</v>
      </c>
      <c r="T2627">
        <v>3.7231210191082802</v>
      </c>
      <c r="U2627">
        <v>2</v>
      </c>
    </row>
    <row r="2628" spans="1:21" x14ac:dyDescent="0.4">
      <c r="A2628">
        <v>2626</v>
      </c>
      <c r="B2628" t="s">
        <v>12073</v>
      </c>
      <c r="C2628" s="1">
        <v>45108</v>
      </c>
      <c r="D2628" t="s">
        <v>4432</v>
      </c>
      <c r="E2628" t="s">
        <v>4433</v>
      </c>
      <c r="F2628">
        <v>10</v>
      </c>
      <c r="G2628">
        <v>10</v>
      </c>
      <c r="H2628">
        <v>20</v>
      </c>
      <c r="I2628">
        <v>20</v>
      </c>
      <c r="J2628">
        <v>10</v>
      </c>
      <c r="K2628">
        <v>19</v>
      </c>
      <c r="L2628">
        <v>17</v>
      </c>
      <c r="M2628">
        <v>20</v>
      </c>
      <c r="N2628">
        <v>0</v>
      </c>
      <c r="O2628">
        <v>2</v>
      </c>
      <c r="P2628">
        <v>14.42078993</v>
      </c>
      <c r="Q2628">
        <v>1428</v>
      </c>
      <c r="R2628">
        <v>127000</v>
      </c>
      <c r="S2628">
        <v>419736</v>
      </c>
      <c r="T2628">
        <v>3.30500787401574</v>
      </c>
      <c r="U2628">
        <v>2</v>
      </c>
    </row>
    <row r="2629" spans="1:21" x14ac:dyDescent="0.4">
      <c r="A2629">
        <v>2627</v>
      </c>
      <c r="B2629" t="s">
        <v>12073</v>
      </c>
      <c r="C2629" s="1">
        <v>45108</v>
      </c>
      <c r="D2629" t="s">
        <v>4434</v>
      </c>
      <c r="E2629" t="s">
        <v>4435</v>
      </c>
      <c r="F2629">
        <v>10</v>
      </c>
      <c r="G2629">
        <v>20</v>
      </c>
      <c r="H2629">
        <v>50</v>
      </c>
      <c r="I2629">
        <v>20</v>
      </c>
      <c r="J2629">
        <v>10</v>
      </c>
      <c r="K2629">
        <v>225</v>
      </c>
      <c r="L2629">
        <v>229</v>
      </c>
      <c r="M2629">
        <v>228</v>
      </c>
      <c r="N2629">
        <v>0</v>
      </c>
      <c r="O2629">
        <v>1</v>
      </c>
      <c r="P2629">
        <v>11.004231770000001</v>
      </c>
      <c r="Q2629">
        <v>1609</v>
      </c>
      <c r="R2629">
        <v>127000</v>
      </c>
      <c r="S2629">
        <v>98870</v>
      </c>
      <c r="T2629">
        <v>0.77850393700787401</v>
      </c>
      <c r="U2629">
        <v>1</v>
      </c>
    </row>
    <row r="2630" spans="1:21" x14ac:dyDescent="0.4">
      <c r="A2630">
        <v>2628</v>
      </c>
      <c r="B2630" t="s">
        <v>12073</v>
      </c>
      <c r="C2630" s="1">
        <v>45078</v>
      </c>
      <c r="D2630" t="s">
        <v>4436</v>
      </c>
      <c r="E2630" t="s">
        <v>4437</v>
      </c>
      <c r="F2630">
        <v>20</v>
      </c>
      <c r="G2630">
        <v>10</v>
      </c>
      <c r="H2630">
        <v>40</v>
      </c>
      <c r="I2630">
        <v>10</v>
      </c>
      <c r="J2630">
        <v>10</v>
      </c>
      <c r="K2630">
        <v>5</v>
      </c>
      <c r="L2630">
        <v>20</v>
      </c>
      <c r="M2630">
        <v>44</v>
      </c>
      <c r="N2630">
        <v>0</v>
      </c>
      <c r="O2630">
        <v>1</v>
      </c>
      <c r="P2630">
        <v>5.9268663190000002</v>
      </c>
      <c r="Q2630">
        <v>1619</v>
      </c>
      <c r="R2630">
        <v>122000</v>
      </c>
      <c r="S2630">
        <v>168036</v>
      </c>
      <c r="T2630">
        <v>1.37734426229508</v>
      </c>
      <c r="U2630">
        <v>2</v>
      </c>
    </row>
    <row r="2631" spans="1:21" x14ac:dyDescent="0.4">
      <c r="A2631">
        <v>2629</v>
      </c>
      <c r="B2631" t="s">
        <v>12073</v>
      </c>
      <c r="C2631" s="1">
        <v>45078</v>
      </c>
      <c r="D2631" t="s">
        <v>4438</v>
      </c>
      <c r="E2631" t="s">
        <v>4439</v>
      </c>
      <c r="F2631">
        <v>10</v>
      </c>
      <c r="G2631">
        <v>20</v>
      </c>
      <c r="H2631">
        <v>50</v>
      </c>
      <c r="I2631">
        <v>20</v>
      </c>
      <c r="J2631">
        <v>10</v>
      </c>
      <c r="K2631">
        <v>19</v>
      </c>
      <c r="L2631">
        <v>18</v>
      </c>
      <c r="M2631">
        <v>13</v>
      </c>
      <c r="N2631">
        <v>0</v>
      </c>
      <c r="O2631">
        <v>1</v>
      </c>
      <c r="P2631">
        <v>6.8760850690000002</v>
      </c>
      <c r="Q2631">
        <v>1237</v>
      </c>
      <c r="R2631">
        <v>122000</v>
      </c>
      <c r="S2631">
        <v>295973</v>
      </c>
      <c r="T2631">
        <v>2.4260081967213099</v>
      </c>
      <c r="U2631">
        <v>2</v>
      </c>
    </row>
    <row r="2632" spans="1:21" x14ac:dyDescent="0.4">
      <c r="A2632">
        <v>2630</v>
      </c>
      <c r="B2632" t="s">
        <v>12073</v>
      </c>
      <c r="C2632" s="1">
        <v>45078</v>
      </c>
      <c r="D2632" t="s">
        <v>4440</v>
      </c>
      <c r="E2632" t="s">
        <v>4441</v>
      </c>
      <c r="F2632">
        <v>10</v>
      </c>
      <c r="G2632">
        <v>20</v>
      </c>
      <c r="H2632">
        <v>50</v>
      </c>
      <c r="I2632">
        <v>30</v>
      </c>
      <c r="J2632">
        <v>10</v>
      </c>
      <c r="K2632">
        <v>16</v>
      </c>
      <c r="L2632">
        <v>13</v>
      </c>
      <c r="M2632">
        <v>17</v>
      </c>
      <c r="N2632">
        <v>2</v>
      </c>
      <c r="O2632">
        <v>1</v>
      </c>
      <c r="P2632">
        <v>13.45323351</v>
      </c>
      <c r="Q2632">
        <v>1727</v>
      </c>
      <c r="R2632">
        <v>122000</v>
      </c>
      <c r="S2632">
        <v>389453</v>
      </c>
      <c r="T2632">
        <v>3.1922377049180302</v>
      </c>
      <c r="U2632">
        <v>2</v>
      </c>
    </row>
    <row r="2633" spans="1:21" x14ac:dyDescent="0.4">
      <c r="A2633">
        <v>2631</v>
      </c>
      <c r="B2633" t="s">
        <v>12073</v>
      </c>
      <c r="C2633" s="1">
        <v>45047</v>
      </c>
      <c r="D2633" t="s">
        <v>4442</v>
      </c>
      <c r="E2633" t="s">
        <v>4443</v>
      </c>
      <c r="F2633">
        <v>10</v>
      </c>
      <c r="G2633">
        <v>20</v>
      </c>
      <c r="H2633">
        <v>20</v>
      </c>
      <c r="I2633">
        <v>20</v>
      </c>
      <c r="J2633">
        <v>10</v>
      </c>
      <c r="K2633">
        <v>16</v>
      </c>
      <c r="L2633">
        <v>14</v>
      </c>
      <c r="M2633">
        <v>8</v>
      </c>
      <c r="N2633">
        <v>0</v>
      </c>
      <c r="O2633">
        <v>1</v>
      </c>
      <c r="P2633">
        <v>9.8077256940000002</v>
      </c>
      <c r="Q2633">
        <v>1828</v>
      </c>
      <c r="R2633">
        <v>115000</v>
      </c>
      <c r="S2633">
        <v>70201</v>
      </c>
      <c r="T2633">
        <v>0.61044347826086898</v>
      </c>
      <c r="U2633">
        <v>1</v>
      </c>
    </row>
    <row r="2634" spans="1:21" x14ac:dyDescent="0.4">
      <c r="A2634">
        <v>2632</v>
      </c>
      <c r="B2634" t="s">
        <v>12073</v>
      </c>
      <c r="C2634" s="1">
        <v>45047</v>
      </c>
      <c r="D2634" t="s">
        <v>4444</v>
      </c>
      <c r="F2634">
        <v>10</v>
      </c>
      <c r="G2634">
        <v>10</v>
      </c>
      <c r="H2634">
        <v>20</v>
      </c>
      <c r="I2634">
        <v>10</v>
      </c>
      <c r="J2634">
        <v>10</v>
      </c>
      <c r="K2634">
        <v>96</v>
      </c>
      <c r="L2634">
        <v>81</v>
      </c>
      <c r="M2634">
        <v>64</v>
      </c>
      <c r="N2634">
        <v>0</v>
      </c>
      <c r="O2634">
        <v>1</v>
      </c>
      <c r="P2634">
        <v>0</v>
      </c>
      <c r="Q2634">
        <v>1467</v>
      </c>
      <c r="R2634">
        <v>115000</v>
      </c>
      <c r="S2634">
        <v>184778</v>
      </c>
      <c r="T2634">
        <v>1.6067652173913001</v>
      </c>
      <c r="U2634">
        <v>2</v>
      </c>
    </row>
    <row r="2635" spans="1:21" x14ac:dyDescent="0.4">
      <c r="A2635">
        <v>2633</v>
      </c>
      <c r="B2635" t="s">
        <v>12073</v>
      </c>
      <c r="C2635" s="1">
        <v>45047</v>
      </c>
      <c r="D2635" t="s">
        <v>4445</v>
      </c>
      <c r="E2635" t="s">
        <v>4446</v>
      </c>
      <c r="F2635">
        <v>10</v>
      </c>
      <c r="G2635">
        <v>10</v>
      </c>
      <c r="H2635">
        <v>20</v>
      </c>
      <c r="I2635">
        <v>20</v>
      </c>
      <c r="J2635">
        <v>10</v>
      </c>
      <c r="K2635">
        <v>15</v>
      </c>
      <c r="L2635">
        <v>15</v>
      </c>
      <c r="M2635">
        <v>11</v>
      </c>
      <c r="N2635">
        <v>2</v>
      </c>
      <c r="O2635">
        <v>2</v>
      </c>
      <c r="P2635">
        <v>3.6703559029999999</v>
      </c>
      <c r="Q2635">
        <v>1630</v>
      </c>
      <c r="R2635">
        <v>115000</v>
      </c>
      <c r="S2635">
        <v>619772</v>
      </c>
      <c r="T2635">
        <v>5.3893217391304296</v>
      </c>
      <c r="U2635">
        <v>3</v>
      </c>
    </row>
    <row r="2636" spans="1:21" x14ac:dyDescent="0.4">
      <c r="A2636">
        <v>2634</v>
      </c>
      <c r="B2636" t="s">
        <v>12073</v>
      </c>
      <c r="C2636" s="1">
        <v>45017</v>
      </c>
      <c r="D2636" t="s">
        <v>4447</v>
      </c>
      <c r="E2636" t="s">
        <v>4448</v>
      </c>
      <c r="F2636">
        <v>10</v>
      </c>
      <c r="G2636">
        <v>10</v>
      </c>
      <c r="H2636">
        <v>50</v>
      </c>
      <c r="I2636">
        <v>20</v>
      </c>
      <c r="J2636">
        <v>10</v>
      </c>
      <c r="K2636">
        <v>50</v>
      </c>
      <c r="L2636">
        <v>21</v>
      </c>
      <c r="M2636">
        <v>5</v>
      </c>
      <c r="N2636">
        <v>1</v>
      </c>
      <c r="O2636">
        <v>1</v>
      </c>
      <c r="P2636">
        <v>12.6203342</v>
      </c>
      <c r="Q2636">
        <v>1429</v>
      </c>
      <c r="R2636">
        <v>106000</v>
      </c>
      <c r="S2636">
        <v>777404</v>
      </c>
      <c r="T2636">
        <v>7.3339999999999996</v>
      </c>
      <c r="U2636">
        <v>3</v>
      </c>
    </row>
    <row r="2637" spans="1:21" x14ac:dyDescent="0.4">
      <c r="A2637">
        <v>2635</v>
      </c>
      <c r="B2637" t="s">
        <v>12073</v>
      </c>
      <c r="C2637" s="1">
        <v>45017</v>
      </c>
      <c r="D2637" t="s">
        <v>4449</v>
      </c>
      <c r="E2637" t="s">
        <v>4450</v>
      </c>
      <c r="F2637">
        <v>10</v>
      </c>
      <c r="G2637">
        <v>20</v>
      </c>
      <c r="H2637">
        <v>40</v>
      </c>
      <c r="I2637">
        <v>20</v>
      </c>
      <c r="J2637">
        <v>10</v>
      </c>
      <c r="K2637">
        <v>19</v>
      </c>
      <c r="L2637">
        <v>9</v>
      </c>
      <c r="M2637">
        <v>8</v>
      </c>
      <c r="N2637">
        <v>1</v>
      </c>
      <c r="O2637">
        <v>1</v>
      </c>
      <c r="P2637">
        <v>8.9529079859999996</v>
      </c>
      <c r="Q2637">
        <v>1674</v>
      </c>
      <c r="R2637">
        <v>106000</v>
      </c>
      <c r="S2637">
        <v>1175133</v>
      </c>
      <c r="T2637">
        <v>11.0861603773584</v>
      </c>
      <c r="U2637">
        <v>3</v>
      </c>
    </row>
    <row r="2638" spans="1:21" x14ac:dyDescent="0.4">
      <c r="A2638">
        <v>2636</v>
      </c>
      <c r="B2638" t="s">
        <v>12073</v>
      </c>
      <c r="C2638" s="1">
        <v>44986</v>
      </c>
      <c r="D2638" t="s">
        <v>4451</v>
      </c>
      <c r="E2638" t="s">
        <v>4452</v>
      </c>
      <c r="F2638">
        <v>20</v>
      </c>
      <c r="G2638">
        <v>20</v>
      </c>
      <c r="H2638">
        <v>30</v>
      </c>
      <c r="I2638">
        <v>20</v>
      </c>
      <c r="J2638">
        <v>30</v>
      </c>
      <c r="K2638">
        <v>106</v>
      </c>
      <c r="L2638">
        <v>73</v>
      </c>
      <c r="M2638">
        <v>53</v>
      </c>
      <c r="N2638">
        <v>2</v>
      </c>
      <c r="O2638">
        <v>1</v>
      </c>
      <c r="P2638">
        <v>7.2090928820000002</v>
      </c>
      <c r="Q2638">
        <v>1571</v>
      </c>
      <c r="R2638">
        <v>103000</v>
      </c>
      <c r="S2638">
        <v>242524</v>
      </c>
      <c r="T2638">
        <v>2.3546019417475699</v>
      </c>
      <c r="U2638">
        <v>2</v>
      </c>
    </row>
    <row r="2639" spans="1:21" x14ac:dyDescent="0.4">
      <c r="A2639">
        <v>2637</v>
      </c>
      <c r="B2639" t="s">
        <v>12073</v>
      </c>
      <c r="C2639" s="1">
        <v>44986</v>
      </c>
      <c r="D2639" t="s">
        <v>4453</v>
      </c>
      <c r="E2639" t="s">
        <v>4454</v>
      </c>
      <c r="F2639">
        <v>10</v>
      </c>
      <c r="G2639">
        <v>10</v>
      </c>
      <c r="H2639">
        <v>40</v>
      </c>
      <c r="I2639">
        <v>20</v>
      </c>
      <c r="J2639">
        <v>10</v>
      </c>
      <c r="K2639">
        <v>232</v>
      </c>
      <c r="L2639">
        <v>232</v>
      </c>
      <c r="M2639">
        <v>226</v>
      </c>
      <c r="N2639">
        <v>0</v>
      </c>
      <c r="O2639">
        <v>2</v>
      </c>
      <c r="P2639">
        <v>9.8587239580000006</v>
      </c>
      <c r="Q2639">
        <v>1674</v>
      </c>
      <c r="R2639">
        <v>103000</v>
      </c>
      <c r="S2639">
        <v>396324</v>
      </c>
      <c r="T2639">
        <v>3.8478058252427099</v>
      </c>
      <c r="U2639">
        <v>2</v>
      </c>
    </row>
    <row r="2640" spans="1:21" x14ac:dyDescent="0.4">
      <c r="A2640">
        <v>2638</v>
      </c>
      <c r="B2640" t="s">
        <v>12073</v>
      </c>
      <c r="C2640" s="1">
        <v>44958</v>
      </c>
      <c r="D2640" t="s">
        <v>4455</v>
      </c>
      <c r="F2640">
        <v>20</v>
      </c>
      <c r="G2640">
        <v>30</v>
      </c>
      <c r="H2640">
        <v>10</v>
      </c>
      <c r="I2640">
        <v>20</v>
      </c>
      <c r="J2640">
        <v>20</v>
      </c>
      <c r="K2640">
        <v>107</v>
      </c>
      <c r="L2640">
        <v>27</v>
      </c>
      <c r="M2640">
        <v>2</v>
      </c>
      <c r="N2640">
        <v>0</v>
      </c>
      <c r="O2640">
        <v>0</v>
      </c>
      <c r="P2640">
        <v>0</v>
      </c>
      <c r="Q2640">
        <v>1596</v>
      </c>
      <c r="R2640">
        <v>99300</v>
      </c>
      <c r="S2640">
        <v>386228</v>
      </c>
      <c r="T2640">
        <v>3.8895065458207401</v>
      </c>
      <c r="U2640">
        <v>2</v>
      </c>
    </row>
    <row r="2641" spans="1:21" x14ac:dyDescent="0.4">
      <c r="A2641">
        <v>2639</v>
      </c>
      <c r="B2641" t="s">
        <v>12073</v>
      </c>
      <c r="C2641" s="1">
        <v>44958</v>
      </c>
      <c r="D2641" t="s">
        <v>4456</v>
      </c>
      <c r="E2641" t="s">
        <v>4457</v>
      </c>
      <c r="F2641">
        <v>10</v>
      </c>
      <c r="G2641">
        <v>10</v>
      </c>
      <c r="H2641">
        <v>40</v>
      </c>
      <c r="I2641">
        <v>20</v>
      </c>
      <c r="J2641">
        <v>10</v>
      </c>
      <c r="K2641">
        <v>146</v>
      </c>
      <c r="L2641">
        <v>151</v>
      </c>
      <c r="M2641">
        <v>149</v>
      </c>
      <c r="N2641">
        <v>0</v>
      </c>
      <c r="O2641">
        <v>1</v>
      </c>
      <c r="P2641">
        <v>10.166775169999999</v>
      </c>
      <c r="Q2641">
        <v>1661</v>
      </c>
      <c r="R2641">
        <v>99300</v>
      </c>
      <c r="S2641">
        <v>80269</v>
      </c>
      <c r="T2641">
        <v>0.80834843907351395</v>
      </c>
      <c r="U2641">
        <v>1</v>
      </c>
    </row>
    <row r="2642" spans="1:21" x14ac:dyDescent="0.4">
      <c r="A2642">
        <v>2640</v>
      </c>
      <c r="B2642" t="s">
        <v>12073</v>
      </c>
      <c r="C2642" s="1">
        <v>44958</v>
      </c>
      <c r="D2642" t="s">
        <v>4458</v>
      </c>
      <c r="F2642">
        <v>20</v>
      </c>
      <c r="G2642">
        <v>20</v>
      </c>
      <c r="H2642">
        <v>10</v>
      </c>
      <c r="I2642">
        <v>20</v>
      </c>
      <c r="J2642">
        <v>30</v>
      </c>
      <c r="K2642">
        <v>172</v>
      </c>
      <c r="L2642">
        <v>152</v>
      </c>
      <c r="M2642">
        <v>127</v>
      </c>
      <c r="N2642">
        <v>0</v>
      </c>
      <c r="O2642">
        <v>2</v>
      </c>
      <c r="P2642">
        <v>0</v>
      </c>
      <c r="Q2642">
        <v>1612</v>
      </c>
      <c r="R2642">
        <v>99300</v>
      </c>
      <c r="S2642">
        <v>201716</v>
      </c>
      <c r="T2642">
        <v>2.0313796576032201</v>
      </c>
      <c r="U2642">
        <v>2</v>
      </c>
    </row>
    <row r="2643" spans="1:21" x14ac:dyDescent="0.4">
      <c r="A2643">
        <v>2641</v>
      </c>
      <c r="B2643" t="s">
        <v>12073</v>
      </c>
      <c r="C2643" s="1">
        <v>44958</v>
      </c>
      <c r="D2643" t="s">
        <v>4459</v>
      </c>
      <c r="F2643">
        <v>10</v>
      </c>
      <c r="G2643">
        <v>10</v>
      </c>
      <c r="H2643">
        <v>20</v>
      </c>
      <c r="I2643">
        <v>10</v>
      </c>
      <c r="J2643">
        <v>10</v>
      </c>
      <c r="K2643">
        <v>75</v>
      </c>
      <c r="L2643">
        <v>39</v>
      </c>
      <c r="M2643">
        <v>28</v>
      </c>
      <c r="N2643">
        <v>1</v>
      </c>
      <c r="O2643">
        <v>1</v>
      </c>
      <c r="P2643">
        <v>0</v>
      </c>
      <c r="Q2643">
        <v>1782</v>
      </c>
      <c r="R2643">
        <v>99300</v>
      </c>
      <c r="S2643">
        <v>1133598</v>
      </c>
      <c r="T2643">
        <v>11.4158912386706</v>
      </c>
      <c r="U2643">
        <v>3</v>
      </c>
    </row>
    <row r="2644" spans="1:21" x14ac:dyDescent="0.4">
      <c r="A2644">
        <v>2642</v>
      </c>
      <c r="B2644" t="s">
        <v>12073</v>
      </c>
      <c r="C2644" s="1">
        <v>44927</v>
      </c>
      <c r="D2644" t="s">
        <v>4460</v>
      </c>
      <c r="E2644" t="s">
        <v>4461</v>
      </c>
      <c r="F2644">
        <v>10</v>
      </c>
      <c r="G2644">
        <v>10</v>
      </c>
      <c r="H2644">
        <v>30</v>
      </c>
      <c r="I2644">
        <v>20</v>
      </c>
      <c r="J2644">
        <v>20</v>
      </c>
      <c r="K2644">
        <v>17</v>
      </c>
      <c r="L2644">
        <v>4</v>
      </c>
      <c r="M2644">
        <v>5</v>
      </c>
      <c r="N2644">
        <v>0</v>
      </c>
      <c r="O2644">
        <v>1</v>
      </c>
      <c r="P2644">
        <v>9.8659939239999996</v>
      </c>
      <c r="Q2644">
        <v>1603</v>
      </c>
      <c r="R2644">
        <v>95300</v>
      </c>
      <c r="S2644">
        <v>1102163</v>
      </c>
      <c r="T2644">
        <v>11.5651941238195</v>
      </c>
      <c r="U2644">
        <v>3</v>
      </c>
    </row>
    <row r="2645" spans="1:21" x14ac:dyDescent="0.4">
      <c r="A2645">
        <v>2643</v>
      </c>
      <c r="B2645" t="s">
        <v>12073</v>
      </c>
      <c r="C2645" s="1">
        <v>44927</v>
      </c>
      <c r="D2645" t="s">
        <v>4462</v>
      </c>
      <c r="E2645" t="s">
        <v>4463</v>
      </c>
      <c r="F2645">
        <v>10</v>
      </c>
      <c r="G2645">
        <v>20</v>
      </c>
      <c r="H2645">
        <v>30</v>
      </c>
      <c r="I2645">
        <v>10</v>
      </c>
      <c r="J2645">
        <v>10</v>
      </c>
      <c r="K2645">
        <v>203</v>
      </c>
      <c r="L2645">
        <v>184</v>
      </c>
      <c r="M2645">
        <v>178</v>
      </c>
      <c r="N2645">
        <v>2</v>
      </c>
      <c r="O2645">
        <v>1</v>
      </c>
      <c r="P2645">
        <v>8.0069444440000002</v>
      </c>
      <c r="Q2645">
        <v>1396</v>
      </c>
      <c r="R2645">
        <v>95300</v>
      </c>
      <c r="S2645">
        <v>443112</v>
      </c>
      <c r="T2645">
        <v>4.6496537250786902</v>
      </c>
      <c r="U2645">
        <v>3</v>
      </c>
    </row>
    <row r="2646" spans="1:21" x14ac:dyDescent="0.4">
      <c r="A2646">
        <v>2644</v>
      </c>
      <c r="B2646" t="s">
        <v>12073</v>
      </c>
      <c r="C2646" s="1">
        <v>44927</v>
      </c>
      <c r="D2646" t="s">
        <v>4464</v>
      </c>
      <c r="E2646" t="s">
        <v>4465</v>
      </c>
      <c r="F2646">
        <v>10</v>
      </c>
      <c r="G2646">
        <v>10</v>
      </c>
      <c r="H2646">
        <v>20</v>
      </c>
      <c r="I2646">
        <v>10</v>
      </c>
      <c r="J2646">
        <v>10</v>
      </c>
      <c r="K2646">
        <v>8</v>
      </c>
      <c r="L2646">
        <v>10</v>
      </c>
      <c r="M2646">
        <v>14</v>
      </c>
      <c r="N2646">
        <v>2</v>
      </c>
      <c r="O2646">
        <v>2</v>
      </c>
      <c r="P2646">
        <v>13.56510417</v>
      </c>
      <c r="Q2646">
        <v>1607</v>
      </c>
      <c r="R2646">
        <v>95300</v>
      </c>
      <c r="S2646">
        <v>211469</v>
      </c>
      <c r="T2646">
        <v>2.2189821615949601</v>
      </c>
      <c r="U2646">
        <v>2</v>
      </c>
    </row>
    <row r="2647" spans="1:21" x14ac:dyDescent="0.4">
      <c r="A2647">
        <v>2645</v>
      </c>
      <c r="B2647" t="s">
        <v>12073</v>
      </c>
      <c r="C2647" s="1">
        <v>44927</v>
      </c>
      <c r="D2647" t="s">
        <v>4466</v>
      </c>
      <c r="E2647" t="s">
        <v>4467</v>
      </c>
      <c r="F2647">
        <v>10</v>
      </c>
      <c r="G2647">
        <v>10</v>
      </c>
      <c r="H2647">
        <v>20</v>
      </c>
      <c r="I2647">
        <v>10</v>
      </c>
      <c r="J2647">
        <v>10</v>
      </c>
      <c r="K2647">
        <v>249</v>
      </c>
      <c r="L2647">
        <v>108</v>
      </c>
      <c r="M2647">
        <v>4</v>
      </c>
      <c r="N2647">
        <v>0</v>
      </c>
      <c r="O2647">
        <v>0</v>
      </c>
      <c r="P2647">
        <v>6.0666232640000004</v>
      </c>
      <c r="Q2647">
        <v>1776</v>
      </c>
      <c r="R2647">
        <v>95300</v>
      </c>
      <c r="S2647">
        <v>950851</v>
      </c>
      <c r="T2647">
        <v>9.9774501573976906</v>
      </c>
      <c r="U2647">
        <v>3</v>
      </c>
    </row>
    <row r="2648" spans="1:21" x14ac:dyDescent="0.4">
      <c r="A2648">
        <v>2646</v>
      </c>
      <c r="B2648" t="s">
        <v>12073</v>
      </c>
      <c r="C2648" s="1">
        <v>44896</v>
      </c>
      <c r="D2648" t="s">
        <v>4468</v>
      </c>
      <c r="E2648" t="s">
        <v>4469</v>
      </c>
      <c r="F2648">
        <v>20</v>
      </c>
      <c r="G2648">
        <v>10</v>
      </c>
      <c r="H2648">
        <v>30</v>
      </c>
      <c r="I2648">
        <v>10</v>
      </c>
      <c r="J2648">
        <v>10</v>
      </c>
      <c r="K2648">
        <v>19</v>
      </c>
      <c r="L2648">
        <v>17</v>
      </c>
      <c r="M2648">
        <v>16</v>
      </c>
      <c r="N2648">
        <v>2</v>
      </c>
      <c r="O2648">
        <v>1</v>
      </c>
      <c r="P2648">
        <v>4.2459852429999998</v>
      </c>
      <c r="Q2648">
        <v>1491</v>
      </c>
      <c r="R2648">
        <v>90300</v>
      </c>
      <c r="S2648">
        <v>690991</v>
      </c>
      <c r="T2648">
        <v>7.6521705426356501</v>
      </c>
      <c r="U2648">
        <v>3</v>
      </c>
    </row>
    <row r="2649" spans="1:21" x14ac:dyDescent="0.4">
      <c r="A2649">
        <v>2647</v>
      </c>
      <c r="B2649" t="s">
        <v>12073</v>
      </c>
      <c r="C2649" s="1">
        <v>44896</v>
      </c>
      <c r="D2649" t="s">
        <v>4470</v>
      </c>
      <c r="E2649" t="s">
        <v>4471</v>
      </c>
      <c r="F2649">
        <v>10</v>
      </c>
      <c r="G2649">
        <v>20</v>
      </c>
      <c r="H2649">
        <v>50</v>
      </c>
      <c r="I2649">
        <v>20</v>
      </c>
      <c r="J2649">
        <v>10</v>
      </c>
      <c r="K2649">
        <v>25</v>
      </c>
      <c r="L2649">
        <v>21</v>
      </c>
      <c r="M2649">
        <v>15</v>
      </c>
      <c r="N2649">
        <v>2</v>
      </c>
      <c r="O2649">
        <v>2</v>
      </c>
      <c r="P2649">
        <v>2.445095486</v>
      </c>
      <c r="Q2649">
        <v>1759</v>
      </c>
      <c r="R2649">
        <v>90300</v>
      </c>
      <c r="S2649">
        <v>212381</v>
      </c>
      <c r="T2649">
        <v>2.3519490586932399</v>
      </c>
      <c r="U2649">
        <v>2</v>
      </c>
    </row>
    <row r="2650" spans="1:21" x14ac:dyDescent="0.4">
      <c r="A2650">
        <v>2648</v>
      </c>
      <c r="B2650" t="s">
        <v>12073</v>
      </c>
      <c r="C2650" s="1">
        <v>44896</v>
      </c>
      <c r="D2650" t="s">
        <v>4472</v>
      </c>
      <c r="E2650" t="s">
        <v>4473</v>
      </c>
      <c r="F2650">
        <v>10</v>
      </c>
      <c r="G2650">
        <v>10</v>
      </c>
      <c r="H2650">
        <v>30</v>
      </c>
      <c r="I2650">
        <v>20</v>
      </c>
      <c r="J2650">
        <v>10</v>
      </c>
      <c r="K2650">
        <v>17</v>
      </c>
      <c r="L2650">
        <v>7</v>
      </c>
      <c r="M2650">
        <v>7</v>
      </c>
      <c r="N2650">
        <v>2</v>
      </c>
      <c r="O2650">
        <v>1</v>
      </c>
      <c r="P2650">
        <v>7.8921440970000001</v>
      </c>
      <c r="Q2650">
        <v>1545</v>
      </c>
      <c r="R2650">
        <v>90300</v>
      </c>
      <c r="S2650">
        <v>328790</v>
      </c>
      <c r="T2650">
        <v>3.6410852713178201</v>
      </c>
      <c r="U2650">
        <v>2</v>
      </c>
    </row>
    <row r="2651" spans="1:21" x14ac:dyDescent="0.4">
      <c r="A2651">
        <v>2649</v>
      </c>
      <c r="B2651" t="s">
        <v>12073</v>
      </c>
      <c r="C2651" s="1">
        <v>44866</v>
      </c>
      <c r="D2651" t="s">
        <v>4474</v>
      </c>
      <c r="E2651" t="s">
        <v>4475</v>
      </c>
      <c r="F2651">
        <v>20</v>
      </c>
      <c r="G2651">
        <v>10</v>
      </c>
      <c r="H2651">
        <v>40</v>
      </c>
      <c r="I2651">
        <v>10</v>
      </c>
      <c r="J2651">
        <v>10</v>
      </c>
      <c r="K2651">
        <v>68</v>
      </c>
      <c r="L2651">
        <v>96</v>
      </c>
      <c r="M2651">
        <v>87</v>
      </c>
      <c r="N2651">
        <v>2</v>
      </c>
      <c r="O2651">
        <v>2</v>
      </c>
      <c r="P2651">
        <v>11.690972220000001</v>
      </c>
      <c r="Q2651">
        <v>1737</v>
      </c>
      <c r="R2651">
        <v>83400</v>
      </c>
      <c r="S2651">
        <v>619236</v>
      </c>
      <c r="T2651">
        <v>7.4248920863309298</v>
      </c>
      <c r="U2651">
        <v>3</v>
      </c>
    </row>
    <row r="2652" spans="1:21" x14ac:dyDescent="0.4">
      <c r="A2652">
        <v>2650</v>
      </c>
      <c r="B2652" t="s">
        <v>12073</v>
      </c>
      <c r="C2652" s="1">
        <v>44866</v>
      </c>
      <c r="D2652" t="s">
        <v>4476</v>
      </c>
      <c r="E2652" t="s">
        <v>4477</v>
      </c>
      <c r="F2652">
        <v>10</v>
      </c>
      <c r="G2652">
        <v>10</v>
      </c>
      <c r="H2652">
        <v>50</v>
      </c>
      <c r="I2652">
        <v>20</v>
      </c>
      <c r="J2652">
        <v>10</v>
      </c>
      <c r="K2652">
        <v>61</v>
      </c>
      <c r="L2652">
        <v>53</v>
      </c>
      <c r="M2652">
        <v>31</v>
      </c>
      <c r="N2652">
        <v>0</v>
      </c>
      <c r="O2652">
        <v>1</v>
      </c>
      <c r="P2652">
        <v>8.6049262150000008</v>
      </c>
      <c r="Q2652">
        <v>1776</v>
      </c>
      <c r="R2652">
        <v>83400</v>
      </c>
      <c r="S2652">
        <v>1143946</v>
      </c>
      <c r="T2652">
        <v>13.7163788968824</v>
      </c>
      <c r="U2652">
        <v>3</v>
      </c>
    </row>
    <row r="2653" spans="1:21" x14ac:dyDescent="0.4">
      <c r="A2653">
        <v>2651</v>
      </c>
      <c r="B2653" t="s">
        <v>12073</v>
      </c>
      <c r="C2653" s="1">
        <v>44866</v>
      </c>
      <c r="D2653" t="s">
        <v>4478</v>
      </c>
      <c r="E2653" t="s">
        <v>4479</v>
      </c>
      <c r="F2653">
        <v>10</v>
      </c>
      <c r="G2653">
        <v>10</v>
      </c>
      <c r="H2653">
        <v>40</v>
      </c>
      <c r="I2653">
        <v>20</v>
      </c>
      <c r="J2653">
        <v>10</v>
      </c>
      <c r="K2653">
        <v>111</v>
      </c>
      <c r="L2653">
        <v>123</v>
      </c>
      <c r="M2653">
        <v>126</v>
      </c>
      <c r="N2653">
        <v>2</v>
      </c>
      <c r="O2653">
        <v>1</v>
      </c>
      <c r="P2653">
        <v>10.149848090000001</v>
      </c>
      <c r="Q2653">
        <v>1457</v>
      </c>
      <c r="R2653">
        <v>83400</v>
      </c>
      <c r="S2653">
        <v>242482</v>
      </c>
      <c r="T2653">
        <v>2.9074580335731399</v>
      </c>
      <c r="U2653">
        <v>2</v>
      </c>
    </row>
    <row r="2654" spans="1:21" x14ac:dyDescent="0.4">
      <c r="A2654">
        <v>2652</v>
      </c>
      <c r="B2654" t="s">
        <v>12073</v>
      </c>
      <c r="C2654" s="1">
        <v>44866</v>
      </c>
      <c r="D2654" t="s">
        <v>4480</v>
      </c>
      <c r="E2654" t="s">
        <v>4469</v>
      </c>
      <c r="F2654">
        <v>10</v>
      </c>
      <c r="G2654">
        <v>10</v>
      </c>
      <c r="H2654">
        <v>20</v>
      </c>
      <c r="I2654">
        <v>20</v>
      </c>
      <c r="J2654">
        <v>10</v>
      </c>
      <c r="K2654">
        <v>18</v>
      </c>
      <c r="L2654">
        <v>12</v>
      </c>
      <c r="M2654">
        <v>9</v>
      </c>
      <c r="N2654">
        <v>2</v>
      </c>
      <c r="O2654">
        <v>1</v>
      </c>
      <c r="P2654">
        <v>4.1432291670000003</v>
      </c>
      <c r="Q2654">
        <v>1774</v>
      </c>
      <c r="R2654">
        <v>83400</v>
      </c>
      <c r="S2654">
        <v>603607</v>
      </c>
      <c r="T2654">
        <v>7.2374940047961598</v>
      </c>
      <c r="U2654">
        <v>3</v>
      </c>
    </row>
    <row r="2655" spans="1:21" x14ac:dyDescent="0.4">
      <c r="A2655">
        <v>2653</v>
      </c>
      <c r="B2655" t="s">
        <v>12073</v>
      </c>
      <c r="C2655" s="1">
        <v>44835</v>
      </c>
      <c r="D2655" t="s">
        <v>4481</v>
      </c>
      <c r="E2655" t="s">
        <v>4482</v>
      </c>
      <c r="F2655">
        <v>20</v>
      </c>
      <c r="G2655">
        <v>20</v>
      </c>
      <c r="H2655">
        <v>40</v>
      </c>
      <c r="I2655">
        <v>10</v>
      </c>
      <c r="J2655">
        <v>30</v>
      </c>
      <c r="K2655">
        <v>79</v>
      </c>
      <c r="L2655">
        <v>42</v>
      </c>
      <c r="M2655">
        <v>23</v>
      </c>
      <c r="N2655">
        <v>2</v>
      </c>
      <c r="O2655">
        <v>1</v>
      </c>
      <c r="P2655">
        <v>6.2083333329999997</v>
      </c>
      <c r="Q2655">
        <v>1641</v>
      </c>
      <c r="R2655">
        <v>74500</v>
      </c>
      <c r="S2655">
        <v>699567</v>
      </c>
      <c r="T2655">
        <v>9.3901610738254995</v>
      </c>
      <c r="U2655">
        <v>3</v>
      </c>
    </row>
    <row r="2656" spans="1:21" x14ac:dyDescent="0.4">
      <c r="A2656">
        <v>2654</v>
      </c>
      <c r="B2656" t="s">
        <v>12073</v>
      </c>
      <c r="C2656" s="1">
        <v>44835</v>
      </c>
      <c r="D2656" t="s">
        <v>4483</v>
      </c>
      <c r="E2656" t="s">
        <v>4484</v>
      </c>
      <c r="F2656">
        <v>10</v>
      </c>
      <c r="G2656">
        <v>20</v>
      </c>
      <c r="H2656">
        <v>40</v>
      </c>
      <c r="I2656">
        <v>10</v>
      </c>
      <c r="J2656">
        <v>10</v>
      </c>
      <c r="K2656">
        <v>151</v>
      </c>
      <c r="L2656">
        <v>150</v>
      </c>
      <c r="M2656">
        <v>131</v>
      </c>
      <c r="N2656">
        <v>2</v>
      </c>
      <c r="O2656">
        <v>1</v>
      </c>
      <c r="P2656">
        <v>4.8046875</v>
      </c>
      <c r="Q2656">
        <v>1917</v>
      </c>
      <c r="R2656">
        <v>74500</v>
      </c>
      <c r="S2656">
        <v>845027</v>
      </c>
      <c r="T2656">
        <v>11.342644295302</v>
      </c>
      <c r="U2656">
        <v>3</v>
      </c>
    </row>
    <row r="2657" spans="1:21" x14ac:dyDescent="0.4">
      <c r="A2657">
        <v>2655</v>
      </c>
      <c r="B2657" t="s">
        <v>12073</v>
      </c>
      <c r="C2657" s="1">
        <v>44835</v>
      </c>
      <c r="D2657" t="s">
        <v>4485</v>
      </c>
      <c r="E2657" t="s">
        <v>4486</v>
      </c>
      <c r="F2657">
        <v>10</v>
      </c>
      <c r="G2657">
        <v>10</v>
      </c>
      <c r="H2657">
        <v>40</v>
      </c>
      <c r="I2657">
        <v>10</v>
      </c>
      <c r="J2657">
        <v>10</v>
      </c>
      <c r="K2657">
        <v>23</v>
      </c>
      <c r="L2657">
        <v>24</v>
      </c>
      <c r="M2657">
        <v>20</v>
      </c>
      <c r="N2657">
        <v>0</v>
      </c>
      <c r="O2657">
        <v>1</v>
      </c>
      <c r="P2657">
        <v>9.3956163190000002</v>
      </c>
      <c r="Q2657">
        <v>1610</v>
      </c>
      <c r="R2657">
        <v>74500</v>
      </c>
      <c r="S2657">
        <v>545085</v>
      </c>
      <c r="T2657">
        <v>7.31657718120805</v>
      </c>
      <c r="U2657">
        <v>3</v>
      </c>
    </row>
    <row r="2658" spans="1:21" x14ac:dyDescent="0.4">
      <c r="A2658">
        <v>2656</v>
      </c>
      <c r="B2658" t="s">
        <v>12073</v>
      </c>
      <c r="C2658" s="1">
        <v>44835</v>
      </c>
      <c r="D2658" t="s">
        <v>4487</v>
      </c>
      <c r="E2658" t="s">
        <v>4488</v>
      </c>
      <c r="F2658">
        <v>10</v>
      </c>
      <c r="G2658">
        <v>20</v>
      </c>
      <c r="H2658">
        <v>50</v>
      </c>
      <c r="I2658">
        <v>30</v>
      </c>
      <c r="J2658">
        <v>10</v>
      </c>
      <c r="K2658">
        <v>87</v>
      </c>
      <c r="L2658">
        <v>83</v>
      </c>
      <c r="M2658">
        <v>74</v>
      </c>
      <c r="N2658">
        <v>2</v>
      </c>
      <c r="O2658">
        <v>1</v>
      </c>
      <c r="P2658">
        <v>7.2235243059999998</v>
      </c>
      <c r="Q2658">
        <v>1909</v>
      </c>
      <c r="R2658">
        <v>74500</v>
      </c>
      <c r="S2658">
        <v>682295</v>
      </c>
      <c r="T2658">
        <v>9.1583221476510008</v>
      </c>
      <c r="U2658">
        <v>3</v>
      </c>
    </row>
    <row r="2659" spans="1:21" x14ac:dyDescent="0.4">
      <c r="A2659">
        <v>2657</v>
      </c>
      <c r="B2659" t="s">
        <v>12073</v>
      </c>
      <c r="C2659" s="1">
        <v>44805</v>
      </c>
      <c r="D2659" t="s">
        <v>4489</v>
      </c>
      <c r="E2659" t="s">
        <v>4490</v>
      </c>
      <c r="F2659">
        <v>10</v>
      </c>
      <c r="G2659">
        <v>10</v>
      </c>
      <c r="H2659">
        <v>40</v>
      </c>
      <c r="I2659">
        <v>10</v>
      </c>
      <c r="J2659">
        <v>10</v>
      </c>
      <c r="K2659">
        <v>208</v>
      </c>
      <c r="L2659">
        <v>189</v>
      </c>
      <c r="M2659">
        <v>161</v>
      </c>
      <c r="N2659">
        <v>2</v>
      </c>
      <c r="O2659">
        <v>1</v>
      </c>
      <c r="P2659">
        <v>8.1066623260000004</v>
      </c>
      <c r="Q2659">
        <v>1589</v>
      </c>
      <c r="R2659">
        <v>67100</v>
      </c>
      <c r="S2659">
        <v>767638</v>
      </c>
      <c r="T2659">
        <v>11.4402086438152</v>
      </c>
      <c r="U2659">
        <v>3</v>
      </c>
    </row>
    <row r="2660" spans="1:21" x14ac:dyDescent="0.4">
      <c r="A2660">
        <v>2658</v>
      </c>
      <c r="B2660" t="s">
        <v>12073</v>
      </c>
      <c r="C2660" s="1">
        <v>44805</v>
      </c>
      <c r="D2660" t="s">
        <v>4491</v>
      </c>
      <c r="E2660" t="s">
        <v>4492</v>
      </c>
      <c r="F2660">
        <v>10</v>
      </c>
      <c r="G2660">
        <v>20</v>
      </c>
      <c r="H2660">
        <v>40</v>
      </c>
      <c r="I2660">
        <v>10</v>
      </c>
      <c r="J2660">
        <v>10</v>
      </c>
      <c r="K2660">
        <v>21</v>
      </c>
      <c r="L2660">
        <v>13</v>
      </c>
      <c r="M2660">
        <v>13</v>
      </c>
      <c r="N2660">
        <v>0</v>
      </c>
      <c r="O2660">
        <v>1</v>
      </c>
      <c r="P2660">
        <v>8.8532986109999996</v>
      </c>
      <c r="Q2660">
        <v>1575</v>
      </c>
      <c r="R2660">
        <v>67100</v>
      </c>
      <c r="S2660">
        <v>649622</v>
      </c>
      <c r="T2660">
        <v>9.6814008941877798</v>
      </c>
      <c r="U2660">
        <v>3</v>
      </c>
    </row>
    <row r="2661" spans="1:21" x14ac:dyDescent="0.4">
      <c r="A2661">
        <v>2659</v>
      </c>
      <c r="B2661" t="s">
        <v>12073</v>
      </c>
      <c r="C2661" s="1">
        <v>44805</v>
      </c>
      <c r="D2661" t="s">
        <v>4493</v>
      </c>
      <c r="E2661" t="s">
        <v>4494</v>
      </c>
      <c r="F2661">
        <v>20</v>
      </c>
      <c r="G2661">
        <v>20</v>
      </c>
      <c r="H2661">
        <v>50</v>
      </c>
      <c r="I2661">
        <v>20</v>
      </c>
      <c r="J2661">
        <v>20</v>
      </c>
      <c r="K2661">
        <v>247</v>
      </c>
      <c r="L2661">
        <v>241</v>
      </c>
      <c r="M2661">
        <v>233</v>
      </c>
      <c r="N2661">
        <v>1</v>
      </c>
      <c r="O2661">
        <v>1</v>
      </c>
      <c r="P2661">
        <v>12.39637587</v>
      </c>
      <c r="Q2661">
        <v>1540</v>
      </c>
      <c r="R2661">
        <v>67100</v>
      </c>
      <c r="S2661">
        <v>495678</v>
      </c>
      <c r="T2661">
        <v>7.3871535022354697</v>
      </c>
      <c r="U2661">
        <v>3</v>
      </c>
    </row>
    <row r="2662" spans="1:21" x14ac:dyDescent="0.4">
      <c r="A2662">
        <v>2660</v>
      </c>
      <c r="B2662" t="s">
        <v>12073</v>
      </c>
      <c r="C2662" s="1">
        <v>44805</v>
      </c>
      <c r="D2662" t="s">
        <v>4495</v>
      </c>
      <c r="E2662" t="s">
        <v>4496</v>
      </c>
      <c r="F2662">
        <v>10</v>
      </c>
      <c r="G2662">
        <v>10</v>
      </c>
      <c r="H2662">
        <v>50</v>
      </c>
      <c r="I2662">
        <v>20</v>
      </c>
      <c r="J2662">
        <v>10</v>
      </c>
      <c r="K2662">
        <v>73</v>
      </c>
      <c r="L2662">
        <v>41</v>
      </c>
      <c r="M2662">
        <v>21</v>
      </c>
      <c r="N2662">
        <v>2</v>
      </c>
      <c r="O2662">
        <v>1</v>
      </c>
      <c r="P2662">
        <v>7.4839409720000001</v>
      </c>
      <c r="Q2662">
        <v>1592</v>
      </c>
      <c r="R2662">
        <v>67100</v>
      </c>
      <c r="S2662">
        <v>1020643</v>
      </c>
      <c r="T2662">
        <v>15.2107749627421</v>
      </c>
      <c r="U2662">
        <v>3</v>
      </c>
    </row>
    <row r="2663" spans="1:21" x14ac:dyDescent="0.4">
      <c r="A2663">
        <v>2661</v>
      </c>
      <c r="B2663" t="s">
        <v>12073</v>
      </c>
      <c r="C2663" s="1">
        <v>44805</v>
      </c>
      <c r="D2663" t="s">
        <v>4497</v>
      </c>
      <c r="E2663" t="s">
        <v>4498</v>
      </c>
      <c r="F2663">
        <v>10</v>
      </c>
      <c r="G2663">
        <v>10</v>
      </c>
      <c r="H2663">
        <v>30</v>
      </c>
      <c r="I2663">
        <v>10</v>
      </c>
      <c r="J2663">
        <v>10</v>
      </c>
      <c r="K2663">
        <v>28</v>
      </c>
      <c r="L2663">
        <v>26</v>
      </c>
      <c r="M2663">
        <v>21</v>
      </c>
      <c r="N2663">
        <v>2</v>
      </c>
      <c r="O2663">
        <v>1</v>
      </c>
      <c r="P2663">
        <v>6.416015625</v>
      </c>
      <c r="Q2663">
        <v>1555</v>
      </c>
      <c r="R2663">
        <v>67100</v>
      </c>
      <c r="S2663">
        <v>425544</v>
      </c>
      <c r="T2663">
        <v>6.3419374068554397</v>
      </c>
      <c r="U2663">
        <v>3</v>
      </c>
    </row>
    <row r="2664" spans="1:21" x14ac:dyDescent="0.4">
      <c r="A2664">
        <v>2662</v>
      </c>
      <c r="B2664" t="s">
        <v>12073</v>
      </c>
      <c r="C2664" s="1">
        <v>44774</v>
      </c>
      <c r="D2664" t="s">
        <v>4499</v>
      </c>
      <c r="E2664" t="s">
        <v>4500</v>
      </c>
      <c r="F2664">
        <v>10</v>
      </c>
      <c r="G2664">
        <v>10</v>
      </c>
      <c r="H2664">
        <v>50</v>
      </c>
      <c r="I2664">
        <v>10</v>
      </c>
      <c r="J2664">
        <v>10</v>
      </c>
      <c r="K2664">
        <v>82</v>
      </c>
      <c r="L2664">
        <v>85</v>
      </c>
      <c r="M2664">
        <v>64</v>
      </c>
      <c r="N2664">
        <v>2</v>
      </c>
      <c r="O2664">
        <v>1</v>
      </c>
      <c r="P2664">
        <v>6.8619791670000003</v>
      </c>
      <c r="Q2664">
        <v>1577</v>
      </c>
      <c r="R2664">
        <v>61100</v>
      </c>
      <c r="S2664">
        <v>176196</v>
      </c>
      <c r="T2664">
        <v>2.8837315875613698</v>
      </c>
      <c r="U2664">
        <v>2</v>
      </c>
    </row>
    <row r="2665" spans="1:21" x14ac:dyDescent="0.4">
      <c r="A2665">
        <v>2663</v>
      </c>
      <c r="B2665" t="s">
        <v>12073</v>
      </c>
      <c r="C2665" s="1">
        <v>44774</v>
      </c>
      <c r="D2665" t="s">
        <v>4501</v>
      </c>
      <c r="E2665" t="s">
        <v>4502</v>
      </c>
      <c r="F2665">
        <v>10</v>
      </c>
      <c r="G2665">
        <v>20</v>
      </c>
      <c r="H2665">
        <v>30</v>
      </c>
      <c r="I2665">
        <v>20</v>
      </c>
      <c r="J2665">
        <v>10</v>
      </c>
      <c r="K2665">
        <v>213</v>
      </c>
      <c r="L2665">
        <v>197</v>
      </c>
      <c r="M2665">
        <v>174</v>
      </c>
      <c r="N2665">
        <v>2</v>
      </c>
      <c r="O2665">
        <v>1</v>
      </c>
      <c r="P2665">
        <v>7.1508246529999999</v>
      </c>
      <c r="Q2665">
        <v>1657</v>
      </c>
      <c r="R2665">
        <v>61100</v>
      </c>
      <c r="S2665">
        <v>177403</v>
      </c>
      <c r="T2665">
        <v>2.9034860883797</v>
      </c>
      <c r="U2665">
        <v>2</v>
      </c>
    </row>
    <row r="2666" spans="1:21" x14ac:dyDescent="0.4">
      <c r="A2666">
        <v>2664</v>
      </c>
      <c r="B2666" t="s">
        <v>12073</v>
      </c>
      <c r="C2666" s="1">
        <v>44774</v>
      </c>
      <c r="D2666" t="s">
        <v>4503</v>
      </c>
      <c r="E2666" t="s">
        <v>4504</v>
      </c>
      <c r="F2666">
        <v>10</v>
      </c>
      <c r="G2666">
        <v>10</v>
      </c>
      <c r="H2666">
        <v>40</v>
      </c>
      <c r="I2666">
        <v>10</v>
      </c>
      <c r="J2666">
        <v>10</v>
      </c>
      <c r="K2666">
        <v>28</v>
      </c>
      <c r="L2666">
        <v>25</v>
      </c>
      <c r="M2666">
        <v>19</v>
      </c>
      <c r="N2666">
        <v>0</v>
      </c>
      <c r="O2666">
        <v>1</v>
      </c>
      <c r="P2666">
        <v>10.156792530000001</v>
      </c>
      <c r="Q2666">
        <v>1536</v>
      </c>
      <c r="R2666">
        <v>61100</v>
      </c>
      <c r="S2666">
        <v>510464</v>
      </c>
      <c r="T2666">
        <v>8.3545662847790503</v>
      </c>
      <c r="U2666">
        <v>3</v>
      </c>
    </row>
    <row r="2667" spans="1:21" x14ac:dyDescent="0.4">
      <c r="A2667">
        <v>2665</v>
      </c>
      <c r="B2667" t="s">
        <v>12073</v>
      </c>
      <c r="C2667" s="1">
        <v>44774</v>
      </c>
      <c r="D2667" t="s">
        <v>4505</v>
      </c>
      <c r="E2667" t="s">
        <v>4506</v>
      </c>
      <c r="F2667">
        <v>10</v>
      </c>
      <c r="G2667">
        <v>10</v>
      </c>
      <c r="H2667">
        <v>10</v>
      </c>
      <c r="I2667">
        <v>10</v>
      </c>
      <c r="J2667">
        <v>10</v>
      </c>
      <c r="K2667">
        <v>225</v>
      </c>
      <c r="L2667">
        <v>229</v>
      </c>
      <c r="M2667">
        <v>231</v>
      </c>
      <c r="N2667">
        <v>0</v>
      </c>
      <c r="O2667">
        <v>0</v>
      </c>
      <c r="P2667">
        <v>5.7873263890000004</v>
      </c>
      <c r="Q2667">
        <v>1760</v>
      </c>
      <c r="R2667">
        <v>61100</v>
      </c>
      <c r="S2667">
        <v>1440675</v>
      </c>
      <c r="T2667">
        <v>23.578968903436898</v>
      </c>
      <c r="U2667">
        <v>3</v>
      </c>
    </row>
    <row r="2668" spans="1:21" x14ac:dyDescent="0.4">
      <c r="A2668">
        <v>2666</v>
      </c>
      <c r="B2668" t="s">
        <v>12073</v>
      </c>
      <c r="C2668" s="1">
        <v>44774</v>
      </c>
      <c r="D2668" t="s">
        <v>4507</v>
      </c>
      <c r="E2668" t="s">
        <v>4508</v>
      </c>
      <c r="F2668">
        <v>10</v>
      </c>
      <c r="G2668">
        <v>10</v>
      </c>
      <c r="H2668">
        <v>50</v>
      </c>
      <c r="I2668">
        <v>20</v>
      </c>
      <c r="J2668">
        <v>10</v>
      </c>
      <c r="K2668">
        <v>109</v>
      </c>
      <c r="L2668">
        <v>117</v>
      </c>
      <c r="M2668">
        <v>109</v>
      </c>
      <c r="N2668">
        <v>0</v>
      </c>
      <c r="O2668">
        <v>1</v>
      </c>
      <c r="P2668">
        <v>11.350043400000001</v>
      </c>
      <c r="Q2668">
        <v>1360</v>
      </c>
      <c r="R2668">
        <v>61100</v>
      </c>
      <c r="S2668">
        <v>23431</v>
      </c>
      <c r="T2668">
        <v>0.38348608837970499</v>
      </c>
      <c r="U2668">
        <v>0</v>
      </c>
    </row>
    <row r="2669" spans="1:21" x14ac:dyDescent="0.4">
      <c r="A2669">
        <v>2667</v>
      </c>
      <c r="B2669" t="s">
        <v>12073</v>
      </c>
      <c r="C2669" s="1">
        <v>44743</v>
      </c>
      <c r="D2669" t="s">
        <v>4509</v>
      </c>
      <c r="E2669" t="s">
        <v>4510</v>
      </c>
      <c r="F2669">
        <v>10</v>
      </c>
      <c r="G2669">
        <v>10</v>
      </c>
      <c r="H2669">
        <v>30</v>
      </c>
      <c r="I2669">
        <v>10</v>
      </c>
      <c r="J2669">
        <v>10</v>
      </c>
      <c r="K2669">
        <v>51</v>
      </c>
      <c r="L2669">
        <v>51</v>
      </c>
      <c r="M2669">
        <v>46</v>
      </c>
      <c r="N2669">
        <v>0</v>
      </c>
      <c r="O2669">
        <v>1</v>
      </c>
      <c r="P2669">
        <v>6.4241536459999997</v>
      </c>
      <c r="Q2669">
        <v>1576</v>
      </c>
      <c r="R2669">
        <v>55700</v>
      </c>
      <c r="S2669">
        <v>727473</v>
      </c>
      <c r="T2669">
        <v>13.060556552962201</v>
      </c>
      <c r="U2669">
        <v>3</v>
      </c>
    </row>
    <row r="2670" spans="1:21" x14ac:dyDescent="0.4">
      <c r="A2670">
        <v>2668</v>
      </c>
      <c r="B2670" t="s">
        <v>12073</v>
      </c>
      <c r="C2670" s="1">
        <v>44743</v>
      </c>
      <c r="D2670" t="s">
        <v>4511</v>
      </c>
      <c r="E2670" t="s">
        <v>4512</v>
      </c>
      <c r="F2670">
        <v>10</v>
      </c>
      <c r="G2670">
        <v>10</v>
      </c>
      <c r="H2670">
        <v>50</v>
      </c>
      <c r="I2670">
        <v>10</v>
      </c>
      <c r="J2670">
        <v>10</v>
      </c>
      <c r="K2670">
        <v>216</v>
      </c>
      <c r="L2670">
        <v>191</v>
      </c>
      <c r="M2670">
        <v>156</v>
      </c>
      <c r="N2670">
        <v>0</v>
      </c>
      <c r="O2670">
        <v>1</v>
      </c>
      <c r="P2670">
        <v>11.1593967</v>
      </c>
      <c r="Q2670">
        <v>1676</v>
      </c>
      <c r="R2670">
        <v>55700</v>
      </c>
      <c r="S2670">
        <v>1003216</v>
      </c>
      <c r="T2670">
        <v>18.011059245960499</v>
      </c>
      <c r="U2670">
        <v>3</v>
      </c>
    </row>
    <row r="2671" spans="1:21" x14ac:dyDescent="0.4">
      <c r="A2671">
        <v>2669</v>
      </c>
      <c r="B2671" t="s">
        <v>12073</v>
      </c>
      <c r="C2671" s="1">
        <v>44743</v>
      </c>
      <c r="D2671" t="s">
        <v>4513</v>
      </c>
      <c r="E2671" t="s">
        <v>4461</v>
      </c>
      <c r="F2671">
        <v>10</v>
      </c>
      <c r="G2671">
        <v>10</v>
      </c>
      <c r="H2671">
        <v>20</v>
      </c>
      <c r="I2671">
        <v>20</v>
      </c>
      <c r="J2671">
        <v>10</v>
      </c>
      <c r="K2671">
        <v>21</v>
      </c>
      <c r="L2671">
        <v>13</v>
      </c>
      <c r="M2671">
        <v>11</v>
      </c>
      <c r="N2671">
        <v>2</v>
      </c>
      <c r="O2671">
        <v>1</v>
      </c>
      <c r="P2671">
        <v>10.02604167</v>
      </c>
      <c r="Q2671">
        <v>1598</v>
      </c>
      <c r="R2671">
        <v>55700</v>
      </c>
      <c r="S2671">
        <v>1433608</v>
      </c>
      <c r="T2671">
        <v>25.738025134649899</v>
      </c>
      <c r="U2671">
        <v>3</v>
      </c>
    </row>
    <row r="2672" spans="1:21" x14ac:dyDescent="0.4">
      <c r="A2672">
        <v>2670</v>
      </c>
      <c r="B2672" t="s">
        <v>12073</v>
      </c>
      <c r="C2672" s="1">
        <v>44743</v>
      </c>
      <c r="D2672" t="s">
        <v>4514</v>
      </c>
      <c r="E2672" t="s">
        <v>4515</v>
      </c>
      <c r="F2672">
        <v>10</v>
      </c>
      <c r="G2672">
        <v>10</v>
      </c>
      <c r="H2672">
        <v>50</v>
      </c>
      <c r="I2672">
        <v>10</v>
      </c>
      <c r="J2672">
        <v>10</v>
      </c>
      <c r="K2672">
        <v>25</v>
      </c>
      <c r="L2672">
        <v>20</v>
      </c>
      <c r="M2672">
        <v>15</v>
      </c>
      <c r="N2672">
        <v>2</v>
      </c>
      <c r="O2672">
        <v>1</v>
      </c>
      <c r="P2672">
        <v>10.98513455</v>
      </c>
      <c r="Q2672">
        <v>1586</v>
      </c>
      <c r="R2672">
        <v>55700</v>
      </c>
      <c r="S2672">
        <v>308999</v>
      </c>
      <c r="T2672">
        <v>5.5475583482944302</v>
      </c>
      <c r="U2672">
        <v>3</v>
      </c>
    </row>
    <row r="2673" spans="1:21" x14ac:dyDescent="0.4">
      <c r="A2673">
        <v>2671</v>
      </c>
      <c r="B2673" t="s">
        <v>12073</v>
      </c>
      <c r="C2673" s="1">
        <v>44743</v>
      </c>
      <c r="D2673" t="s">
        <v>4516</v>
      </c>
      <c r="E2673" t="s">
        <v>4517</v>
      </c>
      <c r="F2673">
        <v>10</v>
      </c>
      <c r="G2673">
        <v>10</v>
      </c>
      <c r="H2673">
        <v>40</v>
      </c>
      <c r="I2673">
        <v>20</v>
      </c>
      <c r="J2673">
        <v>10</v>
      </c>
      <c r="K2673">
        <v>226</v>
      </c>
      <c r="L2673">
        <v>232</v>
      </c>
      <c r="M2673">
        <v>223</v>
      </c>
      <c r="N2673">
        <v>0</v>
      </c>
      <c r="O2673">
        <v>1</v>
      </c>
      <c r="P2673">
        <v>10.27235243</v>
      </c>
      <c r="Q2673">
        <v>1492</v>
      </c>
      <c r="R2673">
        <v>55700</v>
      </c>
      <c r="S2673">
        <v>617578</v>
      </c>
      <c r="T2673">
        <v>11.087576301615799</v>
      </c>
      <c r="U2673">
        <v>3</v>
      </c>
    </row>
    <row r="2674" spans="1:21" x14ac:dyDescent="0.4">
      <c r="A2674">
        <v>2672</v>
      </c>
      <c r="B2674" t="s">
        <v>12073</v>
      </c>
      <c r="C2674" s="1">
        <v>44713</v>
      </c>
      <c r="D2674" t="s">
        <v>4518</v>
      </c>
      <c r="E2674" t="s">
        <v>4519</v>
      </c>
      <c r="F2674">
        <v>20</v>
      </c>
      <c r="G2674">
        <v>10</v>
      </c>
      <c r="H2674">
        <v>40</v>
      </c>
      <c r="I2674">
        <v>10</v>
      </c>
      <c r="J2674">
        <v>10</v>
      </c>
      <c r="K2674">
        <v>111</v>
      </c>
      <c r="L2674">
        <v>65</v>
      </c>
      <c r="M2674">
        <v>18</v>
      </c>
      <c r="N2674">
        <v>2</v>
      </c>
      <c r="O2674">
        <v>1</v>
      </c>
      <c r="P2674">
        <v>11.083550349999999</v>
      </c>
      <c r="Q2674">
        <v>1159</v>
      </c>
      <c r="R2674">
        <v>51500</v>
      </c>
      <c r="S2674">
        <v>236106</v>
      </c>
      <c r="T2674">
        <v>4.5845825242718403</v>
      </c>
      <c r="U2674">
        <v>3</v>
      </c>
    </row>
    <row r="2675" spans="1:21" x14ac:dyDescent="0.4">
      <c r="A2675">
        <v>2673</v>
      </c>
      <c r="B2675" t="s">
        <v>12073</v>
      </c>
      <c r="C2675" s="1">
        <v>44713</v>
      </c>
      <c r="D2675" t="s">
        <v>4520</v>
      </c>
      <c r="E2675" t="s">
        <v>4521</v>
      </c>
      <c r="F2675">
        <v>10</v>
      </c>
      <c r="G2675">
        <v>20</v>
      </c>
      <c r="H2675">
        <v>50</v>
      </c>
      <c r="I2675">
        <v>20</v>
      </c>
      <c r="J2675">
        <v>10</v>
      </c>
      <c r="K2675">
        <v>151</v>
      </c>
      <c r="L2675">
        <v>118</v>
      </c>
      <c r="M2675">
        <v>105</v>
      </c>
      <c r="N2675">
        <v>0</v>
      </c>
      <c r="O2675">
        <v>1</v>
      </c>
      <c r="P2675">
        <v>8.3772786460000006</v>
      </c>
      <c r="Q2675">
        <v>1609</v>
      </c>
      <c r="R2675">
        <v>51500</v>
      </c>
      <c r="S2675">
        <v>311656</v>
      </c>
      <c r="T2675">
        <v>6.0515728155339801</v>
      </c>
      <c r="U2675">
        <v>3</v>
      </c>
    </row>
    <row r="2676" spans="1:21" x14ac:dyDescent="0.4">
      <c r="A2676">
        <v>2674</v>
      </c>
      <c r="B2676" t="s">
        <v>12073</v>
      </c>
      <c r="C2676" s="1">
        <v>44713</v>
      </c>
      <c r="D2676" t="s">
        <v>4522</v>
      </c>
      <c r="E2676" t="s">
        <v>4523</v>
      </c>
      <c r="F2676">
        <v>10</v>
      </c>
      <c r="G2676">
        <v>10</v>
      </c>
      <c r="H2676">
        <v>40</v>
      </c>
      <c r="I2676">
        <v>20</v>
      </c>
      <c r="J2676">
        <v>10</v>
      </c>
      <c r="K2676">
        <v>52</v>
      </c>
      <c r="L2676">
        <v>51</v>
      </c>
      <c r="M2676">
        <v>47</v>
      </c>
      <c r="N2676">
        <v>2</v>
      </c>
      <c r="O2676">
        <v>1</v>
      </c>
      <c r="P2676">
        <v>8.3549262150000008</v>
      </c>
      <c r="Q2676">
        <v>1590</v>
      </c>
      <c r="R2676">
        <v>51500</v>
      </c>
      <c r="S2676">
        <v>207960</v>
      </c>
      <c r="T2676">
        <v>4.03805825242718</v>
      </c>
      <c r="U2676">
        <v>2</v>
      </c>
    </row>
    <row r="2677" spans="1:21" x14ac:dyDescent="0.4">
      <c r="A2677">
        <v>2675</v>
      </c>
      <c r="B2677" t="s">
        <v>12073</v>
      </c>
      <c r="C2677" s="1">
        <v>44713</v>
      </c>
      <c r="D2677" t="s">
        <v>4524</v>
      </c>
      <c r="E2677" t="s">
        <v>4525</v>
      </c>
      <c r="F2677">
        <v>10</v>
      </c>
      <c r="G2677">
        <v>20</v>
      </c>
      <c r="H2677">
        <v>50</v>
      </c>
      <c r="I2677">
        <v>20</v>
      </c>
      <c r="J2677">
        <v>10</v>
      </c>
      <c r="K2677">
        <v>24</v>
      </c>
      <c r="L2677">
        <v>16</v>
      </c>
      <c r="M2677">
        <v>11</v>
      </c>
      <c r="N2677">
        <v>2</v>
      </c>
      <c r="O2677">
        <v>2</v>
      </c>
      <c r="P2677">
        <v>8.240234375</v>
      </c>
      <c r="Q2677">
        <v>1439</v>
      </c>
      <c r="R2677">
        <v>51500</v>
      </c>
      <c r="S2677">
        <v>356709</v>
      </c>
      <c r="T2677">
        <v>6.9263883495145597</v>
      </c>
      <c r="U2677">
        <v>3</v>
      </c>
    </row>
    <row r="2678" spans="1:21" x14ac:dyDescent="0.4">
      <c r="A2678">
        <v>2676</v>
      </c>
      <c r="B2678" t="s">
        <v>12073</v>
      </c>
      <c r="C2678" s="1">
        <v>44713</v>
      </c>
      <c r="D2678" t="s">
        <v>4526</v>
      </c>
      <c r="E2678" t="s">
        <v>4527</v>
      </c>
      <c r="F2678">
        <v>10</v>
      </c>
      <c r="G2678">
        <v>10</v>
      </c>
      <c r="H2678">
        <v>50</v>
      </c>
      <c r="I2678">
        <v>20</v>
      </c>
      <c r="J2678">
        <v>10</v>
      </c>
      <c r="K2678">
        <v>115</v>
      </c>
      <c r="L2678">
        <v>115</v>
      </c>
      <c r="M2678">
        <v>91</v>
      </c>
      <c r="N2678">
        <v>0</v>
      </c>
      <c r="O2678">
        <v>1</v>
      </c>
      <c r="P2678">
        <v>6.3256293399999999</v>
      </c>
      <c r="Q2678">
        <v>1438</v>
      </c>
      <c r="R2678">
        <v>51500</v>
      </c>
      <c r="S2678">
        <v>450946</v>
      </c>
      <c r="T2678">
        <v>8.7562330097087298</v>
      </c>
      <c r="U2678">
        <v>3</v>
      </c>
    </row>
    <row r="2679" spans="1:21" x14ac:dyDescent="0.4">
      <c r="A2679">
        <v>2677</v>
      </c>
      <c r="B2679" t="s">
        <v>12073</v>
      </c>
      <c r="C2679" s="1">
        <v>44713</v>
      </c>
      <c r="D2679" t="s">
        <v>4528</v>
      </c>
      <c r="E2679" t="s">
        <v>4529</v>
      </c>
      <c r="F2679">
        <v>10</v>
      </c>
      <c r="G2679">
        <v>10</v>
      </c>
      <c r="H2679">
        <v>50</v>
      </c>
      <c r="I2679">
        <v>10</v>
      </c>
      <c r="J2679">
        <v>10</v>
      </c>
      <c r="K2679">
        <v>222</v>
      </c>
      <c r="L2679">
        <v>188</v>
      </c>
      <c r="M2679">
        <v>104</v>
      </c>
      <c r="N2679">
        <v>0</v>
      </c>
      <c r="O2679">
        <v>1</v>
      </c>
      <c r="P2679">
        <v>9.8792317710000006</v>
      </c>
      <c r="Q2679">
        <v>1479</v>
      </c>
      <c r="R2679">
        <v>51500</v>
      </c>
      <c r="S2679">
        <v>137347</v>
      </c>
      <c r="T2679">
        <v>2.66693203883495</v>
      </c>
      <c r="U2679">
        <v>2</v>
      </c>
    </row>
    <row r="2680" spans="1:21" x14ac:dyDescent="0.4">
      <c r="A2680">
        <v>2678</v>
      </c>
      <c r="B2680" t="s">
        <v>12073</v>
      </c>
      <c r="C2680" s="1">
        <v>44713</v>
      </c>
      <c r="D2680" t="s">
        <v>4530</v>
      </c>
      <c r="E2680" t="s">
        <v>4531</v>
      </c>
      <c r="F2680">
        <v>10</v>
      </c>
      <c r="G2680">
        <v>10</v>
      </c>
      <c r="H2680">
        <v>30</v>
      </c>
      <c r="I2680">
        <v>20</v>
      </c>
      <c r="J2680">
        <v>10</v>
      </c>
      <c r="K2680">
        <v>194</v>
      </c>
      <c r="L2680">
        <v>192</v>
      </c>
      <c r="M2680">
        <v>198</v>
      </c>
      <c r="N2680">
        <v>2</v>
      </c>
      <c r="O2680">
        <v>1</v>
      </c>
      <c r="P2680">
        <v>10.631184899999999</v>
      </c>
      <c r="Q2680">
        <v>1489</v>
      </c>
      <c r="R2680">
        <v>51500</v>
      </c>
      <c r="S2680">
        <v>787241</v>
      </c>
      <c r="T2680">
        <v>15.286233009708701</v>
      </c>
      <c r="U2680">
        <v>3</v>
      </c>
    </row>
    <row r="2681" spans="1:21" x14ac:dyDescent="0.4">
      <c r="A2681">
        <v>2679</v>
      </c>
      <c r="B2681" t="s">
        <v>12073</v>
      </c>
      <c r="C2681" s="1">
        <v>44682</v>
      </c>
      <c r="D2681" t="s">
        <v>4532</v>
      </c>
      <c r="E2681" t="s">
        <v>4533</v>
      </c>
      <c r="F2681">
        <v>10</v>
      </c>
      <c r="G2681">
        <v>10</v>
      </c>
      <c r="H2681">
        <v>20</v>
      </c>
      <c r="I2681">
        <v>10</v>
      </c>
      <c r="J2681">
        <v>10</v>
      </c>
      <c r="K2681">
        <v>228</v>
      </c>
      <c r="L2681">
        <v>229</v>
      </c>
      <c r="M2681">
        <v>222</v>
      </c>
      <c r="N2681">
        <v>0</v>
      </c>
      <c r="O2681">
        <v>1</v>
      </c>
      <c r="P2681">
        <v>12.327690970000001</v>
      </c>
      <c r="Q2681">
        <v>1856</v>
      </c>
      <c r="R2681">
        <v>4740</v>
      </c>
      <c r="S2681">
        <v>264592</v>
      </c>
      <c r="T2681">
        <v>55.821097046413499</v>
      </c>
      <c r="U2681">
        <v>3</v>
      </c>
    </row>
    <row r="2682" spans="1:21" x14ac:dyDescent="0.4">
      <c r="A2682">
        <v>2680</v>
      </c>
      <c r="B2682" t="s">
        <v>12073</v>
      </c>
      <c r="C2682" s="1">
        <v>44682</v>
      </c>
      <c r="D2682" t="s">
        <v>4534</v>
      </c>
      <c r="E2682" t="s">
        <v>4535</v>
      </c>
      <c r="F2682">
        <v>10</v>
      </c>
      <c r="G2682">
        <v>20</v>
      </c>
      <c r="H2682">
        <v>40</v>
      </c>
      <c r="I2682">
        <v>10</v>
      </c>
      <c r="J2682">
        <v>10</v>
      </c>
      <c r="K2682">
        <v>19</v>
      </c>
      <c r="L2682">
        <v>17</v>
      </c>
      <c r="M2682">
        <v>14</v>
      </c>
      <c r="N2682">
        <v>0</v>
      </c>
      <c r="O2682">
        <v>1</v>
      </c>
      <c r="P2682">
        <v>9.3374565969999992</v>
      </c>
      <c r="Q2682">
        <v>1602</v>
      </c>
      <c r="R2682">
        <v>4740</v>
      </c>
      <c r="S2682">
        <v>320025</v>
      </c>
      <c r="T2682">
        <v>67.515822784810098</v>
      </c>
      <c r="U2682">
        <v>3</v>
      </c>
    </row>
    <row r="2683" spans="1:21" x14ac:dyDescent="0.4">
      <c r="A2683">
        <v>2681</v>
      </c>
      <c r="B2683" t="s">
        <v>12073</v>
      </c>
      <c r="C2683" s="1">
        <v>44682</v>
      </c>
      <c r="D2683" t="s">
        <v>4536</v>
      </c>
      <c r="E2683" t="s">
        <v>4537</v>
      </c>
      <c r="F2683">
        <v>10</v>
      </c>
      <c r="G2683">
        <v>20</v>
      </c>
      <c r="H2683">
        <v>40</v>
      </c>
      <c r="I2683">
        <v>10</v>
      </c>
      <c r="J2683">
        <v>10</v>
      </c>
      <c r="K2683">
        <v>175</v>
      </c>
      <c r="L2683">
        <v>163</v>
      </c>
      <c r="M2683">
        <v>158</v>
      </c>
      <c r="N2683">
        <v>0</v>
      </c>
      <c r="O2683">
        <v>1</v>
      </c>
      <c r="P2683">
        <v>12.067057289999999</v>
      </c>
      <c r="Q2683">
        <v>1367</v>
      </c>
      <c r="R2683">
        <v>4740</v>
      </c>
      <c r="S2683">
        <v>171987</v>
      </c>
      <c r="T2683">
        <v>36.2841772151898</v>
      </c>
      <c r="U2683">
        <v>3</v>
      </c>
    </row>
    <row r="2684" spans="1:21" x14ac:dyDescent="0.4">
      <c r="A2684">
        <v>2682</v>
      </c>
      <c r="B2684" t="s">
        <v>12073</v>
      </c>
      <c r="C2684" s="1">
        <v>44682</v>
      </c>
      <c r="D2684" t="s">
        <v>4538</v>
      </c>
      <c r="E2684" t="s">
        <v>4539</v>
      </c>
      <c r="F2684">
        <v>10</v>
      </c>
      <c r="G2684">
        <v>20</v>
      </c>
      <c r="H2684">
        <v>20</v>
      </c>
      <c r="I2684">
        <v>20</v>
      </c>
      <c r="J2684">
        <v>10</v>
      </c>
      <c r="K2684">
        <v>253</v>
      </c>
      <c r="L2684">
        <v>213</v>
      </c>
      <c r="M2684">
        <v>213</v>
      </c>
      <c r="N2684">
        <v>2</v>
      </c>
      <c r="O2684">
        <v>0</v>
      </c>
      <c r="P2684">
        <v>7.4390190970000001</v>
      </c>
      <c r="Q2684">
        <v>1525</v>
      </c>
      <c r="R2684">
        <v>4740</v>
      </c>
      <c r="S2684">
        <v>272836</v>
      </c>
      <c r="T2684">
        <v>57.560337552742602</v>
      </c>
      <c r="U2684">
        <v>3</v>
      </c>
    </row>
    <row r="2685" spans="1:21" x14ac:dyDescent="0.4">
      <c r="A2685">
        <v>2683</v>
      </c>
      <c r="B2685" t="s">
        <v>12073</v>
      </c>
      <c r="C2685" s="1">
        <v>44682</v>
      </c>
      <c r="D2685" t="s">
        <v>4540</v>
      </c>
      <c r="E2685" t="s">
        <v>4541</v>
      </c>
      <c r="F2685">
        <v>10</v>
      </c>
      <c r="G2685">
        <v>10</v>
      </c>
      <c r="H2685">
        <v>10</v>
      </c>
      <c r="I2685">
        <v>10</v>
      </c>
      <c r="J2685">
        <v>10</v>
      </c>
      <c r="K2685">
        <v>191</v>
      </c>
      <c r="L2685">
        <v>149</v>
      </c>
      <c r="M2685">
        <v>134</v>
      </c>
      <c r="N2685">
        <v>1</v>
      </c>
      <c r="O2685">
        <v>0</v>
      </c>
      <c r="P2685">
        <v>8.4210069440000002</v>
      </c>
      <c r="Q2685">
        <v>1617</v>
      </c>
      <c r="R2685">
        <v>4740</v>
      </c>
      <c r="S2685">
        <v>332041</v>
      </c>
      <c r="T2685">
        <v>70.050843881856494</v>
      </c>
      <c r="U2685">
        <v>3</v>
      </c>
    </row>
    <row r="2686" spans="1:21" x14ac:dyDescent="0.4">
      <c r="A2686">
        <v>2684</v>
      </c>
      <c r="B2686" t="s">
        <v>12073</v>
      </c>
      <c r="C2686" s="1">
        <v>44682</v>
      </c>
      <c r="D2686" t="s">
        <v>4542</v>
      </c>
      <c r="E2686" t="s">
        <v>4541</v>
      </c>
      <c r="F2686">
        <v>10</v>
      </c>
      <c r="G2686">
        <v>10</v>
      </c>
      <c r="H2686">
        <v>50</v>
      </c>
      <c r="I2686">
        <v>20</v>
      </c>
      <c r="J2686">
        <v>10</v>
      </c>
      <c r="K2686">
        <v>29</v>
      </c>
      <c r="L2686">
        <v>21</v>
      </c>
      <c r="M2686">
        <v>21</v>
      </c>
      <c r="N2686">
        <v>2</v>
      </c>
      <c r="O2686">
        <v>1</v>
      </c>
      <c r="P2686">
        <v>6.9645182290000003</v>
      </c>
      <c r="Q2686">
        <v>1559</v>
      </c>
      <c r="R2686">
        <v>4740</v>
      </c>
      <c r="S2686">
        <v>592952</v>
      </c>
      <c r="T2686">
        <v>125.09535864978901</v>
      </c>
      <c r="U2686">
        <v>3</v>
      </c>
    </row>
    <row r="2687" spans="1:21" x14ac:dyDescent="0.4">
      <c r="A2687">
        <v>2685</v>
      </c>
      <c r="B2687" t="s">
        <v>12073</v>
      </c>
      <c r="C2687" s="1">
        <v>44682</v>
      </c>
      <c r="D2687" t="s">
        <v>4543</v>
      </c>
      <c r="E2687" t="s">
        <v>4544</v>
      </c>
      <c r="F2687">
        <v>10</v>
      </c>
      <c r="G2687">
        <v>10</v>
      </c>
      <c r="H2687">
        <v>30</v>
      </c>
      <c r="I2687">
        <v>10</v>
      </c>
      <c r="J2687">
        <v>10</v>
      </c>
      <c r="K2687">
        <v>53</v>
      </c>
      <c r="L2687">
        <v>52</v>
      </c>
      <c r="M2687">
        <v>57</v>
      </c>
      <c r="N2687">
        <v>2</v>
      </c>
      <c r="O2687">
        <v>1</v>
      </c>
      <c r="P2687">
        <v>7.7354600690000002</v>
      </c>
      <c r="Q2687">
        <v>1553</v>
      </c>
      <c r="R2687">
        <v>4740</v>
      </c>
      <c r="S2687">
        <v>383264</v>
      </c>
      <c r="T2687">
        <v>80.857383966244697</v>
      </c>
      <c r="U2687">
        <v>3</v>
      </c>
    </row>
    <row r="2688" spans="1:21" x14ac:dyDescent="0.4">
      <c r="A2688">
        <v>2686</v>
      </c>
      <c r="B2688" t="s">
        <v>12073</v>
      </c>
      <c r="C2688" s="1">
        <v>44682</v>
      </c>
      <c r="D2688" t="s">
        <v>4545</v>
      </c>
      <c r="E2688" t="s">
        <v>4546</v>
      </c>
      <c r="F2688">
        <v>10</v>
      </c>
      <c r="G2688">
        <v>10</v>
      </c>
      <c r="H2688">
        <v>40</v>
      </c>
      <c r="I2688">
        <v>20</v>
      </c>
      <c r="J2688">
        <v>10</v>
      </c>
      <c r="K2688">
        <v>30</v>
      </c>
      <c r="L2688">
        <v>23</v>
      </c>
      <c r="M2688">
        <v>20</v>
      </c>
      <c r="N2688">
        <v>2</v>
      </c>
      <c r="O2688">
        <v>1</v>
      </c>
      <c r="P2688">
        <v>6.3350694440000002</v>
      </c>
      <c r="Q2688">
        <v>1653</v>
      </c>
      <c r="R2688">
        <v>4740</v>
      </c>
      <c r="S2688">
        <v>147307</v>
      </c>
      <c r="T2688">
        <v>31.077426160337499</v>
      </c>
      <c r="U2688">
        <v>3</v>
      </c>
    </row>
    <row r="2689" spans="1:21" x14ac:dyDescent="0.4">
      <c r="A2689">
        <v>2687</v>
      </c>
      <c r="B2689" t="s">
        <v>12073</v>
      </c>
      <c r="C2689" s="1">
        <v>44682</v>
      </c>
      <c r="D2689" t="s">
        <v>4547</v>
      </c>
      <c r="E2689" t="s">
        <v>4548</v>
      </c>
      <c r="F2689">
        <v>10</v>
      </c>
      <c r="G2689">
        <v>10</v>
      </c>
      <c r="H2689">
        <v>50</v>
      </c>
      <c r="I2689">
        <v>20</v>
      </c>
      <c r="J2689">
        <v>10</v>
      </c>
      <c r="K2689">
        <v>84</v>
      </c>
      <c r="L2689">
        <v>83</v>
      </c>
      <c r="M2689">
        <v>56</v>
      </c>
      <c r="N2689">
        <v>2</v>
      </c>
      <c r="O2689">
        <v>1</v>
      </c>
      <c r="P2689">
        <v>10.11197917</v>
      </c>
      <c r="Q2689">
        <v>1469</v>
      </c>
      <c r="R2689">
        <v>4740</v>
      </c>
      <c r="S2689">
        <v>681141</v>
      </c>
      <c r="T2689">
        <v>143.70063291139201</v>
      </c>
      <c r="U2689">
        <v>3</v>
      </c>
    </row>
    <row r="2690" spans="1:21" x14ac:dyDescent="0.4">
      <c r="A2690">
        <v>2688</v>
      </c>
      <c r="B2690" t="s">
        <v>12073</v>
      </c>
      <c r="C2690" s="1">
        <v>44652</v>
      </c>
      <c r="D2690" t="s">
        <v>4549</v>
      </c>
      <c r="E2690" t="s">
        <v>4550</v>
      </c>
      <c r="F2690">
        <v>20</v>
      </c>
      <c r="G2690">
        <v>30</v>
      </c>
      <c r="H2690">
        <v>50</v>
      </c>
      <c r="I2690">
        <v>30</v>
      </c>
      <c r="J2690">
        <v>30</v>
      </c>
      <c r="K2690">
        <v>19</v>
      </c>
      <c r="L2690">
        <v>16</v>
      </c>
      <c r="M2690">
        <v>10</v>
      </c>
      <c r="N2690">
        <v>2</v>
      </c>
      <c r="O2690">
        <v>1</v>
      </c>
      <c r="P2690">
        <v>7.6592881940000002</v>
      </c>
      <c r="Q2690">
        <v>1477</v>
      </c>
      <c r="R2690">
        <v>4740</v>
      </c>
      <c r="S2690">
        <v>24806</v>
      </c>
      <c r="T2690">
        <v>5.2333333333333298</v>
      </c>
      <c r="U2690">
        <v>3</v>
      </c>
    </row>
    <row r="2691" spans="1:21" x14ac:dyDescent="0.4">
      <c r="A2691">
        <v>2689</v>
      </c>
      <c r="B2691" t="s">
        <v>12073</v>
      </c>
      <c r="C2691" s="1">
        <v>44652</v>
      </c>
      <c r="D2691" t="s">
        <v>4551</v>
      </c>
      <c r="E2691" t="s">
        <v>4552</v>
      </c>
      <c r="F2691">
        <v>10</v>
      </c>
      <c r="G2691">
        <v>10</v>
      </c>
      <c r="H2691">
        <v>50</v>
      </c>
      <c r="I2691">
        <v>10</v>
      </c>
      <c r="J2691">
        <v>10</v>
      </c>
      <c r="K2691">
        <v>13</v>
      </c>
      <c r="L2691">
        <v>16</v>
      </c>
      <c r="M2691">
        <v>12</v>
      </c>
      <c r="N2691">
        <v>2</v>
      </c>
      <c r="O2691">
        <v>2</v>
      </c>
      <c r="P2691">
        <v>6.2414279510000004</v>
      </c>
      <c r="Q2691">
        <v>1425</v>
      </c>
      <c r="R2691">
        <v>4740</v>
      </c>
      <c r="S2691">
        <v>352247</v>
      </c>
      <c r="T2691">
        <v>74.313713080168696</v>
      </c>
      <c r="U2691">
        <v>3</v>
      </c>
    </row>
    <row r="2692" spans="1:21" x14ac:dyDescent="0.4">
      <c r="A2692">
        <v>2690</v>
      </c>
      <c r="B2692" t="s">
        <v>12073</v>
      </c>
      <c r="C2692" s="1">
        <v>44652</v>
      </c>
      <c r="D2692" t="s">
        <v>4553</v>
      </c>
      <c r="E2692" t="s">
        <v>4554</v>
      </c>
      <c r="F2692">
        <v>20</v>
      </c>
      <c r="G2692">
        <v>20</v>
      </c>
      <c r="H2692">
        <v>30</v>
      </c>
      <c r="I2692">
        <v>20</v>
      </c>
      <c r="J2692">
        <v>10</v>
      </c>
      <c r="K2692">
        <v>234</v>
      </c>
      <c r="L2692">
        <v>234</v>
      </c>
      <c r="M2692">
        <v>238</v>
      </c>
      <c r="N2692">
        <v>2</v>
      </c>
      <c r="O2692">
        <v>2</v>
      </c>
      <c r="P2692">
        <v>7.620117188</v>
      </c>
      <c r="Q2692">
        <v>1485</v>
      </c>
      <c r="R2692">
        <v>4740</v>
      </c>
      <c r="S2692">
        <v>406977</v>
      </c>
      <c r="T2692">
        <v>85.860126582278397</v>
      </c>
      <c r="U2692">
        <v>3</v>
      </c>
    </row>
    <row r="2693" spans="1:21" x14ac:dyDescent="0.4">
      <c r="A2693">
        <v>2691</v>
      </c>
      <c r="B2693" t="s">
        <v>12073</v>
      </c>
      <c r="C2693" s="1">
        <v>44652</v>
      </c>
      <c r="D2693" t="s">
        <v>4555</v>
      </c>
      <c r="E2693" t="s">
        <v>4556</v>
      </c>
      <c r="F2693">
        <v>10</v>
      </c>
      <c r="G2693">
        <v>10</v>
      </c>
      <c r="H2693">
        <v>50</v>
      </c>
      <c r="I2693">
        <v>20</v>
      </c>
      <c r="J2693">
        <v>10</v>
      </c>
      <c r="K2693">
        <v>217</v>
      </c>
      <c r="L2693">
        <v>227</v>
      </c>
      <c r="M2693">
        <v>230</v>
      </c>
      <c r="N2693">
        <v>2</v>
      </c>
      <c r="O2693">
        <v>1</v>
      </c>
      <c r="P2693">
        <v>8.0065104169999994</v>
      </c>
      <c r="Q2693">
        <v>1031</v>
      </c>
      <c r="R2693">
        <v>4740</v>
      </c>
      <c r="S2693">
        <v>128976</v>
      </c>
      <c r="T2693">
        <v>27.210126582278399</v>
      </c>
      <c r="U2693">
        <v>3</v>
      </c>
    </row>
    <row r="2694" spans="1:21" x14ac:dyDescent="0.4">
      <c r="A2694">
        <v>2692</v>
      </c>
      <c r="B2694" t="s">
        <v>12073</v>
      </c>
      <c r="C2694" s="1">
        <v>44652</v>
      </c>
      <c r="D2694" t="s">
        <v>4557</v>
      </c>
      <c r="E2694" t="s">
        <v>4558</v>
      </c>
      <c r="F2694">
        <v>10</v>
      </c>
      <c r="G2694">
        <v>10</v>
      </c>
      <c r="H2694">
        <v>40</v>
      </c>
      <c r="I2694">
        <v>10</v>
      </c>
      <c r="J2694">
        <v>10</v>
      </c>
      <c r="K2694">
        <v>171</v>
      </c>
      <c r="L2694">
        <v>154</v>
      </c>
      <c r="M2694">
        <v>130</v>
      </c>
      <c r="N2694">
        <v>2</v>
      </c>
      <c r="O2694">
        <v>1</v>
      </c>
      <c r="P2694">
        <v>11.652777779999999</v>
      </c>
      <c r="Q2694">
        <v>1375</v>
      </c>
      <c r="R2694">
        <v>4740</v>
      </c>
      <c r="S2694">
        <v>869913</v>
      </c>
      <c r="T2694">
        <v>183.525949367088</v>
      </c>
      <c r="U2694">
        <v>3</v>
      </c>
    </row>
    <row r="2695" spans="1:21" x14ac:dyDescent="0.4">
      <c r="A2695">
        <v>2693</v>
      </c>
      <c r="B2695" t="s">
        <v>12073</v>
      </c>
      <c r="C2695" s="1">
        <v>44652</v>
      </c>
      <c r="D2695" t="s">
        <v>4559</v>
      </c>
      <c r="E2695" t="s">
        <v>4560</v>
      </c>
      <c r="F2695">
        <v>10</v>
      </c>
      <c r="G2695">
        <v>10</v>
      </c>
      <c r="H2695">
        <v>30</v>
      </c>
      <c r="I2695">
        <v>20</v>
      </c>
      <c r="J2695">
        <v>10</v>
      </c>
      <c r="K2695">
        <v>114</v>
      </c>
      <c r="L2695">
        <v>67</v>
      </c>
      <c r="M2695">
        <v>33</v>
      </c>
      <c r="N2695">
        <v>0</v>
      </c>
      <c r="O2695">
        <v>0</v>
      </c>
      <c r="P2695">
        <v>8.2413194440000002</v>
      </c>
      <c r="Q2695">
        <v>1496</v>
      </c>
      <c r="R2695">
        <v>4740</v>
      </c>
      <c r="S2695">
        <v>34472</v>
      </c>
      <c r="T2695">
        <v>7.2725738396624404</v>
      </c>
      <c r="U2695">
        <v>3</v>
      </c>
    </row>
    <row r="2696" spans="1:21" x14ac:dyDescent="0.4">
      <c r="A2696">
        <v>2694</v>
      </c>
      <c r="B2696" t="s">
        <v>12073</v>
      </c>
      <c r="C2696" s="1">
        <v>44621</v>
      </c>
      <c r="D2696" t="s">
        <v>4561</v>
      </c>
      <c r="E2696" t="s">
        <v>4562</v>
      </c>
      <c r="F2696">
        <v>10</v>
      </c>
      <c r="G2696">
        <v>20</v>
      </c>
      <c r="H2696">
        <v>50</v>
      </c>
      <c r="I2696">
        <v>20</v>
      </c>
      <c r="J2696">
        <v>10</v>
      </c>
      <c r="K2696">
        <v>12</v>
      </c>
      <c r="L2696">
        <v>7</v>
      </c>
      <c r="M2696">
        <v>11</v>
      </c>
      <c r="N2696">
        <v>2</v>
      </c>
      <c r="O2696">
        <v>1</v>
      </c>
      <c r="P2696">
        <v>5.2033420140000004</v>
      </c>
      <c r="Q2696">
        <v>1075</v>
      </c>
      <c r="R2696">
        <v>4740</v>
      </c>
      <c r="S2696">
        <v>279058</v>
      </c>
      <c r="T2696">
        <v>58.872995780590699</v>
      </c>
      <c r="U2696">
        <v>3</v>
      </c>
    </row>
    <row r="2697" spans="1:21" x14ac:dyDescent="0.4">
      <c r="A2697">
        <v>2695</v>
      </c>
      <c r="B2697" t="s">
        <v>12073</v>
      </c>
      <c r="C2697" s="1">
        <v>44621</v>
      </c>
      <c r="D2697" t="s">
        <v>4563</v>
      </c>
      <c r="E2697" t="s">
        <v>4564</v>
      </c>
      <c r="F2697">
        <v>10</v>
      </c>
      <c r="G2697">
        <v>10</v>
      </c>
      <c r="H2697">
        <v>50</v>
      </c>
      <c r="I2697">
        <v>20</v>
      </c>
      <c r="J2697">
        <v>10</v>
      </c>
      <c r="K2697">
        <v>252</v>
      </c>
      <c r="L2697">
        <v>252</v>
      </c>
      <c r="M2697">
        <v>247</v>
      </c>
      <c r="N2697">
        <v>2</v>
      </c>
      <c r="O2697">
        <v>1</v>
      </c>
      <c r="P2697">
        <v>8.6252170140000004</v>
      </c>
      <c r="Q2697">
        <v>1138</v>
      </c>
      <c r="R2697">
        <v>4740</v>
      </c>
      <c r="S2697">
        <v>81958</v>
      </c>
      <c r="T2697">
        <v>17.290717299577999</v>
      </c>
      <c r="U2697">
        <v>3</v>
      </c>
    </row>
    <row r="2698" spans="1:21" x14ac:dyDescent="0.4">
      <c r="A2698">
        <v>2696</v>
      </c>
      <c r="B2698" t="s">
        <v>12073</v>
      </c>
      <c r="C2698" s="1">
        <v>44621</v>
      </c>
      <c r="D2698" t="s">
        <v>4565</v>
      </c>
      <c r="E2698" t="s">
        <v>4566</v>
      </c>
      <c r="F2698">
        <v>10</v>
      </c>
      <c r="G2698">
        <v>10</v>
      </c>
      <c r="H2698">
        <v>50</v>
      </c>
      <c r="I2698">
        <v>10</v>
      </c>
      <c r="J2698">
        <v>10</v>
      </c>
      <c r="K2698">
        <v>17</v>
      </c>
      <c r="L2698">
        <v>9</v>
      </c>
      <c r="M2698">
        <v>5</v>
      </c>
      <c r="N2698">
        <v>0</v>
      </c>
      <c r="O2698">
        <v>1</v>
      </c>
      <c r="P2698">
        <v>7.6260850690000002</v>
      </c>
      <c r="Q2698">
        <v>1272</v>
      </c>
      <c r="R2698">
        <v>4740</v>
      </c>
      <c r="S2698">
        <v>771810</v>
      </c>
      <c r="T2698">
        <v>162.82911392405001</v>
      </c>
      <c r="U2698">
        <v>3</v>
      </c>
    </row>
    <row r="2699" spans="1:21" x14ac:dyDescent="0.4">
      <c r="A2699">
        <v>2697</v>
      </c>
      <c r="B2699" t="s">
        <v>12073</v>
      </c>
      <c r="C2699" s="1">
        <v>44621</v>
      </c>
      <c r="D2699" t="s">
        <v>4567</v>
      </c>
      <c r="E2699" t="s">
        <v>4568</v>
      </c>
      <c r="F2699">
        <v>10</v>
      </c>
      <c r="G2699">
        <v>20</v>
      </c>
      <c r="H2699">
        <v>20</v>
      </c>
      <c r="I2699">
        <v>10</v>
      </c>
      <c r="J2699">
        <v>10</v>
      </c>
      <c r="K2699">
        <v>240</v>
      </c>
      <c r="L2699">
        <v>242</v>
      </c>
      <c r="M2699">
        <v>240</v>
      </c>
      <c r="N2699">
        <v>0</v>
      </c>
      <c r="O2699">
        <v>1</v>
      </c>
      <c r="P2699">
        <v>10.5593533</v>
      </c>
      <c r="Q2699">
        <v>1092</v>
      </c>
      <c r="R2699">
        <v>4740</v>
      </c>
      <c r="S2699">
        <v>296991</v>
      </c>
      <c r="T2699">
        <v>62.656329113924002</v>
      </c>
      <c r="U2699">
        <v>3</v>
      </c>
    </row>
    <row r="2700" spans="1:21" x14ac:dyDescent="0.4">
      <c r="A2700">
        <v>2698</v>
      </c>
      <c r="B2700" t="s">
        <v>12073</v>
      </c>
      <c r="C2700" s="1">
        <v>44621</v>
      </c>
      <c r="D2700" t="s">
        <v>4569</v>
      </c>
      <c r="E2700" t="s">
        <v>4570</v>
      </c>
      <c r="F2700">
        <v>10</v>
      </c>
      <c r="G2700">
        <v>10</v>
      </c>
      <c r="H2700">
        <v>40</v>
      </c>
      <c r="I2700">
        <v>10</v>
      </c>
      <c r="J2700">
        <v>10</v>
      </c>
      <c r="K2700">
        <v>232</v>
      </c>
      <c r="L2700">
        <v>230</v>
      </c>
      <c r="M2700">
        <v>226</v>
      </c>
      <c r="N2700">
        <v>0</v>
      </c>
      <c r="O2700">
        <v>1</v>
      </c>
      <c r="P2700">
        <v>11.875325520000001</v>
      </c>
      <c r="Q2700">
        <v>1371</v>
      </c>
      <c r="R2700">
        <v>4740</v>
      </c>
      <c r="S2700">
        <v>461693</v>
      </c>
      <c r="T2700">
        <v>97.403586497890302</v>
      </c>
      <c r="U2700">
        <v>3</v>
      </c>
    </row>
    <row r="2701" spans="1:21" x14ac:dyDescent="0.4">
      <c r="A2701">
        <v>2699</v>
      </c>
      <c r="B2701" t="s">
        <v>12073</v>
      </c>
      <c r="C2701" s="1">
        <v>44621</v>
      </c>
      <c r="D2701" t="s">
        <v>4571</v>
      </c>
      <c r="E2701" t="s">
        <v>4572</v>
      </c>
      <c r="F2701">
        <v>10</v>
      </c>
      <c r="G2701">
        <v>10</v>
      </c>
      <c r="H2701">
        <v>50</v>
      </c>
      <c r="I2701">
        <v>20</v>
      </c>
      <c r="J2701">
        <v>10</v>
      </c>
      <c r="K2701">
        <v>151</v>
      </c>
      <c r="L2701">
        <v>103</v>
      </c>
      <c r="M2701">
        <v>82</v>
      </c>
      <c r="N2701">
        <v>2</v>
      </c>
      <c r="O2701">
        <v>1</v>
      </c>
      <c r="P2701">
        <v>14.033528649999999</v>
      </c>
      <c r="Q2701">
        <v>1477</v>
      </c>
      <c r="R2701">
        <v>4740</v>
      </c>
      <c r="S2701">
        <v>353723</v>
      </c>
      <c r="T2701">
        <v>74.625105485231998</v>
      </c>
      <c r="U2701">
        <v>3</v>
      </c>
    </row>
    <row r="2702" spans="1:21" x14ac:dyDescent="0.4">
      <c r="A2702">
        <v>2700</v>
      </c>
      <c r="B2702" t="s">
        <v>12073</v>
      </c>
      <c r="C2702" s="1">
        <v>44593</v>
      </c>
      <c r="D2702" t="s">
        <v>4573</v>
      </c>
      <c r="E2702" t="s">
        <v>4469</v>
      </c>
      <c r="F2702">
        <v>10</v>
      </c>
      <c r="G2702">
        <v>10</v>
      </c>
      <c r="H2702">
        <v>40</v>
      </c>
      <c r="I2702">
        <v>20</v>
      </c>
      <c r="J2702">
        <v>10</v>
      </c>
      <c r="K2702">
        <v>14</v>
      </c>
      <c r="L2702">
        <v>20</v>
      </c>
      <c r="M2702">
        <v>10</v>
      </c>
      <c r="N2702">
        <v>2</v>
      </c>
      <c r="O2702">
        <v>1</v>
      </c>
      <c r="P2702">
        <v>3.6100260419999999</v>
      </c>
      <c r="Q2702">
        <v>1396</v>
      </c>
      <c r="R2702">
        <v>4740</v>
      </c>
      <c r="S2702">
        <v>584819</v>
      </c>
      <c r="T2702">
        <v>123.379535864978</v>
      </c>
      <c r="U2702">
        <v>3</v>
      </c>
    </row>
    <row r="2703" spans="1:21" x14ac:dyDescent="0.4">
      <c r="A2703">
        <v>2701</v>
      </c>
      <c r="B2703" t="s">
        <v>12073</v>
      </c>
      <c r="C2703" s="1">
        <v>44593</v>
      </c>
      <c r="D2703" t="s">
        <v>4574</v>
      </c>
      <c r="E2703" t="s">
        <v>4575</v>
      </c>
      <c r="F2703">
        <v>10</v>
      </c>
      <c r="G2703">
        <v>20</v>
      </c>
      <c r="H2703">
        <v>50</v>
      </c>
      <c r="I2703">
        <v>10</v>
      </c>
      <c r="J2703">
        <v>10</v>
      </c>
      <c r="K2703">
        <v>189</v>
      </c>
      <c r="L2703">
        <v>190</v>
      </c>
      <c r="M2703">
        <v>195</v>
      </c>
      <c r="N2703">
        <v>2</v>
      </c>
      <c r="O2703">
        <v>1</v>
      </c>
      <c r="P2703">
        <v>13.17990451</v>
      </c>
      <c r="Q2703">
        <v>1183</v>
      </c>
      <c r="R2703">
        <v>4740</v>
      </c>
      <c r="S2703">
        <v>680545</v>
      </c>
      <c r="T2703">
        <v>143.57489451476701</v>
      </c>
      <c r="U2703">
        <v>3</v>
      </c>
    </row>
    <row r="2704" spans="1:21" x14ac:dyDescent="0.4">
      <c r="A2704">
        <v>2702</v>
      </c>
      <c r="B2704" t="s">
        <v>12073</v>
      </c>
      <c r="C2704" s="1">
        <v>44593</v>
      </c>
      <c r="D2704" t="s">
        <v>4576</v>
      </c>
      <c r="E2704" t="s">
        <v>4577</v>
      </c>
      <c r="F2704">
        <v>10</v>
      </c>
      <c r="G2704">
        <v>20</v>
      </c>
      <c r="H2704">
        <v>50</v>
      </c>
      <c r="I2704">
        <v>20</v>
      </c>
      <c r="J2704">
        <v>10</v>
      </c>
      <c r="K2704">
        <v>21</v>
      </c>
      <c r="L2704">
        <v>15</v>
      </c>
      <c r="M2704">
        <v>11</v>
      </c>
      <c r="N2704">
        <v>2</v>
      </c>
      <c r="O2704">
        <v>1</v>
      </c>
      <c r="P2704">
        <v>7.8209635420000003</v>
      </c>
      <c r="Q2704">
        <v>1315</v>
      </c>
      <c r="R2704">
        <v>4740</v>
      </c>
      <c r="S2704">
        <v>689926</v>
      </c>
      <c r="T2704">
        <v>145.55400843881799</v>
      </c>
      <c r="U2704">
        <v>3</v>
      </c>
    </row>
    <row r="2705" spans="1:21" x14ac:dyDescent="0.4">
      <c r="A2705">
        <v>2703</v>
      </c>
      <c r="B2705" t="s">
        <v>12073</v>
      </c>
      <c r="C2705" s="1">
        <v>44593</v>
      </c>
      <c r="D2705" t="s">
        <v>4578</v>
      </c>
      <c r="E2705" t="s">
        <v>4579</v>
      </c>
      <c r="F2705">
        <v>10</v>
      </c>
      <c r="G2705">
        <v>10</v>
      </c>
      <c r="H2705">
        <v>40</v>
      </c>
      <c r="I2705">
        <v>20</v>
      </c>
      <c r="J2705">
        <v>10</v>
      </c>
      <c r="K2705">
        <v>2</v>
      </c>
      <c r="L2705">
        <v>70</v>
      </c>
      <c r="M2705">
        <v>6</v>
      </c>
      <c r="N2705">
        <v>2</v>
      </c>
      <c r="O2705">
        <v>1</v>
      </c>
      <c r="P2705">
        <v>6.8324652779999999</v>
      </c>
      <c r="Q2705">
        <v>1190</v>
      </c>
      <c r="R2705">
        <v>4740</v>
      </c>
      <c r="S2705">
        <v>75741</v>
      </c>
      <c r="T2705">
        <v>15.979113924050599</v>
      </c>
      <c r="U2705">
        <v>3</v>
      </c>
    </row>
    <row r="2706" spans="1:21" x14ac:dyDescent="0.4">
      <c r="A2706">
        <v>2704</v>
      </c>
      <c r="B2706" t="s">
        <v>12073</v>
      </c>
      <c r="C2706" s="1">
        <v>44593</v>
      </c>
      <c r="D2706" t="s">
        <v>4580</v>
      </c>
      <c r="E2706" t="s">
        <v>4581</v>
      </c>
      <c r="F2706">
        <v>10</v>
      </c>
      <c r="G2706">
        <v>10</v>
      </c>
      <c r="H2706">
        <v>40</v>
      </c>
      <c r="I2706">
        <v>10</v>
      </c>
      <c r="J2706">
        <v>10</v>
      </c>
      <c r="K2706">
        <v>51</v>
      </c>
      <c r="L2706">
        <v>54</v>
      </c>
      <c r="M2706">
        <v>54</v>
      </c>
      <c r="N2706">
        <v>2</v>
      </c>
      <c r="O2706">
        <v>1</v>
      </c>
      <c r="P2706">
        <v>6.16015625</v>
      </c>
      <c r="Q2706">
        <v>988</v>
      </c>
      <c r="R2706">
        <v>4740</v>
      </c>
      <c r="S2706">
        <v>20526</v>
      </c>
      <c r="T2706">
        <v>4.3303797468354404</v>
      </c>
      <c r="U2706">
        <v>3</v>
      </c>
    </row>
    <row r="2707" spans="1:21" x14ac:dyDescent="0.4">
      <c r="A2707">
        <v>2705</v>
      </c>
      <c r="B2707" t="s">
        <v>12073</v>
      </c>
      <c r="C2707" s="1">
        <v>44562</v>
      </c>
      <c r="D2707" t="s">
        <v>4582</v>
      </c>
      <c r="E2707" t="s">
        <v>4583</v>
      </c>
      <c r="F2707">
        <v>10</v>
      </c>
      <c r="G2707">
        <v>10</v>
      </c>
      <c r="H2707">
        <v>20</v>
      </c>
      <c r="I2707">
        <v>10</v>
      </c>
      <c r="J2707">
        <v>10</v>
      </c>
      <c r="K2707">
        <v>12</v>
      </c>
      <c r="L2707">
        <v>15</v>
      </c>
      <c r="M2707">
        <v>18</v>
      </c>
      <c r="N2707">
        <v>2</v>
      </c>
      <c r="O2707">
        <v>2</v>
      </c>
      <c r="P2707">
        <v>11.00097656</v>
      </c>
      <c r="Q2707">
        <v>1189</v>
      </c>
      <c r="R2707">
        <v>4740</v>
      </c>
      <c r="S2707">
        <v>330451</v>
      </c>
      <c r="T2707">
        <v>69.715400843881795</v>
      </c>
      <c r="U2707">
        <v>3</v>
      </c>
    </row>
    <row r="2708" spans="1:21" x14ac:dyDescent="0.4">
      <c r="A2708">
        <v>2706</v>
      </c>
      <c r="B2708" t="s">
        <v>12073</v>
      </c>
      <c r="C2708" s="1">
        <v>44562</v>
      </c>
      <c r="D2708" t="s">
        <v>4584</v>
      </c>
      <c r="E2708" t="s">
        <v>4585</v>
      </c>
      <c r="F2708">
        <v>10</v>
      </c>
      <c r="G2708">
        <v>20</v>
      </c>
      <c r="H2708">
        <v>50</v>
      </c>
      <c r="I2708">
        <v>20</v>
      </c>
      <c r="J2708">
        <v>10</v>
      </c>
      <c r="K2708">
        <v>9</v>
      </c>
      <c r="L2708">
        <v>15</v>
      </c>
      <c r="M2708">
        <v>16</v>
      </c>
      <c r="N2708">
        <v>2</v>
      </c>
      <c r="O2708">
        <v>1</v>
      </c>
      <c r="P2708">
        <v>4.5453559029999999</v>
      </c>
      <c r="Q2708">
        <v>1016</v>
      </c>
      <c r="R2708">
        <v>4740</v>
      </c>
      <c r="S2708">
        <v>372342</v>
      </c>
      <c r="T2708">
        <v>78.553164556962003</v>
      </c>
      <c r="U2708">
        <v>3</v>
      </c>
    </row>
    <row r="2709" spans="1:21" x14ac:dyDescent="0.4">
      <c r="A2709">
        <v>2707</v>
      </c>
      <c r="B2709" t="s">
        <v>12073</v>
      </c>
      <c r="C2709" s="1">
        <v>44562</v>
      </c>
      <c r="D2709" t="s">
        <v>4586</v>
      </c>
      <c r="E2709" t="s">
        <v>4587</v>
      </c>
      <c r="F2709">
        <v>20</v>
      </c>
      <c r="G2709">
        <v>20</v>
      </c>
      <c r="H2709">
        <v>30</v>
      </c>
      <c r="I2709">
        <v>10</v>
      </c>
      <c r="J2709">
        <v>20</v>
      </c>
      <c r="K2709">
        <v>157</v>
      </c>
      <c r="L2709">
        <v>153</v>
      </c>
      <c r="M2709">
        <v>150</v>
      </c>
      <c r="N2709">
        <v>0</v>
      </c>
      <c r="O2709">
        <v>1</v>
      </c>
      <c r="P2709">
        <v>13.374457469999999</v>
      </c>
      <c r="Q2709">
        <v>1060</v>
      </c>
      <c r="R2709">
        <v>4740</v>
      </c>
      <c r="S2709">
        <v>1584347</v>
      </c>
      <c r="T2709">
        <v>334.25042194092799</v>
      </c>
      <c r="U2709">
        <v>3</v>
      </c>
    </row>
    <row r="2710" spans="1:21" x14ac:dyDescent="0.4">
      <c r="A2710">
        <v>2708</v>
      </c>
      <c r="B2710" t="s">
        <v>12073</v>
      </c>
      <c r="C2710" s="1">
        <v>44562</v>
      </c>
      <c r="D2710" t="s">
        <v>4588</v>
      </c>
      <c r="E2710" t="s">
        <v>4589</v>
      </c>
      <c r="F2710">
        <v>20</v>
      </c>
      <c r="G2710">
        <v>10</v>
      </c>
      <c r="H2710">
        <v>50</v>
      </c>
      <c r="I2710">
        <v>10</v>
      </c>
      <c r="J2710">
        <v>10</v>
      </c>
      <c r="K2710">
        <v>240</v>
      </c>
      <c r="L2710">
        <v>240</v>
      </c>
      <c r="M2710">
        <v>243</v>
      </c>
      <c r="N2710">
        <v>0</v>
      </c>
      <c r="O2710">
        <v>1</v>
      </c>
      <c r="P2710">
        <v>6.4567057290000003</v>
      </c>
      <c r="Q2710">
        <v>1135</v>
      </c>
      <c r="R2710">
        <v>4740</v>
      </c>
      <c r="S2710">
        <v>2053842</v>
      </c>
      <c r="T2710">
        <v>433.3</v>
      </c>
      <c r="U2710">
        <v>3</v>
      </c>
    </row>
    <row r="2711" spans="1:21" x14ac:dyDescent="0.4">
      <c r="A2711">
        <v>2709</v>
      </c>
      <c r="B2711" t="s">
        <v>12073</v>
      </c>
      <c r="C2711" s="1">
        <v>44531</v>
      </c>
      <c r="D2711" t="s">
        <v>4590</v>
      </c>
      <c r="E2711" t="s">
        <v>4591</v>
      </c>
      <c r="F2711">
        <v>20</v>
      </c>
      <c r="G2711">
        <v>10</v>
      </c>
      <c r="H2711">
        <v>40</v>
      </c>
      <c r="I2711">
        <v>10</v>
      </c>
      <c r="J2711">
        <v>10</v>
      </c>
      <c r="K2711">
        <v>17</v>
      </c>
      <c r="L2711">
        <v>19</v>
      </c>
      <c r="M2711">
        <v>16</v>
      </c>
      <c r="N2711">
        <v>1</v>
      </c>
      <c r="O2711">
        <v>2</v>
      </c>
      <c r="P2711">
        <v>8.3202039929999998</v>
      </c>
      <c r="Q2711">
        <v>1486</v>
      </c>
      <c r="R2711">
        <v>4740</v>
      </c>
      <c r="S2711">
        <v>728976</v>
      </c>
      <c r="T2711">
        <v>153.792405063291</v>
      </c>
      <c r="U2711">
        <v>3</v>
      </c>
    </row>
    <row r="2712" spans="1:21" x14ac:dyDescent="0.4">
      <c r="A2712">
        <v>2710</v>
      </c>
      <c r="B2712" t="s">
        <v>12073</v>
      </c>
      <c r="C2712" s="1">
        <v>44531</v>
      </c>
      <c r="D2712" t="s">
        <v>4592</v>
      </c>
      <c r="E2712" t="s">
        <v>4593</v>
      </c>
      <c r="F2712">
        <v>10</v>
      </c>
      <c r="G2712">
        <v>10</v>
      </c>
      <c r="H2712">
        <v>40</v>
      </c>
      <c r="I2712">
        <v>20</v>
      </c>
      <c r="J2712">
        <v>10</v>
      </c>
      <c r="K2712">
        <v>17</v>
      </c>
      <c r="L2712">
        <v>7</v>
      </c>
      <c r="M2712">
        <v>5</v>
      </c>
      <c r="N2712">
        <v>0</v>
      </c>
      <c r="O2712">
        <v>1</v>
      </c>
      <c r="P2712">
        <v>10.14442274</v>
      </c>
      <c r="Q2712">
        <v>1412</v>
      </c>
      <c r="R2712">
        <v>4740</v>
      </c>
      <c r="S2712">
        <v>275528</v>
      </c>
      <c r="T2712">
        <v>58.128270042194004</v>
      </c>
      <c r="U2712">
        <v>3</v>
      </c>
    </row>
    <row r="2713" spans="1:21" x14ac:dyDescent="0.4">
      <c r="A2713">
        <v>2711</v>
      </c>
      <c r="B2713" t="s">
        <v>12073</v>
      </c>
      <c r="C2713" s="1">
        <v>44531</v>
      </c>
      <c r="D2713" t="s">
        <v>4594</v>
      </c>
      <c r="E2713" t="s">
        <v>4595</v>
      </c>
      <c r="F2713">
        <v>10</v>
      </c>
      <c r="G2713">
        <v>10</v>
      </c>
      <c r="H2713">
        <v>40</v>
      </c>
      <c r="I2713">
        <v>10</v>
      </c>
      <c r="J2713">
        <v>10</v>
      </c>
      <c r="K2713">
        <v>18</v>
      </c>
      <c r="L2713">
        <v>14</v>
      </c>
      <c r="M2713">
        <v>18</v>
      </c>
      <c r="N2713">
        <v>2</v>
      </c>
      <c r="O2713">
        <v>1</v>
      </c>
      <c r="P2713">
        <v>8.9455295140000004</v>
      </c>
      <c r="Q2713">
        <v>1356</v>
      </c>
      <c r="R2713">
        <v>4740</v>
      </c>
      <c r="S2713">
        <v>67211</v>
      </c>
      <c r="T2713">
        <v>14.179535864978901</v>
      </c>
      <c r="U2713">
        <v>3</v>
      </c>
    </row>
    <row r="2714" spans="1:21" x14ac:dyDescent="0.4">
      <c r="A2714">
        <v>2712</v>
      </c>
      <c r="B2714" t="s">
        <v>12073</v>
      </c>
      <c r="C2714" s="1">
        <v>44531</v>
      </c>
      <c r="D2714" t="s">
        <v>4596</v>
      </c>
      <c r="E2714" t="s">
        <v>4597</v>
      </c>
      <c r="F2714">
        <v>10</v>
      </c>
      <c r="G2714">
        <v>20</v>
      </c>
      <c r="H2714">
        <v>40</v>
      </c>
      <c r="I2714">
        <v>10</v>
      </c>
      <c r="J2714">
        <v>10</v>
      </c>
      <c r="K2714">
        <v>22</v>
      </c>
      <c r="L2714">
        <v>13</v>
      </c>
      <c r="M2714">
        <v>9</v>
      </c>
      <c r="N2714">
        <v>0</v>
      </c>
      <c r="O2714">
        <v>1</v>
      </c>
      <c r="P2714">
        <v>10.09787326</v>
      </c>
      <c r="Q2714">
        <v>1531</v>
      </c>
      <c r="R2714">
        <v>4740</v>
      </c>
      <c r="S2714">
        <v>897173</v>
      </c>
      <c r="T2714">
        <v>189.27700421940901</v>
      </c>
      <c r="U2714">
        <v>3</v>
      </c>
    </row>
    <row r="2715" spans="1:21" x14ac:dyDescent="0.4">
      <c r="A2715">
        <v>2713</v>
      </c>
      <c r="B2715" t="s">
        <v>12073</v>
      </c>
      <c r="C2715" s="1">
        <v>44531</v>
      </c>
      <c r="D2715" t="s">
        <v>4598</v>
      </c>
      <c r="E2715" t="s">
        <v>4599</v>
      </c>
      <c r="F2715">
        <v>10</v>
      </c>
      <c r="G2715">
        <v>20</v>
      </c>
      <c r="H2715">
        <v>20</v>
      </c>
      <c r="I2715">
        <v>20</v>
      </c>
      <c r="J2715">
        <v>30</v>
      </c>
      <c r="K2715">
        <v>241</v>
      </c>
      <c r="L2715">
        <v>229</v>
      </c>
      <c r="M2715">
        <v>222</v>
      </c>
      <c r="N2715">
        <v>2</v>
      </c>
      <c r="O2715">
        <v>1</v>
      </c>
      <c r="P2715">
        <v>11.05262587</v>
      </c>
      <c r="Q2715">
        <v>1159</v>
      </c>
      <c r="R2715">
        <v>4740</v>
      </c>
      <c r="S2715">
        <v>748263</v>
      </c>
      <c r="T2715">
        <v>157.86139240506299</v>
      </c>
      <c r="U2715">
        <v>3</v>
      </c>
    </row>
    <row r="2716" spans="1:21" x14ac:dyDescent="0.4">
      <c r="A2716">
        <v>2714</v>
      </c>
      <c r="B2716" t="s">
        <v>12073</v>
      </c>
      <c r="C2716" s="1">
        <v>44501</v>
      </c>
      <c r="D2716" t="s">
        <v>4600</v>
      </c>
      <c r="E2716" t="s">
        <v>4601</v>
      </c>
      <c r="F2716">
        <v>10</v>
      </c>
      <c r="G2716">
        <v>20</v>
      </c>
      <c r="H2716">
        <v>50</v>
      </c>
      <c r="I2716">
        <v>20</v>
      </c>
      <c r="J2716">
        <v>10</v>
      </c>
      <c r="K2716">
        <v>184</v>
      </c>
      <c r="L2716">
        <v>149</v>
      </c>
      <c r="M2716">
        <v>124</v>
      </c>
      <c r="N2716">
        <v>0</v>
      </c>
      <c r="O2716">
        <v>1</v>
      </c>
      <c r="P2716">
        <v>10.03320313</v>
      </c>
      <c r="Q2716">
        <v>1148</v>
      </c>
      <c r="R2716">
        <v>4740</v>
      </c>
      <c r="S2716">
        <v>533177</v>
      </c>
      <c r="T2716">
        <v>112.48459915611799</v>
      </c>
      <c r="U2716">
        <v>3</v>
      </c>
    </row>
    <row r="2717" spans="1:21" x14ac:dyDescent="0.4">
      <c r="A2717">
        <v>2715</v>
      </c>
      <c r="B2717" t="s">
        <v>12073</v>
      </c>
      <c r="C2717" s="1">
        <v>44501</v>
      </c>
      <c r="D2717" t="s">
        <v>4602</v>
      </c>
      <c r="E2717" t="s">
        <v>4603</v>
      </c>
      <c r="F2717">
        <v>10</v>
      </c>
      <c r="G2717">
        <v>20</v>
      </c>
      <c r="H2717">
        <v>40</v>
      </c>
      <c r="I2717">
        <v>20</v>
      </c>
      <c r="J2717">
        <v>20</v>
      </c>
      <c r="K2717">
        <v>21</v>
      </c>
      <c r="L2717">
        <v>14</v>
      </c>
      <c r="M2717">
        <v>14</v>
      </c>
      <c r="N2717">
        <v>2</v>
      </c>
      <c r="O2717">
        <v>1</v>
      </c>
      <c r="P2717">
        <v>3.2447916669999999</v>
      </c>
      <c r="Q2717">
        <v>1169</v>
      </c>
      <c r="R2717">
        <v>4740</v>
      </c>
      <c r="S2717">
        <v>569007</v>
      </c>
      <c r="T2717">
        <v>120.04367088607501</v>
      </c>
      <c r="U2717">
        <v>3</v>
      </c>
    </row>
    <row r="2718" spans="1:21" x14ac:dyDescent="0.4">
      <c r="A2718">
        <v>2716</v>
      </c>
      <c r="B2718" t="s">
        <v>12073</v>
      </c>
      <c r="C2718" s="1">
        <v>44501</v>
      </c>
      <c r="D2718" t="s">
        <v>4604</v>
      </c>
      <c r="E2718" t="s">
        <v>4605</v>
      </c>
      <c r="F2718">
        <v>10</v>
      </c>
      <c r="G2718">
        <v>20</v>
      </c>
      <c r="H2718">
        <v>40</v>
      </c>
      <c r="I2718">
        <v>10</v>
      </c>
      <c r="J2718">
        <v>10</v>
      </c>
      <c r="K2718">
        <v>15</v>
      </c>
      <c r="L2718">
        <v>4</v>
      </c>
      <c r="M2718">
        <v>2</v>
      </c>
      <c r="N2718">
        <v>0</v>
      </c>
      <c r="O2718">
        <v>1</v>
      </c>
      <c r="P2718">
        <v>2.5934244789999998</v>
      </c>
      <c r="Q2718">
        <v>1204</v>
      </c>
      <c r="R2718">
        <v>4740</v>
      </c>
      <c r="S2718">
        <v>853054</v>
      </c>
      <c r="T2718">
        <v>179.96919831223599</v>
      </c>
      <c r="U2718">
        <v>3</v>
      </c>
    </row>
    <row r="2719" spans="1:21" x14ac:dyDescent="0.4">
      <c r="A2719">
        <v>2717</v>
      </c>
      <c r="B2719" t="s">
        <v>12073</v>
      </c>
      <c r="C2719" s="1">
        <v>44501</v>
      </c>
      <c r="D2719" t="s">
        <v>4606</v>
      </c>
      <c r="E2719" t="s">
        <v>4607</v>
      </c>
      <c r="F2719">
        <v>10</v>
      </c>
      <c r="G2719">
        <v>10</v>
      </c>
      <c r="H2719">
        <v>40</v>
      </c>
      <c r="I2719">
        <v>20</v>
      </c>
      <c r="J2719">
        <v>10</v>
      </c>
      <c r="K2719">
        <v>161</v>
      </c>
      <c r="L2719">
        <v>158</v>
      </c>
      <c r="M2719">
        <v>164</v>
      </c>
      <c r="N2719">
        <v>0</v>
      </c>
      <c r="O2719">
        <v>1</v>
      </c>
      <c r="P2719">
        <v>8.1233723960000006</v>
      </c>
      <c r="Q2719">
        <v>1123</v>
      </c>
      <c r="R2719">
        <v>4740</v>
      </c>
      <c r="S2719">
        <v>294285</v>
      </c>
      <c r="T2719">
        <v>62.085443037974599</v>
      </c>
      <c r="U2719">
        <v>3</v>
      </c>
    </row>
    <row r="2720" spans="1:21" x14ac:dyDescent="0.4">
      <c r="A2720">
        <v>2718</v>
      </c>
      <c r="B2720" t="s">
        <v>12073</v>
      </c>
      <c r="C2720" s="1">
        <v>44501</v>
      </c>
      <c r="D2720" t="s">
        <v>4608</v>
      </c>
      <c r="E2720" t="s">
        <v>4609</v>
      </c>
      <c r="F2720">
        <v>10</v>
      </c>
      <c r="G2720">
        <v>20</v>
      </c>
      <c r="H2720">
        <v>40</v>
      </c>
      <c r="I2720">
        <v>20</v>
      </c>
      <c r="J2720">
        <v>30</v>
      </c>
      <c r="K2720">
        <v>16</v>
      </c>
      <c r="L2720">
        <v>9</v>
      </c>
      <c r="M2720">
        <v>12</v>
      </c>
      <c r="N2720">
        <v>2</v>
      </c>
      <c r="O2720">
        <v>2</v>
      </c>
      <c r="P2720">
        <v>7.5932074649999999</v>
      </c>
      <c r="Q2720">
        <v>1084</v>
      </c>
      <c r="R2720">
        <v>4740</v>
      </c>
      <c r="S2720">
        <v>53293</v>
      </c>
      <c r="T2720">
        <v>11.243248945147601</v>
      </c>
      <c r="U2720">
        <v>3</v>
      </c>
    </row>
    <row r="2721" spans="1:21" x14ac:dyDescent="0.4">
      <c r="A2721">
        <v>2719</v>
      </c>
      <c r="B2721" t="s">
        <v>12073</v>
      </c>
      <c r="C2721" s="1">
        <v>44470</v>
      </c>
      <c r="D2721" t="s">
        <v>4610</v>
      </c>
      <c r="E2721" t="s">
        <v>4611</v>
      </c>
      <c r="F2721">
        <v>10</v>
      </c>
      <c r="G2721">
        <v>10</v>
      </c>
      <c r="H2721">
        <v>40</v>
      </c>
      <c r="I2721">
        <v>20</v>
      </c>
      <c r="J2721">
        <v>10</v>
      </c>
      <c r="K2721">
        <v>158</v>
      </c>
      <c r="L2721">
        <v>166</v>
      </c>
      <c r="M2721">
        <v>144</v>
      </c>
      <c r="N2721">
        <v>2</v>
      </c>
      <c r="O2721">
        <v>1</v>
      </c>
      <c r="P2721">
        <v>4.3936631940000002</v>
      </c>
      <c r="Q2721">
        <v>1163</v>
      </c>
      <c r="R2721">
        <v>3660</v>
      </c>
      <c r="S2721">
        <v>1295870</v>
      </c>
      <c r="T2721">
        <v>354.06284153005402</v>
      </c>
      <c r="U2721">
        <v>3</v>
      </c>
    </row>
    <row r="2722" spans="1:21" x14ac:dyDescent="0.4">
      <c r="A2722">
        <v>2720</v>
      </c>
      <c r="B2722" t="s">
        <v>12073</v>
      </c>
      <c r="C2722" s="1">
        <v>44470</v>
      </c>
      <c r="D2722" t="s">
        <v>4612</v>
      </c>
      <c r="E2722" t="s">
        <v>4613</v>
      </c>
      <c r="F2722">
        <v>10</v>
      </c>
      <c r="G2722">
        <v>10</v>
      </c>
      <c r="H2722">
        <v>20</v>
      </c>
      <c r="I2722">
        <v>20</v>
      </c>
      <c r="J2722">
        <v>20</v>
      </c>
      <c r="K2722">
        <v>16</v>
      </c>
      <c r="L2722">
        <v>15</v>
      </c>
      <c r="M2722">
        <v>8</v>
      </c>
      <c r="N2722">
        <v>2</v>
      </c>
      <c r="O2722">
        <v>1</v>
      </c>
      <c r="P2722">
        <v>11.17393663</v>
      </c>
      <c r="Q2722">
        <v>1117</v>
      </c>
      <c r="R2722">
        <v>3660</v>
      </c>
      <c r="S2722">
        <v>606528</v>
      </c>
      <c r="T2722">
        <v>165.718032786885</v>
      </c>
      <c r="U2722">
        <v>3</v>
      </c>
    </row>
    <row r="2723" spans="1:21" x14ac:dyDescent="0.4">
      <c r="A2723">
        <v>2721</v>
      </c>
      <c r="B2723" t="s">
        <v>12073</v>
      </c>
      <c r="C2723" s="1">
        <v>44470</v>
      </c>
      <c r="D2723" t="s">
        <v>4614</v>
      </c>
      <c r="E2723" t="s">
        <v>4615</v>
      </c>
      <c r="F2723">
        <v>10</v>
      </c>
      <c r="G2723">
        <v>10</v>
      </c>
      <c r="H2723">
        <v>10</v>
      </c>
      <c r="I2723">
        <v>10</v>
      </c>
      <c r="J2723">
        <v>10</v>
      </c>
      <c r="K2723">
        <v>232</v>
      </c>
      <c r="L2723">
        <v>231</v>
      </c>
      <c r="M2723">
        <v>207</v>
      </c>
      <c r="N2723">
        <v>2</v>
      </c>
      <c r="O2723">
        <v>0</v>
      </c>
      <c r="P2723">
        <v>6.4696180559999998</v>
      </c>
      <c r="Q2723">
        <v>1008</v>
      </c>
      <c r="R2723">
        <v>3660</v>
      </c>
      <c r="S2723">
        <v>68171</v>
      </c>
      <c r="T2723">
        <v>18.625956284152998</v>
      </c>
      <c r="U2723">
        <v>3</v>
      </c>
    </row>
    <row r="2724" spans="1:21" x14ac:dyDescent="0.4">
      <c r="A2724">
        <v>2722</v>
      </c>
      <c r="B2724" t="s">
        <v>12073</v>
      </c>
      <c r="C2724" s="1">
        <v>44470</v>
      </c>
      <c r="D2724" t="s">
        <v>4616</v>
      </c>
      <c r="E2724" t="s">
        <v>4617</v>
      </c>
      <c r="F2724">
        <v>10</v>
      </c>
      <c r="G2724">
        <v>10</v>
      </c>
      <c r="H2724">
        <v>20</v>
      </c>
      <c r="I2724">
        <v>20</v>
      </c>
      <c r="J2724">
        <v>10</v>
      </c>
      <c r="K2724">
        <v>17</v>
      </c>
      <c r="L2724">
        <v>7</v>
      </c>
      <c r="M2724">
        <v>7</v>
      </c>
      <c r="N2724">
        <v>2</v>
      </c>
      <c r="O2724">
        <v>1</v>
      </c>
      <c r="P2724">
        <v>4.4661458329999997</v>
      </c>
      <c r="Q2724">
        <v>1124</v>
      </c>
      <c r="R2724">
        <v>3660</v>
      </c>
      <c r="S2724">
        <v>64768</v>
      </c>
      <c r="T2724">
        <v>17.696174863387899</v>
      </c>
      <c r="U2724">
        <v>3</v>
      </c>
    </row>
    <row r="2725" spans="1:21" x14ac:dyDescent="0.4">
      <c r="A2725">
        <v>2723</v>
      </c>
      <c r="B2725" t="s">
        <v>12073</v>
      </c>
      <c r="C2725" s="1">
        <v>44440</v>
      </c>
      <c r="D2725" t="s">
        <v>4618</v>
      </c>
      <c r="E2725" t="s">
        <v>4619</v>
      </c>
      <c r="F2725">
        <v>30</v>
      </c>
      <c r="G2725">
        <v>10</v>
      </c>
      <c r="H2725">
        <v>40</v>
      </c>
      <c r="I2725">
        <v>10</v>
      </c>
      <c r="J2725">
        <v>10</v>
      </c>
      <c r="K2725">
        <v>20</v>
      </c>
      <c r="L2725">
        <v>16</v>
      </c>
      <c r="M2725">
        <v>16</v>
      </c>
      <c r="N2725">
        <v>1</v>
      </c>
      <c r="O2725">
        <v>1</v>
      </c>
      <c r="P2725">
        <v>4.2527126739999996</v>
      </c>
      <c r="Q2725">
        <v>991</v>
      </c>
      <c r="R2725">
        <v>1190</v>
      </c>
      <c r="S2725">
        <v>268182</v>
      </c>
      <c r="T2725">
        <v>225.363025210084</v>
      </c>
      <c r="U2725">
        <v>3</v>
      </c>
    </row>
    <row r="2726" spans="1:21" x14ac:dyDescent="0.4">
      <c r="A2726">
        <v>2724</v>
      </c>
      <c r="B2726" t="s">
        <v>12073</v>
      </c>
      <c r="C2726" s="1">
        <v>44440</v>
      </c>
      <c r="D2726" t="s">
        <v>4620</v>
      </c>
      <c r="E2726" t="s">
        <v>4621</v>
      </c>
      <c r="F2726">
        <v>10</v>
      </c>
      <c r="G2726">
        <v>20</v>
      </c>
      <c r="H2726">
        <v>40</v>
      </c>
      <c r="I2726">
        <v>20</v>
      </c>
      <c r="J2726">
        <v>20</v>
      </c>
      <c r="K2726">
        <v>83</v>
      </c>
      <c r="L2726">
        <v>81</v>
      </c>
      <c r="M2726">
        <v>84</v>
      </c>
      <c r="N2726">
        <v>2</v>
      </c>
      <c r="O2726">
        <v>1</v>
      </c>
      <c r="P2726">
        <v>4.8841145829999997</v>
      </c>
      <c r="Q2726">
        <v>936</v>
      </c>
      <c r="R2726">
        <v>1190</v>
      </c>
      <c r="S2726">
        <v>1407588</v>
      </c>
      <c r="T2726">
        <v>1182.84705882352</v>
      </c>
      <c r="U2726">
        <v>3</v>
      </c>
    </row>
    <row r="2727" spans="1:21" x14ac:dyDescent="0.4">
      <c r="A2727">
        <v>2725</v>
      </c>
      <c r="B2727" t="s">
        <v>12073</v>
      </c>
      <c r="C2727" s="1">
        <v>44440</v>
      </c>
      <c r="D2727" t="s">
        <v>4622</v>
      </c>
      <c r="E2727" t="s">
        <v>4623</v>
      </c>
      <c r="F2727">
        <v>10</v>
      </c>
      <c r="G2727">
        <v>10</v>
      </c>
      <c r="H2727">
        <v>30</v>
      </c>
      <c r="I2727">
        <v>10</v>
      </c>
      <c r="J2727">
        <v>10</v>
      </c>
      <c r="K2727">
        <v>28</v>
      </c>
      <c r="L2727">
        <v>52</v>
      </c>
      <c r="M2727">
        <v>69</v>
      </c>
      <c r="N2727">
        <v>2</v>
      </c>
      <c r="O2727">
        <v>1</v>
      </c>
      <c r="P2727">
        <v>7.0119357640000004</v>
      </c>
      <c r="Q2727">
        <v>1118</v>
      </c>
      <c r="R2727">
        <v>1190</v>
      </c>
      <c r="S2727">
        <v>86484</v>
      </c>
      <c r="T2727">
        <v>72.675630252100802</v>
      </c>
      <c r="U2727">
        <v>3</v>
      </c>
    </row>
    <row r="2728" spans="1:21" x14ac:dyDescent="0.4">
      <c r="A2728">
        <v>2726</v>
      </c>
      <c r="B2728" t="s">
        <v>12073</v>
      </c>
      <c r="C2728" s="1">
        <v>44440</v>
      </c>
      <c r="D2728" t="s">
        <v>4624</v>
      </c>
      <c r="E2728" t="s">
        <v>4625</v>
      </c>
      <c r="F2728">
        <v>10</v>
      </c>
      <c r="G2728">
        <v>20</v>
      </c>
      <c r="H2728">
        <v>40</v>
      </c>
      <c r="I2728">
        <v>20</v>
      </c>
      <c r="J2728">
        <v>20</v>
      </c>
      <c r="K2728">
        <v>20</v>
      </c>
      <c r="L2728">
        <v>9</v>
      </c>
      <c r="M2728">
        <v>7</v>
      </c>
      <c r="N2728">
        <v>2</v>
      </c>
      <c r="O2728">
        <v>1</v>
      </c>
      <c r="P2728">
        <v>11.27636719</v>
      </c>
      <c r="Q2728">
        <v>708</v>
      </c>
      <c r="R2728">
        <v>1190</v>
      </c>
      <c r="S2728">
        <v>94482</v>
      </c>
      <c r="T2728">
        <v>79.396638655462098</v>
      </c>
      <c r="U2728">
        <v>3</v>
      </c>
    </row>
    <row r="2729" spans="1:21" x14ac:dyDescent="0.4">
      <c r="A2729">
        <v>2727</v>
      </c>
      <c r="B2729" t="s">
        <v>12073</v>
      </c>
      <c r="C2729" s="1">
        <v>44440</v>
      </c>
      <c r="D2729" t="s">
        <v>4626</v>
      </c>
      <c r="E2729" t="s">
        <v>4627</v>
      </c>
      <c r="F2729">
        <v>10</v>
      </c>
      <c r="G2729">
        <v>20</v>
      </c>
      <c r="H2729">
        <v>40</v>
      </c>
      <c r="I2729">
        <v>10</v>
      </c>
      <c r="J2729">
        <v>10</v>
      </c>
      <c r="K2729">
        <v>105</v>
      </c>
      <c r="L2729">
        <v>122</v>
      </c>
      <c r="M2729">
        <v>146</v>
      </c>
      <c r="N2729">
        <v>1</v>
      </c>
      <c r="O2729">
        <v>1</v>
      </c>
      <c r="P2729">
        <v>6.3108723959999997</v>
      </c>
      <c r="Q2729">
        <v>889</v>
      </c>
      <c r="R2729">
        <v>1190</v>
      </c>
      <c r="S2729">
        <v>163463</v>
      </c>
      <c r="T2729">
        <v>137.36386554621799</v>
      </c>
      <c r="U2729">
        <v>3</v>
      </c>
    </row>
    <row r="2730" spans="1:21" x14ac:dyDescent="0.4">
      <c r="A2730">
        <v>2728</v>
      </c>
      <c r="B2730" t="s">
        <v>12073</v>
      </c>
      <c r="C2730" s="1">
        <v>44440</v>
      </c>
      <c r="D2730" t="s">
        <v>4628</v>
      </c>
      <c r="E2730" t="s">
        <v>4629</v>
      </c>
      <c r="F2730">
        <v>20</v>
      </c>
      <c r="G2730">
        <v>20</v>
      </c>
      <c r="H2730">
        <v>20</v>
      </c>
      <c r="I2730">
        <v>10</v>
      </c>
      <c r="J2730">
        <v>50</v>
      </c>
      <c r="K2730">
        <v>82</v>
      </c>
      <c r="L2730">
        <v>43</v>
      </c>
      <c r="M2730">
        <v>31</v>
      </c>
      <c r="N2730">
        <v>1</v>
      </c>
      <c r="O2730">
        <v>1</v>
      </c>
      <c r="P2730">
        <v>8.8219401039999994</v>
      </c>
      <c r="Q2730">
        <v>900</v>
      </c>
      <c r="R2730">
        <v>1190</v>
      </c>
      <c r="S2730">
        <v>882770</v>
      </c>
      <c r="T2730">
        <v>741.82352941176396</v>
      </c>
      <c r="U2730">
        <v>3</v>
      </c>
    </row>
    <row r="2731" spans="1:21" x14ac:dyDescent="0.4">
      <c r="A2731">
        <v>2729</v>
      </c>
      <c r="B2731" t="s">
        <v>12073</v>
      </c>
      <c r="C2731" s="1">
        <v>44440</v>
      </c>
      <c r="D2731" t="s">
        <v>4630</v>
      </c>
      <c r="E2731" t="s">
        <v>4631</v>
      </c>
      <c r="F2731">
        <v>10</v>
      </c>
      <c r="G2731">
        <v>20</v>
      </c>
      <c r="H2731">
        <v>40</v>
      </c>
      <c r="I2731">
        <v>20</v>
      </c>
      <c r="J2731">
        <v>10</v>
      </c>
      <c r="K2731">
        <v>45</v>
      </c>
      <c r="L2731">
        <v>39</v>
      </c>
      <c r="M2731">
        <v>20</v>
      </c>
      <c r="N2731">
        <v>0</v>
      </c>
      <c r="O2731">
        <v>1</v>
      </c>
      <c r="P2731">
        <v>8.7247178820000002</v>
      </c>
      <c r="Q2731">
        <v>912</v>
      </c>
      <c r="R2731">
        <v>1190</v>
      </c>
      <c r="S2731">
        <v>299646</v>
      </c>
      <c r="T2731">
        <v>251.803361344537</v>
      </c>
      <c r="U2731">
        <v>3</v>
      </c>
    </row>
    <row r="2732" spans="1:21" x14ac:dyDescent="0.4">
      <c r="A2732">
        <v>2730</v>
      </c>
      <c r="B2732" t="s">
        <v>12073</v>
      </c>
      <c r="C2732" s="1">
        <v>44409</v>
      </c>
      <c r="D2732" t="s">
        <v>4632</v>
      </c>
      <c r="E2732" t="s">
        <v>4633</v>
      </c>
      <c r="F2732">
        <v>10</v>
      </c>
      <c r="G2732">
        <v>10</v>
      </c>
      <c r="H2732">
        <v>20</v>
      </c>
      <c r="I2732">
        <v>10</v>
      </c>
      <c r="J2732">
        <v>10</v>
      </c>
      <c r="K2732">
        <v>115</v>
      </c>
      <c r="L2732">
        <v>117</v>
      </c>
      <c r="M2732">
        <v>122</v>
      </c>
      <c r="N2732">
        <v>2</v>
      </c>
      <c r="O2732">
        <v>0</v>
      </c>
      <c r="P2732">
        <v>9.9710286460000006</v>
      </c>
      <c r="Q2732">
        <v>952</v>
      </c>
      <c r="R2732">
        <v>109</v>
      </c>
      <c r="S2732">
        <v>18670</v>
      </c>
      <c r="T2732">
        <v>171.28440366972399</v>
      </c>
      <c r="U2732">
        <v>3</v>
      </c>
    </row>
    <row r="2733" spans="1:21" x14ac:dyDescent="0.4">
      <c r="A2733">
        <v>2731</v>
      </c>
      <c r="B2733" t="s">
        <v>12073</v>
      </c>
      <c r="C2733" s="1">
        <v>44409</v>
      </c>
      <c r="D2733" t="s">
        <v>4634</v>
      </c>
      <c r="E2733" t="s">
        <v>4635</v>
      </c>
      <c r="F2733">
        <v>10</v>
      </c>
      <c r="G2733">
        <v>10</v>
      </c>
      <c r="H2733">
        <v>20</v>
      </c>
      <c r="I2733">
        <v>20</v>
      </c>
      <c r="J2733">
        <v>10</v>
      </c>
      <c r="K2733">
        <v>16</v>
      </c>
      <c r="L2733">
        <v>12</v>
      </c>
      <c r="M2733">
        <v>11</v>
      </c>
      <c r="N2733">
        <v>0</v>
      </c>
      <c r="O2733">
        <v>2</v>
      </c>
      <c r="P2733">
        <v>13.774088539999999</v>
      </c>
      <c r="Q2733">
        <v>649</v>
      </c>
      <c r="R2733">
        <v>109</v>
      </c>
      <c r="S2733">
        <v>63615</v>
      </c>
      <c r="T2733">
        <v>583.62385321100896</v>
      </c>
      <c r="U2733">
        <v>3</v>
      </c>
    </row>
    <row r="2734" spans="1:21" x14ac:dyDescent="0.4">
      <c r="A2734">
        <v>2732</v>
      </c>
      <c r="B2734" t="s">
        <v>12073</v>
      </c>
      <c r="C2734" s="1">
        <v>44409</v>
      </c>
      <c r="D2734" t="s">
        <v>4636</v>
      </c>
      <c r="E2734" t="s">
        <v>4637</v>
      </c>
      <c r="F2734">
        <v>10</v>
      </c>
      <c r="G2734">
        <v>10</v>
      </c>
      <c r="H2734">
        <v>30</v>
      </c>
      <c r="I2734">
        <v>20</v>
      </c>
      <c r="J2734">
        <v>10</v>
      </c>
      <c r="K2734">
        <v>20</v>
      </c>
      <c r="L2734">
        <v>20</v>
      </c>
      <c r="M2734">
        <v>25</v>
      </c>
      <c r="N2734">
        <v>2</v>
      </c>
      <c r="O2734">
        <v>1</v>
      </c>
      <c r="P2734">
        <v>5.3448350690000002</v>
      </c>
      <c r="Q2734">
        <v>734</v>
      </c>
      <c r="R2734">
        <v>109</v>
      </c>
      <c r="S2734">
        <v>172213</v>
      </c>
      <c r="T2734">
        <v>1579.9357798165099</v>
      </c>
      <c r="U2734">
        <v>3</v>
      </c>
    </row>
    <row r="2735" spans="1:21" x14ac:dyDescent="0.4">
      <c r="A2735">
        <v>2733</v>
      </c>
      <c r="B2735" t="s">
        <v>12074</v>
      </c>
      <c r="C2735" s="1">
        <v>45108</v>
      </c>
      <c r="D2735" t="s">
        <v>4638</v>
      </c>
      <c r="E2735" t="s">
        <v>4639</v>
      </c>
      <c r="F2735">
        <v>20</v>
      </c>
      <c r="G2735">
        <v>10</v>
      </c>
      <c r="H2735">
        <v>40</v>
      </c>
      <c r="I2735">
        <v>20</v>
      </c>
      <c r="J2735">
        <v>20</v>
      </c>
      <c r="K2735">
        <v>26</v>
      </c>
      <c r="L2735">
        <v>25</v>
      </c>
      <c r="M2735">
        <v>23</v>
      </c>
      <c r="N2735">
        <v>2</v>
      </c>
      <c r="O2735">
        <v>1</v>
      </c>
      <c r="P2735">
        <v>14.49131944</v>
      </c>
      <c r="Q2735">
        <v>937</v>
      </c>
      <c r="R2735">
        <v>179000</v>
      </c>
      <c r="S2735">
        <v>878623</v>
      </c>
      <c r="T2735">
        <v>4.9085083798882598</v>
      </c>
      <c r="U2735">
        <v>3</v>
      </c>
    </row>
    <row r="2736" spans="1:21" x14ac:dyDescent="0.4">
      <c r="A2736">
        <v>2734</v>
      </c>
      <c r="B2736" t="s">
        <v>12074</v>
      </c>
      <c r="C2736" s="1">
        <v>45108</v>
      </c>
      <c r="D2736" t="s">
        <v>4640</v>
      </c>
      <c r="E2736" t="s">
        <v>4641</v>
      </c>
      <c r="F2736">
        <v>10</v>
      </c>
      <c r="G2736">
        <v>20</v>
      </c>
      <c r="H2736">
        <v>20</v>
      </c>
      <c r="I2736">
        <v>20</v>
      </c>
      <c r="J2736">
        <v>20</v>
      </c>
      <c r="K2736">
        <v>206</v>
      </c>
      <c r="L2736">
        <v>147</v>
      </c>
      <c r="M2736">
        <v>9</v>
      </c>
      <c r="N2736">
        <v>2</v>
      </c>
      <c r="O2736">
        <v>1</v>
      </c>
      <c r="P2736">
        <v>13.922526039999999</v>
      </c>
      <c r="Q2736">
        <v>1497</v>
      </c>
      <c r="R2736">
        <v>179000</v>
      </c>
      <c r="S2736">
        <v>459588</v>
      </c>
      <c r="T2736">
        <v>2.56753072625698</v>
      </c>
      <c r="U2736">
        <v>2</v>
      </c>
    </row>
    <row r="2737" spans="1:21" x14ac:dyDescent="0.4">
      <c r="A2737">
        <v>2735</v>
      </c>
      <c r="B2737" t="s">
        <v>12074</v>
      </c>
      <c r="C2737" s="1">
        <v>45108</v>
      </c>
      <c r="D2737" t="s">
        <v>4642</v>
      </c>
      <c r="E2737" t="s">
        <v>4643</v>
      </c>
      <c r="F2737">
        <v>20</v>
      </c>
      <c r="G2737">
        <v>20</v>
      </c>
      <c r="H2737">
        <v>10</v>
      </c>
      <c r="I2737">
        <v>20</v>
      </c>
      <c r="J2737">
        <v>30</v>
      </c>
      <c r="K2737">
        <v>113</v>
      </c>
      <c r="L2737">
        <v>84</v>
      </c>
      <c r="M2737">
        <v>26</v>
      </c>
      <c r="N2737">
        <v>2</v>
      </c>
      <c r="O2737">
        <v>1</v>
      </c>
      <c r="P2737">
        <v>11.804253470000001</v>
      </c>
      <c r="Q2737">
        <v>1120</v>
      </c>
      <c r="R2737">
        <v>179000</v>
      </c>
      <c r="S2737">
        <v>44800</v>
      </c>
      <c r="T2737">
        <v>0.25027932960893801</v>
      </c>
      <c r="U2737">
        <v>0</v>
      </c>
    </row>
    <row r="2738" spans="1:21" x14ac:dyDescent="0.4">
      <c r="A2738">
        <v>2736</v>
      </c>
      <c r="B2738" t="s">
        <v>12074</v>
      </c>
      <c r="C2738" s="1">
        <v>45108</v>
      </c>
      <c r="D2738" t="s">
        <v>4644</v>
      </c>
      <c r="F2738">
        <v>10</v>
      </c>
      <c r="G2738">
        <v>10</v>
      </c>
      <c r="H2738">
        <v>10</v>
      </c>
      <c r="I2738">
        <v>10</v>
      </c>
      <c r="J2738">
        <v>10</v>
      </c>
      <c r="K2738">
        <v>8</v>
      </c>
      <c r="L2738">
        <v>8</v>
      </c>
      <c r="M2738">
        <v>16</v>
      </c>
      <c r="N2738">
        <v>0</v>
      </c>
      <c r="O2738">
        <v>1</v>
      </c>
      <c r="P2738">
        <v>0</v>
      </c>
      <c r="Q2738">
        <v>1417</v>
      </c>
      <c r="R2738">
        <v>179000</v>
      </c>
      <c r="S2738">
        <v>236812</v>
      </c>
      <c r="T2738">
        <v>1.3229720670391001</v>
      </c>
      <c r="U2738">
        <v>2</v>
      </c>
    </row>
    <row r="2739" spans="1:21" x14ac:dyDescent="0.4">
      <c r="A2739">
        <v>2737</v>
      </c>
      <c r="B2739" t="s">
        <v>12074</v>
      </c>
      <c r="C2739" s="1">
        <v>45108</v>
      </c>
      <c r="D2739" t="s">
        <v>4645</v>
      </c>
      <c r="F2739">
        <v>10</v>
      </c>
      <c r="G2739">
        <v>10</v>
      </c>
      <c r="H2739">
        <v>30</v>
      </c>
      <c r="I2739">
        <v>10</v>
      </c>
      <c r="J2739">
        <v>10</v>
      </c>
      <c r="K2739">
        <v>60</v>
      </c>
      <c r="L2739">
        <v>48</v>
      </c>
      <c r="M2739">
        <v>43</v>
      </c>
      <c r="N2739">
        <v>1</v>
      </c>
      <c r="O2739">
        <v>1</v>
      </c>
      <c r="P2739">
        <v>0</v>
      </c>
      <c r="Q2739">
        <v>2300</v>
      </c>
      <c r="R2739">
        <v>179000</v>
      </c>
      <c r="S2739">
        <v>769261</v>
      </c>
      <c r="T2739">
        <v>4.2975474860335199</v>
      </c>
      <c r="U2739">
        <v>3</v>
      </c>
    </row>
    <row r="2740" spans="1:21" x14ac:dyDescent="0.4">
      <c r="A2740">
        <v>2738</v>
      </c>
      <c r="B2740" t="s">
        <v>12074</v>
      </c>
      <c r="C2740" s="1">
        <v>45108</v>
      </c>
      <c r="D2740" t="s">
        <v>4646</v>
      </c>
      <c r="E2740" t="s">
        <v>4647</v>
      </c>
      <c r="F2740">
        <v>10</v>
      </c>
      <c r="G2740">
        <v>10</v>
      </c>
      <c r="H2740">
        <v>10</v>
      </c>
      <c r="I2740">
        <v>10</v>
      </c>
      <c r="J2740">
        <v>10</v>
      </c>
      <c r="K2740">
        <v>120</v>
      </c>
      <c r="L2740">
        <v>163</v>
      </c>
      <c r="M2740">
        <v>211</v>
      </c>
      <c r="N2740">
        <v>2</v>
      </c>
      <c r="O2740">
        <v>0</v>
      </c>
      <c r="P2740">
        <v>9.3217230900000008</v>
      </c>
      <c r="Q2740">
        <v>1288</v>
      </c>
      <c r="R2740">
        <v>179000</v>
      </c>
      <c r="S2740">
        <v>285462</v>
      </c>
      <c r="T2740">
        <v>1.59475977653631</v>
      </c>
      <c r="U2740">
        <v>2</v>
      </c>
    </row>
    <row r="2741" spans="1:21" x14ac:dyDescent="0.4">
      <c r="A2741">
        <v>2739</v>
      </c>
      <c r="B2741" t="s">
        <v>12074</v>
      </c>
      <c r="C2741" s="1">
        <v>45078</v>
      </c>
      <c r="D2741" t="s">
        <v>4648</v>
      </c>
      <c r="E2741" t="s">
        <v>4649</v>
      </c>
      <c r="F2741">
        <v>40</v>
      </c>
      <c r="G2741">
        <v>20</v>
      </c>
      <c r="H2741">
        <v>20</v>
      </c>
      <c r="I2741">
        <v>30</v>
      </c>
      <c r="J2741">
        <v>40</v>
      </c>
      <c r="K2741">
        <v>115</v>
      </c>
      <c r="L2741">
        <v>114</v>
      </c>
      <c r="M2741">
        <v>88</v>
      </c>
      <c r="N2741">
        <v>1</v>
      </c>
      <c r="O2741">
        <v>2</v>
      </c>
      <c r="P2741">
        <v>0</v>
      </c>
      <c r="Q2741">
        <v>1096</v>
      </c>
      <c r="R2741">
        <v>176000</v>
      </c>
      <c r="S2741">
        <v>202388</v>
      </c>
      <c r="T2741">
        <v>1.1499318181818099</v>
      </c>
      <c r="U2741">
        <v>1</v>
      </c>
    </row>
    <row r="2742" spans="1:21" x14ac:dyDescent="0.4">
      <c r="A2742">
        <v>2740</v>
      </c>
      <c r="B2742" t="s">
        <v>12074</v>
      </c>
      <c r="C2742" s="1">
        <v>45078</v>
      </c>
      <c r="D2742" t="s">
        <v>4650</v>
      </c>
      <c r="F2742">
        <v>40</v>
      </c>
      <c r="G2742">
        <v>20</v>
      </c>
      <c r="H2742">
        <v>20</v>
      </c>
      <c r="I2742">
        <v>20</v>
      </c>
      <c r="J2742">
        <v>40</v>
      </c>
      <c r="K2742">
        <v>101</v>
      </c>
      <c r="L2742">
        <v>82</v>
      </c>
      <c r="M2742">
        <v>66</v>
      </c>
      <c r="N2742">
        <v>0</v>
      </c>
      <c r="O2742">
        <v>1</v>
      </c>
      <c r="P2742">
        <v>0</v>
      </c>
      <c r="Q2742">
        <v>1106</v>
      </c>
      <c r="R2742">
        <v>176000</v>
      </c>
      <c r="S2742">
        <v>68090</v>
      </c>
      <c r="T2742">
        <v>0.38687500000000002</v>
      </c>
      <c r="U2742">
        <v>0</v>
      </c>
    </row>
    <row r="2743" spans="1:21" x14ac:dyDescent="0.4">
      <c r="A2743">
        <v>2741</v>
      </c>
      <c r="B2743" t="s">
        <v>12074</v>
      </c>
      <c r="C2743" s="1">
        <v>45078</v>
      </c>
      <c r="D2743" t="s">
        <v>4651</v>
      </c>
      <c r="E2743" t="s">
        <v>4652</v>
      </c>
      <c r="F2743">
        <v>20</v>
      </c>
      <c r="G2743">
        <v>20</v>
      </c>
      <c r="H2743">
        <v>20</v>
      </c>
      <c r="I2743">
        <v>20</v>
      </c>
      <c r="J2743">
        <v>20</v>
      </c>
      <c r="K2743">
        <v>251</v>
      </c>
      <c r="L2743">
        <v>243</v>
      </c>
      <c r="M2743">
        <v>222</v>
      </c>
      <c r="N2743">
        <v>1</v>
      </c>
      <c r="O2743">
        <v>1</v>
      </c>
      <c r="P2743">
        <v>11.076714409999999</v>
      </c>
      <c r="Q2743">
        <v>1482</v>
      </c>
      <c r="R2743">
        <v>176000</v>
      </c>
      <c r="S2743">
        <v>50981</v>
      </c>
      <c r="T2743">
        <v>0.28966477272727198</v>
      </c>
      <c r="U2743">
        <v>0</v>
      </c>
    </row>
    <row r="2744" spans="1:21" x14ac:dyDescent="0.4">
      <c r="A2744">
        <v>2742</v>
      </c>
      <c r="B2744" t="s">
        <v>12074</v>
      </c>
      <c r="C2744" s="1">
        <v>45078</v>
      </c>
      <c r="D2744" t="s">
        <v>4653</v>
      </c>
      <c r="E2744" t="s">
        <v>4654</v>
      </c>
      <c r="F2744">
        <v>20</v>
      </c>
      <c r="G2744">
        <v>20</v>
      </c>
      <c r="H2744">
        <v>20</v>
      </c>
      <c r="I2744">
        <v>10</v>
      </c>
      <c r="J2744">
        <v>20</v>
      </c>
      <c r="K2744">
        <v>30</v>
      </c>
      <c r="L2744">
        <v>23</v>
      </c>
      <c r="M2744">
        <v>21</v>
      </c>
      <c r="N2744">
        <v>2</v>
      </c>
      <c r="O2744">
        <v>2</v>
      </c>
      <c r="P2744">
        <v>8.4184027780000008</v>
      </c>
      <c r="Q2744">
        <v>996</v>
      </c>
      <c r="R2744">
        <v>176000</v>
      </c>
      <c r="S2744">
        <v>50078</v>
      </c>
      <c r="T2744">
        <v>0.28453409090908999</v>
      </c>
      <c r="U2744">
        <v>0</v>
      </c>
    </row>
    <row r="2745" spans="1:21" x14ac:dyDescent="0.4">
      <c r="A2745">
        <v>2743</v>
      </c>
      <c r="B2745" t="s">
        <v>12074</v>
      </c>
      <c r="C2745" s="1">
        <v>45078</v>
      </c>
      <c r="D2745" t="s">
        <v>4655</v>
      </c>
      <c r="E2745" t="s">
        <v>4656</v>
      </c>
      <c r="F2745">
        <v>20</v>
      </c>
      <c r="G2745">
        <v>20</v>
      </c>
      <c r="H2745">
        <v>20</v>
      </c>
      <c r="I2745">
        <v>30</v>
      </c>
      <c r="J2745">
        <v>50</v>
      </c>
      <c r="K2745">
        <v>20</v>
      </c>
      <c r="L2745">
        <v>14</v>
      </c>
      <c r="M2745">
        <v>10</v>
      </c>
      <c r="N2745">
        <v>2</v>
      </c>
      <c r="O2745">
        <v>1</v>
      </c>
      <c r="P2745">
        <v>11.28710938</v>
      </c>
      <c r="Q2745">
        <v>1401</v>
      </c>
      <c r="R2745">
        <v>176000</v>
      </c>
      <c r="S2745">
        <v>366219</v>
      </c>
      <c r="T2745">
        <v>2.0807897727272699</v>
      </c>
      <c r="U2745">
        <v>2</v>
      </c>
    </row>
    <row r="2746" spans="1:21" x14ac:dyDescent="0.4">
      <c r="A2746">
        <v>2744</v>
      </c>
      <c r="B2746" t="s">
        <v>12074</v>
      </c>
      <c r="C2746" s="1">
        <v>45078</v>
      </c>
      <c r="D2746" t="s">
        <v>4657</v>
      </c>
      <c r="E2746" t="s">
        <v>4658</v>
      </c>
      <c r="F2746">
        <v>10</v>
      </c>
      <c r="G2746">
        <v>10</v>
      </c>
      <c r="H2746">
        <v>40</v>
      </c>
      <c r="I2746">
        <v>20</v>
      </c>
      <c r="J2746">
        <v>20</v>
      </c>
      <c r="K2746">
        <v>87</v>
      </c>
      <c r="L2746">
        <v>82</v>
      </c>
      <c r="M2746">
        <v>80</v>
      </c>
      <c r="N2746">
        <v>2</v>
      </c>
      <c r="O2746">
        <v>1</v>
      </c>
      <c r="P2746">
        <v>10.81814236</v>
      </c>
      <c r="Q2746">
        <v>1211</v>
      </c>
      <c r="R2746">
        <v>176000</v>
      </c>
      <c r="S2746">
        <v>25961</v>
      </c>
      <c r="T2746">
        <v>0.14750568181818099</v>
      </c>
      <c r="U2746">
        <v>0</v>
      </c>
    </row>
    <row r="2747" spans="1:21" x14ac:dyDescent="0.4">
      <c r="A2747">
        <v>2745</v>
      </c>
      <c r="B2747" t="s">
        <v>12074</v>
      </c>
      <c r="C2747" s="1">
        <v>45078</v>
      </c>
      <c r="D2747" t="s">
        <v>4659</v>
      </c>
      <c r="E2747" t="s">
        <v>4660</v>
      </c>
      <c r="F2747">
        <v>10</v>
      </c>
      <c r="G2747">
        <v>10</v>
      </c>
      <c r="H2747">
        <v>30</v>
      </c>
      <c r="I2747">
        <v>20</v>
      </c>
      <c r="J2747">
        <v>10</v>
      </c>
      <c r="K2747">
        <v>20</v>
      </c>
      <c r="L2747">
        <v>18</v>
      </c>
      <c r="M2747">
        <v>16</v>
      </c>
      <c r="N2747">
        <v>1</v>
      </c>
      <c r="O2747">
        <v>2</v>
      </c>
      <c r="P2747">
        <v>5.7004123260000004</v>
      </c>
      <c r="Q2747">
        <v>1492</v>
      </c>
      <c r="R2747">
        <v>176000</v>
      </c>
      <c r="S2747">
        <v>131974</v>
      </c>
      <c r="T2747">
        <v>0.74985227272727195</v>
      </c>
      <c r="U2747">
        <v>1</v>
      </c>
    </row>
    <row r="2748" spans="1:21" x14ac:dyDescent="0.4">
      <c r="A2748">
        <v>2746</v>
      </c>
      <c r="B2748" t="s">
        <v>12074</v>
      </c>
      <c r="C2748" s="1">
        <v>45078</v>
      </c>
      <c r="D2748" t="s">
        <v>4661</v>
      </c>
      <c r="E2748" t="s">
        <v>4662</v>
      </c>
      <c r="F2748">
        <v>10</v>
      </c>
      <c r="G2748">
        <v>20</v>
      </c>
      <c r="H2748">
        <v>20</v>
      </c>
      <c r="I2748">
        <v>10</v>
      </c>
      <c r="J2748">
        <v>10</v>
      </c>
      <c r="K2748">
        <v>22</v>
      </c>
      <c r="L2748">
        <v>19</v>
      </c>
      <c r="M2748">
        <v>22</v>
      </c>
      <c r="N2748">
        <v>2</v>
      </c>
      <c r="O2748">
        <v>1</v>
      </c>
      <c r="P2748">
        <v>9.1399739580000006</v>
      </c>
      <c r="Q2748">
        <v>939</v>
      </c>
      <c r="R2748">
        <v>176000</v>
      </c>
      <c r="S2748">
        <v>88011</v>
      </c>
      <c r="T2748">
        <v>0.50006249999999997</v>
      </c>
      <c r="U2748">
        <v>1</v>
      </c>
    </row>
    <row r="2749" spans="1:21" x14ac:dyDescent="0.4">
      <c r="A2749">
        <v>2747</v>
      </c>
      <c r="B2749" t="s">
        <v>12074</v>
      </c>
      <c r="C2749" s="1">
        <v>45047</v>
      </c>
      <c r="D2749" t="s">
        <v>4663</v>
      </c>
      <c r="E2749" t="s">
        <v>4664</v>
      </c>
      <c r="F2749">
        <v>10</v>
      </c>
      <c r="G2749">
        <v>20</v>
      </c>
      <c r="H2749">
        <v>40</v>
      </c>
      <c r="I2749">
        <v>10</v>
      </c>
      <c r="J2749">
        <v>20</v>
      </c>
      <c r="K2749">
        <v>114</v>
      </c>
      <c r="L2749">
        <v>70</v>
      </c>
      <c r="M2749">
        <v>25</v>
      </c>
      <c r="N2749">
        <v>2</v>
      </c>
      <c r="O2749">
        <v>1</v>
      </c>
      <c r="P2749">
        <v>8.2200520830000006</v>
      </c>
      <c r="Q2749">
        <v>1153</v>
      </c>
      <c r="R2749">
        <v>173000</v>
      </c>
      <c r="S2749">
        <v>43072</v>
      </c>
      <c r="T2749">
        <v>0.248971098265895</v>
      </c>
      <c r="U2749">
        <v>0</v>
      </c>
    </row>
    <row r="2750" spans="1:21" x14ac:dyDescent="0.4">
      <c r="A2750">
        <v>2748</v>
      </c>
      <c r="B2750" t="s">
        <v>12074</v>
      </c>
      <c r="C2750" s="1">
        <v>45047</v>
      </c>
      <c r="D2750" t="s">
        <v>4665</v>
      </c>
      <c r="E2750" t="s">
        <v>4666</v>
      </c>
      <c r="F2750">
        <v>10</v>
      </c>
      <c r="G2750">
        <v>10</v>
      </c>
      <c r="H2750">
        <v>10</v>
      </c>
      <c r="I2750">
        <v>10</v>
      </c>
      <c r="J2750">
        <v>10</v>
      </c>
      <c r="K2750">
        <v>26</v>
      </c>
      <c r="L2750">
        <v>17</v>
      </c>
      <c r="M2750">
        <v>19</v>
      </c>
      <c r="N2750">
        <v>0</v>
      </c>
      <c r="O2750">
        <v>1</v>
      </c>
      <c r="P2750">
        <v>10.900065100000001</v>
      </c>
      <c r="Q2750">
        <v>1322</v>
      </c>
      <c r="R2750">
        <v>173000</v>
      </c>
      <c r="S2750">
        <v>400272</v>
      </c>
      <c r="T2750">
        <v>2.3137109826589501</v>
      </c>
      <c r="U2750">
        <v>2</v>
      </c>
    </row>
    <row r="2751" spans="1:21" x14ac:dyDescent="0.4">
      <c r="A2751">
        <v>2749</v>
      </c>
      <c r="B2751" t="s">
        <v>12074</v>
      </c>
      <c r="C2751" s="1">
        <v>45047</v>
      </c>
      <c r="D2751" t="s">
        <v>4667</v>
      </c>
      <c r="E2751" t="s">
        <v>4668</v>
      </c>
      <c r="F2751">
        <v>20</v>
      </c>
      <c r="G2751">
        <v>20</v>
      </c>
      <c r="H2751">
        <v>40</v>
      </c>
      <c r="I2751">
        <v>20</v>
      </c>
      <c r="J2751">
        <v>20</v>
      </c>
      <c r="K2751">
        <v>104</v>
      </c>
      <c r="L2751">
        <v>90</v>
      </c>
      <c r="M2751">
        <v>75</v>
      </c>
      <c r="N2751">
        <v>0</v>
      </c>
      <c r="O2751">
        <v>1</v>
      </c>
      <c r="P2751">
        <v>12.4296875</v>
      </c>
      <c r="Q2751">
        <v>1666</v>
      </c>
      <c r="R2751">
        <v>173000</v>
      </c>
      <c r="S2751">
        <v>92717</v>
      </c>
      <c r="T2751">
        <v>0.53593641618497101</v>
      </c>
      <c r="U2751">
        <v>1</v>
      </c>
    </row>
    <row r="2752" spans="1:21" x14ac:dyDescent="0.4">
      <c r="A2752">
        <v>2750</v>
      </c>
      <c r="B2752" t="s">
        <v>12074</v>
      </c>
      <c r="C2752" s="1">
        <v>45047</v>
      </c>
      <c r="D2752" t="s">
        <v>4669</v>
      </c>
      <c r="E2752" t="s">
        <v>4670</v>
      </c>
      <c r="F2752">
        <v>10</v>
      </c>
      <c r="G2752">
        <v>20</v>
      </c>
      <c r="H2752">
        <v>10</v>
      </c>
      <c r="I2752">
        <v>10</v>
      </c>
      <c r="J2752">
        <v>20</v>
      </c>
      <c r="K2752">
        <v>173</v>
      </c>
      <c r="L2752">
        <v>206</v>
      </c>
      <c r="M2752">
        <v>234</v>
      </c>
      <c r="N2752">
        <v>0</v>
      </c>
      <c r="O2752">
        <v>1</v>
      </c>
      <c r="P2752">
        <v>7.9972873260000004</v>
      </c>
      <c r="Q2752">
        <v>1284</v>
      </c>
      <c r="R2752">
        <v>173000</v>
      </c>
      <c r="S2752">
        <v>147039</v>
      </c>
      <c r="T2752">
        <v>0.84993641618497096</v>
      </c>
      <c r="U2752">
        <v>1</v>
      </c>
    </row>
    <row r="2753" spans="1:21" x14ac:dyDescent="0.4">
      <c r="A2753">
        <v>2751</v>
      </c>
      <c r="B2753" t="s">
        <v>12074</v>
      </c>
      <c r="C2753" s="1">
        <v>45047</v>
      </c>
      <c r="D2753" t="s">
        <v>4671</v>
      </c>
      <c r="F2753">
        <v>10</v>
      </c>
      <c r="G2753">
        <v>10</v>
      </c>
      <c r="H2753">
        <v>10</v>
      </c>
      <c r="I2753">
        <v>10</v>
      </c>
      <c r="J2753">
        <v>10</v>
      </c>
      <c r="K2753">
        <v>22</v>
      </c>
      <c r="L2753">
        <v>17</v>
      </c>
      <c r="M2753">
        <v>20</v>
      </c>
      <c r="N2753">
        <v>0</v>
      </c>
      <c r="O2753">
        <v>2</v>
      </c>
      <c r="P2753">
        <v>0</v>
      </c>
      <c r="Q2753">
        <v>1531</v>
      </c>
      <c r="R2753">
        <v>173000</v>
      </c>
      <c r="S2753">
        <v>43013</v>
      </c>
      <c r="T2753">
        <v>0.248630057803468</v>
      </c>
      <c r="U2753">
        <v>0</v>
      </c>
    </row>
    <row r="2754" spans="1:21" x14ac:dyDescent="0.4">
      <c r="A2754">
        <v>2752</v>
      </c>
      <c r="B2754" t="s">
        <v>12074</v>
      </c>
      <c r="C2754" s="1">
        <v>45047</v>
      </c>
      <c r="D2754" t="s">
        <v>4672</v>
      </c>
      <c r="E2754" t="s">
        <v>4673</v>
      </c>
      <c r="F2754">
        <v>10</v>
      </c>
      <c r="G2754">
        <v>10</v>
      </c>
      <c r="H2754">
        <v>40</v>
      </c>
      <c r="I2754">
        <v>20</v>
      </c>
      <c r="J2754">
        <v>20</v>
      </c>
      <c r="K2754">
        <v>24</v>
      </c>
      <c r="L2754">
        <v>17</v>
      </c>
      <c r="M2754">
        <v>12</v>
      </c>
      <c r="N2754">
        <v>1</v>
      </c>
      <c r="O2754">
        <v>2</v>
      </c>
      <c r="P2754">
        <v>12.25759549</v>
      </c>
      <c r="Q2754">
        <v>1560</v>
      </c>
      <c r="R2754">
        <v>173000</v>
      </c>
      <c r="S2754">
        <v>118324</v>
      </c>
      <c r="T2754">
        <v>0.68395375722543295</v>
      </c>
      <c r="U2754">
        <v>1</v>
      </c>
    </row>
    <row r="2755" spans="1:21" x14ac:dyDescent="0.4">
      <c r="A2755">
        <v>2753</v>
      </c>
      <c r="B2755" t="s">
        <v>12074</v>
      </c>
      <c r="C2755" s="1">
        <v>45047</v>
      </c>
      <c r="D2755" t="s">
        <v>4674</v>
      </c>
      <c r="F2755">
        <v>20</v>
      </c>
      <c r="G2755">
        <v>10</v>
      </c>
      <c r="H2755">
        <v>10</v>
      </c>
      <c r="I2755">
        <v>10</v>
      </c>
      <c r="J2755">
        <v>10</v>
      </c>
      <c r="K2755">
        <v>24</v>
      </c>
      <c r="L2755">
        <v>23</v>
      </c>
      <c r="M2755">
        <v>21</v>
      </c>
      <c r="N2755">
        <v>0</v>
      </c>
      <c r="O2755">
        <v>2</v>
      </c>
      <c r="P2755">
        <v>0</v>
      </c>
      <c r="Q2755">
        <v>1271</v>
      </c>
      <c r="R2755">
        <v>173000</v>
      </c>
      <c r="S2755">
        <v>80944</v>
      </c>
      <c r="T2755">
        <v>0.46788439306358298</v>
      </c>
      <c r="U2755">
        <v>1</v>
      </c>
    </row>
    <row r="2756" spans="1:21" x14ac:dyDescent="0.4">
      <c r="A2756">
        <v>2754</v>
      </c>
      <c r="B2756" t="s">
        <v>12074</v>
      </c>
      <c r="C2756" s="1">
        <v>45047</v>
      </c>
      <c r="D2756" t="s">
        <v>4675</v>
      </c>
      <c r="E2756" t="s">
        <v>4676</v>
      </c>
      <c r="F2756">
        <v>20</v>
      </c>
      <c r="G2756">
        <v>10</v>
      </c>
      <c r="H2756">
        <v>30</v>
      </c>
      <c r="I2756">
        <v>20</v>
      </c>
      <c r="J2756">
        <v>20</v>
      </c>
      <c r="K2756">
        <v>28</v>
      </c>
      <c r="L2756">
        <v>20</v>
      </c>
      <c r="M2756">
        <v>13</v>
      </c>
      <c r="N2756">
        <v>1</v>
      </c>
      <c r="O2756">
        <v>1</v>
      </c>
      <c r="P2756">
        <v>7.961914063</v>
      </c>
      <c r="Q2756">
        <v>1504</v>
      </c>
      <c r="R2756">
        <v>173000</v>
      </c>
      <c r="S2756">
        <v>34799</v>
      </c>
      <c r="T2756">
        <v>0.201150289017341</v>
      </c>
      <c r="U2756">
        <v>0</v>
      </c>
    </row>
    <row r="2757" spans="1:21" x14ac:dyDescent="0.4">
      <c r="A2757">
        <v>2755</v>
      </c>
      <c r="B2757" t="s">
        <v>12074</v>
      </c>
      <c r="C2757" s="1">
        <v>45047</v>
      </c>
      <c r="D2757" t="s">
        <v>4677</v>
      </c>
      <c r="F2757">
        <v>10</v>
      </c>
      <c r="G2757">
        <v>20</v>
      </c>
      <c r="H2757">
        <v>10</v>
      </c>
      <c r="I2757">
        <v>20</v>
      </c>
      <c r="J2757">
        <v>10</v>
      </c>
      <c r="K2757">
        <v>27</v>
      </c>
      <c r="L2757">
        <v>24</v>
      </c>
      <c r="M2757">
        <v>21</v>
      </c>
      <c r="N2757">
        <v>0</v>
      </c>
      <c r="O2757">
        <v>1</v>
      </c>
      <c r="P2757">
        <v>0</v>
      </c>
      <c r="Q2757">
        <v>1518</v>
      </c>
      <c r="R2757">
        <v>173000</v>
      </c>
      <c r="S2757">
        <v>122182</v>
      </c>
      <c r="T2757">
        <v>0.70625433526011505</v>
      </c>
      <c r="U2757">
        <v>1</v>
      </c>
    </row>
    <row r="2758" spans="1:21" x14ac:dyDescent="0.4">
      <c r="A2758">
        <v>2756</v>
      </c>
      <c r="B2758" t="s">
        <v>12074</v>
      </c>
      <c r="C2758" s="1">
        <v>45017</v>
      </c>
      <c r="D2758" t="s">
        <v>4678</v>
      </c>
      <c r="F2758">
        <v>30</v>
      </c>
      <c r="G2758">
        <v>20</v>
      </c>
      <c r="H2758">
        <v>10</v>
      </c>
      <c r="I2758">
        <v>20</v>
      </c>
      <c r="J2758">
        <v>50</v>
      </c>
      <c r="K2758">
        <v>184</v>
      </c>
      <c r="L2758">
        <v>160</v>
      </c>
      <c r="M2758">
        <v>69</v>
      </c>
      <c r="N2758">
        <v>0</v>
      </c>
      <c r="O2758">
        <v>2</v>
      </c>
      <c r="P2758">
        <v>0</v>
      </c>
      <c r="Q2758">
        <v>1158</v>
      </c>
      <c r="R2758">
        <v>168000</v>
      </c>
      <c r="S2758">
        <v>84168</v>
      </c>
      <c r="T2758">
        <v>0.501</v>
      </c>
      <c r="U2758">
        <v>1</v>
      </c>
    </row>
    <row r="2759" spans="1:21" x14ac:dyDescent="0.4">
      <c r="A2759">
        <v>2757</v>
      </c>
      <c r="B2759" t="s">
        <v>12074</v>
      </c>
      <c r="C2759" s="1">
        <v>45017</v>
      </c>
      <c r="D2759" t="s">
        <v>4679</v>
      </c>
      <c r="E2759" t="s">
        <v>4680</v>
      </c>
      <c r="F2759">
        <v>10</v>
      </c>
      <c r="G2759">
        <v>20</v>
      </c>
      <c r="H2759">
        <v>10</v>
      </c>
      <c r="I2759">
        <v>10</v>
      </c>
      <c r="J2759">
        <v>10</v>
      </c>
      <c r="K2759">
        <v>20</v>
      </c>
      <c r="L2759">
        <v>21</v>
      </c>
      <c r="M2759">
        <v>19</v>
      </c>
      <c r="N2759">
        <v>2</v>
      </c>
      <c r="O2759">
        <v>1</v>
      </c>
      <c r="P2759">
        <v>11.722005210000001</v>
      </c>
      <c r="Q2759">
        <v>1304</v>
      </c>
      <c r="R2759">
        <v>168000</v>
      </c>
      <c r="S2759">
        <v>434199</v>
      </c>
      <c r="T2759">
        <v>2.58451785714285</v>
      </c>
      <c r="U2759">
        <v>2</v>
      </c>
    </row>
    <row r="2760" spans="1:21" x14ac:dyDescent="0.4">
      <c r="A2760">
        <v>2758</v>
      </c>
      <c r="B2760" t="s">
        <v>12074</v>
      </c>
      <c r="C2760" s="1">
        <v>45017</v>
      </c>
      <c r="D2760" t="s">
        <v>4681</v>
      </c>
      <c r="F2760">
        <v>20</v>
      </c>
      <c r="G2760">
        <v>20</v>
      </c>
      <c r="H2760">
        <v>10</v>
      </c>
      <c r="I2760">
        <v>20</v>
      </c>
      <c r="J2760">
        <v>20</v>
      </c>
      <c r="K2760">
        <v>27</v>
      </c>
      <c r="L2760">
        <v>29</v>
      </c>
      <c r="M2760">
        <v>25</v>
      </c>
      <c r="N2760">
        <v>0</v>
      </c>
      <c r="O2760">
        <v>1</v>
      </c>
      <c r="P2760">
        <v>0</v>
      </c>
      <c r="Q2760">
        <v>1079</v>
      </c>
      <c r="R2760">
        <v>168000</v>
      </c>
      <c r="S2760">
        <v>66368</v>
      </c>
      <c r="T2760">
        <v>0.39504761904761898</v>
      </c>
      <c r="U2760">
        <v>1</v>
      </c>
    </row>
    <row r="2761" spans="1:21" x14ac:dyDescent="0.4">
      <c r="A2761">
        <v>2759</v>
      </c>
      <c r="B2761" t="s">
        <v>12074</v>
      </c>
      <c r="C2761" s="1">
        <v>45017</v>
      </c>
      <c r="D2761" t="s">
        <v>4682</v>
      </c>
      <c r="E2761" t="s">
        <v>4683</v>
      </c>
      <c r="F2761">
        <v>20</v>
      </c>
      <c r="G2761">
        <v>20</v>
      </c>
      <c r="H2761">
        <v>10</v>
      </c>
      <c r="I2761">
        <v>10</v>
      </c>
      <c r="J2761">
        <v>40</v>
      </c>
      <c r="K2761">
        <v>155</v>
      </c>
      <c r="L2761">
        <v>101</v>
      </c>
      <c r="M2761">
        <v>22</v>
      </c>
      <c r="N2761">
        <v>2</v>
      </c>
      <c r="O2761">
        <v>2</v>
      </c>
      <c r="P2761">
        <v>11.25651042</v>
      </c>
      <c r="Q2761">
        <v>1467</v>
      </c>
      <c r="R2761">
        <v>168000</v>
      </c>
      <c r="S2761">
        <v>436815</v>
      </c>
      <c r="T2761">
        <v>2.6000892857142799</v>
      </c>
      <c r="U2761">
        <v>2</v>
      </c>
    </row>
    <row r="2762" spans="1:21" x14ac:dyDescent="0.4">
      <c r="A2762">
        <v>2760</v>
      </c>
      <c r="B2762" t="s">
        <v>12074</v>
      </c>
      <c r="C2762" s="1">
        <v>45017</v>
      </c>
      <c r="D2762" t="s">
        <v>4684</v>
      </c>
      <c r="E2762" t="s">
        <v>4685</v>
      </c>
      <c r="F2762">
        <v>30</v>
      </c>
      <c r="G2762">
        <v>20</v>
      </c>
      <c r="H2762">
        <v>10</v>
      </c>
      <c r="I2762">
        <v>20</v>
      </c>
      <c r="J2762">
        <v>40</v>
      </c>
      <c r="K2762">
        <v>197</v>
      </c>
      <c r="L2762">
        <v>194</v>
      </c>
      <c r="M2762">
        <v>194</v>
      </c>
      <c r="N2762">
        <v>2</v>
      </c>
      <c r="O2762">
        <v>1</v>
      </c>
      <c r="P2762">
        <v>10.90928819</v>
      </c>
      <c r="Q2762">
        <v>1400</v>
      </c>
      <c r="R2762">
        <v>168000</v>
      </c>
      <c r="S2762">
        <v>76953</v>
      </c>
      <c r="T2762">
        <v>0.458053571428571</v>
      </c>
      <c r="U2762">
        <v>1</v>
      </c>
    </row>
    <row r="2763" spans="1:21" x14ac:dyDescent="0.4">
      <c r="A2763">
        <v>2761</v>
      </c>
      <c r="B2763" t="s">
        <v>12074</v>
      </c>
      <c r="C2763" s="1">
        <v>45017</v>
      </c>
      <c r="D2763" t="s">
        <v>4686</v>
      </c>
      <c r="E2763" t="s">
        <v>4687</v>
      </c>
      <c r="F2763">
        <v>10</v>
      </c>
      <c r="G2763">
        <v>20</v>
      </c>
      <c r="H2763">
        <v>20</v>
      </c>
      <c r="I2763">
        <v>10</v>
      </c>
      <c r="J2763">
        <v>30</v>
      </c>
      <c r="K2763">
        <v>25</v>
      </c>
      <c r="L2763">
        <v>19</v>
      </c>
      <c r="M2763">
        <v>16</v>
      </c>
      <c r="N2763">
        <v>2</v>
      </c>
      <c r="O2763">
        <v>1</v>
      </c>
      <c r="P2763">
        <v>8.314453125</v>
      </c>
      <c r="Q2763">
        <v>1393</v>
      </c>
      <c r="R2763">
        <v>168000</v>
      </c>
      <c r="S2763">
        <v>234330</v>
      </c>
      <c r="T2763">
        <v>1.39482142857142</v>
      </c>
      <c r="U2763">
        <v>2</v>
      </c>
    </row>
    <row r="2764" spans="1:21" x14ac:dyDescent="0.4">
      <c r="A2764">
        <v>2762</v>
      </c>
      <c r="B2764" t="s">
        <v>12074</v>
      </c>
      <c r="C2764" s="1">
        <v>45017</v>
      </c>
      <c r="D2764" t="s">
        <v>4688</v>
      </c>
      <c r="E2764" t="s">
        <v>4689</v>
      </c>
      <c r="F2764">
        <v>20</v>
      </c>
      <c r="G2764">
        <v>20</v>
      </c>
      <c r="H2764">
        <v>30</v>
      </c>
      <c r="I2764">
        <v>20</v>
      </c>
      <c r="J2764">
        <v>30</v>
      </c>
      <c r="K2764">
        <v>44</v>
      </c>
      <c r="L2764">
        <v>48</v>
      </c>
      <c r="M2764">
        <v>54</v>
      </c>
      <c r="N2764">
        <v>2</v>
      </c>
      <c r="O2764">
        <v>1</v>
      </c>
      <c r="P2764">
        <v>12.5</v>
      </c>
      <c r="Q2764">
        <v>1410</v>
      </c>
      <c r="R2764">
        <v>168000</v>
      </c>
      <c r="S2764">
        <v>240542</v>
      </c>
      <c r="T2764">
        <v>1.43179761904761</v>
      </c>
      <c r="U2764">
        <v>2</v>
      </c>
    </row>
    <row r="2765" spans="1:21" x14ac:dyDescent="0.4">
      <c r="A2765">
        <v>2763</v>
      </c>
      <c r="B2765" t="s">
        <v>12074</v>
      </c>
      <c r="C2765" s="1">
        <v>45017</v>
      </c>
      <c r="D2765" t="s">
        <v>4690</v>
      </c>
      <c r="F2765">
        <v>10</v>
      </c>
      <c r="G2765">
        <v>10</v>
      </c>
      <c r="H2765">
        <v>10</v>
      </c>
      <c r="I2765">
        <v>10</v>
      </c>
      <c r="J2765">
        <v>10</v>
      </c>
      <c r="K2765">
        <v>29</v>
      </c>
      <c r="L2765">
        <v>21</v>
      </c>
      <c r="M2765">
        <v>17</v>
      </c>
      <c r="N2765">
        <v>0</v>
      </c>
      <c r="O2765">
        <v>1</v>
      </c>
      <c r="P2765">
        <v>0</v>
      </c>
      <c r="Q2765">
        <v>2244</v>
      </c>
      <c r="R2765">
        <v>168000</v>
      </c>
      <c r="S2765">
        <v>173048</v>
      </c>
      <c r="T2765">
        <v>1.03004761904761</v>
      </c>
      <c r="U2765">
        <v>1</v>
      </c>
    </row>
    <row r="2766" spans="1:21" x14ac:dyDescent="0.4">
      <c r="A2766">
        <v>2764</v>
      </c>
      <c r="B2766" t="s">
        <v>12074</v>
      </c>
      <c r="C2766" s="1">
        <v>45017</v>
      </c>
      <c r="D2766" t="s">
        <v>4691</v>
      </c>
      <c r="E2766" t="s">
        <v>4692</v>
      </c>
      <c r="F2766">
        <v>10</v>
      </c>
      <c r="G2766">
        <v>10</v>
      </c>
      <c r="H2766">
        <v>40</v>
      </c>
      <c r="I2766">
        <v>10</v>
      </c>
      <c r="J2766">
        <v>10</v>
      </c>
      <c r="K2766">
        <v>125</v>
      </c>
      <c r="L2766">
        <v>77</v>
      </c>
      <c r="M2766">
        <v>30</v>
      </c>
      <c r="N2766">
        <v>2</v>
      </c>
      <c r="O2766">
        <v>0</v>
      </c>
      <c r="P2766">
        <v>17.752821180000002</v>
      </c>
      <c r="Q2766">
        <v>1614</v>
      </c>
      <c r="R2766">
        <v>168000</v>
      </c>
      <c r="S2766">
        <v>287459</v>
      </c>
      <c r="T2766">
        <v>1.71106547619047</v>
      </c>
      <c r="U2766">
        <v>2</v>
      </c>
    </row>
    <row r="2767" spans="1:21" x14ac:dyDescent="0.4">
      <c r="A2767">
        <v>2765</v>
      </c>
      <c r="B2767" t="s">
        <v>12074</v>
      </c>
      <c r="C2767" s="1">
        <v>45017</v>
      </c>
      <c r="D2767" t="s">
        <v>4693</v>
      </c>
      <c r="F2767">
        <v>40</v>
      </c>
      <c r="G2767">
        <v>10</v>
      </c>
      <c r="H2767">
        <v>10</v>
      </c>
      <c r="I2767">
        <v>20</v>
      </c>
      <c r="J2767">
        <v>40</v>
      </c>
      <c r="K2767">
        <v>246</v>
      </c>
      <c r="L2767">
        <v>238</v>
      </c>
      <c r="M2767">
        <v>237</v>
      </c>
      <c r="N2767">
        <v>0</v>
      </c>
      <c r="O2767">
        <v>1</v>
      </c>
      <c r="P2767">
        <v>0</v>
      </c>
      <c r="Q2767">
        <v>1965</v>
      </c>
      <c r="R2767">
        <v>168000</v>
      </c>
      <c r="S2767">
        <v>118391</v>
      </c>
      <c r="T2767">
        <v>0.70470833333333305</v>
      </c>
      <c r="U2767">
        <v>1</v>
      </c>
    </row>
    <row r="2768" spans="1:21" x14ac:dyDescent="0.4">
      <c r="A2768">
        <v>2766</v>
      </c>
      <c r="B2768" t="s">
        <v>12074</v>
      </c>
      <c r="C2768" s="1">
        <v>45017</v>
      </c>
      <c r="D2768" t="s">
        <v>4694</v>
      </c>
      <c r="E2768" t="s">
        <v>4695</v>
      </c>
      <c r="F2768">
        <v>10</v>
      </c>
      <c r="G2768">
        <v>10</v>
      </c>
      <c r="H2768">
        <v>20</v>
      </c>
      <c r="I2768">
        <v>20</v>
      </c>
      <c r="J2768">
        <v>10</v>
      </c>
      <c r="K2768">
        <v>41</v>
      </c>
      <c r="L2768">
        <v>63</v>
      </c>
      <c r="M2768">
        <v>78</v>
      </c>
      <c r="N2768">
        <v>1</v>
      </c>
      <c r="O2768">
        <v>1</v>
      </c>
      <c r="P2768">
        <v>0</v>
      </c>
      <c r="Q2768">
        <v>1983</v>
      </c>
      <c r="R2768">
        <v>168000</v>
      </c>
      <c r="S2768">
        <v>35146</v>
      </c>
      <c r="T2768">
        <v>0.20920238095238</v>
      </c>
      <c r="U2768">
        <v>0</v>
      </c>
    </row>
    <row r="2769" spans="1:21" x14ac:dyDescent="0.4">
      <c r="A2769">
        <v>2767</v>
      </c>
      <c r="B2769" t="s">
        <v>12074</v>
      </c>
      <c r="C2769" s="1">
        <v>44986</v>
      </c>
      <c r="D2769" t="s">
        <v>4696</v>
      </c>
      <c r="F2769">
        <v>20</v>
      </c>
      <c r="G2769">
        <v>20</v>
      </c>
      <c r="H2769">
        <v>10</v>
      </c>
      <c r="I2769">
        <v>20</v>
      </c>
      <c r="J2769">
        <v>20</v>
      </c>
      <c r="K2769">
        <v>19</v>
      </c>
      <c r="L2769">
        <v>11</v>
      </c>
      <c r="M2769">
        <v>3</v>
      </c>
      <c r="N2769">
        <v>0</v>
      </c>
      <c r="O2769">
        <v>1</v>
      </c>
      <c r="P2769">
        <v>0</v>
      </c>
      <c r="Q2769">
        <v>827</v>
      </c>
      <c r="R2769">
        <v>164000</v>
      </c>
      <c r="S2769">
        <v>280245</v>
      </c>
      <c r="T2769">
        <v>1.70881097560975</v>
      </c>
      <c r="U2769">
        <v>2</v>
      </c>
    </row>
    <row r="2770" spans="1:21" x14ac:dyDescent="0.4">
      <c r="A2770">
        <v>2768</v>
      </c>
      <c r="B2770" t="s">
        <v>12074</v>
      </c>
      <c r="C2770" s="1">
        <v>44986</v>
      </c>
      <c r="D2770" t="s">
        <v>4697</v>
      </c>
      <c r="E2770" t="s">
        <v>4698</v>
      </c>
      <c r="F2770">
        <v>10</v>
      </c>
      <c r="G2770">
        <v>20</v>
      </c>
      <c r="H2770">
        <v>10</v>
      </c>
      <c r="I2770">
        <v>20</v>
      </c>
      <c r="J2770">
        <v>20</v>
      </c>
      <c r="K2770">
        <v>22</v>
      </c>
      <c r="L2770">
        <v>15</v>
      </c>
      <c r="M2770">
        <v>12</v>
      </c>
      <c r="N2770">
        <v>0</v>
      </c>
      <c r="O2770">
        <v>1</v>
      </c>
      <c r="P2770">
        <v>7.6023220489999996</v>
      </c>
      <c r="Q2770">
        <v>1373</v>
      </c>
      <c r="R2770">
        <v>164000</v>
      </c>
      <c r="S2770">
        <v>105043</v>
      </c>
      <c r="T2770">
        <v>0.64050609756097499</v>
      </c>
      <c r="U2770">
        <v>1</v>
      </c>
    </row>
    <row r="2771" spans="1:21" x14ac:dyDescent="0.4">
      <c r="A2771">
        <v>2769</v>
      </c>
      <c r="B2771" t="s">
        <v>12074</v>
      </c>
      <c r="C2771" s="1">
        <v>44986</v>
      </c>
      <c r="D2771" t="s">
        <v>4699</v>
      </c>
      <c r="E2771" t="s">
        <v>4700</v>
      </c>
      <c r="F2771">
        <v>10</v>
      </c>
      <c r="G2771">
        <v>20</v>
      </c>
      <c r="H2771">
        <v>40</v>
      </c>
      <c r="I2771">
        <v>20</v>
      </c>
      <c r="J2771">
        <v>10</v>
      </c>
      <c r="K2771">
        <v>238</v>
      </c>
      <c r="L2771">
        <v>231</v>
      </c>
      <c r="M2771">
        <v>231</v>
      </c>
      <c r="N2771">
        <v>2</v>
      </c>
      <c r="O2771">
        <v>1</v>
      </c>
      <c r="P2771">
        <v>4.1228298609999996</v>
      </c>
      <c r="Q2771">
        <v>1348</v>
      </c>
      <c r="R2771">
        <v>164000</v>
      </c>
      <c r="S2771">
        <v>61764</v>
      </c>
      <c r="T2771">
        <v>0.37660975609756098</v>
      </c>
      <c r="U2771">
        <v>0</v>
      </c>
    </row>
    <row r="2772" spans="1:21" x14ac:dyDescent="0.4">
      <c r="A2772">
        <v>2770</v>
      </c>
      <c r="B2772" t="s">
        <v>12074</v>
      </c>
      <c r="C2772" s="1">
        <v>44986</v>
      </c>
      <c r="D2772" t="s">
        <v>4701</v>
      </c>
      <c r="E2772" t="s">
        <v>4702</v>
      </c>
      <c r="F2772">
        <v>20</v>
      </c>
      <c r="G2772">
        <v>20</v>
      </c>
      <c r="H2772">
        <v>20</v>
      </c>
      <c r="I2772">
        <v>20</v>
      </c>
      <c r="J2772">
        <v>30</v>
      </c>
      <c r="K2772">
        <v>18</v>
      </c>
      <c r="L2772">
        <v>11</v>
      </c>
      <c r="M2772">
        <v>7</v>
      </c>
      <c r="N2772">
        <v>0</v>
      </c>
      <c r="O2772">
        <v>2</v>
      </c>
      <c r="P2772">
        <v>12.54210069</v>
      </c>
      <c r="Q2772">
        <v>1464</v>
      </c>
      <c r="R2772">
        <v>164000</v>
      </c>
      <c r="S2772">
        <v>238704</v>
      </c>
      <c r="T2772">
        <v>1.4555121951219501</v>
      </c>
      <c r="U2772">
        <v>2</v>
      </c>
    </row>
    <row r="2773" spans="1:21" x14ac:dyDescent="0.4">
      <c r="A2773">
        <v>2771</v>
      </c>
      <c r="B2773" t="s">
        <v>12074</v>
      </c>
      <c r="C2773" s="1">
        <v>44986</v>
      </c>
      <c r="D2773" t="s">
        <v>4703</v>
      </c>
      <c r="E2773" t="s">
        <v>4704</v>
      </c>
      <c r="F2773">
        <v>10</v>
      </c>
      <c r="G2773">
        <v>20</v>
      </c>
      <c r="H2773">
        <v>20</v>
      </c>
      <c r="I2773">
        <v>10</v>
      </c>
      <c r="J2773">
        <v>10</v>
      </c>
      <c r="K2773">
        <v>28</v>
      </c>
      <c r="L2773">
        <v>18</v>
      </c>
      <c r="M2773">
        <v>16</v>
      </c>
      <c r="N2773">
        <v>2</v>
      </c>
      <c r="O2773">
        <v>2</v>
      </c>
      <c r="P2773">
        <v>9.2482638890000004</v>
      </c>
      <c r="Q2773">
        <v>1093</v>
      </c>
      <c r="R2773">
        <v>164000</v>
      </c>
      <c r="S2773">
        <v>126925</v>
      </c>
      <c r="T2773">
        <v>0.77393292682926795</v>
      </c>
      <c r="U2773">
        <v>1</v>
      </c>
    </row>
    <row r="2774" spans="1:21" x14ac:dyDescent="0.4">
      <c r="A2774">
        <v>2772</v>
      </c>
      <c r="B2774" t="s">
        <v>12074</v>
      </c>
      <c r="C2774" s="1">
        <v>44986</v>
      </c>
      <c r="D2774" t="s">
        <v>4705</v>
      </c>
      <c r="F2774">
        <v>10</v>
      </c>
      <c r="G2774">
        <v>10</v>
      </c>
      <c r="H2774">
        <v>10</v>
      </c>
      <c r="I2774">
        <v>20</v>
      </c>
      <c r="J2774">
        <v>20</v>
      </c>
      <c r="K2774">
        <v>6</v>
      </c>
      <c r="L2774">
        <v>11</v>
      </c>
      <c r="M2774">
        <v>6</v>
      </c>
      <c r="N2774">
        <v>0</v>
      </c>
      <c r="O2774">
        <v>1</v>
      </c>
      <c r="P2774">
        <v>0</v>
      </c>
      <c r="Q2774">
        <v>1187</v>
      </c>
      <c r="R2774">
        <v>164000</v>
      </c>
      <c r="S2774">
        <v>514831</v>
      </c>
      <c r="T2774">
        <v>3.1392134146341402</v>
      </c>
      <c r="U2774">
        <v>2</v>
      </c>
    </row>
    <row r="2775" spans="1:21" x14ac:dyDescent="0.4">
      <c r="A2775">
        <v>2773</v>
      </c>
      <c r="B2775" t="s">
        <v>12074</v>
      </c>
      <c r="C2775" s="1">
        <v>44986</v>
      </c>
      <c r="D2775" t="s">
        <v>4706</v>
      </c>
      <c r="E2775" t="s">
        <v>4707</v>
      </c>
      <c r="F2775">
        <v>30</v>
      </c>
      <c r="G2775">
        <v>20</v>
      </c>
      <c r="H2775">
        <v>20</v>
      </c>
      <c r="I2775">
        <v>10</v>
      </c>
      <c r="J2775">
        <v>30</v>
      </c>
      <c r="K2775">
        <v>219</v>
      </c>
      <c r="L2775">
        <v>187</v>
      </c>
      <c r="M2775">
        <v>202</v>
      </c>
      <c r="N2775">
        <v>0</v>
      </c>
      <c r="O2775">
        <v>1</v>
      </c>
      <c r="P2775">
        <v>9.7848307289999994</v>
      </c>
      <c r="Q2775">
        <v>1364</v>
      </c>
      <c r="R2775">
        <v>164000</v>
      </c>
      <c r="S2775">
        <v>84609</v>
      </c>
      <c r="T2775">
        <v>0.51590853658536495</v>
      </c>
      <c r="U2775">
        <v>1</v>
      </c>
    </row>
    <row r="2776" spans="1:21" x14ac:dyDescent="0.4">
      <c r="A2776">
        <v>2774</v>
      </c>
      <c r="B2776" t="s">
        <v>12074</v>
      </c>
      <c r="C2776" s="1">
        <v>44986</v>
      </c>
      <c r="D2776" t="s">
        <v>4708</v>
      </c>
      <c r="E2776" t="s">
        <v>4709</v>
      </c>
      <c r="F2776">
        <v>10</v>
      </c>
      <c r="G2776">
        <v>20</v>
      </c>
      <c r="H2776">
        <v>30</v>
      </c>
      <c r="I2776">
        <v>20</v>
      </c>
      <c r="J2776">
        <v>10</v>
      </c>
      <c r="K2776">
        <v>63</v>
      </c>
      <c r="L2776">
        <v>53</v>
      </c>
      <c r="M2776">
        <v>34</v>
      </c>
      <c r="N2776">
        <v>2</v>
      </c>
      <c r="O2776">
        <v>1</v>
      </c>
      <c r="P2776">
        <v>7.2645399309999998</v>
      </c>
      <c r="Q2776">
        <v>1471</v>
      </c>
      <c r="R2776">
        <v>164000</v>
      </c>
      <c r="S2776">
        <v>58019</v>
      </c>
      <c r="T2776">
        <v>0.353774390243902</v>
      </c>
      <c r="U2776">
        <v>0</v>
      </c>
    </row>
    <row r="2777" spans="1:21" x14ac:dyDescent="0.4">
      <c r="A2777">
        <v>2775</v>
      </c>
      <c r="B2777" t="s">
        <v>12074</v>
      </c>
      <c r="C2777" s="1">
        <v>44986</v>
      </c>
      <c r="D2777" t="s">
        <v>4710</v>
      </c>
      <c r="E2777" t="s">
        <v>4711</v>
      </c>
      <c r="F2777">
        <v>20</v>
      </c>
      <c r="G2777">
        <v>20</v>
      </c>
      <c r="H2777">
        <v>20</v>
      </c>
      <c r="I2777">
        <v>10</v>
      </c>
      <c r="J2777">
        <v>20</v>
      </c>
      <c r="K2777">
        <v>68</v>
      </c>
      <c r="L2777">
        <v>37</v>
      </c>
      <c r="M2777">
        <v>18</v>
      </c>
      <c r="N2777">
        <v>1</v>
      </c>
      <c r="O2777">
        <v>2</v>
      </c>
      <c r="P2777">
        <v>7.6287977429999998</v>
      </c>
      <c r="Q2777">
        <v>1030</v>
      </c>
      <c r="R2777">
        <v>164000</v>
      </c>
      <c r="S2777">
        <v>250710</v>
      </c>
      <c r="T2777">
        <v>1.52871951219512</v>
      </c>
      <c r="U2777">
        <v>2</v>
      </c>
    </row>
    <row r="2778" spans="1:21" x14ac:dyDescent="0.4">
      <c r="A2778">
        <v>2776</v>
      </c>
      <c r="B2778" t="s">
        <v>12074</v>
      </c>
      <c r="C2778" s="1">
        <v>44986</v>
      </c>
      <c r="D2778" t="s">
        <v>4712</v>
      </c>
      <c r="E2778" t="s">
        <v>4713</v>
      </c>
      <c r="F2778">
        <v>10</v>
      </c>
      <c r="G2778">
        <v>10</v>
      </c>
      <c r="H2778">
        <v>20</v>
      </c>
      <c r="I2778">
        <v>20</v>
      </c>
      <c r="J2778">
        <v>10</v>
      </c>
      <c r="K2778">
        <v>27</v>
      </c>
      <c r="L2778">
        <v>27</v>
      </c>
      <c r="M2778">
        <v>20</v>
      </c>
      <c r="N2778">
        <v>0</v>
      </c>
      <c r="O2778">
        <v>1</v>
      </c>
      <c r="P2778">
        <v>7.7866753470000001</v>
      </c>
      <c r="Q2778">
        <v>1349</v>
      </c>
      <c r="R2778">
        <v>164000</v>
      </c>
      <c r="S2778">
        <v>324407</v>
      </c>
      <c r="T2778">
        <v>1.97809146341463</v>
      </c>
      <c r="U2778">
        <v>2</v>
      </c>
    </row>
    <row r="2779" spans="1:21" x14ac:dyDescent="0.4">
      <c r="A2779">
        <v>2777</v>
      </c>
      <c r="B2779" t="s">
        <v>12074</v>
      </c>
      <c r="C2779" s="1">
        <v>44986</v>
      </c>
      <c r="D2779" t="s">
        <v>4714</v>
      </c>
      <c r="E2779" t="s">
        <v>4715</v>
      </c>
      <c r="F2779">
        <v>10</v>
      </c>
      <c r="G2779">
        <v>20</v>
      </c>
      <c r="H2779">
        <v>20</v>
      </c>
      <c r="I2779">
        <v>20</v>
      </c>
      <c r="J2779">
        <v>20</v>
      </c>
      <c r="K2779">
        <v>28</v>
      </c>
      <c r="L2779">
        <v>23</v>
      </c>
      <c r="M2779">
        <v>19</v>
      </c>
      <c r="N2779">
        <v>2</v>
      </c>
      <c r="O2779">
        <v>2</v>
      </c>
      <c r="P2779">
        <v>12.95388455</v>
      </c>
      <c r="Q2779">
        <v>1460</v>
      </c>
      <c r="R2779">
        <v>164000</v>
      </c>
      <c r="S2779">
        <v>806735</v>
      </c>
      <c r="T2779">
        <v>4.9191158536585302</v>
      </c>
      <c r="U2779">
        <v>3</v>
      </c>
    </row>
    <row r="2780" spans="1:21" x14ac:dyDescent="0.4">
      <c r="A2780">
        <v>2778</v>
      </c>
      <c r="B2780" t="s">
        <v>12074</v>
      </c>
      <c r="C2780" s="1">
        <v>44986</v>
      </c>
      <c r="D2780" t="s">
        <v>4716</v>
      </c>
      <c r="F2780">
        <v>10</v>
      </c>
      <c r="G2780">
        <v>10</v>
      </c>
      <c r="H2780">
        <v>20</v>
      </c>
      <c r="I2780">
        <v>20</v>
      </c>
      <c r="J2780">
        <v>10</v>
      </c>
      <c r="K2780">
        <v>163</v>
      </c>
      <c r="L2780">
        <v>156</v>
      </c>
      <c r="M2780">
        <v>151</v>
      </c>
      <c r="N2780">
        <v>0</v>
      </c>
      <c r="O2780">
        <v>1</v>
      </c>
      <c r="P2780">
        <v>0</v>
      </c>
      <c r="Q2780">
        <v>2205</v>
      </c>
      <c r="R2780">
        <v>164000</v>
      </c>
      <c r="S2780">
        <v>71221</v>
      </c>
      <c r="T2780">
        <v>0.43427439024390202</v>
      </c>
      <c r="U2780">
        <v>1</v>
      </c>
    </row>
    <row r="2781" spans="1:21" x14ac:dyDescent="0.4">
      <c r="A2781">
        <v>2779</v>
      </c>
      <c r="B2781" t="s">
        <v>12074</v>
      </c>
      <c r="C2781" s="1">
        <v>44958</v>
      </c>
      <c r="D2781" t="s">
        <v>4717</v>
      </c>
      <c r="E2781" t="s">
        <v>4718</v>
      </c>
      <c r="F2781">
        <v>20</v>
      </c>
      <c r="G2781">
        <v>20</v>
      </c>
      <c r="H2781">
        <v>40</v>
      </c>
      <c r="I2781">
        <v>20</v>
      </c>
      <c r="J2781">
        <v>30</v>
      </c>
      <c r="K2781">
        <v>72</v>
      </c>
      <c r="L2781">
        <v>41</v>
      </c>
      <c r="M2781">
        <v>28</v>
      </c>
      <c r="N2781">
        <v>0</v>
      </c>
      <c r="O2781">
        <v>1</v>
      </c>
      <c r="P2781">
        <v>12.959526909999999</v>
      </c>
      <c r="Q2781">
        <v>1995</v>
      </c>
      <c r="R2781">
        <v>159000</v>
      </c>
      <c r="S2781">
        <v>415595</v>
      </c>
      <c r="T2781">
        <v>2.6138050314465402</v>
      </c>
      <c r="U2781">
        <v>2</v>
      </c>
    </row>
    <row r="2782" spans="1:21" x14ac:dyDescent="0.4">
      <c r="A2782">
        <v>2780</v>
      </c>
      <c r="B2782" t="s">
        <v>12074</v>
      </c>
      <c r="C2782" s="1">
        <v>44958</v>
      </c>
      <c r="D2782" t="s">
        <v>4719</v>
      </c>
      <c r="F2782">
        <v>10</v>
      </c>
      <c r="G2782">
        <v>10</v>
      </c>
      <c r="H2782">
        <v>10</v>
      </c>
      <c r="I2782">
        <v>20</v>
      </c>
      <c r="J2782">
        <v>10</v>
      </c>
      <c r="K2782">
        <v>10</v>
      </c>
      <c r="L2782">
        <v>25</v>
      </c>
      <c r="M2782">
        <v>27</v>
      </c>
      <c r="N2782">
        <v>0</v>
      </c>
      <c r="O2782">
        <v>1</v>
      </c>
      <c r="P2782">
        <v>0</v>
      </c>
      <c r="Q2782">
        <v>1405</v>
      </c>
      <c r="R2782">
        <v>159000</v>
      </c>
      <c r="S2782">
        <v>177582</v>
      </c>
      <c r="T2782">
        <v>1.1168679245283</v>
      </c>
      <c r="U2782">
        <v>1</v>
      </c>
    </row>
    <row r="2783" spans="1:21" x14ac:dyDescent="0.4">
      <c r="A2783">
        <v>2781</v>
      </c>
      <c r="B2783" t="s">
        <v>12074</v>
      </c>
      <c r="C2783" s="1">
        <v>44958</v>
      </c>
      <c r="D2783" t="s">
        <v>4720</v>
      </c>
      <c r="E2783" t="s">
        <v>4721</v>
      </c>
      <c r="F2783">
        <v>10</v>
      </c>
      <c r="G2783">
        <v>20</v>
      </c>
      <c r="H2783">
        <v>40</v>
      </c>
      <c r="I2783">
        <v>20</v>
      </c>
      <c r="J2783">
        <v>20</v>
      </c>
      <c r="K2783">
        <v>22</v>
      </c>
      <c r="L2783">
        <v>11</v>
      </c>
      <c r="M2783">
        <v>13</v>
      </c>
      <c r="N2783">
        <v>2</v>
      </c>
      <c r="O2783">
        <v>1</v>
      </c>
      <c r="P2783">
        <v>12.10763889</v>
      </c>
      <c r="Q2783">
        <v>1091</v>
      </c>
      <c r="R2783">
        <v>159000</v>
      </c>
      <c r="S2783">
        <v>245174</v>
      </c>
      <c r="T2783">
        <v>1.5419748427672899</v>
      </c>
      <c r="U2783">
        <v>2</v>
      </c>
    </row>
    <row r="2784" spans="1:21" x14ac:dyDescent="0.4">
      <c r="A2784">
        <v>2782</v>
      </c>
      <c r="B2784" t="s">
        <v>12074</v>
      </c>
      <c r="C2784" s="1">
        <v>44958</v>
      </c>
      <c r="D2784" t="s">
        <v>4722</v>
      </c>
      <c r="E2784" t="s">
        <v>4723</v>
      </c>
      <c r="F2784">
        <v>20</v>
      </c>
      <c r="G2784">
        <v>20</v>
      </c>
      <c r="H2784">
        <v>30</v>
      </c>
      <c r="I2784">
        <v>10</v>
      </c>
      <c r="J2784">
        <v>20</v>
      </c>
      <c r="K2784">
        <v>62</v>
      </c>
      <c r="L2784">
        <v>50</v>
      </c>
      <c r="M2784">
        <v>47</v>
      </c>
      <c r="N2784">
        <v>2</v>
      </c>
      <c r="O2784">
        <v>2</v>
      </c>
      <c r="P2784">
        <v>10.53808594</v>
      </c>
      <c r="Q2784">
        <v>1417</v>
      </c>
      <c r="R2784">
        <v>159000</v>
      </c>
      <c r="S2784">
        <v>215097</v>
      </c>
      <c r="T2784">
        <v>1.3528113207547099</v>
      </c>
      <c r="U2784">
        <v>2</v>
      </c>
    </row>
    <row r="2785" spans="1:21" x14ac:dyDescent="0.4">
      <c r="A2785">
        <v>2783</v>
      </c>
      <c r="B2785" t="s">
        <v>12074</v>
      </c>
      <c r="C2785" s="1">
        <v>44958</v>
      </c>
      <c r="D2785" t="s">
        <v>4724</v>
      </c>
      <c r="F2785">
        <v>10</v>
      </c>
      <c r="G2785">
        <v>10</v>
      </c>
      <c r="H2785">
        <v>10</v>
      </c>
      <c r="I2785">
        <v>10</v>
      </c>
      <c r="J2785">
        <v>30</v>
      </c>
      <c r="K2785">
        <v>19</v>
      </c>
      <c r="L2785">
        <v>13</v>
      </c>
      <c r="M2785">
        <v>8</v>
      </c>
      <c r="N2785">
        <v>0</v>
      </c>
      <c r="O2785">
        <v>2</v>
      </c>
      <c r="P2785">
        <v>0</v>
      </c>
      <c r="Q2785">
        <v>1215</v>
      </c>
      <c r="R2785">
        <v>159000</v>
      </c>
      <c r="S2785">
        <v>161539</v>
      </c>
      <c r="T2785">
        <v>1.0159685534591101</v>
      </c>
      <c r="U2785">
        <v>1</v>
      </c>
    </row>
    <row r="2786" spans="1:21" x14ac:dyDescent="0.4">
      <c r="A2786">
        <v>2784</v>
      </c>
      <c r="B2786" t="s">
        <v>12074</v>
      </c>
      <c r="C2786" s="1">
        <v>44958</v>
      </c>
      <c r="D2786" t="s">
        <v>4725</v>
      </c>
      <c r="E2786" t="s">
        <v>4726</v>
      </c>
      <c r="F2786">
        <v>20</v>
      </c>
      <c r="G2786">
        <v>20</v>
      </c>
      <c r="H2786">
        <v>20</v>
      </c>
      <c r="I2786">
        <v>20</v>
      </c>
      <c r="J2786">
        <v>50</v>
      </c>
      <c r="K2786">
        <v>76</v>
      </c>
      <c r="L2786">
        <v>84</v>
      </c>
      <c r="M2786">
        <v>84</v>
      </c>
      <c r="N2786">
        <v>0</v>
      </c>
      <c r="O2786">
        <v>1</v>
      </c>
      <c r="P2786">
        <v>8.9436848960000006</v>
      </c>
      <c r="Q2786">
        <v>1512</v>
      </c>
      <c r="R2786">
        <v>159000</v>
      </c>
      <c r="S2786">
        <v>1952150</v>
      </c>
      <c r="T2786">
        <v>12.277672955974801</v>
      </c>
      <c r="U2786">
        <v>3</v>
      </c>
    </row>
    <row r="2787" spans="1:21" x14ac:dyDescent="0.4">
      <c r="A2787">
        <v>2785</v>
      </c>
      <c r="B2787" t="s">
        <v>12074</v>
      </c>
      <c r="C2787" s="1">
        <v>44958</v>
      </c>
      <c r="D2787" t="s">
        <v>4727</v>
      </c>
      <c r="F2787">
        <v>20</v>
      </c>
      <c r="G2787">
        <v>10</v>
      </c>
      <c r="H2787">
        <v>10</v>
      </c>
      <c r="I2787">
        <v>20</v>
      </c>
      <c r="J2787">
        <v>40</v>
      </c>
      <c r="K2787">
        <v>112</v>
      </c>
      <c r="L2787">
        <v>71</v>
      </c>
      <c r="M2787">
        <v>25</v>
      </c>
      <c r="N2787">
        <v>0</v>
      </c>
      <c r="O2787">
        <v>1</v>
      </c>
      <c r="P2787">
        <v>0</v>
      </c>
      <c r="Q2787">
        <v>1901</v>
      </c>
      <c r="R2787">
        <v>159000</v>
      </c>
      <c r="S2787">
        <v>63407</v>
      </c>
      <c r="T2787">
        <v>0.39878616352201202</v>
      </c>
      <c r="U2787">
        <v>1</v>
      </c>
    </row>
    <row r="2788" spans="1:21" x14ac:dyDescent="0.4">
      <c r="A2788">
        <v>2786</v>
      </c>
      <c r="B2788" t="s">
        <v>12074</v>
      </c>
      <c r="C2788" s="1">
        <v>44958</v>
      </c>
      <c r="D2788" t="s">
        <v>4728</v>
      </c>
      <c r="E2788" t="s">
        <v>4729</v>
      </c>
      <c r="F2788">
        <v>10</v>
      </c>
      <c r="G2788">
        <v>20</v>
      </c>
      <c r="H2788">
        <v>20</v>
      </c>
      <c r="I2788">
        <v>10</v>
      </c>
      <c r="J2788">
        <v>10</v>
      </c>
      <c r="K2788">
        <v>127</v>
      </c>
      <c r="L2788">
        <v>214</v>
      </c>
      <c r="M2788">
        <v>205</v>
      </c>
      <c r="N2788">
        <v>2</v>
      </c>
      <c r="O2788">
        <v>2</v>
      </c>
      <c r="P2788">
        <v>10.593098960000001</v>
      </c>
      <c r="Q2788">
        <v>1250</v>
      </c>
      <c r="R2788">
        <v>159000</v>
      </c>
      <c r="S2788">
        <v>290498</v>
      </c>
      <c r="T2788">
        <v>1.8270314465408799</v>
      </c>
      <c r="U2788">
        <v>2</v>
      </c>
    </row>
    <row r="2789" spans="1:21" x14ac:dyDescent="0.4">
      <c r="A2789">
        <v>2787</v>
      </c>
      <c r="B2789" t="s">
        <v>12074</v>
      </c>
      <c r="C2789" s="1">
        <v>44958</v>
      </c>
      <c r="D2789" t="s">
        <v>4730</v>
      </c>
      <c r="F2789">
        <v>10</v>
      </c>
      <c r="G2789">
        <v>10</v>
      </c>
      <c r="H2789">
        <v>10</v>
      </c>
      <c r="I2789">
        <v>10</v>
      </c>
      <c r="J2789">
        <v>10</v>
      </c>
      <c r="K2789">
        <v>224</v>
      </c>
      <c r="L2789">
        <v>232</v>
      </c>
      <c r="M2789">
        <v>232</v>
      </c>
      <c r="N2789">
        <v>0</v>
      </c>
      <c r="O2789">
        <v>1</v>
      </c>
      <c r="P2789">
        <v>0</v>
      </c>
      <c r="Q2789">
        <v>1344</v>
      </c>
      <c r="R2789">
        <v>159000</v>
      </c>
      <c r="S2789">
        <v>128065</v>
      </c>
      <c r="T2789">
        <v>0.80544025157232702</v>
      </c>
      <c r="U2789">
        <v>1</v>
      </c>
    </row>
    <row r="2790" spans="1:21" x14ac:dyDescent="0.4">
      <c r="A2790">
        <v>2788</v>
      </c>
      <c r="B2790" t="s">
        <v>12074</v>
      </c>
      <c r="C2790" s="1">
        <v>44958</v>
      </c>
      <c r="D2790" t="s">
        <v>4731</v>
      </c>
      <c r="E2790" t="s">
        <v>4732</v>
      </c>
      <c r="F2790">
        <v>20</v>
      </c>
      <c r="G2790">
        <v>10</v>
      </c>
      <c r="H2790">
        <v>10</v>
      </c>
      <c r="I2790">
        <v>20</v>
      </c>
      <c r="J2790">
        <v>30</v>
      </c>
      <c r="K2790">
        <v>50</v>
      </c>
      <c r="L2790">
        <v>51</v>
      </c>
      <c r="M2790">
        <v>55</v>
      </c>
      <c r="N2790">
        <v>2</v>
      </c>
      <c r="O2790">
        <v>0</v>
      </c>
      <c r="P2790">
        <v>8.3424479169999994</v>
      </c>
      <c r="Q2790">
        <v>1397</v>
      </c>
      <c r="R2790">
        <v>159000</v>
      </c>
      <c r="S2790">
        <v>14153</v>
      </c>
      <c r="T2790">
        <v>8.90125786163522E-2</v>
      </c>
      <c r="U2790">
        <v>0</v>
      </c>
    </row>
    <row r="2791" spans="1:21" x14ac:dyDescent="0.4">
      <c r="A2791">
        <v>2789</v>
      </c>
      <c r="B2791" t="s">
        <v>12074</v>
      </c>
      <c r="C2791" s="1">
        <v>44958</v>
      </c>
      <c r="D2791" t="s">
        <v>4733</v>
      </c>
      <c r="E2791" t="s">
        <v>4734</v>
      </c>
      <c r="F2791">
        <v>20</v>
      </c>
      <c r="G2791">
        <v>20</v>
      </c>
      <c r="H2791">
        <v>10</v>
      </c>
      <c r="I2791">
        <v>10</v>
      </c>
      <c r="J2791">
        <v>30</v>
      </c>
      <c r="K2791">
        <v>12</v>
      </c>
      <c r="L2791">
        <v>9</v>
      </c>
      <c r="M2791">
        <v>15</v>
      </c>
      <c r="N2791">
        <v>1</v>
      </c>
      <c r="O2791">
        <v>1</v>
      </c>
      <c r="P2791">
        <v>0</v>
      </c>
      <c r="Q2791">
        <v>1355</v>
      </c>
      <c r="R2791">
        <v>159000</v>
      </c>
      <c r="S2791">
        <v>128014</v>
      </c>
      <c r="T2791">
        <v>0.80511949685534501</v>
      </c>
      <c r="U2791">
        <v>1</v>
      </c>
    </row>
    <row r="2792" spans="1:21" x14ac:dyDescent="0.4">
      <c r="A2792">
        <v>2790</v>
      </c>
      <c r="B2792" t="s">
        <v>12074</v>
      </c>
      <c r="C2792" s="1">
        <v>44958</v>
      </c>
      <c r="D2792" t="s">
        <v>4735</v>
      </c>
      <c r="E2792" t="s">
        <v>4736</v>
      </c>
      <c r="F2792">
        <v>10</v>
      </c>
      <c r="G2792">
        <v>10</v>
      </c>
      <c r="H2792">
        <v>10</v>
      </c>
      <c r="I2792">
        <v>20</v>
      </c>
      <c r="J2792">
        <v>10</v>
      </c>
      <c r="K2792">
        <v>162</v>
      </c>
      <c r="L2792">
        <v>160</v>
      </c>
      <c r="M2792">
        <v>157</v>
      </c>
      <c r="N2792">
        <v>2</v>
      </c>
      <c r="O2792">
        <v>1</v>
      </c>
      <c r="P2792">
        <v>6.326171875</v>
      </c>
      <c r="Q2792">
        <v>1401</v>
      </c>
      <c r="R2792">
        <v>159000</v>
      </c>
      <c r="S2792">
        <v>359618</v>
      </c>
      <c r="T2792">
        <v>2.2617484276729498</v>
      </c>
      <c r="U2792">
        <v>2</v>
      </c>
    </row>
    <row r="2793" spans="1:21" x14ac:dyDescent="0.4">
      <c r="A2793">
        <v>2791</v>
      </c>
      <c r="B2793" t="s">
        <v>12074</v>
      </c>
      <c r="C2793" s="1">
        <v>44927</v>
      </c>
      <c r="D2793" t="s">
        <v>4737</v>
      </c>
      <c r="E2793" t="s">
        <v>4738</v>
      </c>
      <c r="F2793">
        <v>10</v>
      </c>
      <c r="G2793">
        <v>20</v>
      </c>
      <c r="H2793">
        <v>30</v>
      </c>
      <c r="I2793">
        <v>20</v>
      </c>
      <c r="J2793">
        <v>10</v>
      </c>
      <c r="K2793">
        <v>121</v>
      </c>
      <c r="L2793">
        <v>111</v>
      </c>
      <c r="M2793">
        <v>103</v>
      </c>
      <c r="N2793">
        <v>2</v>
      </c>
      <c r="O2793">
        <v>1</v>
      </c>
      <c r="P2793">
        <v>12.39583333</v>
      </c>
      <c r="Q2793">
        <v>1605</v>
      </c>
      <c r="R2793">
        <v>153000</v>
      </c>
      <c r="S2793">
        <v>398447</v>
      </c>
      <c r="T2793">
        <v>2.6042287581699299</v>
      </c>
      <c r="U2793">
        <v>2</v>
      </c>
    </row>
    <row r="2794" spans="1:21" x14ac:dyDescent="0.4">
      <c r="A2794">
        <v>2792</v>
      </c>
      <c r="B2794" t="s">
        <v>12074</v>
      </c>
      <c r="C2794" s="1">
        <v>44927</v>
      </c>
      <c r="D2794" t="s">
        <v>4739</v>
      </c>
      <c r="E2794" t="s">
        <v>4740</v>
      </c>
      <c r="F2794">
        <v>10</v>
      </c>
      <c r="G2794">
        <v>10</v>
      </c>
      <c r="H2794">
        <v>30</v>
      </c>
      <c r="I2794">
        <v>20</v>
      </c>
      <c r="J2794">
        <v>20</v>
      </c>
      <c r="K2794">
        <v>24</v>
      </c>
      <c r="L2794">
        <v>24</v>
      </c>
      <c r="M2794">
        <v>24</v>
      </c>
      <c r="N2794">
        <v>2</v>
      </c>
      <c r="O2794">
        <v>1</v>
      </c>
      <c r="P2794">
        <v>7.8844401040000003</v>
      </c>
      <c r="Q2794">
        <v>1126</v>
      </c>
      <c r="R2794">
        <v>153000</v>
      </c>
      <c r="S2794">
        <v>117903</v>
      </c>
      <c r="T2794">
        <v>0.77060784313725395</v>
      </c>
      <c r="U2794">
        <v>1</v>
      </c>
    </row>
    <row r="2795" spans="1:21" x14ac:dyDescent="0.4">
      <c r="A2795">
        <v>2793</v>
      </c>
      <c r="B2795" t="s">
        <v>12074</v>
      </c>
      <c r="C2795" s="1">
        <v>44927</v>
      </c>
      <c r="D2795" t="s">
        <v>4741</v>
      </c>
      <c r="E2795" t="s">
        <v>4742</v>
      </c>
      <c r="F2795">
        <v>10</v>
      </c>
      <c r="G2795">
        <v>20</v>
      </c>
      <c r="H2795">
        <v>40</v>
      </c>
      <c r="I2795">
        <v>20</v>
      </c>
      <c r="J2795">
        <v>10</v>
      </c>
      <c r="K2795">
        <v>24</v>
      </c>
      <c r="L2795">
        <v>25</v>
      </c>
      <c r="M2795">
        <v>26</v>
      </c>
      <c r="N2795">
        <v>2</v>
      </c>
      <c r="O2795">
        <v>1</v>
      </c>
      <c r="P2795">
        <v>11.04166667</v>
      </c>
      <c r="Q2795">
        <v>1162</v>
      </c>
      <c r="R2795">
        <v>153000</v>
      </c>
      <c r="S2795">
        <v>170070</v>
      </c>
      <c r="T2795">
        <v>1.11156862745098</v>
      </c>
      <c r="U2795">
        <v>1</v>
      </c>
    </row>
    <row r="2796" spans="1:21" x14ac:dyDescent="0.4">
      <c r="A2796">
        <v>2794</v>
      </c>
      <c r="B2796" t="s">
        <v>12074</v>
      </c>
      <c r="C2796" s="1">
        <v>44927</v>
      </c>
      <c r="D2796" t="s">
        <v>4743</v>
      </c>
      <c r="E2796" t="s">
        <v>4744</v>
      </c>
      <c r="F2796">
        <v>10</v>
      </c>
      <c r="G2796">
        <v>10</v>
      </c>
      <c r="H2796">
        <v>20</v>
      </c>
      <c r="I2796">
        <v>20</v>
      </c>
      <c r="J2796">
        <v>20</v>
      </c>
      <c r="K2796">
        <v>35</v>
      </c>
      <c r="L2796">
        <v>61</v>
      </c>
      <c r="M2796">
        <v>48</v>
      </c>
      <c r="N2796">
        <v>2</v>
      </c>
      <c r="O2796">
        <v>0</v>
      </c>
      <c r="P2796">
        <v>10.546223960000001</v>
      </c>
      <c r="Q2796">
        <v>1290</v>
      </c>
      <c r="R2796">
        <v>153000</v>
      </c>
      <c r="S2796">
        <v>1175762</v>
      </c>
      <c r="T2796">
        <v>7.6847189542483596</v>
      </c>
      <c r="U2796">
        <v>3</v>
      </c>
    </row>
    <row r="2797" spans="1:21" x14ac:dyDescent="0.4">
      <c r="A2797">
        <v>2795</v>
      </c>
      <c r="B2797" t="s">
        <v>12074</v>
      </c>
      <c r="C2797" s="1">
        <v>44927</v>
      </c>
      <c r="D2797" t="s">
        <v>4745</v>
      </c>
      <c r="F2797">
        <v>10</v>
      </c>
      <c r="G2797">
        <v>10</v>
      </c>
      <c r="H2797">
        <v>10</v>
      </c>
      <c r="I2797">
        <v>10</v>
      </c>
      <c r="J2797">
        <v>10</v>
      </c>
      <c r="K2797">
        <v>134</v>
      </c>
      <c r="L2797">
        <v>165</v>
      </c>
      <c r="M2797">
        <v>125</v>
      </c>
      <c r="N2797">
        <v>0</v>
      </c>
      <c r="O2797">
        <v>1</v>
      </c>
      <c r="P2797">
        <v>0</v>
      </c>
      <c r="Q2797">
        <v>1417</v>
      </c>
      <c r="R2797">
        <v>153000</v>
      </c>
      <c r="S2797">
        <v>254523</v>
      </c>
      <c r="T2797">
        <v>1.66354901960784</v>
      </c>
      <c r="U2797">
        <v>2</v>
      </c>
    </row>
    <row r="2798" spans="1:21" x14ac:dyDescent="0.4">
      <c r="A2798">
        <v>2796</v>
      </c>
      <c r="B2798" t="s">
        <v>12074</v>
      </c>
      <c r="C2798" s="1">
        <v>44927</v>
      </c>
      <c r="D2798" t="s">
        <v>4746</v>
      </c>
      <c r="F2798">
        <v>10</v>
      </c>
      <c r="G2798">
        <v>10</v>
      </c>
      <c r="H2798">
        <v>10</v>
      </c>
      <c r="I2798">
        <v>10</v>
      </c>
      <c r="J2798">
        <v>10</v>
      </c>
      <c r="K2798">
        <v>28</v>
      </c>
      <c r="L2798">
        <v>18</v>
      </c>
      <c r="M2798">
        <v>16</v>
      </c>
      <c r="N2798">
        <v>0</v>
      </c>
      <c r="O2798">
        <v>1</v>
      </c>
      <c r="P2798">
        <v>0</v>
      </c>
      <c r="Q2798">
        <v>1696</v>
      </c>
      <c r="R2798">
        <v>153000</v>
      </c>
      <c r="S2798">
        <v>366408</v>
      </c>
      <c r="T2798">
        <v>2.3948235294117599</v>
      </c>
      <c r="U2798">
        <v>2</v>
      </c>
    </row>
    <row r="2799" spans="1:21" x14ac:dyDescent="0.4">
      <c r="A2799">
        <v>2797</v>
      </c>
      <c r="B2799" t="s">
        <v>12074</v>
      </c>
      <c r="C2799" s="1">
        <v>44927</v>
      </c>
      <c r="D2799" t="s">
        <v>4747</v>
      </c>
      <c r="E2799" t="s">
        <v>4748</v>
      </c>
      <c r="F2799">
        <v>40</v>
      </c>
      <c r="G2799">
        <v>20</v>
      </c>
      <c r="H2799">
        <v>30</v>
      </c>
      <c r="I2799">
        <v>20</v>
      </c>
      <c r="J2799">
        <v>50</v>
      </c>
      <c r="K2799">
        <v>116</v>
      </c>
      <c r="L2799">
        <v>67</v>
      </c>
      <c r="M2799">
        <v>26</v>
      </c>
      <c r="N2799">
        <v>2</v>
      </c>
      <c r="O2799">
        <v>1</v>
      </c>
      <c r="P2799">
        <v>13.56054688</v>
      </c>
      <c r="Q2799">
        <v>1642</v>
      </c>
      <c r="R2799">
        <v>153000</v>
      </c>
      <c r="S2799">
        <v>756916</v>
      </c>
      <c r="T2799">
        <v>4.9471633986928101</v>
      </c>
      <c r="U2799">
        <v>3</v>
      </c>
    </row>
    <row r="2800" spans="1:21" x14ac:dyDescent="0.4">
      <c r="A2800">
        <v>2798</v>
      </c>
      <c r="B2800" t="s">
        <v>12074</v>
      </c>
      <c r="C2800" s="1">
        <v>44927</v>
      </c>
      <c r="D2800" t="s">
        <v>4749</v>
      </c>
      <c r="F2800">
        <v>10</v>
      </c>
      <c r="G2800">
        <v>10</v>
      </c>
      <c r="H2800">
        <v>10</v>
      </c>
      <c r="I2800">
        <v>20</v>
      </c>
      <c r="J2800">
        <v>10</v>
      </c>
      <c r="K2800">
        <v>31</v>
      </c>
      <c r="L2800">
        <v>24</v>
      </c>
      <c r="M2800">
        <v>19</v>
      </c>
      <c r="N2800">
        <v>0</v>
      </c>
      <c r="O2800">
        <v>1</v>
      </c>
      <c r="P2800">
        <v>0</v>
      </c>
      <c r="Q2800">
        <v>1272</v>
      </c>
      <c r="R2800">
        <v>153000</v>
      </c>
      <c r="S2800">
        <v>23908</v>
      </c>
      <c r="T2800">
        <v>0.156261437908496</v>
      </c>
      <c r="U2800">
        <v>0</v>
      </c>
    </row>
    <row r="2801" spans="1:21" x14ac:dyDescent="0.4">
      <c r="A2801">
        <v>2799</v>
      </c>
      <c r="B2801" t="s">
        <v>12074</v>
      </c>
      <c r="C2801" s="1">
        <v>44896</v>
      </c>
      <c r="D2801" t="s">
        <v>4750</v>
      </c>
      <c r="E2801" t="s">
        <v>4751</v>
      </c>
      <c r="F2801">
        <v>20</v>
      </c>
      <c r="G2801">
        <v>20</v>
      </c>
      <c r="H2801">
        <v>30</v>
      </c>
      <c r="I2801">
        <v>10</v>
      </c>
      <c r="J2801">
        <v>10</v>
      </c>
      <c r="K2801">
        <v>22</v>
      </c>
      <c r="L2801">
        <v>14</v>
      </c>
      <c r="M2801">
        <v>13</v>
      </c>
      <c r="N2801">
        <v>2</v>
      </c>
      <c r="O2801">
        <v>2</v>
      </c>
      <c r="P2801">
        <v>23.47048611</v>
      </c>
      <c r="Q2801">
        <v>1135</v>
      </c>
      <c r="R2801">
        <v>149000</v>
      </c>
      <c r="S2801">
        <v>1409889</v>
      </c>
      <c r="T2801">
        <v>9.4623422818791898</v>
      </c>
      <c r="U2801">
        <v>3</v>
      </c>
    </row>
    <row r="2802" spans="1:21" x14ac:dyDescent="0.4">
      <c r="A2802">
        <v>2800</v>
      </c>
      <c r="B2802" t="s">
        <v>12074</v>
      </c>
      <c r="C2802" s="1">
        <v>44896</v>
      </c>
      <c r="D2802" t="s">
        <v>4752</v>
      </c>
      <c r="E2802" t="s">
        <v>4753</v>
      </c>
      <c r="F2802">
        <v>20</v>
      </c>
      <c r="G2802">
        <v>20</v>
      </c>
      <c r="H2802">
        <v>20</v>
      </c>
      <c r="I2802">
        <v>20</v>
      </c>
      <c r="J2802">
        <v>50</v>
      </c>
      <c r="K2802">
        <v>26</v>
      </c>
      <c r="L2802">
        <v>12</v>
      </c>
      <c r="M2802">
        <v>11</v>
      </c>
      <c r="N2802">
        <v>2</v>
      </c>
      <c r="O2802">
        <v>1</v>
      </c>
      <c r="P2802">
        <v>10.988823780000001</v>
      </c>
      <c r="Q2802">
        <v>1560</v>
      </c>
      <c r="R2802">
        <v>149000</v>
      </c>
      <c r="S2802">
        <v>177689</v>
      </c>
      <c r="T2802">
        <v>1.1925436241610701</v>
      </c>
      <c r="U2802">
        <v>2</v>
      </c>
    </row>
    <row r="2803" spans="1:21" x14ac:dyDescent="0.4">
      <c r="A2803">
        <v>2801</v>
      </c>
      <c r="B2803" t="s">
        <v>12074</v>
      </c>
      <c r="C2803" s="1">
        <v>44896</v>
      </c>
      <c r="D2803" t="s">
        <v>4754</v>
      </c>
      <c r="E2803" t="s">
        <v>4755</v>
      </c>
      <c r="F2803">
        <v>20</v>
      </c>
      <c r="G2803">
        <v>20</v>
      </c>
      <c r="H2803">
        <v>10</v>
      </c>
      <c r="I2803">
        <v>20</v>
      </c>
      <c r="J2803">
        <v>10</v>
      </c>
      <c r="K2803">
        <v>20</v>
      </c>
      <c r="L2803">
        <v>20</v>
      </c>
      <c r="M2803">
        <v>23</v>
      </c>
      <c r="N2803">
        <v>2</v>
      </c>
      <c r="O2803">
        <v>1</v>
      </c>
      <c r="P2803">
        <v>12.07421875</v>
      </c>
      <c r="Q2803">
        <v>1337</v>
      </c>
      <c r="R2803">
        <v>149000</v>
      </c>
      <c r="S2803">
        <v>351639</v>
      </c>
      <c r="T2803">
        <v>2.3599932885906001</v>
      </c>
      <c r="U2803">
        <v>2</v>
      </c>
    </row>
    <row r="2804" spans="1:21" x14ac:dyDescent="0.4">
      <c r="A2804">
        <v>2802</v>
      </c>
      <c r="B2804" t="s">
        <v>12074</v>
      </c>
      <c r="C2804" s="1">
        <v>44896</v>
      </c>
      <c r="D2804" t="s">
        <v>4756</v>
      </c>
      <c r="E2804" t="s">
        <v>3479</v>
      </c>
      <c r="F2804">
        <v>10</v>
      </c>
      <c r="G2804">
        <v>10</v>
      </c>
      <c r="H2804">
        <v>10</v>
      </c>
      <c r="I2804">
        <v>20</v>
      </c>
      <c r="J2804">
        <v>10</v>
      </c>
      <c r="K2804">
        <v>84</v>
      </c>
      <c r="L2804">
        <v>87</v>
      </c>
      <c r="M2804">
        <v>97</v>
      </c>
      <c r="N2804">
        <v>1</v>
      </c>
      <c r="O2804">
        <v>0</v>
      </c>
      <c r="P2804">
        <v>5.3069661459999997</v>
      </c>
      <c r="Q2804">
        <v>1239</v>
      </c>
      <c r="R2804">
        <v>149000</v>
      </c>
      <c r="S2804">
        <v>42246</v>
      </c>
      <c r="T2804">
        <v>0.28353020134228102</v>
      </c>
      <c r="U2804">
        <v>0</v>
      </c>
    </row>
    <row r="2805" spans="1:21" x14ac:dyDescent="0.4">
      <c r="A2805">
        <v>2803</v>
      </c>
      <c r="B2805" t="s">
        <v>12074</v>
      </c>
      <c r="C2805" s="1">
        <v>44896</v>
      </c>
      <c r="D2805" t="s">
        <v>4757</v>
      </c>
      <c r="E2805" t="s">
        <v>4758</v>
      </c>
      <c r="F2805">
        <v>20</v>
      </c>
      <c r="G2805">
        <v>10</v>
      </c>
      <c r="H2805">
        <v>20</v>
      </c>
      <c r="I2805">
        <v>20</v>
      </c>
      <c r="J2805">
        <v>20</v>
      </c>
      <c r="K2805">
        <v>23</v>
      </c>
      <c r="L2805">
        <v>16</v>
      </c>
      <c r="M2805">
        <v>14</v>
      </c>
      <c r="N2805">
        <v>2</v>
      </c>
      <c r="O2805">
        <v>1</v>
      </c>
      <c r="P2805">
        <v>11.038628470000001</v>
      </c>
      <c r="Q2805">
        <v>1593</v>
      </c>
      <c r="R2805">
        <v>149000</v>
      </c>
      <c r="S2805">
        <v>220112</v>
      </c>
      <c r="T2805">
        <v>1.47726174496644</v>
      </c>
      <c r="U2805">
        <v>2</v>
      </c>
    </row>
    <row r="2806" spans="1:21" x14ac:dyDescent="0.4">
      <c r="A2806">
        <v>2804</v>
      </c>
      <c r="B2806" t="s">
        <v>12074</v>
      </c>
      <c r="C2806" s="1">
        <v>44896</v>
      </c>
      <c r="D2806" t="s">
        <v>4759</v>
      </c>
      <c r="F2806">
        <v>30</v>
      </c>
      <c r="G2806">
        <v>10</v>
      </c>
      <c r="H2806">
        <v>10</v>
      </c>
      <c r="I2806">
        <v>20</v>
      </c>
      <c r="J2806">
        <v>40</v>
      </c>
      <c r="K2806">
        <v>15</v>
      </c>
      <c r="L2806">
        <v>54</v>
      </c>
      <c r="M2806">
        <v>77</v>
      </c>
      <c r="N2806">
        <v>0</v>
      </c>
      <c r="O2806">
        <v>1</v>
      </c>
      <c r="P2806">
        <v>0</v>
      </c>
      <c r="Q2806">
        <v>1252</v>
      </c>
      <c r="R2806">
        <v>149000</v>
      </c>
      <c r="S2806">
        <v>156250</v>
      </c>
      <c r="T2806">
        <v>1.0486577181208001</v>
      </c>
      <c r="U2806">
        <v>1</v>
      </c>
    </row>
    <row r="2807" spans="1:21" x14ac:dyDescent="0.4">
      <c r="A2807">
        <v>2805</v>
      </c>
      <c r="B2807" t="s">
        <v>12074</v>
      </c>
      <c r="C2807" s="1">
        <v>44896</v>
      </c>
      <c r="D2807" t="s">
        <v>4760</v>
      </c>
      <c r="E2807" t="s">
        <v>4761</v>
      </c>
      <c r="F2807">
        <v>10</v>
      </c>
      <c r="G2807">
        <v>20</v>
      </c>
      <c r="H2807">
        <v>20</v>
      </c>
      <c r="I2807">
        <v>10</v>
      </c>
      <c r="J2807">
        <v>20</v>
      </c>
      <c r="K2807">
        <v>87</v>
      </c>
      <c r="L2807">
        <v>81</v>
      </c>
      <c r="M2807">
        <v>57</v>
      </c>
      <c r="N2807">
        <v>2</v>
      </c>
      <c r="O2807">
        <v>1</v>
      </c>
      <c r="P2807">
        <v>8.881835938</v>
      </c>
      <c r="Q2807">
        <v>796</v>
      </c>
      <c r="R2807">
        <v>149000</v>
      </c>
      <c r="S2807">
        <v>20447</v>
      </c>
      <c r="T2807">
        <v>0.13722818791946301</v>
      </c>
      <c r="U2807">
        <v>0</v>
      </c>
    </row>
    <row r="2808" spans="1:21" x14ac:dyDescent="0.4">
      <c r="A2808">
        <v>2806</v>
      </c>
      <c r="B2808" t="s">
        <v>12074</v>
      </c>
      <c r="C2808" s="1">
        <v>44896</v>
      </c>
      <c r="D2808" t="s">
        <v>4762</v>
      </c>
      <c r="F2808">
        <v>10</v>
      </c>
      <c r="G2808">
        <v>10</v>
      </c>
      <c r="H2808">
        <v>10</v>
      </c>
      <c r="I2808">
        <v>20</v>
      </c>
      <c r="J2808">
        <v>10</v>
      </c>
      <c r="K2808">
        <v>150</v>
      </c>
      <c r="L2808">
        <v>216</v>
      </c>
      <c r="M2808">
        <v>227</v>
      </c>
      <c r="N2808">
        <v>0</v>
      </c>
      <c r="O2808">
        <v>1</v>
      </c>
      <c r="P2808">
        <v>0</v>
      </c>
      <c r="Q2808">
        <v>1405</v>
      </c>
      <c r="R2808">
        <v>149000</v>
      </c>
      <c r="S2808">
        <v>423134</v>
      </c>
      <c r="T2808">
        <v>2.8398255033557001</v>
      </c>
      <c r="U2808">
        <v>2</v>
      </c>
    </row>
    <row r="2809" spans="1:21" x14ac:dyDescent="0.4">
      <c r="A2809">
        <v>2807</v>
      </c>
      <c r="B2809" t="s">
        <v>12074</v>
      </c>
      <c r="C2809" s="1">
        <v>44896</v>
      </c>
      <c r="D2809" t="s">
        <v>4763</v>
      </c>
      <c r="E2809" t="s">
        <v>4764</v>
      </c>
      <c r="F2809">
        <v>20</v>
      </c>
      <c r="G2809">
        <v>20</v>
      </c>
      <c r="H2809">
        <v>50</v>
      </c>
      <c r="I2809">
        <v>20</v>
      </c>
      <c r="J2809">
        <v>20</v>
      </c>
      <c r="K2809">
        <v>86</v>
      </c>
      <c r="L2809">
        <v>80</v>
      </c>
      <c r="M2809">
        <v>85</v>
      </c>
      <c r="N2809">
        <v>2</v>
      </c>
      <c r="O2809">
        <v>1</v>
      </c>
      <c r="P2809">
        <v>12.43164063</v>
      </c>
      <c r="Q2809">
        <v>1230</v>
      </c>
      <c r="R2809">
        <v>149000</v>
      </c>
      <c r="S2809">
        <v>330092</v>
      </c>
      <c r="T2809">
        <v>2.21538255033557</v>
      </c>
      <c r="U2809">
        <v>2</v>
      </c>
    </row>
    <row r="2810" spans="1:21" x14ac:dyDescent="0.4">
      <c r="A2810">
        <v>2808</v>
      </c>
      <c r="B2810" t="s">
        <v>12074</v>
      </c>
      <c r="C2810" s="1">
        <v>44896</v>
      </c>
      <c r="D2810" t="s">
        <v>4765</v>
      </c>
      <c r="E2810" t="s">
        <v>4766</v>
      </c>
      <c r="F2810">
        <v>10</v>
      </c>
      <c r="G2810">
        <v>20</v>
      </c>
      <c r="H2810">
        <v>20</v>
      </c>
      <c r="I2810">
        <v>20</v>
      </c>
      <c r="J2810">
        <v>20</v>
      </c>
      <c r="K2810">
        <v>19</v>
      </c>
      <c r="L2810">
        <v>13</v>
      </c>
      <c r="M2810">
        <v>13</v>
      </c>
      <c r="N2810">
        <v>2</v>
      </c>
      <c r="O2810">
        <v>1</v>
      </c>
      <c r="P2810">
        <v>10.08496094</v>
      </c>
      <c r="Q2810">
        <v>1089</v>
      </c>
      <c r="R2810">
        <v>149000</v>
      </c>
      <c r="S2810">
        <v>132822</v>
      </c>
      <c r="T2810">
        <v>0.89142281879194596</v>
      </c>
      <c r="U2810">
        <v>1</v>
      </c>
    </row>
    <row r="2811" spans="1:21" x14ac:dyDescent="0.4">
      <c r="A2811">
        <v>2809</v>
      </c>
      <c r="B2811" t="s">
        <v>12074</v>
      </c>
      <c r="C2811" s="1">
        <v>44866</v>
      </c>
      <c r="D2811" t="s">
        <v>4767</v>
      </c>
      <c r="F2811">
        <v>20</v>
      </c>
      <c r="G2811">
        <v>20</v>
      </c>
      <c r="H2811">
        <v>10</v>
      </c>
      <c r="I2811">
        <v>10</v>
      </c>
      <c r="J2811">
        <v>20</v>
      </c>
      <c r="K2811">
        <v>34</v>
      </c>
      <c r="L2811">
        <v>24</v>
      </c>
      <c r="M2811">
        <v>26</v>
      </c>
      <c r="N2811">
        <v>0</v>
      </c>
      <c r="O2811">
        <v>1</v>
      </c>
      <c r="P2811">
        <v>0</v>
      </c>
      <c r="Q2811">
        <v>1127</v>
      </c>
      <c r="R2811">
        <v>145000</v>
      </c>
      <c r="S2811">
        <v>216052</v>
      </c>
      <c r="T2811">
        <v>1.4900137931034401</v>
      </c>
      <c r="U2811">
        <v>2</v>
      </c>
    </row>
    <row r="2812" spans="1:21" x14ac:dyDescent="0.4">
      <c r="A2812">
        <v>2810</v>
      </c>
      <c r="B2812" t="s">
        <v>12074</v>
      </c>
      <c r="C2812" s="1">
        <v>44866</v>
      </c>
      <c r="D2812" t="s">
        <v>4768</v>
      </c>
      <c r="F2812">
        <v>10</v>
      </c>
      <c r="G2812">
        <v>10</v>
      </c>
      <c r="H2812">
        <v>10</v>
      </c>
      <c r="I2812">
        <v>20</v>
      </c>
      <c r="J2812">
        <v>10</v>
      </c>
      <c r="K2812">
        <v>26</v>
      </c>
      <c r="L2812">
        <v>24</v>
      </c>
      <c r="M2812">
        <v>23</v>
      </c>
      <c r="N2812">
        <v>0</v>
      </c>
      <c r="O2812">
        <v>1</v>
      </c>
      <c r="P2812">
        <v>0</v>
      </c>
      <c r="Q2812">
        <v>1623</v>
      </c>
      <c r="R2812">
        <v>145000</v>
      </c>
      <c r="S2812">
        <v>76543</v>
      </c>
      <c r="T2812">
        <v>0.52788275862068901</v>
      </c>
      <c r="U2812">
        <v>1</v>
      </c>
    </row>
    <row r="2813" spans="1:21" x14ac:dyDescent="0.4">
      <c r="A2813">
        <v>2811</v>
      </c>
      <c r="B2813" t="s">
        <v>12074</v>
      </c>
      <c r="C2813" s="1">
        <v>44866</v>
      </c>
      <c r="D2813" t="s">
        <v>4769</v>
      </c>
      <c r="F2813">
        <v>10</v>
      </c>
      <c r="G2813">
        <v>10</v>
      </c>
      <c r="H2813">
        <v>10</v>
      </c>
      <c r="I2813">
        <v>10</v>
      </c>
      <c r="J2813">
        <v>30</v>
      </c>
      <c r="K2813">
        <v>58</v>
      </c>
      <c r="L2813">
        <v>54</v>
      </c>
      <c r="M2813">
        <v>64</v>
      </c>
      <c r="N2813">
        <v>2</v>
      </c>
      <c r="O2813">
        <v>0</v>
      </c>
      <c r="P2813">
        <v>0</v>
      </c>
      <c r="Q2813">
        <v>674</v>
      </c>
      <c r="R2813">
        <v>145000</v>
      </c>
      <c r="S2813">
        <v>12905</v>
      </c>
      <c r="T2813">
        <v>8.8999999999999996E-2</v>
      </c>
      <c r="U2813">
        <v>0</v>
      </c>
    </row>
    <row r="2814" spans="1:21" x14ac:dyDescent="0.4">
      <c r="A2814">
        <v>2812</v>
      </c>
      <c r="B2814" t="s">
        <v>12074</v>
      </c>
      <c r="C2814" s="1">
        <v>44866</v>
      </c>
      <c r="D2814" t="s">
        <v>4770</v>
      </c>
      <c r="F2814">
        <v>20</v>
      </c>
      <c r="G2814">
        <v>10</v>
      </c>
      <c r="H2814">
        <v>10</v>
      </c>
      <c r="I2814">
        <v>20</v>
      </c>
      <c r="J2814">
        <v>20</v>
      </c>
      <c r="K2814">
        <v>20</v>
      </c>
      <c r="L2814">
        <v>26</v>
      </c>
      <c r="M2814">
        <v>25</v>
      </c>
      <c r="N2814">
        <v>0</v>
      </c>
      <c r="O2814">
        <v>1</v>
      </c>
      <c r="P2814">
        <v>0</v>
      </c>
      <c r="Q2814">
        <v>984</v>
      </c>
      <c r="R2814">
        <v>145000</v>
      </c>
      <c r="S2814">
        <v>26846</v>
      </c>
      <c r="T2814">
        <v>0.18514482758620601</v>
      </c>
      <c r="U2814">
        <v>0</v>
      </c>
    </row>
    <row r="2815" spans="1:21" x14ac:dyDescent="0.4">
      <c r="A2815">
        <v>2813</v>
      </c>
      <c r="B2815" t="s">
        <v>12074</v>
      </c>
      <c r="C2815" s="1">
        <v>44866</v>
      </c>
      <c r="D2815" t="s">
        <v>4771</v>
      </c>
      <c r="F2815">
        <v>10</v>
      </c>
      <c r="G2815">
        <v>10</v>
      </c>
      <c r="H2815">
        <v>20</v>
      </c>
      <c r="I2815">
        <v>10</v>
      </c>
      <c r="J2815">
        <v>10</v>
      </c>
      <c r="K2815">
        <v>185</v>
      </c>
      <c r="L2815">
        <v>197</v>
      </c>
      <c r="M2815">
        <v>196</v>
      </c>
      <c r="N2815">
        <v>0</v>
      </c>
      <c r="O2815">
        <v>1</v>
      </c>
      <c r="P2815">
        <v>0</v>
      </c>
      <c r="Q2815">
        <v>1837</v>
      </c>
      <c r="R2815">
        <v>145000</v>
      </c>
      <c r="S2815">
        <v>605923</v>
      </c>
      <c r="T2815">
        <v>4.1787793103448196</v>
      </c>
      <c r="U2815">
        <v>2</v>
      </c>
    </row>
    <row r="2816" spans="1:21" x14ac:dyDescent="0.4">
      <c r="A2816">
        <v>2814</v>
      </c>
      <c r="B2816" t="s">
        <v>12074</v>
      </c>
      <c r="C2816" s="1">
        <v>44866</v>
      </c>
      <c r="D2816" t="s">
        <v>4772</v>
      </c>
      <c r="E2816" t="s">
        <v>4773</v>
      </c>
      <c r="F2816">
        <v>10</v>
      </c>
      <c r="G2816">
        <v>10</v>
      </c>
      <c r="H2816">
        <v>20</v>
      </c>
      <c r="I2816">
        <v>10</v>
      </c>
      <c r="J2816">
        <v>10</v>
      </c>
      <c r="K2816">
        <v>24</v>
      </c>
      <c r="L2816">
        <v>20</v>
      </c>
      <c r="M2816">
        <v>17</v>
      </c>
      <c r="N2816">
        <v>2</v>
      </c>
      <c r="O2816">
        <v>2</v>
      </c>
      <c r="P2816">
        <v>9.8825954859999996</v>
      </c>
      <c r="Q2816">
        <v>716</v>
      </c>
      <c r="R2816">
        <v>145000</v>
      </c>
      <c r="S2816">
        <v>19193</v>
      </c>
      <c r="T2816">
        <v>0.13236551724137899</v>
      </c>
      <c r="U2816">
        <v>0</v>
      </c>
    </row>
    <row r="2817" spans="1:21" x14ac:dyDescent="0.4">
      <c r="A2817">
        <v>2815</v>
      </c>
      <c r="B2817" t="s">
        <v>12074</v>
      </c>
      <c r="C2817" s="1">
        <v>44866</v>
      </c>
      <c r="D2817" t="s">
        <v>4774</v>
      </c>
      <c r="F2817">
        <v>10</v>
      </c>
      <c r="G2817">
        <v>20</v>
      </c>
      <c r="H2817">
        <v>10</v>
      </c>
      <c r="I2817">
        <v>10</v>
      </c>
      <c r="J2817">
        <v>10</v>
      </c>
      <c r="K2817">
        <v>20</v>
      </c>
      <c r="L2817">
        <v>14</v>
      </c>
      <c r="M2817">
        <v>19</v>
      </c>
      <c r="N2817">
        <v>0</v>
      </c>
      <c r="O2817">
        <v>1</v>
      </c>
      <c r="P2817">
        <v>0</v>
      </c>
      <c r="Q2817">
        <v>1185</v>
      </c>
      <c r="R2817">
        <v>145000</v>
      </c>
      <c r="S2817">
        <v>396446</v>
      </c>
      <c r="T2817">
        <v>2.7341103448275801</v>
      </c>
      <c r="U2817">
        <v>2</v>
      </c>
    </row>
    <row r="2818" spans="1:21" x14ac:dyDescent="0.4">
      <c r="A2818">
        <v>2816</v>
      </c>
      <c r="B2818" t="s">
        <v>12074</v>
      </c>
      <c r="C2818" s="1">
        <v>44866</v>
      </c>
      <c r="D2818" t="s">
        <v>4775</v>
      </c>
      <c r="E2818" t="s">
        <v>4776</v>
      </c>
      <c r="F2818">
        <v>10</v>
      </c>
      <c r="G2818">
        <v>20</v>
      </c>
      <c r="H2818">
        <v>20</v>
      </c>
      <c r="I2818">
        <v>20</v>
      </c>
      <c r="J2818">
        <v>10</v>
      </c>
      <c r="K2818">
        <v>15</v>
      </c>
      <c r="L2818">
        <v>14</v>
      </c>
      <c r="M2818">
        <v>20</v>
      </c>
      <c r="N2818">
        <v>0</v>
      </c>
      <c r="O2818">
        <v>1</v>
      </c>
      <c r="P2818">
        <v>9.1744791669999994</v>
      </c>
      <c r="Q2818">
        <v>1687</v>
      </c>
      <c r="R2818">
        <v>145000</v>
      </c>
      <c r="S2818">
        <v>298592</v>
      </c>
      <c r="T2818">
        <v>2.0592551724137902</v>
      </c>
      <c r="U2818">
        <v>2</v>
      </c>
    </row>
    <row r="2819" spans="1:21" x14ac:dyDescent="0.4">
      <c r="A2819">
        <v>2817</v>
      </c>
      <c r="B2819" t="s">
        <v>12074</v>
      </c>
      <c r="C2819" s="1">
        <v>44866</v>
      </c>
      <c r="D2819" t="s">
        <v>4777</v>
      </c>
      <c r="E2819" t="s">
        <v>4778</v>
      </c>
      <c r="F2819">
        <v>10</v>
      </c>
      <c r="G2819">
        <v>20</v>
      </c>
      <c r="H2819">
        <v>10</v>
      </c>
      <c r="I2819">
        <v>10</v>
      </c>
      <c r="J2819">
        <v>20</v>
      </c>
      <c r="K2819">
        <v>28</v>
      </c>
      <c r="L2819">
        <v>50</v>
      </c>
      <c r="M2819">
        <v>79</v>
      </c>
      <c r="N2819">
        <v>0</v>
      </c>
      <c r="O2819">
        <v>1</v>
      </c>
      <c r="P2819">
        <v>17.164388020000001</v>
      </c>
      <c r="Q2819">
        <v>982</v>
      </c>
      <c r="R2819">
        <v>145000</v>
      </c>
      <c r="S2819">
        <v>273155</v>
      </c>
      <c r="T2819">
        <v>1.8838275862068901</v>
      </c>
      <c r="U2819">
        <v>2</v>
      </c>
    </row>
    <row r="2820" spans="1:21" x14ac:dyDescent="0.4">
      <c r="A2820">
        <v>2818</v>
      </c>
      <c r="B2820" t="s">
        <v>12074</v>
      </c>
      <c r="C2820" s="1">
        <v>44866</v>
      </c>
      <c r="D2820" t="s">
        <v>4779</v>
      </c>
      <c r="E2820" t="s">
        <v>4780</v>
      </c>
      <c r="F2820">
        <v>10</v>
      </c>
      <c r="G2820">
        <v>10</v>
      </c>
      <c r="H2820">
        <v>20</v>
      </c>
      <c r="I2820">
        <v>10</v>
      </c>
      <c r="J2820">
        <v>20</v>
      </c>
      <c r="K2820">
        <v>19</v>
      </c>
      <c r="L2820">
        <v>20</v>
      </c>
      <c r="M2820">
        <v>19</v>
      </c>
      <c r="N2820">
        <v>2</v>
      </c>
      <c r="O2820">
        <v>2</v>
      </c>
      <c r="P2820">
        <v>12.509331599999999</v>
      </c>
      <c r="Q2820">
        <v>1674</v>
      </c>
      <c r="R2820">
        <v>145000</v>
      </c>
      <c r="S2820">
        <v>710386</v>
      </c>
      <c r="T2820">
        <v>4.8992137931034403</v>
      </c>
      <c r="U2820">
        <v>3</v>
      </c>
    </row>
    <row r="2821" spans="1:21" x14ac:dyDescent="0.4">
      <c r="A2821">
        <v>2819</v>
      </c>
      <c r="B2821" t="s">
        <v>12074</v>
      </c>
      <c r="C2821" s="1">
        <v>44866</v>
      </c>
      <c r="D2821" t="s">
        <v>4781</v>
      </c>
      <c r="E2821" t="s">
        <v>4782</v>
      </c>
      <c r="F2821">
        <v>20</v>
      </c>
      <c r="G2821">
        <v>20</v>
      </c>
      <c r="H2821">
        <v>10</v>
      </c>
      <c r="I2821">
        <v>20</v>
      </c>
      <c r="J2821">
        <v>30</v>
      </c>
      <c r="K2821">
        <v>91</v>
      </c>
      <c r="L2821">
        <v>74</v>
      </c>
      <c r="M2821">
        <v>48</v>
      </c>
      <c r="N2821">
        <v>1</v>
      </c>
      <c r="O2821">
        <v>1</v>
      </c>
      <c r="P2821">
        <v>17.202473959999999</v>
      </c>
      <c r="Q2821">
        <v>975</v>
      </c>
      <c r="R2821">
        <v>145000</v>
      </c>
      <c r="S2821">
        <v>232763</v>
      </c>
      <c r="T2821">
        <v>1.6052620689655099</v>
      </c>
      <c r="U2821">
        <v>2</v>
      </c>
    </row>
    <row r="2822" spans="1:21" x14ac:dyDescent="0.4">
      <c r="A2822">
        <v>2820</v>
      </c>
      <c r="B2822" t="s">
        <v>12074</v>
      </c>
      <c r="C2822" s="1">
        <v>44866</v>
      </c>
      <c r="D2822" t="s">
        <v>4783</v>
      </c>
      <c r="E2822" t="s">
        <v>3767</v>
      </c>
      <c r="F2822">
        <v>10</v>
      </c>
      <c r="G2822">
        <v>10</v>
      </c>
      <c r="H2822">
        <v>10</v>
      </c>
      <c r="I2822">
        <v>10</v>
      </c>
      <c r="J2822">
        <v>10</v>
      </c>
      <c r="K2822">
        <v>7</v>
      </c>
      <c r="L2822">
        <v>58</v>
      </c>
      <c r="M2822">
        <v>105</v>
      </c>
      <c r="N2822">
        <v>1</v>
      </c>
      <c r="O2822">
        <v>0</v>
      </c>
      <c r="P2822">
        <v>0</v>
      </c>
      <c r="Q2822">
        <v>1261</v>
      </c>
      <c r="R2822">
        <v>145000</v>
      </c>
      <c r="S2822">
        <v>51216</v>
      </c>
      <c r="T2822">
        <v>0.35321379310344803</v>
      </c>
      <c r="U2822">
        <v>0</v>
      </c>
    </row>
    <row r="2823" spans="1:21" x14ac:dyDescent="0.4">
      <c r="A2823">
        <v>2821</v>
      </c>
      <c r="B2823" t="s">
        <v>12074</v>
      </c>
      <c r="C2823" s="1">
        <v>44835</v>
      </c>
      <c r="D2823" t="s">
        <v>4784</v>
      </c>
      <c r="F2823">
        <v>30</v>
      </c>
      <c r="G2823">
        <v>20</v>
      </c>
      <c r="H2823">
        <v>20</v>
      </c>
      <c r="I2823">
        <v>20</v>
      </c>
      <c r="J2823">
        <v>50</v>
      </c>
      <c r="K2823">
        <v>26</v>
      </c>
      <c r="L2823">
        <v>22</v>
      </c>
      <c r="M2823">
        <v>17</v>
      </c>
      <c r="N2823">
        <v>0</v>
      </c>
      <c r="O2823">
        <v>1</v>
      </c>
      <c r="P2823">
        <v>0</v>
      </c>
      <c r="Q2823">
        <v>977</v>
      </c>
      <c r="R2823">
        <v>140000</v>
      </c>
      <c r="S2823">
        <v>35898</v>
      </c>
      <c r="T2823">
        <v>0.25641428571428498</v>
      </c>
      <c r="U2823">
        <v>0</v>
      </c>
    </row>
    <row r="2824" spans="1:21" x14ac:dyDescent="0.4">
      <c r="A2824">
        <v>2822</v>
      </c>
      <c r="B2824" t="s">
        <v>12074</v>
      </c>
      <c r="C2824" s="1">
        <v>44835</v>
      </c>
      <c r="D2824" t="s">
        <v>4785</v>
      </c>
      <c r="E2824" t="s">
        <v>4786</v>
      </c>
      <c r="F2824">
        <v>20</v>
      </c>
      <c r="G2824">
        <v>10</v>
      </c>
      <c r="H2824">
        <v>50</v>
      </c>
      <c r="I2824">
        <v>20</v>
      </c>
      <c r="J2824">
        <v>20</v>
      </c>
      <c r="K2824">
        <v>242</v>
      </c>
      <c r="L2824">
        <v>242</v>
      </c>
      <c r="M2824">
        <v>245</v>
      </c>
      <c r="N2824">
        <v>2</v>
      </c>
      <c r="O2824">
        <v>1</v>
      </c>
      <c r="P2824">
        <v>9.2328559030000008</v>
      </c>
      <c r="Q2824">
        <v>1309</v>
      </c>
      <c r="R2824">
        <v>140000</v>
      </c>
      <c r="S2824">
        <v>197041</v>
      </c>
      <c r="T2824">
        <v>1.4074357142857099</v>
      </c>
      <c r="U2824">
        <v>2</v>
      </c>
    </row>
    <row r="2825" spans="1:21" x14ac:dyDescent="0.4">
      <c r="A2825">
        <v>2823</v>
      </c>
      <c r="B2825" t="s">
        <v>12074</v>
      </c>
      <c r="C2825" s="1">
        <v>44835</v>
      </c>
      <c r="D2825" t="s">
        <v>4787</v>
      </c>
      <c r="E2825" t="s">
        <v>4788</v>
      </c>
      <c r="F2825">
        <v>10</v>
      </c>
      <c r="G2825">
        <v>10</v>
      </c>
      <c r="H2825">
        <v>10</v>
      </c>
      <c r="I2825">
        <v>10</v>
      </c>
      <c r="J2825">
        <v>10</v>
      </c>
      <c r="K2825">
        <v>241</v>
      </c>
      <c r="L2825">
        <v>241</v>
      </c>
      <c r="M2825">
        <v>231</v>
      </c>
      <c r="N2825">
        <v>0</v>
      </c>
      <c r="O2825">
        <v>0</v>
      </c>
      <c r="P2825">
        <v>6.2743055559999998</v>
      </c>
      <c r="Q2825">
        <v>582</v>
      </c>
      <c r="R2825">
        <v>140000</v>
      </c>
      <c r="S2825">
        <v>15626</v>
      </c>
      <c r="T2825">
        <v>0.111614285714285</v>
      </c>
      <c r="U2825">
        <v>0</v>
      </c>
    </row>
    <row r="2826" spans="1:21" x14ac:dyDescent="0.4">
      <c r="A2826">
        <v>2824</v>
      </c>
      <c r="B2826" t="s">
        <v>12074</v>
      </c>
      <c r="C2826" s="1">
        <v>44835</v>
      </c>
      <c r="D2826" t="s">
        <v>4789</v>
      </c>
      <c r="E2826" t="s">
        <v>4790</v>
      </c>
      <c r="F2826">
        <v>10</v>
      </c>
      <c r="G2826">
        <v>20</v>
      </c>
      <c r="H2826">
        <v>20</v>
      </c>
      <c r="I2826">
        <v>20</v>
      </c>
      <c r="J2826">
        <v>10</v>
      </c>
      <c r="K2826">
        <v>21</v>
      </c>
      <c r="L2826">
        <v>20</v>
      </c>
      <c r="M2826">
        <v>17</v>
      </c>
      <c r="N2826">
        <v>2</v>
      </c>
      <c r="O2826">
        <v>1</v>
      </c>
      <c r="P2826">
        <v>15.77148438</v>
      </c>
      <c r="Q2826">
        <v>1063</v>
      </c>
      <c r="R2826">
        <v>140000</v>
      </c>
      <c r="S2826">
        <v>132443</v>
      </c>
      <c r="T2826">
        <v>0.94602142857142801</v>
      </c>
      <c r="U2826">
        <v>1</v>
      </c>
    </row>
    <row r="2827" spans="1:21" x14ac:dyDescent="0.4">
      <c r="A2827">
        <v>2825</v>
      </c>
      <c r="B2827" t="s">
        <v>12074</v>
      </c>
      <c r="C2827" s="1">
        <v>44835</v>
      </c>
      <c r="D2827" t="s">
        <v>4791</v>
      </c>
      <c r="E2827" t="s">
        <v>4792</v>
      </c>
      <c r="F2827">
        <v>10</v>
      </c>
      <c r="G2827">
        <v>10</v>
      </c>
      <c r="H2827">
        <v>30</v>
      </c>
      <c r="I2827">
        <v>20</v>
      </c>
      <c r="J2827">
        <v>10</v>
      </c>
      <c r="K2827">
        <v>24</v>
      </c>
      <c r="L2827">
        <v>16</v>
      </c>
      <c r="M2827">
        <v>13</v>
      </c>
      <c r="N2827">
        <v>1</v>
      </c>
      <c r="O2827">
        <v>1</v>
      </c>
      <c r="P2827">
        <v>0</v>
      </c>
      <c r="Q2827">
        <v>1070</v>
      </c>
      <c r="R2827">
        <v>140000</v>
      </c>
      <c r="S2827">
        <v>40892</v>
      </c>
      <c r="T2827">
        <v>0.292085714285714</v>
      </c>
      <c r="U2827">
        <v>0</v>
      </c>
    </row>
    <row r="2828" spans="1:21" x14ac:dyDescent="0.4">
      <c r="A2828">
        <v>2826</v>
      </c>
      <c r="B2828" t="s">
        <v>12074</v>
      </c>
      <c r="C2828" s="1">
        <v>44835</v>
      </c>
      <c r="D2828" t="s">
        <v>4793</v>
      </c>
      <c r="E2828" t="e">
        <f>-역사상 가장 타락한 교황</f>
        <v>#NAME?</v>
      </c>
      <c r="F2828">
        <v>10</v>
      </c>
      <c r="G2828">
        <v>10</v>
      </c>
      <c r="H2828">
        <v>30</v>
      </c>
      <c r="I2828">
        <v>20</v>
      </c>
      <c r="J2828">
        <v>20</v>
      </c>
      <c r="K2828">
        <v>17</v>
      </c>
      <c r="L2828">
        <v>13</v>
      </c>
      <c r="M2828">
        <v>6</v>
      </c>
      <c r="N2828">
        <v>2</v>
      </c>
      <c r="O2828">
        <v>1</v>
      </c>
      <c r="P2828">
        <v>15.1171875</v>
      </c>
      <c r="Q2828">
        <v>1216</v>
      </c>
      <c r="R2828">
        <v>140000</v>
      </c>
      <c r="S2828">
        <v>139502</v>
      </c>
      <c r="T2828">
        <v>0.99644285714285696</v>
      </c>
      <c r="U2828">
        <v>1</v>
      </c>
    </row>
    <row r="2829" spans="1:21" x14ac:dyDescent="0.4">
      <c r="A2829">
        <v>2827</v>
      </c>
      <c r="B2829" t="s">
        <v>12074</v>
      </c>
      <c r="C2829" s="1">
        <v>44835</v>
      </c>
      <c r="D2829" t="s">
        <v>4794</v>
      </c>
      <c r="F2829">
        <v>10</v>
      </c>
      <c r="G2829">
        <v>10</v>
      </c>
      <c r="H2829">
        <v>20</v>
      </c>
      <c r="I2829">
        <v>20</v>
      </c>
      <c r="J2829">
        <v>10</v>
      </c>
      <c r="K2829">
        <v>27</v>
      </c>
      <c r="L2829">
        <v>21</v>
      </c>
      <c r="M2829">
        <v>16</v>
      </c>
      <c r="N2829">
        <v>0</v>
      </c>
      <c r="O2829">
        <v>0</v>
      </c>
      <c r="P2829">
        <v>0</v>
      </c>
      <c r="Q2829">
        <v>1321</v>
      </c>
      <c r="R2829">
        <v>140000</v>
      </c>
      <c r="S2829">
        <v>1726207</v>
      </c>
      <c r="T2829">
        <v>12.33005</v>
      </c>
      <c r="U2829">
        <v>3</v>
      </c>
    </row>
    <row r="2830" spans="1:21" x14ac:dyDescent="0.4">
      <c r="A2830">
        <v>2828</v>
      </c>
      <c r="B2830" t="s">
        <v>12074</v>
      </c>
      <c r="C2830" s="1">
        <v>44835</v>
      </c>
      <c r="D2830" t="s">
        <v>4795</v>
      </c>
      <c r="E2830" t="s">
        <v>4796</v>
      </c>
      <c r="F2830">
        <v>20</v>
      </c>
      <c r="G2830">
        <v>30</v>
      </c>
      <c r="H2830">
        <v>20</v>
      </c>
      <c r="I2830">
        <v>20</v>
      </c>
      <c r="J2830">
        <v>20</v>
      </c>
      <c r="K2830">
        <v>243</v>
      </c>
      <c r="L2830">
        <v>227</v>
      </c>
      <c r="M2830">
        <v>221</v>
      </c>
      <c r="N2830">
        <v>2</v>
      </c>
      <c r="O2830">
        <v>1</v>
      </c>
      <c r="P2830">
        <v>7.4420572920000003</v>
      </c>
      <c r="Q2830">
        <v>1786</v>
      </c>
      <c r="R2830">
        <v>140000</v>
      </c>
      <c r="S2830">
        <v>590647</v>
      </c>
      <c r="T2830">
        <v>4.2189071428571401</v>
      </c>
      <c r="U2830">
        <v>3</v>
      </c>
    </row>
    <row r="2831" spans="1:21" x14ac:dyDescent="0.4">
      <c r="A2831">
        <v>2829</v>
      </c>
      <c r="B2831" t="s">
        <v>12074</v>
      </c>
      <c r="C2831" s="1">
        <v>44835</v>
      </c>
      <c r="D2831" t="s">
        <v>4797</v>
      </c>
      <c r="F2831">
        <v>10</v>
      </c>
      <c r="G2831">
        <v>10</v>
      </c>
      <c r="H2831">
        <v>20</v>
      </c>
      <c r="I2831">
        <v>20</v>
      </c>
      <c r="J2831">
        <v>10</v>
      </c>
      <c r="K2831">
        <v>249</v>
      </c>
      <c r="L2831">
        <v>249</v>
      </c>
      <c r="M2831">
        <v>247</v>
      </c>
      <c r="N2831">
        <v>0</v>
      </c>
      <c r="O2831">
        <v>1</v>
      </c>
      <c r="P2831">
        <v>0</v>
      </c>
      <c r="Q2831">
        <v>742</v>
      </c>
      <c r="R2831">
        <v>140000</v>
      </c>
      <c r="S2831">
        <v>37606</v>
      </c>
      <c r="T2831">
        <v>0.26861428571428497</v>
      </c>
      <c r="U2831">
        <v>0</v>
      </c>
    </row>
    <row r="2832" spans="1:21" x14ac:dyDescent="0.4">
      <c r="A2832">
        <v>2830</v>
      </c>
      <c r="B2832" t="s">
        <v>12074</v>
      </c>
      <c r="C2832" s="1">
        <v>44805</v>
      </c>
      <c r="D2832" t="s">
        <v>4798</v>
      </c>
      <c r="E2832" t="s">
        <v>4799</v>
      </c>
      <c r="F2832">
        <v>10</v>
      </c>
      <c r="G2832">
        <v>10</v>
      </c>
      <c r="H2832">
        <v>20</v>
      </c>
      <c r="I2832">
        <v>10</v>
      </c>
      <c r="J2832">
        <v>20</v>
      </c>
      <c r="K2832">
        <v>34</v>
      </c>
      <c r="L2832">
        <v>24</v>
      </c>
      <c r="M2832">
        <v>20</v>
      </c>
      <c r="N2832">
        <v>2</v>
      </c>
      <c r="O2832">
        <v>1</v>
      </c>
      <c r="P2832">
        <v>10.285590279999999</v>
      </c>
      <c r="Q2832">
        <v>1714</v>
      </c>
      <c r="R2832">
        <v>131000</v>
      </c>
      <c r="S2832">
        <v>202481</v>
      </c>
      <c r="T2832">
        <v>1.54565648854961</v>
      </c>
      <c r="U2832">
        <v>2</v>
      </c>
    </row>
    <row r="2833" spans="1:21" x14ac:dyDescent="0.4">
      <c r="A2833">
        <v>2831</v>
      </c>
      <c r="B2833" t="s">
        <v>12074</v>
      </c>
      <c r="C2833" s="1">
        <v>44805</v>
      </c>
      <c r="D2833" t="s">
        <v>4800</v>
      </c>
      <c r="F2833">
        <v>20</v>
      </c>
      <c r="G2833">
        <v>10</v>
      </c>
      <c r="H2833">
        <v>10</v>
      </c>
      <c r="I2833">
        <v>10</v>
      </c>
      <c r="J2833">
        <v>20</v>
      </c>
      <c r="K2833">
        <v>128</v>
      </c>
      <c r="L2833">
        <v>116</v>
      </c>
      <c r="M2833">
        <v>119</v>
      </c>
      <c r="N2833">
        <v>0</v>
      </c>
      <c r="O2833">
        <v>2</v>
      </c>
      <c r="P2833">
        <v>0</v>
      </c>
      <c r="Q2833">
        <v>706</v>
      </c>
      <c r="R2833">
        <v>131000</v>
      </c>
      <c r="S2833">
        <v>239132</v>
      </c>
      <c r="T2833">
        <v>1.8254351145038099</v>
      </c>
      <c r="U2833">
        <v>2</v>
      </c>
    </row>
    <row r="2834" spans="1:21" x14ac:dyDescent="0.4">
      <c r="A2834">
        <v>2832</v>
      </c>
      <c r="B2834" t="s">
        <v>12074</v>
      </c>
      <c r="C2834" s="1">
        <v>44805</v>
      </c>
      <c r="D2834" t="s">
        <v>4801</v>
      </c>
      <c r="E2834" t="s">
        <v>4802</v>
      </c>
      <c r="F2834">
        <v>20</v>
      </c>
      <c r="G2834">
        <v>20</v>
      </c>
      <c r="H2834">
        <v>50</v>
      </c>
      <c r="I2834">
        <v>20</v>
      </c>
      <c r="J2834">
        <v>30</v>
      </c>
      <c r="K2834">
        <v>73</v>
      </c>
      <c r="L2834">
        <v>43</v>
      </c>
      <c r="M2834">
        <v>49</v>
      </c>
      <c r="N2834">
        <v>2</v>
      </c>
      <c r="O2834">
        <v>1</v>
      </c>
      <c r="P2834">
        <v>15.225151909999999</v>
      </c>
      <c r="Q2834">
        <v>715</v>
      </c>
      <c r="R2834">
        <v>131000</v>
      </c>
      <c r="S2834">
        <v>56194</v>
      </c>
      <c r="T2834">
        <v>0.42896183206106803</v>
      </c>
      <c r="U2834">
        <v>1</v>
      </c>
    </row>
    <row r="2835" spans="1:21" x14ac:dyDescent="0.4">
      <c r="A2835">
        <v>2833</v>
      </c>
      <c r="B2835" t="s">
        <v>12074</v>
      </c>
      <c r="C2835" s="1">
        <v>44805</v>
      </c>
      <c r="D2835" t="s">
        <v>4803</v>
      </c>
      <c r="F2835">
        <v>10</v>
      </c>
      <c r="G2835">
        <v>10</v>
      </c>
      <c r="H2835">
        <v>10</v>
      </c>
      <c r="I2835">
        <v>20</v>
      </c>
      <c r="J2835">
        <v>20</v>
      </c>
      <c r="K2835">
        <v>133</v>
      </c>
      <c r="L2835">
        <v>120</v>
      </c>
      <c r="M2835">
        <v>86</v>
      </c>
      <c r="N2835">
        <v>0</v>
      </c>
      <c r="O2835">
        <v>2</v>
      </c>
      <c r="P2835">
        <v>0</v>
      </c>
      <c r="Q2835">
        <v>1063</v>
      </c>
      <c r="R2835">
        <v>131000</v>
      </c>
      <c r="S2835">
        <v>59204</v>
      </c>
      <c r="T2835">
        <v>0.45193893129770901</v>
      </c>
      <c r="U2835">
        <v>1</v>
      </c>
    </row>
    <row r="2836" spans="1:21" x14ac:dyDescent="0.4">
      <c r="A2836">
        <v>2834</v>
      </c>
      <c r="B2836" t="s">
        <v>12074</v>
      </c>
      <c r="C2836" s="1">
        <v>44805</v>
      </c>
      <c r="D2836" t="s">
        <v>4804</v>
      </c>
      <c r="E2836" t="s">
        <v>4805</v>
      </c>
      <c r="F2836">
        <v>10</v>
      </c>
      <c r="G2836">
        <v>10</v>
      </c>
      <c r="H2836">
        <v>10</v>
      </c>
      <c r="I2836">
        <v>10</v>
      </c>
      <c r="J2836">
        <v>10</v>
      </c>
      <c r="K2836">
        <v>94</v>
      </c>
      <c r="L2836">
        <v>84</v>
      </c>
      <c r="M2836">
        <v>87</v>
      </c>
      <c r="N2836">
        <v>2</v>
      </c>
      <c r="O2836">
        <v>1</v>
      </c>
      <c r="P2836">
        <v>7.7545572920000003</v>
      </c>
      <c r="Q2836">
        <v>1106</v>
      </c>
      <c r="R2836">
        <v>131000</v>
      </c>
      <c r="S2836">
        <v>360260</v>
      </c>
      <c r="T2836">
        <v>2.7500763358778602</v>
      </c>
      <c r="U2836">
        <v>2</v>
      </c>
    </row>
    <row r="2837" spans="1:21" x14ac:dyDescent="0.4">
      <c r="A2837">
        <v>2835</v>
      </c>
      <c r="B2837" t="s">
        <v>12074</v>
      </c>
      <c r="C2837" s="1">
        <v>44805</v>
      </c>
      <c r="D2837" t="s">
        <v>4806</v>
      </c>
      <c r="F2837">
        <v>10</v>
      </c>
      <c r="G2837">
        <v>20</v>
      </c>
      <c r="H2837">
        <v>10</v>
      </c>
      <c r="I2837">
        <v>20</v>
      </c>
      <c r="J2837">
        <v>20</v>
      </c>
      <c r="K2837">
        <v>21</v>
      </c>
      <c r="L2837">
        <v>22</v>
      </c>
      <c r="M2837">
        <v>22</v>
      </c>
      <c r="N2837">
        <v>0</v>
      </c>
      <c r="O2837">
        <v>1</v>
      </c>
      <c r="P2837">
        <v>0</v>
      </c>
      <c r="Q2837">
        <v>1057</v>
      </c>
      <c r="R2837">
        <v>131000</v>
      </c>
      <c r="S2837">
        <v>251742</v>
      </c>
      <c r="T2837">
        <v>1.92169465648854</v>
      </c>
      <c r="U2837">
        <v>2</v>
      </c>
    </row>
    <row r="2838" spans="1:21" x14ac:dyDescent="0.4">
      <c r="A2838">
        <v>2836</v>
      </c>
      <c r="B2838" t="s">
        <v>12074</v>
      </c>
      <c r="C2838" s="1">
        <v>44805</v>
      </c>
      <c r="D2838" t="s">
        <v>4807</v>
      </c>
      <c r="E2838" t="s">
        <v>4808</v>
      </c>
      <c r="F2838">
        <v>10</v>
      </c>
      <c r="G2838">
        <v>20</v>
      </c>
      <c r="H2838">
        <v>40</v>
      </c>
      <c r="I2838">
        <v>20</v>
      </c>
      <c r="J2838">
        <v>20</v>
      </c>
      <c r="K2838">
        <v>16</v>
      </c>
      <c r="L2838">
        <v>10</v>
      </c>
      <c r="M2838">
        <v>13</v>
      </c>
      <c r="N2838">
        <v>2</v>
      </c>
      <c r="O2838">
        <v>1</v>
      </c>
      <c r="P2838">
        <v>16.908854170000001</v>
      </c>
      <c r="Q2838">
        <v>1808</v>
      </c>
      <c r="R2838">
        <v>131000</v>
      </c>
      <c r="S2838">
        <v>2818422</v>
      </c>
      <c r="T2838">
        <v>21.5146717557251</v>
      </c>
      <c r="U2838">
        <v>3</v>
      </c>
    </row>
    <row r="2839" spans="1:21" x14ac:dyDescent="0.4">
      <c r="A2839">
        <v>2837</v>
      </c>
      <c r="B2839" t="s">
        <v>12074</v>
      </c>
      <c r="C2839" s="1">
        <v>44805</v>
      </c>
      <c r="D2839" t="s">
        <v>4809</v>
      </c>
      <c r="E2839" t="s">
        <v>4810</v>
      </c>
      <c r="F2839">
        <v>20</v>
      </c>
      <c r="G2839">
        <v>20</v>
      </c>
      <c r="H2839">
        <v>20</v>
      </c>
      <c r="I2839">
        <v>30</v>
      </c>
      <c r="J2839">
        <v>40</v>
      </c>
      <c r="K2839">
        <v>16</v>
      </c>
      <c r="L2839">
        <v>18</v>
      </c>
      <c r="M2839">
        <v>16</v>
      </c>
      <c r="N2839">
        <v>2</v>
      </c>
      <c r="O2839">
        <v>1</v>
      </c>
      <c r="P2839">
        <v>6.9878472220000001</v>
      </c>
      <c r="Q2839">
        <v>1179</v>
      </c>
      <c r="R2839">
        <v>131000</v>
      </c>
      <c r="S2839">
        <v>118134</v>
      </c>
      <c r="T2839">
        <v>0.90178625954198399</v>
      </c>
      <c r="U2839">
        <v>1</v>
      </c>
    </row>
    <row r="2840" spans="1:21" x14ac:dyDescent="0.4">
      <c r="A2840">
        <v>2838</v>
      </c>
      <c r="B2840" t="s">
        <v>12074</v>
      </c>
      <c r="C2840" s="1">
        <v>44805</v>
      </c>
      <c r="D2840" t="s">
        <v>4811</v>
      </c>
      <c r="F2840">
        <v>50</v>
      </c>
      <c r="G2840">
        <v>20</v>
      </c>
      <c r="H2840">
        <v>10</v>
      </c>
      <c r="I2840">
        <v>20</v>
      </c>
      <c r="J2840">
        <v>50</v>
      </c>
      <c r="K2840">
        <v>37</v>
      </c>
      <c r="L2840">
        <v>50</v>
      </c>
      <c r="M2840">
        <v>52</v>
      </c>
      <c r="N2840">
        <v>1</v>
      </c>
      <c r="O2840">
        <v>1</v>
      </c>
      <c r="P2840">
        <v>0</v>
      </c>
      <c r="Q2840">
        <v>1113</v>
      </c>
      <c r="R2840">
        <v>131000</v>
      </c>
      <c r="S2840">
        <v>76949</v>
      </c>
      <c r="T2840">
        <v>0.58739694656488495</v>
      </c>
      <c r="U2840">
        <v>1</v>
      </c>
    </row>
    <row r="2841" spans="1:21" x14ac:dyDescent="0.4">
      <c r="A2841">
        <v>2839</v>
      </c>
      <c r="B2841" t="s">
        <v>12074</v>
      </c>
      <c r="C2841" s="1">
        <v>44774</v>
      </c>
      <c r="D2841" t="s">
        <v>4812</v>
      </c>
      <c r="E2841" t="s">
        <v>4813</v>
      </c>
      <c r="F2841">
        <v>10</v>
      </c>
      <c r="G2841">
        <v>10</v>
      </c>
      <c r="H2841">
        <v>30</v>
      </c>
      <c r="I2841">
        <v>20</v>
      </c>
      <c r="J2841">
        <v>10</v>
      </c>
      <c r="K2841">
        <v>99</v>
      </c>
      <c r="L2841">
        <v>80</v>
      </c>
      <c r="M2841">
        <v>57</v>
      </c>
      <c r="N2841">
        <v>2</v>
      </c>
      <c r="O2841">
        <v>1</v>
      </c>
      <c r="P2841">
        <v>5.8919270829999997</v>
      </c>
      <c r="Q2841">
        <v>1694</v>
      </c>
      <c r="R2841">
        <v>124000</v>
      </c>
      <c r="S2841">
        <v>268012</v>
      </c>
      <c r="T2841">
        <v>2.1613870967741899</v>
      </c>
      <c r="U2841">
        <v>2</v>
      </c>
    </row>
    <row r="2842" spans="1:21" x14ac:dyDescent="0.4">
      <c r="A2842">
        <v>2840</v>
      </c>
      <c r="B2842" t="s">
        <v>12074</v>
      </c>
      <c r="C2842" s="1">
        <v>44774</v>
      </c>
      <c r="D2842" t="s">
        <v>4814</v>
      </c>
      <c r="F2842">
        <v>10</v>
      </c>
      <c r="G2842">
        <v>10</v>
      </c>
      <c r="H2842">
        <v>10</v>
      </c>
      <c r="I2842">
        <v>10</v>
      </c>
      <c r="J2842">
        <v>40</v>
      </c>
      <c r="K2842">
        <v>61</v>
      </c>
      <c r="L2842">
        <v>50</v>
      </c>
      <c r="M2842">
        <v>26</v>
      </c>
      <c r="N2842">
        <v>0</v>
      </c>
      <c r="O2842">
        <v>1</v>
      </c>
      <c r="P2842">
        <v>0</v>
      </c>
      <c r="Q2842">
        <v>1141</v>
      </c>
      <c r="R2842">
        <v>124000</v>
      </c>
      <c r="S2842">
        <v>558670</v>
      </c>
      <c r="T2842">
        <v>4.5054032258064503</v>
      </c>
      <c r="U2842">
        <v>3</v>
      </c>
    </row>
    <row r="2843" spans="1:21" x14ac:dyDescent="0.4">
      <c r="A2843">
        <v>2841</v>
      </c>
      <c r="B2843" t="s">
        <v>12074</v>
      </c>
      <c r="C2843" s="1">
        <v>44774</v>
      </c>
      <c r="D2843" t="s">
        <v>4815</v>
      </c>
      <c r="F2843">
        <v>10</v>
      </c>
      <c r="G2843">
        <v>20</v>
      </c>
      <c r="H2843">
        <v>10</v>
      </c>
      <c r="I2843">
        <v>20</v>
      </c>
      <c r="J2843">
        <v>20</v>
      </c>
      <c r="K2843">
        <v>16</v>
      </c>
      <c r="L2843">
        <v>13</v>
      </c>
      <c r="M2843">
        <v>7</v>
      </c>
      <c r="N2843">
        <v>0</v>
      </c>
      <c r="O2843">
        <v>1</v>
      </c>
      <c r="P2843">
        <v>0</v>
      </c>
      <c r="Q2843">
        <v>1066</v>
      </c>
      <c r="R2843">
        <v>124000</v>
      </c>
      <c r="S2843">
        <v>123063</v>
      </c>
      <c r="T2843">
        <v>0.99244354838709603</v>
      </c>
      <c r="U2843">
        <v>1</v>
      </c>
    </row>
    <row r="2844" spans="1:21" x14ac:dyDescent="0.4">
      <c r="A2844">
        <v>2842</v>
      </c>
      <c r="B2844" t="s">
        <v>12074</v>
      </c>
      <c r="C2844" s="1">
        <v>44774</v>
      </c>
      <c r="D2844" t="s">
        <v>4816</v>
      </c>
      <c r="F2844">
        <v>10</v>
      </c>
      <c r="G2844">
        <v>10</v>
      </c>
      <c r="H2844">
        <v>10</v>
      </c>
      <c r="I2844">
        <v>20</v>
      </c>
      <c r="J2844">
        <v>20</v>
      </c>
      <c r="K2844">
        <v>201</v>
      </c>
      <c r="L2844">
        <v>195</v>
      </c>
      <c r="M2844">
        <v>186</v>
      </c>
      <c r="N2844">
        <v>0</v>
      </c>
      <c r="O2844">
        <v>1</v>
      </c>
      <c r="P2844">
        <v>0</v>
      </c>
      <c r="Q2844">
        <v>1142</v>
      </c>
      <c r="R2844">
        <v>124000</v>
      </c>
      <c r="S2844">
        <v>251979</v>
      </c>
      <c r="T2844">
        <v>2.0320887096774101</v>
      </c>
      <c r="U2844">
        <v>2</v>
      </c>
    </row>
    <row r="2845" spans="1:21" x14ac:dyDescent="0.4">
      <c r="A2845">
        <v>2843</v>
      </c>
      <c r="B2845" t="s">
        <v>12074</v>
      </c>
      <c r="C2845" s="1">
        <v>44774</v>
      </c>
      <c r="D2845" t="s">
        <v>4817</v>
      </c>
      <c r="E2845" t="s">
        <v>4818</v>
      </c>
      <c r="F2845">
        <v>20</v>
      </c>
      <c r="G2845">
        <v>20</v>
      </c>
      <c r="H2845">
        <v>50</v>
      </c>
      <c r="I2845">
        <v>20</v>
      </c>
      <c r="J2845">
        <v>50</v>
      </c>
      <c r="K2845">
        <v>74</v>
      </c>
      <c r="L2845">
        <v>42</v>
      </c>
      <c r="M2845">
        <v>24</v>
      </c>
      <c r="N2845">
        <v>2</v>
      </c>
      <c r="O2845">
        <v>1</v>
      </c>
      <c r="P2845">
        <v>6.0199652779999999</v>
      </c>
      <c r="Q2845">
        <v>1186</v>
      </c>
      <c r="R2845">
        <v>124000</v>
      </c>
      <c r="S2845">
        <v>209746</v>
      </c>
      <c r="T2845">
        <v>1.6915</v>
      </c>
      <c r="U2845">
        <v>2</v>
      </c>
    </row>
    <row r="2846" spans="1:21" x14ac:dyDescent="0.4">
      <c r="A2846">
        <v>2844</v>
      </c>
      <c r="B2846" t="s">
        <v>12074</v>
      </c>
      <c r="C2846" s="1">
        <v>44774</v>
      </c>
      <c r="D2846" t="s">
        <v>4819</v>
      </c>
      <c r="F2846">
        <v>10</v>
      </c>
      <c r="G2846">
        <v>10</v>
      </c>
      <c r="H2846">
        <v>10</v>
      </c>
      <c r="I2846">
        <v>20</v>
      </c>
      <c r="J2846">
        <v>20</v>
      </c>
      <c r="K2846">
        <v>188</v>
      </c>
      <c r="L2846">
        <v>156</v>
      </c>
      <c r="M2846">
        <v>109</v>
      </c>
      <c r="N2846">
        <v>1</v>
      </c>
      <c r="O2846">
        <v>1</v>
      </c>
      <c r="P2846">
        <v>0</v>
      </c>
      <c r="Q2846">
        <v>1043</v>
      </c>
      <c r="R2846">
        <v>124000</v>
      </c>
      <c r="S2846">
        <v>488345</v>
      </c>
      <c r="T2846">
        <v>3.9382661290322498</v>
      </c>
      <c r="U2846">
        <v>2</v>
      </c>
    </row>
    <row r="2847" spans="1:21" x14ac:dyDescent="0.4">
      <c r="A2847">
        <v>2845</v>
      </c>
      <c r="B2847" t="s">
        <v>12074</v>
      </c>
      <c r="C2847" s="1">
        <v>44743</v>
      </c>
      <c r="D2847" t="s">
        <v>4820</v>
      </c>
      <c r="E2847" t="s">
        <v>4821</v>
      </c>
      <c r="F2847">
        <v>20</v>
      </c>
      <c r="G2847">
        <v>20</v>
      </c>
      <c r="H2847">
        <v>30</v>
      </c>
      <c r="I2847">
        <v>20</v>
      </c>
      <c r="J2847">
        <v>20</v>
      </c>
      <c r="K2847">
        <v>56</v>
      </c>
      <c r="L2847">
        <v>47</v>
      </c>
      <c r="M2847">
        <v>51</v>
      </c>
      <c r="N2847">
        <v>2</v>
      </c>
      <c r="O2847">
        <v>2</v>
      </c>
      <c r="P2847">
        <v>9.4253472219999992</v>
      </c>
      <c r="Q2847">
        <v>903</v>
      </c>
      <c r="R2847">
        <v>119000</v>
      </c>
      <c r="S2847">
        <v>500370</v>
      </c>
      <c r="T2847">
        <v>4.20478991596638</v>
      </c>
      <c r="U2847">
        <v>2</v>
      </c>
    </row>
    <row r="2848" spans="1:21" x14ac:dyDescent="0.4">
      <c r="A2848">
        <v>2846</v>
      </c>
      <c r="B2848" t="s">
        <v>12074</v>
      </c>
      <c r="C2848" s="1">
        <v>44743</v>
      </c>
      <c r="D2848" t="s">
        <v>4822</v>
      </c>
      <c r="F2848">
        <v>10</v>
      </c>
      <c r="G2848">
        <v>10</v>
      </c>
      <c r="H2848">
        <v>10</v>
      </c>
      <c r="I2848">
        <v>20</v>
      </c>
      <c r="J2848">
        <v>20</v>
      </c>
      <c r="K2848">
        <v>106</v>
      </c>
      <c r="L2848">
        <v>73</v>
      </c>
      <c r="M2848">
        <v>55</v>
      </c>
      <c r="N2848">
        <v>0</v>
      </c>
      <c r="O2848">
        <v>2</v>
      </c>
      <c r="P2848">
        <v>0</v>
      </c>
      <c r="Q2848">
        <v>994</v>
      </c>
      <c r="R2848">
        <v>119000</v>
      </c>
      <c r="S2848">
        <v>50778</v>
      </c>
      <c r="T2848">
        <v>0.42670588235294099</v>
      </c>
      <c r="U2848">
        <v>1</v>
      </c>
    </row>
    <row r="2849" spans="1:21" x14ac:dyDescent="0.4">
      <c r="A2849">
        <v>2847</v>
      </c>
      <c r="B2849" t="s">
        <v>12074</v>
      </c>
      <c r="C2849" s="1">
        <v>44743</v>
      </c>
      <c r="D2849" t="s">
        <v>4823</v>
      </c>
      <c r="E2849" t="s">
        <v>4824</v>
      </c>
      <c r="F2849">
        <v>30</v>
      </c>
      <c r="G2849">
        <v>20</v>
      </c>
      <c r="H2849">
        <v>40</v>
      </c>
      <c r="I2849">
        <v>20</v>
      </c>
      <c r="J2849">
        <v>40</v>
      </c>
      <c r="K2849">
        <v>200</v>
      </c>
      <c r="L2849">
        <v>198</v>
      </c>
      <c r="M2849">
        <v>192</v>
      </c>
      <c r="N2849">
        <v>1</v>
      </c>
      <c r="O2849">
        <v>1</v>
      </c>
      <c r="P2849">
        <v>8.7191840280000008</v>
      </c>
      <c r="Q2849">
        <v>1000</v>
      </c>
      <c r="R2849">
        <v>119000</v>
      </c>
      <c r="S2849">
        <v>35817</v>
      </c>
      <c r="T2849">
        <v>0.30098319327730999</v>
      </c>
      <c r="U2849">
        <v>0</v>
      </c>
    </row>
    <row r="2850" spans="1:21" x14ac:dyDescent="0.4">
      <c r="A2850">
        <v>2848</v>
      </c>
      <c r="B2850" t="s">
        <v>12074</v>
      </c>
      <c r="C2850" s="1">
        <v>44743</v>
      </c>
      <c r="D2850" t="s">
        <v>4825</v>
      </c>
      <c r="F2850">
        <v>10</v>
      </c>
      <c r="G2850">
        <v>10</v>
      </c>
      <c r="H2850">
        <v>10</v>
      </c>
      <c r="I2850">
        <v>10</v>
      </c>
      <c r="J2850">
        <v>30</v>
      </c>
      <c r="K2850">
        <v>248</v>
      </c>
      <c r="L2850">
        <v>249</v>
      </c>
      <c r="M2850">
        <v>244</v>
      </c>
      <c r="N2850">
        <v>1</v>
      </c>
      <c r="O2850">
        <v>2</v>
      </c>
      <c r="P2850">
        <v>0</v>
      </c>
      <c r="Q2850">
        <v>1230</v>
      </c>
      <c r="R2850">
        <v>119000</v>
      </c>
      <c r="S2850">
        <v>119195</v>
      </c>
      <c r="T2850">
        <v>1.0016386554621799</v>
      </c>
      <c r="U2850">
        <v>1</v>
      </c>
    </row>
    <row r="2851" spans="1:21" x14ac:dyDescent="0.4">
      <c r="A2851">
        <v>2849</v>
      </c>
      <c r="B2851" t="s">
        <v>12074</v>
      </c>
      <c r="C2851" s="1">
        <v>44743</v>
      </c>
      <c r="D2851" t="s">
        <v>4826</v>
      </c>
      <c r="E2851" t="s">
        <v>4827</v>
      </c>
      <c r="F2851">
        <v>20</v>
      </c>
      <c r="G2851">
        <v>20</v>
      </c>
      <c r="H2851">
        <v>20</v>
      </c>
      <c r="I2851">
        <v>20</v>
      </c>
      <c r="J2851">
        <v>30</v>
      </c>
      <c r="K2851">
        <v>162</v>
      </c>
      <c r="L2851">
        <v>203</v>
      </c>
      <c r="M2851">
        <v>207</v>
      </c>
      <c r="N2851">
        <v>2</v>
      </c>
      <c r="O2851">
        <v>0</v>
      </c>
      <c r="P2851">
        <v>12.423394099999999</v>
      </c>
      <c r="Q2851">
        <v>1052</v>
      </c>
      <c r="R2851">
        <v>119000</v>
      </c>
      <c r="S2851">
        <v>263748</v>
      </c>
      <c r="T2851">
        <v>2.21636974789915</v>
      </c>
      <c r="U2851">
        <v>2</v>
      </c>
    </row>
    <row r="2852" spans="1:21" x14ac:dyDescent="0.4">
      <c r="A2852">
        <v>2850</v>
      </c>
      <c r="B2852" t="s">
        <v>12074</v>
      </c>
      <c r="C2852" s="1">
        <v>44743</v>
      </c>
      <c r="D2852" t="s">
        <v>4828</v>
      </c>
      <c r="F2852">
        <v>10</v>
      </c>
      <c r="G2852">
        <v>10</v>
      </c>
      <c r="H2852">
        <v>10</v>
      </c>
      <c r="I2852">
        <v>10</v>
      </c>
      <c r="J2852">
        <v>10</v>
      </c>
      <c r="K2852">
        <v>26</v>
      </c>
      <c r="L2852">
        <v>18</v>
      </c>
      <c r="M2852">
        <v>12</v>
      </c>
      <c r="N2852">
        <v>0</v>
      </c>
      <c r="O2852">
        <v>1</v>
      </c>
      <c r="P2852">
        <v>0</v>
      </c>
      <c r="Q2852">
        <v>1007</v>
      </c>
      <c r="R2852">
        <v>119000</v>
      </c>
      <c r="S2852">
        <v>56306</v>
      </c>
      <c r="T2852">
        <v>0.47315966386554598</v>
      </c>
      <c r="U2852">
        <v>1</v>
      </c>
    </row>
    <row r="2853" spans="1:21" x14ac:dyDescent="0.4">
      <c r="A2853">
        <v>2851</v>
      </c>
      <c r="B2853" t="s">
        <v>12074</v>
      </c>
      <c r="C2853" s="1">
        <v>44743</v>
      </c>
      <c r="D2853" t="s">
        <v>4829</v>
      </c>
      <c r="E2853" t="s">
        <v>4830</v>
      </c>
      <c r="F2853">
        <v>40</v>
      </c>
      <c r="G2853">
        <v>20</v>
      </c>
      <c r="H2853">
        <v>30</v>
      </c>
      <c r="I2853">
        <v>20</v>
      </c>
      <c r="J2853">
        <v>50</v>
      </c>
      <c r="K2853">
        <v>96</v>
      </c>
      <c r="L2853">
        <v>80</v>
      </c>
      <c r="M2853">
        <v>82</v>
      </c>
      <c r="N2853">
        <v>2</v>
      </c>
      <c r="O2853">
        <v>1</v>
      </c>
      <c r="P2853">
        <v>6.23046875</v>
      </c>
      <c r="Q2853">
        <v>973</v>
      </c>
      <c r="R2853">
        <v>119000</v>
      </c>
      <c r="S2853">
        <v>58857</v>
      </c>
      <c r="T2853">
        <v>0.494596638655462</v>
      </c>
      <c r="U2853">
        <v>1</v>
      </c>
    </row>
    <row r="2854" spans="1:21" x14ac:dyDescent="0.4">
      <c r="A2854">
        <v>2852</v>
      </c>
      <c r="B2854" t="s">
        <v>12074</v>
      </c>
      <c r="C2854" s="1">
        <v>44743</v>
      </c>
      <c r="D2854" t="s">
        <v>4831</v>
      </c>
      <c r="F2854">
        <v>10</v>
      </c>
      <c r="G2854">
        <v>10</v>
      </c>
      <c r="H2854">
        <v>10</v>
      </c>
      <c r="I2854">
        <v>20</v>
      </c>
      <c r="J2854">
        <v>10</v>
      </c>
      <c r="K2854">
        <v>25</v>
      </c>
      <c r="L2854">
        <v>15</v>
      </c>
      <c r="M2854">
        <v>11</v>
      </c>
      <c r="N2854">
        <v>0</v>
      </c>
      <c r="O2854">
        <v>1</v>
      </c>
      <c r="P2854">
        <v>0</v>
      </c>
      <c r="Q2854">
        <v>1652</v>
      </c>
      <c r="R2854">
        <v>119000</v>
      </c>
      <c r="S2854">
        <v>434198</v>
      </c>
      <c r="T2854">
        <v>3.6487226890756301</v>
      </c>
      <c r="U2854">
        <v>2</v>
      </c>
    </row>
    <row r="2855" spans="1:21" x14ac:dyDescent="0.4">
      <c r="A2855">
        <v>2853</v>
      </c>
      <c r="B2855" t="s">
        <v>12074</v>
      </c>
      <c r="C2855" s="1">
        <v>44743</v>
      </c>
      <c r="D2855" t="s">
        <v>4832</v>
      </c>
      <c r="F2855">
        <v>10</v>
      </c>
      <c r="G2855">
        <v>10</v>
      </c>
      <c r="H2855">
        <v>10</v>
      </c>
      <c r="I2855">
        <v>20</v>
      </c>
      <c r="J2855">
        <v>10</v>
      </c>
      <c r="K2855">
        <v>14</v>
      </c>
      <c r="L2855">
        <v>14</v>
      </c>
      <c r="M2855">
        <v>5</v>
      </c>
      <c r="N2855">
        <v>0</v>
      </c>
      <c r="O2855">
        <v>1</v>
      </c>
      <c r="P2855">
        <v>0</v>
      </c>
      <c r="Q2855">
        <v>1076</v>
      </c>
      <c r="R2855">
        <v>119000</v>
      </c>
      <c r="S2855">
        <v>250331</v>
      </c>
      <c r="T2855">
        <v>2.1036218487394902</v>
      </c>
      <c r="U2855">
        <v>2</v>
      </c>
    </row>
    <row r="2856" spans="1:21" x14ac:dyDescent="0.4">
      <c r="A2856">
        <v>2854</v>
      </c>
      <c r="B2856" t="s">
        <v>12074</v>
      </c>
      <c r="C2856" s="1">
        <v>44743</v>
      </c>
      <c r="D2856" t="s">
        <v>4833</v>
      </c>
      <c r="F2856">
        <v>10</v>
      </c>
      <c r="G2856">
        <v>20</v>
      </c>
      <c r="H2856">
        <v>20</v>
      </c>
      <c r="I2856">
        <v>20</v>
      </c>
      <c r="J2856">
        <v>20</v>
      </c>
      <c r="K2856">
        <v>134</v>
      </c>
      <c r="L2856">
        <v>120</v>
      </c>
      <c r="M2856">
        <v>99</v>
      </c>
      <c r="N2856">
        <v>0</v>
      </c>
      <c r="O2856">
        <v>1</v>
      </c>
      <c r="P2856">
        <v>0</v>
      </c>
      <c r="Q2856">
        <v>1400</v>
      </c>
      <c r="R2856">
        <v>119000</v>
      </c>
      <c r="S2856">
        <v>676148</v>
      </c>
      <c r="T2856">
        <v>5.6819159663865504</v>
      </c>
      <c r="U2856">
        <v>3</v>
      </c>
    </row>
    <row r="2857" spans="1:21" x14ac:dyDescent="0.4">
      <c r="A2857">
        <v>2855</v>
      </c>
      <c r="B2857" t="s">
        <v>12074</v>
      </c>
      <c r="C2857" s="1">
        <v>44713</v>
      </c>
      <c r="D2857" t="s">
        <v>4834</v>
      </c>
      <c r="F2857">
        <v>10</v>
      </c>
      <c r="G2857">
        <v>20</v>
      </c>
      <c r="H2857">
        <v>10</v>
      </c>
      <c r="I2857">
        <v>10</v>
      </c>
      <c r="J2857">
        <v>10</v>
      </c>
      <c r="K2857">
        <v>15</v>
      </c>
      <c r="L2857">
        <v>10</v>
      </c>
      <c r="M2857">
        <v>14</v>
      </c>
      <c r="N2857">
        <v>0</v>
      </c>
      <c r="O2857">
        <v>1</v>
      </c>
      <c r="P2857">
        <v>0</v>
      </c>
      <c r="Q2857">
        <v>1070</v>
      </c>
      <c r="R2857">
        <v>115000</v>
      </c>
      <c r="S2857">
        <v>163436</v>
      </c>
      <c r="T2857">
        <v>1.4211826086956501</v>
      </c>
      <c r="U2857">
        <v>2</v>
      </c>
    </row>
    <row r="2858" spans="1:21" x14ac:dyDescent="0.4">
      <c r="A2858">
        <v>2856</v>
      </c>
      <c r="B2858" t="s">
        <v>12074</v>
      </c>
      <c r="C2858" s="1">
        <v>44713</v>
      </c>
      <c r="D2858" t="s">
        <v>4835</v>
      </c>
      <c r="E2858" t="s">
        <v>4836</v>
      </c>
      <c r="F2858">
        <v>10</v>
      </c>
      <c r="G2858">
        <v>10</v>
      </c>
      <c r="H2858">
        <v>10</v>
      </c>
      <c r="I2858">
        <v>10</v>
      </c>
      <c r="J2858">
        <v>20</v>
      </c>
      <c r="K2858">
        <v>40</v>
      </c>
      <c r="L2858">
        <v>17</v>
      </c>
      <c r="M2858">
        <v>25</v>
      </c>
      <c r="N2858">
        <v>2</v>
      </c>
      <c r="O2858">
        <v>1</v>
      </c>
      <c r="P2858">
        <v>1.3315972220000001</v>
      </c>
      <c r="Q2858">
        <v>978</v>
      </c>
      <c r="R2858">
        <v>115000</v>
      </c>
      <c r="S2858">
        <v>376232</v>
      </c>
      <c r="T2858">
        <v>3.2715826086956499</v>
      </c>
      <c r="U2858">
        <v>2</v>
      </c>
    </row>
    <row r="2859" spans="1:21" x14ac:dyDescent="0.4">
      <c r="A2859">
        <v>2857</v>
      </c>
      <c r="B2859" t="s">
        <v>12074</v>
      </c>
      <c r="C2859" s="1">
        <v>44713</v>
      </c>
      <c r="D2859" t="s">
        <v>4837</v>
      </c>
      <c r="F2859">
        <v>10</v>
      </c>
      <c r="G2859">
        <v>20</v>
      </c>
      <c r="H2859">
        <v>20</v>
      </c>
      <c r="I2859">
        <v>10</v>
      </c>
      <c r="J2859">
        <v>20</v>
      </c>
      <c r="K2859">
        <v>71</v>
      </c>
      <c r="L2859">
        <v>41</v>
      </c>
      <c r="M2859">
        <v>25</v>
      </c>
      <c r="N2859">
        <v>0</v>
      </c>
      <c r="O2859">
        <v>1</v>
      </c>
      <c r="P2859">
        <v>0</v>
      </c>
      <c r="Q2859">
        <v>1517</v>
      </c>
      <c r="R2859">
        <v>115000</v>
      </c>
      <c r="S2859">
        <v>174667</v>
      </c>
      <c r="T2859">
        <v>1.51884347826086</v>
      </c>
      <c r="U2859">
        <v>2</v>
      </c>
    </row>
    <row r="2860" spans="1:21" x14ac:dyDescent="0.4">
      <c r="A2860">
        <v>2858</v>
      </c>
      <c r="B2860" t="s">
        <v>12074</v>
      </c>
      <c r="C2860" s="1">
        <v>44713</v>
      </c>
      <c r="D2860" t="s">
        <v>4646</v>
      </c>
      <c r="F2860">
        <v>20</v>
      </c>
      <c r="G2860">
        <v>10</v>
      </c>
      <c r="H2860">
        <v>10</v>
      </c>
      <c r="I2860">
        <v>10</v>
      </c>
      <c r="J2860">
        <v>20</v>
      </c>
      <c r="K2860">
        <v>89</v>
      </c>
      <c r="L2860">
        <v>75</v>
      </c>
      <c r="M2860">
        <v>53</v>
      </c>
      <c r="N2860">
        <v>0</v>
      </c>
      <c r="O2860">
        <v>2</v>
      </c>
      <c r="P2860">
        <v>0</v>
      </c>
      <c r="Q2860">
        <v>1102</v>
      </c>
      <c r="R2860">
        <v>115000</v>
      </c>
      <c r="S2860">
        <v>271926</v>
      </c>
      <c r="T2860">
        <v>2.3645739130434702</v>
      </c>
      <c r="U2860">
        <v>2</v>
      </c>
    </row>
    <row r="2861" spans="1:21" x14ac:dyDescent="0.4">
      <c r="A2861">
        <v>2859</v>
      </c>
      <c r="B2861" t="s">
        <v>12074</v>
      </c>
      <c r="C2861" s="1">
        <v>44713</v>
      </c>
      <c r="D2861" t="s">
        <v>4838</v>
      </c>
      <c r="E2861" t="s">
        <v>4839</v>
      </c>
      <c r="F2861">
        <v>10</v>
      </c>
      <c r="G2861">
        <v>10</v>
      </c>
      <c r="H2861">
        <v>40</v>
      </c>
      <c r="I2861">
        <v>20</v>
      </c>
      <c r="J2861">
        <v>10</v>
      </c>
      <c r="K2861">
        <v>17</v>
      </c>
      <c r="L2861">
        <v>17</v>
      </c>
      <c r="M2861">
        <v>13</v>
      </c>
      <c r="N2861">
        <v>1</v>
      </c>
      <c r="O2861">
        <v>2</v>
      </c>
      <c r="P2861">
        <v>6.0872395829999997</v>
      </c>
      <c r="Q2861">
        <v>925</v>
      </c>
      <c r="R2861">
        <v>115000</v>
      </c>
      <c r="S2861">
        <v>21809</v>
      </c>
      <c r="T2861">
        <v>0.189643478260869</v>
      </c>
      <c r="U2861">
        <v>0</v>
      </c>
    </row>
    <row r="2862" spans="1:21" x14ac:dyDescent="0.4">
      <c r="A2862">
        <v>2860</v>
      </c>
      <c r="B2862" t="s">
        <v>12074</v>
      </c>
      <c r="C2862" s="1">
        <v>44713</v>
      </c>
      <c r="D2862" t="s">
        <v>4840</v>
      </c>
      <c r="F2862">
        <v>20</v>
      </c>
      <c r="G2862">
        <v>10</v>
      </c>
      <c r="H2862">
        <v>20</v>
      </c>
      <c r="I2862">
        <v>10</v>
      </c>
      <c r="J2862">
        <v>30</v>
      </c>
      <c r="K2862">
        <v>19</v>
      </c>
      <c r="L2862">
        <v>11</v>
      </c>
      <c r="M2862">
        <v>15</v>
      </c>
      <c r="N2862">
        <v>0</v>
      </c>
      <c r="O2862">
        <v>2</v>
      </c>
      <c r="P2862">
        <v>0</v>
      </c>
      <c r="Q2862">
        <v>1160</v>
      </c>
      <c r="R2862">
        <v>115000</v>
      </c>
      <c r="S2862">
        <v>52817</v>
      </c>
      <c r="T2862">
        <v>0.45927826086956502</v>
      </c>
      <c r="U2862">
        <v>1</v>
      </c>
    </row>
    <row r="2863" spans="1:21" x14ac:dyDescent="0.4">
      <c r="A2863">
        <v>2861</v>
      </c>
      <c r="B2863" t="s">
        <v>12074</v>
      </c>
      <c r="C2863" s="1">
        <v>44713</v>
      </c>
      <c r="D2863" t="s">
        <v>4841</v>
      </c>
      <c r="F2863">
        <v>10</v>
      </c>
      <c r="G2863">
        <v>10</v>
      </c>
      <c r="H2863">
        <v>20</v>
      </c>
      <c r="I2863">
        <v>20</v>
      </c>
      <c r="J2863">
        <v>10</v>
      </c>
      <c r="K2863">
        <v>25</v>
      </c>
      <c r="L2863">
        <v>25</v>
      </c>
      <c r="M2863">
        <v>20</v>
      </c>
      <c r="N2863">
        <v>0</v>
      </c>
      <c r="O2863">
        <v>1</v>
      </c>
      <c r="P2863">
        <v>0</v>
      </c>
      <c r="Q2863">
        <v>1374</v>
      </c>
      <c r="R2863">
        <v>115000</v>
      </c>
      <c r="S2863">
        <v>105176</v>
      </c>
      <c r="T2863">
        <v>0.91457391304347802</v>
      </c>
      <c r="U2863">
        <v>1</v>
      </c>
    </row>
    <row r="2864" spans="1:21" x14ac:dyDescent="0.4">
      <c r="A2864">
        <v>2862</v>
      </c>
      <c r="B2864" t="s">
        <v>12074</v>
      </c>
      <c r="C2864" s="1">
        <v>44713</v>
      </c>
      <c r="D2864" t="s">
        <v>4842</v>
      </c>
      <c r="E2864" t="s">
        <v>4843</v>
      </c>
      <c r="F2864">
        <v>20</v>
      </c>
      <c r="G2864">
        <v>20</v>
      </c>
      <c r="H2864">
        <v>10</v>
      </c>
      <c r="I2864">
        <v>20</v>
      </c>
      <c r="J2864">
        <v>30</v>
      </c>
      <c r="K2864">
        <v>20</v>
      </c>
      <c r="L2864">
        <v>12</v>
      </c>
      <c r="M2864">
        <v>12</v>
      </c>
      <c r="N2864">
        <v>2</v>
      </c>
      <c r="O2864">
        <v>1</v>
      </c>
      <c r="P2864">
        <v>14.20106337</v>
      </c>
      <c r="Q2864">
        <v>974</v>
      </c>
      <c r="R2864">
        <v>115000</v>
      </c>
      <c r="S2864">
        <v>482591</v>
      </c>
      <c r="T2864">
        <v>4.1964434782608597</v>
      </c>
      <c r="U2864">
        <v>2</v>
      </c>
    </row>
    <row r="2865" spans="1:21" x14ac:dyDescent="0.4">
      <c r="A2865">
        <v>2863</v>
      </c>
      <c r="B2865" t="s">
        <v>12074</v>
      </c>
      <c r="C2865" s="1">
        <v>44682</v>
      </c>
      <c r="D2865" t="s">
        <v>4844</v>
      </c>
      <c r="F2865">
        <v>10</v>
      </c>
      <c r="G2865">
        <v>10</v>
      </c>
      <c r="H2865">
        <v>10</v>
      </c>
      <c r="I2865">
        <v>10</v>
      </c>
      <c r="J2865">
        <v>10</v>
      </c>
      <c r="K2865">
        <v>89</v>
      </c>
      <c r="L2865">
        <v>49</v>
      </c>
      <c r="M2865">
        <v>29</v>
      </c>
      <c r="N2865">
        <v>0</v>
      </c>
      <c r="O2865">
        <v>0</v>
      </c>
      <c r="P2865">
        <v>0</v>
      </c>
      <c r="Q2865">
        <v>1076</v>
      </c>
      <c r="R2865">
        <v>108000</v>
      </c>
      <c r="S2865">
        <v>113915</v>
      </c>
      <c r="T2865">
        <v>1.0547685185185101</v>
      </c>
      <c r="U2865">
        <v>1</v>
      </c>
    </row>
    <row r="2866" spans="1:21" x14ac:dyDescent="0.4">
      <c r="A2866">
        <v>2864</v>
      </c>
      <c r="B2866" t="s">
        <v>12074</v>
      </c>
      <c r="C2866" s="1">
        <v>44682</v>
      </c>
      <c r="D2866" t="s">
        <v>4845</v>
      </c>
      <c r="F2866">
        <v>20</v>
      </c>
      <c r="G2866">
        <v>10</v>
      </c>
      <c r="H2866">
        <v>10</v>
      </c>
      <c r="I2866">
        <v>10</v>
      </c>
      <c r="J2866">
        <v>30</v>
      </c>
      <c r="K2866">
        <v>88</v>
      </c>
      <c r="L2866">
        <v>76</v>
      </c>
      <c r="M2866">
        <v>42</v>
      </c>
      <c r="N2866">
        <v>0</v>
      </c>
      <c r="O2866">
        <v>1</v>
      </c>
      <c r="P2866">
        <v>0</v>
      </c>
      <c r="Q2866">
        <v>1190</v>
      </c>
      <c r="R2866">
        <v>108000</v>
      </c>
      <c r="S2866">
        <v>33349</v>
      </c>
      <c r="T2866">
        <v>0.30878703703703703</v>
      </c>
      <c r="U2866">
        <v>0</v>
      </c>
    </row>
    <row r="2867" spans="1:21" x14ac:dyDescent="0.4">
      <c r="A2867">
        <v>2865</v>
      </c>
      <c r="B2867" t="s">
        <v>12074</v>
      </c>
      <c r="C2867" s="1">
        <v>44682</v>
      </c>
      <c r="D2867" t="s">
        <v>4846</v>
      </c>
      <c r="E2867" t="s">
        <v>4847</v>
      </c>
      <c r="F2867">
        <v>10</v>
      </c>
      <c r="G2867">
        <v>10</v>
      </c>
      <c r="H2867">
        <v>20</v>
      </c>
      <c r="I2867">
        <v>10</v>
      </c>
      <c r="J2867">
        <v>20</v>
      </c>
      <c r="K2867">
        <v>121</v>
      </c>
      <c r="L2867">
        <v>119</v>
      </c>
      <c r="M2867">
        <v>113</v>
      </c>
      <c r="N2867">
        <v>2</v>
      </c>
      <c r="O2867">
        <v>2</v>
      </c>
      <c r="P2867">
        <v>14.305338539999999</v>
      </c>
      <c r="Q2867">
        <v>1405</v>
      </c>
      <c r="R2867">
        <v>108000</v>
      </c>
      <c r="S2867">
        <v>307873</v>
      </c>
      <c r="T2867">
        <v>2.8506759259259198</v>
      </c>
      <c r="U2867">
        <v>2</v>
      </c>
    </row>
    <row r="2868" spans="1:21" x14ac:dyDescent="0.4">
      <c r="A2868">
        <v>2866</v>
      </c>
      <c r="B2868" t="s">
        <v>12074</v>
      </c>
      <c r="C2868" s="1">
        <v>44682</v>
      </c>
      <c r="D2868" t="s">
        <v>4848</v>
      </c>
      <c r="F2868">
        <v>20</v>
      </c>
      <c r="G2868">
        <v>20</v>
      </c>
      <c r="H2868">
        <v>10</v>
      </c>
      <c r="I2868">
        <v>10</v>
      </c>
      <c r="J2868">
        <v>20</v>
      </c>
      <c r="K2868">
        <v>18</v>
      </c>
      <c r="L2868">
        <v>26</v>
      </c>
      <c r="M2868">
        <v>28</v>
      </c>
      <c r="N2868">
        <v>0</v>
      </c>
      <c r="O2868">
        <v>1</v>
      </c>
      <c r="P2868">
        <v>0</v>
      </c>
      <c r="Q2868">
        <v>1114</v>
      </c>
      <c r="R2868">
        <v>108000</v>
      </c>
      <c r="S2868">
        <v>501591</v>
      </c>
      <c r="T2868">
        <v>4.6443611111111096</v>
      </c>
      <c r="U2868">
        <v>3</v>
      </c>
    </row>
    <row r="2869" spans="1:21" x14ac:dyDescent="0.4">
      <c r="A2869">
        <v>2867</v>
      </c>
      <c r="B2869" t="s">
        <v>12074</v>
      </c>
      <c r="C2869" s="1">
        <v>44682</v>
      </c>
      <c r="D2869" t="s">
        <v>4849</v>
      </c>
      <c r="E2869" t="s">
        <v>4850</v>
      </c>
      <c r="F2869">
        <v>20</v>
      </c>
      <c r="G2869">
        <v>20</v>
      </c>
      <c r="H2869">
        <v>40</v>
      </c>
      <c r="I2869">
        <v>20</v>
      </c>
      <c r="J2869">
        <v>20</v>
      </c>
      <c r="K2869">
        <v>67</v>
      </c>
      <c r="L2869">
        <v>47</v>
      </c>
      <c r="M2869">
        <v>25</v>
      </c>
      <c r="N2869">
        <v>2</v>
      </c>
      <c r="O2869">
        <v>2</v>
      </c>
      <c r="P2869">
        <v>9.5631510419999994</v>
      </c>
      <c r="Q2869">
        <v>1043</v>
      </c>
      <c r="R2869">
        <v>108000</v>
      </c>
      <c r="S2869">
        <v>89511</v>
      </c>
      <c r="T2869">
        <v>0.82880555555555502</v>
      </c>
      <c r="U2869">
        <v>1</v>
      </c>
    </row>
    <row r="2870" spans="1:21" x14ac:dyDescent="0.4">
      <c r="A2870">
        <v>2868</v>
      </c>
      <c r="B2870" t="s">
        <v>12074</v>
      </c>
      <c r="C2870" s="1">
        <v>44682</v>
      </c>
      <c r="D2870" t="s">
        <v>4851</v>
      </c>
      <c r="E2870" t="s">
        <v>4852</v>
      </c>
      <c r="F2870">
        <v>10</v>
      </c>
      <c r="G2870">
        <v>20</v>
      </c>
      <c r="H2870">
        <v>20</v>
      </c>
      <c r="I2870">
        <v>20</v>
      </c>
      <c r="J2870">
        <v>20</v>
      </c>
      <c r="K2870">
        <v>12</v>
      </c>
      <c r="L2870">
        <v>11</v>
      </c>
      <c r="M2870">
        <v>9</v>
      </c>
      <c r="N2870">
        <v>0</v>
      </c>
      <c r="O2870">
        <v>2</v>
      </c>
      <c r="P2870">
        <v>6.3042534720000001</v>
      </c>
      <c r="Q2870">
        <v>932</v>
      </c>
      <c r="R2870">
        <v>108000</v>
      </c>
      <c r="S2870">
        <v>48243</v>
      </c>
      <c r="T2870">
        <v>0.44669444444444401</v>
      </c>
      <c r="U2870">
        <v>1</v>
      </c>
    </row>
    <row r="2871" spans="1:21" x14ac:dyDescent="0.4">
      <c r="A2871">
        <v>2869</v>
      </c>
      <c r="B2871" t="s">
        <v>12074</v>
      </c>
      <c r="C2871" s="1">
        <v>44682</v>
      </c>
      <c r="D2871" t="s">
        <v>4853</v>
      </c>
      <c r="E2871" t="s">
        <v>4854</v>
      </c>
      <c r="F2871">
        <v>10</v>
      </c>
      <c r="G2871">
        <v>20</v>
      </c>
      <c r="H2871">
        <v>20</v>
      </c>
      <c r="I2871">
        <v>20</v>
      </c>
      <c r="J2871">
        <v>20</v>
      </c>
      <c r="K2871">
        <v>19</v>
      </c>
      <c r="L2871">
        <v>18</v>
      </c>
      <c r="M2871">
        <v>15</v>
      </c>
      <c r="N2871">
        <v>2</v>
      </c>
      <c r="O2871">
        <v>1</v>
      </c>
      <c r="P2871">
        <v>9.84375</v>
      </c>
      <c r="Q2871">
        <v>1335</v>
      </c>
      <c r="R2871">
        <v>108000</v>
      </c>
      <c r="S2871">
        <v>770716</v>
      </c>
      <c r="T2871">
        <v>7.1362592592592504</v>
      </c>
      <c r="U2871">
        <v>3</v>
      </c>
    </row>
    <row r="2872" spans="1:21" x14ac:dyDescent="0.4">
      <c r="A2872">
        <v>2870</v>
      </c>
      <c r="B2872" t="s">
        <v>12074</v>
      </c>
      <c r="C2872" s="1">
        <v>44682</v>
      </c>
      <c r="D2872" t="s">
        <v>4855</v>
      </c>
      <c r="F2872">
        <v>10</v>
      </c>
      <c r="G2872">
        <v>10</v>
      </c>
      <c r="H2872">
        <v>10</v>
      </c>
      <c r="I2872">
        <v>10</v>
      </c>
      <c r="J2872">
        <v>10</v>
      </c>
      <c r="K2872">
        <v>22</v>
      </c>
      <c r="L2872">
        <v>15</v>
      </c>
      <c r="M2872">
        <v>8</v>
      </c>
      <c r="N2872">
        <v>0</v>
      </c>
      <c r="O2872">
        <v>2</v>
      </c>
      <c r="P2872">
        <v>0</v>
      </c>
      <c r="Q2872">
        <v>1060</v>
      </c>
      <c r="R2872">
        <v>108000</v>
      </c>
      <c r="S2872">
        <v>381321</v>
      </c>
      <c r="T2872">
        <v>3.5307499999999998</v>
      </c>
      <c r="U2872">
        <v>2</v>
      </c>
    </row>
    <row r="2873" spans="1:21" x14ac:dyDescent="0.4">
      <c r="A2873">
        <v>2871</v>
      </c>
      <c r="B2873" t="s">
        <v>12074</v>
      </c>
      <c r="C2873" s="1">
        <v>44652</v>
      </c>
      <c r="D2873" t="s">
        <v>4856</v>
      </c>
      <c r="F2873">
        <v>10</v>
      </c>
      <c r="G2873">
        <v>20</v>
      </c>
      <c r="H2873">
        <v>10</v>
      </c>
      <c r="I2873">
        <v>10</v>
      </c>
      <c r="J2873">
        <v>20</v>
      </c>
      <c r="K2873">
        <v>28</v>
      </c>
      <c r="L2873">
        <v>23</v>
      </c>
      <c r="M2873">
        <v>20</v>
      </c>
      <c r="N2873">
        <v>0</v>
      </c>
      <c r="O2873">
        <v>1</v>
      </c>
      <c r="P2873">
        <v>0</v>
      </c>
      <c r="Q2873">
        <v>1171</v>
      </c>
      <c r="R2873">
        <v>101000</v>
      </c>
      <c r="S2873">
        <v>74770</v>
      </c>
      <c r="T2873">
        <v>0.74029702970296996</v>
      </c>
      <c r="U2873">
        <v>1</v>
      </c>
    </row>
    <row r="2874" spans="1:21" x14ac:dyDescent="0.4">
      <c r="A2874">
        <v>2872</v>
      </c>
      <c r="B2874" t="s">
        <v>12074</v>
      </c>
      <c r="C2874" s="1">
        <v>44652</v>
      </c>
      <c r="D2874" t="s">
        <v>4857</v>
      </c>
      <c r="E2874" t="s">
        <v>4858</v>
      </c>
      <c r="F2874">
        <v>10</v>
      </c>
      <c r="G2874">
        <v>20</v>
      </c>
      <c r="H2874">
        <v>20</v>
      </c>
      <c r="I2874">
        <v>10</v>
      </c>
      <c r="J2874">
        <v>10</v>
      </c>
      <c r="K2874">
        <v>114</v>
      </c>
      <c r="L2874">
        <v>82</v>
      </c>
      <c r="M2874">
        <v>63</v>
      </c>
      <c r="N2874">
        <v>2</v>
      </c>
      <c r="O2874">
        <v>1</v>
      </c>
      <c r="P2874">
        <v>11.52832031</v>
      </c>
      <c r="Q2874">
        <v>949</v>
      </c>
      <c r="R2874">
        <v>101000</v>
      </c>
      <c r="S2874">
        <v>151490</v>
      </c>
      <c r="T2874">
        <v>1.4999009900990099</v>
      </c>
      <c r="U2874">
        <v>2</v>
      </c>
    </row>
    <row r="2875" spans="1:21" x14ac:dyDescent="0.4">
      <c r="A2875">
        <v>2873</v>
      </c>
      <c r="B2875" t="s">
        <v>12074</v>
      </c>
      <c r="C2875" s="1">
        <v>44652</v>
      </c>
      <c r="D2875" t="s">
        <v>4859</v>
      </c>
      <c r="F2875">
        <v>20</v>
      </c>
      <c r="G2875">
        <v>10</v>
      </c>
      <c r="H2875">
        <v>10</v>
      </c>
      <c r="I2875">
        <v>20</v>
      </c>
      <c r="J2875">
        <v>20</v>
      </c>
      <c r="K2875">
        <v>15</v>
      </c>
      <c r="L2875">
        <v>18</v>
      </c>
      <c r="M2875">
        <v>23</v>
      </c>
      <c r="N2875">
        <v>0</v>
      </c>
      <c r="O2875">
        <v>1</v>
      </c>
      <c r="P2875">
        <v>0</v>
      </c>
      <c r="Q2875">
        <v>1140</v>
      </c>
      <c r="R2875">
        <v>101000</v>
      </c>
      <c r="S2875">
        <v>1338368</v>
      </c>
      <c r="T2875">
        <v>13.251168316831601</v>
      </c>
      <c r="U2875">
        <v>3</v>
      </c>
    </row>
    <row r="2876" spans="1:21" x14ac:dyDescent="0.4">
      <c r="A2876">
        <v>2874</v>
      </c>
      <c r="B2876" t="s">
        <v>12074</v>
      </c>
      <c r="C2876" s="1">
        <v>44652</v>
      </c>
      <c r="D2876" t="s">
        <v>4860</v>
      </c>
      <c r="F2876">
        <v>10</v>
      </c>
      <c r="G2876">
        <v>10</v>
      </c>
      <c r="H2876">
        <v>10</v>
      </c>
      <c r="I2876">
        <v>20</v>
      </c>
      <c r="J2876">
        <v>30</v>
      </c>
      <c r="K2876">
        <v>66</v>
      </c>
      <c r="L2876">
        <v>37</v>
      </c>
      <c r="M2876">
        <v>14</v>
      </c>
      <c r="N2876">
        <v>1</v>
      </c>
      <c r="O2876">
        <v>1</v>
      </c>
      <c r="P2876">
        <v>1.517686632</v>
      </c>
      <c r="Q2876">
        <v>889</v>
      </c>
      <c r="R2876">
        <v>101000</v>
      </c>
      <c r="S2876">
        <v>172735</v>
      </c>
      <c r="T2876">
        <v>1.71024752475247</v>
      </c>
      <c r="U2876">
        <v>2</v>
      </c>
    </row>
    <row r="2877" spans="1:21" x14ac:dyDescent="0.4">
      <c r="A2877">
        <v>2875</v>
      </c>
      <c r="B2877" t="s">
        <v>12074</v>
      </c>
      <c r="C2877" s="1">
        <v>44652</v>
      </c>
      <c r="D2877" t="s">
        <v>4861</v>
      </c>
      <c r="E2877" t="s">
        <v>4862</v>
      </c>
      <c r="F2877">
        <v>20</v>
      </c>
      <c r="G2877">
        <v>20</v>
      </c>
      <c r="H2877">
        <v>20</v>
      </c>
      <c r="I2877">
        <v>20</v>
      </c>
      <c r="J2877">
        <v>40</v>
      </c>
      <c r="K2877">
        <v>22</v>
      </c>
      <c r="L2877">
        <v>13</v>
      </c>
      <c r="M2877">
        <v>8</v>
      </c>
      <c r="N2877">
        <v>2</v>
      </c>
      <c r="O2877">
        <v>1</v>
      </c>
      <c r="P2877">
        <v>12.573025169999999</v>
      </c>
      <c r="Q2877">
        <v>970</v>
      </c>
      <c r="R2877">
        <v>101000</v>
      </c>
      <c r="S2877">
        <v>1160022</v>
      </c>
      <c r="T2877">
        <v>11.4853663366336</v>
      </c>
      <c r="U2877">
        <v>3</v>
      </c>
    </row>
    <row r="2878" spans="1:21" x14ac:dyDescent="0.4">
      <c r="A2878">
        <v>2876</v>
      </c>
      <c r="B2878" t="s">
        <v>12074</v>
      </c>
      <c r="C2878" s="1">
        <v>44652</v>
      </c>
      <c r="D2878" t="s">
        <v>4863</v>
      </c>
      <c r="F2878">
        <v>10</v>
      </c>
      <c r="G2878">
        <v>10</v>
      </c>
      <c r="H2878">
        <v>10</v>
      </c>
      <c r="I2878">
        <v>10</v>
      </c>
      <c r="J2878">
        <v>20</v>
      </c>
      <c r="K2878">
        <v>72</v>
      </c>
      <c r="L2878">
        <v>35</v>
      </c>
      <c r="M2878">
        <v>20</v>
      </c>
      <c r="N2878">
        <v>0</v>
      </c>
      <c r="O2878">
        <v>1</v>
      </c>
      <c r="P2878">
        <v>0</v>
      </c>
      <c r="Q2878">
        <v>835</v>
      </c>
      <c r="R2878">
        <v>101000</v>
      </c>
      <c r="S2878">
        <v>308317</v>
      </c>
      <c r="T2878">
        <v>3.0526435643564298</v>
      </c>
      <c r="U2878">
        <v>2</v>
      </c>
    </row>
    <row r="2879" spans="1:21" x14ac:dyDescent="0.4">
      <c r="A2879">
        <v>2877</v>
      </c>
      <c r="B2879" t="s">
        <v>12074</v>
      </c>
      <c r="C2879" s="1">
        <v>44652</v>
      </c>
      <c r="D2879" t="s">
        <v>4864</v>
      </c>
      <c r="E2879" t="s">
        <v>4865</v>
      </c>
      <c r="F2879">
        <v>10</v>
      </c>
      <c r="G2879">
        <v>20</v>
      </c>
      <c r="H2879">
        <v>20</v>
      </c>
      <c r="I2879">
        <v>10</v>
      </c>
      <c r="J2879">
        <v>20</v>
      </c>
      <c r="K2879">
        <v>25</v>
      </c>
      <c r="L2879">
        <v>21</v>
      </c>
      <c r="M2879">
        <v>20</v>
      </c>
      <c r="N2879">
        <v>2</v>
      </c>
      <c r="O2879">
        <v>1</v>
      </c>
      <c r="P2879">
        <v>8.5426432289999994</v>
      </c>
      <c r="Q2879">
        <v>1293</v>
      </c>
      <c r="R2879">
        <v>101000</v>
      </c>
      <c r="S2879">
        <v>756951</v>
      </c>
      <c r="T2879">
        <v>7.4945643564356397</v>
      </c>
      <c r="U2879">
        <v>3</v>
      </c>
    </row>
    <row r="2880" spans="1:21" x14ac:dyDescent="0.4">
      <c r="A2880">
        <v>2878</v>
      </c>
      <c r="B2880" t="s">
        <v>12074</v>
      </c>
      <c r="C2880" s="1">
        <v>44652</v>
      </c>
      <c r="D2880" t="s">
        <v>4866</v>
      </c>
      <c r="E2880" t="s">
        <v>4867</v>
      </c>
      <c r="F2880">
        <v>10</v>
      </c>
      <c r="G2880">
        <v>10</v>
      </c>
      <c r="H2880">
        <v>30</v>
      </c>
      <c r="I2880">
        <v>10</v>
      </c>
      <c r="J2880">
        <v>10</v>
      </c>
      <c r="K2880">
        <v>21</v>
      </c>
      <c r="L2880">
        <v>8</v>
      </c>
      <c r="M2880">
        <v>5</v>
      </c>
      <c r="N2880">
        <v>2</v>
      </c>
      <c r="O2880">
        <v>2</v>
      </c>
      <c r="P2880">
        <v>13.67947049</v>
      </c>
      <c r="Q2880">
        <v>1132</v>
      </c>
      <c r="R2880">
        <v>101000</v>
      </c>
      <c r="S2880">
        <v>129528</v>
      </c>
      <c r="T2880">
        <v>1.28245544554455</v>
      </c>
      <c r="U2880">
        <v>2</v>
      </c>
    </row>
    <row r="2881" spans="1:21" x14ac:dyDescent="0.4">
      <c r="A2881">
        <v>2879</v>
      </c>
      <c r="B2881" t="s">
        <v>12074</v>
      </c>
      <c r="C2881" s="1">
        <v>44621</v>
      </c>
      <c r="D2881" t="s">
        <v>4868</v>
      </c>
      <c r="F2881">
        <v>10</v>
      </c>
      <c r="G2881">
        <v>10</v>
      </c>
      <c r="H2881">
        <v>10</v>
      </c>
      <c r="I2881">
        <v>10</v>
      </c>
      <c r="J2881">
        <v>10</v>
      </c>
      <c r="K2881">
        <v>132</v>
      </c>
      <c r="L2881">
        <v>156</v>
      </c>
      <c r="M2881">
        <v>176</v>
      </c>
      <c r="N2881">
        <v>0</v>
      </c>
      <c r="O2881">
        <v>0</v>
      </c>
      <c r="P2881">
        <v>0</v>
      </c>
      <c r="Q2881">
        <v>814</v>
      </c>
      <c r="R2881">
        <v>88400</v>
      </c>
      <c r="S2881">
        <v>513108</v>
      </c>
      <c r="T2881">
        <v>5.80438914027149</v>
      </c>
      <c r="U2881">
        <v>3</v>
      </c>
    </row>
    <row r="2882" spans="1:21" x14ac:dyDescent="0.4">
      <c r="A2882">
        <v>2880</v>
      </c>
      <c r="B2882" t="s">
        <v>12074</v>
      </c>
      <c r="C2882" s="1">
        <v>44621</v>
      </c>
      <c r="D2882" t="s">
        <v>4869</v>
      </c>
      <c r="F2882">
        <v>10</v>
      </c>
      <c r="G2882">
        <v>20</v>
      </c>
      <c r="H2882">
        <v>20</v>
      </c>
      <c r="I2882">
        <v>20</v>
      </c>
      <c r="J2882">
        <v>10</v>
      </c>
      <c r="K2882">
        <v>78</v>
      </c>
      <c r="L2882">
        <v>79</v>
      </c>
      <c r="M2882">
        <v>82</v>
      </c>
      <c r="N2882">
        <v>0</v>
      </c>
      <c r="O2882">
        <v>1</v>
      </c>
      <c r="P2882">
        <v>0</v>
      </c>
      <c r="Q2882">
        <v>979</v>
      </c>
      <c r="R2882">
        <v>88400</v>
      </c>
      <c r="S2882">
        <v>88009</v>
      </c>
      <c r="T2882">
        <v>0.99557692307692303</v>
      </c>
      <c r="U2882">
        <v>1</v>
      </c>
    </row>
    <row r="2883" spans="1:21" x14ac:dyDescent="0.4">
      <c r="A2883">
        <v>2881</v>
      </c>
      <c r="B2883" t="s">
        <v>12074</v>
      </c>
      <c r="C2883" s="1">
        <v>44621</v>
      </c>
      <c r="D2883" t="s">
        <v>4640</v>
      </c>
      <c r="F2883">
        <v>20</v>
      </c>
      <c r="G2883">
        <v>20</v>
      </c>
      <c r="H2883">
        <v>10</v>
      </c>
      <c r="I2883">
        <v>10</v>
      </c>
      <c r="J2883">
        <v>40</v>
      </c>
      <c r="K2883">
        <v>101</v>
      </c>
      <c r="L2883">
        <v>78</v>
      </c>
      <c r="M2883">
        <v>57</v>
      </c>
      <c r="N2883">
        <v>0</v>
      </c>
      <c r="O2883">
        <v>1</v>
      </c>
      <c r="P2883">
        <v>0</v>
      </c>
      <c r="Q2883">
        <v>994</v>
      </c>
      <c r="R2883">
        <v>88400</v>
      </c>
      <c r="S2883">
        <v>1636176</v>
      </c>
      <c r="T2883">
        <v>18.508778280542899</v>
      </c>
      <c r="U2883">
        <v>3</v>
      </c>
    </row>
    <row r="2884" spans="1:21" x14ac:dyDescent="0.4">
      <c r="A2884">
        <v>2882</v>
      </c>
      <c r="B2884" t="s">
        <v>12074</v>
      </c>
      <c r="C2884" s="1">
        <v>44621</v>
      </c>
      <c r="D2884" t="s">
        <v>4870</v>
      </c>
      <c r="E2884" t="s">
        <v>4871</v>
      </c>
      <c r="F2884">
        <v>10</v>
      </c>
      <c r="G2884">
        <v>10</v>
      </c>
      <c r="H2884">
        <v>20</v>
      </c>
      <c r="I2884">
        <v>20</v>
      </c>
      <c r="J2884">
        <v>30</v>
      </c>
      <c r="K2884">
        <v>28</v>
      </c>
      <c r="L2884">
        <v>26</v>
      </c>
      <c r="M2884">
        <v>21</v>
      </c>
      <c r="N2884">
        <v>2</v>
      </c>
      <c r="O2884">
        <v>2</v>
      </c>
      <c r="P2884">
        <v>14.20052083</v>
      </c>
      <c r="Q2884">
        <v>1053</v>
      </c>
      <c r="R2884">
        <v>88400</v>
      </c>
      <c r="S2884">
        <v>2627210</v>
      </c>
      <c r="T2884">
        <v>29.719570135746601</v>
      </c>
      <c r="U2884">
        <v>3</v>
      </c>
    </row>
    <row r="2885" spans="1:21" x14ac:dyDescent="0.4">
      <c r="A2885">
        <v>2883</v>
      </c>
      <c r="B2885" t="s">
        <v>12074</v>
      </c>
      <c r="C2885" s="1">
        <v>44621</v>
      </c>
      <c r="D2885" t="s">
        <v>4872</v>
      </c>
      <c r="E2885" t="s">
        <v>4873</v>
      </c>
      <c r="F2885">
        <v>10</v>
      </c>
      <c r="G2885">
        <v>20</v>
      </c>
      <c r="H2885">
        <v>20</v>
      </c>
      <c r="I2885">
        <v>20</v>
      </c>
      <c r="J2885">
        <v>10</v>
      </c>
      <c r="K2885">
        <v>124</v>
      </c>
      <c r="L2885">
        <v>120</v>
      </c>
      <c r="M2885">
        <v>116</v>
      </c>
      <c r="N2885">
        <v>2</v>
      </c>
      <c r="O2885">
        <v>1</v>
      </c>
      <c r="P2885">
        <v>12.192057289999999</v>
      </c>
      <c r="Q2885">
        <v>998</v>
      </c>
      <c r="R2885">
        <v>88400</v>
      </c>
      <c r="S2885">
        <v>596143</v>
      </c>
      <c r="T2885">
        <v>6.7436990950226203</v>
      </c>
      <c r="U2885">
        <v>3</v>
      </c>
    </row>
    <row r="2886" spans="1:21" x14ac:dyDescent="0.4">
      <c r="A2886">
        <v>2884</v>
      </c>
      <c r="B2886" t="s">
        <v>12074</v>
      </c>
      <c r="C2886" s="1">
        <v>44621</v>
      </c>
      <c r="D2886" t="s">
        <v>4874</v>
      </c>
      <c r="F2886">
        <v>20</v>
      </c>
      <c r="G2886">
        <v>10</v>
      </c>
      <c r="H2886">
        <v>10</v>
      </c>
      <c r="I2886">
        <v>10</v>
      </c>
      <c r="J2886">
        <v>30</v>
      </c>
      <c r="K2886">
        <v>162</v>
      </c>
      <c r="L2886">
        <v>153</v>
      </c>
      <c r="M2886">
        <v>146</v>
      </c>
      <c r="N2886">
        <v>0</v>
      </c>
      <c r="O2886">
        <v>1</v>
      </c>
      <c r="P2886">
        <v>0</v>
      </c>
      <c r="Q2886">
        <v>1188</v>
      </c>
      <c r="R2886">
        <v>88400</v>
      </c>
      <c r="S2886">
        <v>1591853</v>
      </c>
      <c r="T2886">
        <v>18.007386877828001</v>
      </c>
      <c r="U2886">
        <v>3</v>
      </c>
    </row>
    <row r="2887" spans="1:21" x14ac:dyDescent="0.4">
      <c r="A2887">
        <v>2885</v>
      </c>
      <c r="B2887" t="s">
        <v>12074</v>
      </c>
      <c r="C2887" s="1">
        <v>44593</v>
      </c>
      <c r="D2887" t="s">
        <v>4875</v>
      </c>
      <c r="F2887">
        <v>10</v>
      </c>
      <c r="G2887">
        <v>10</v>
      </c>
      <c r="H2887">
        <v>10</v>
      </c>
      <c r="I2887">
        <v>10</v>
      </c>
      <c r="J2887">
        <v>10</v>
      </c>
      <c r="K2887">
        <v>25</v>
      </c>
      <c r="L2887">
        <v>23</v>
      </c>
      <c r="M2887">
        <v>22</v>
      </c>
      <c r="N2887">
        <v>0</v>
      </c>
      <c r="O2887">
        <v>2</v>
      </c>
      <c r="P2887">
        <v>0</v>
      </c>
      <c r="Q2887">
        <v>1075</v>
      </c>
      <c r="R2887">
        <v>81300</v>
      </c>
      <c r="S2887">
        <v>1908441</v>
      </c>
      <c r="T2887">
        <v>23.474059040590401</v>
      </c>
      <c r="U2887">
        <v>3</v>
      </c>
    </row>
    <row r="2888" spans="1:21" x14ac:dyDescent="0.4">
      <c r="A2888">
        <v>2886</v>
      </c>
      <c r="B2888" t="s">
        <v>12074</v>
      </c>
      <c r="C2888" s="1">
        <v>44593</v>
      </c>
      <c r="D2888" t="s">
        <v>4876</v>
      </c>
      <c r="E2888" t="s">
        <v>4877</v>
      </c>
      <c r="F2888">
        <v>20</v>
      </c>
      <c r="G2888">
        <v>20</v>
      </c>
      <c r="H2888">
        <v>20</v>
      </c>
      <c r="I2888">
        <v>20</v>
      </c>
      <c r="J2888">
        <v>20</v>
      </c>
      <c r="K2888">
        <v>54</v>
      </c>
      <c r="L2888">
        <v>51</v>
      </c>
      <c r="M2888">
        <v>46</v>
      </c>
      <c r="N2888">
        <v>1</v>
      </c>
      <c r="O2888">
        <v>1</v>
      </c>
      <c r="P2888">
        <v>13.80338542</v>
      </c>
      <c r="Q2888">
        <v>891</v>
      </c>
      <c r="R2888">
        <v>81300</v>
      </c>
      <c r="S2888">
        <v>565319</v>
      </c>
      <c r="T2888">
        <v>6.9534932349323402</v>
      </c>
      <c r="U2888">
        <v>3</v>
      </c>
    </row>
    <row r="2889" spans="1:21" x14ac:dyDescent="0.4">
      <c r="A2889">
        <v>2887</v>
      </c>
      <c r="B2889" t="s">
        <v>12074</v>
      </c>
      <c r="C2889" s="1">
        <v>44593</v>
      </c>
      <c r="D2889" t="s">
        <v>4878</v>
      </c>
      <c r="E2889" t="s">
        <v>4879</v>
      </c>
      <c r="F2889">
        <v>20</v>
      </c>
      <c r="G2889">
        <v>20</v>
      </c>
      <c r="H2889">
        <v>30</v>
      </c>
      <c r="I2889">
        <v>20</v>
      </c>
      <c r="J2889">
        <v>40</v>
      </c>
      <c r="K2889">
        <v>151</v>
      </c>
      <c r="L2889">
        <v>149</v>
      </c>
      <c r="M2889">
        <v>141</v>
      </c>
      <c r="N2889">
        <v>1</v>
      </c>
      <c r="O2889">
        <v>1</v>
      </c>
      <c r="P2889">
        <v>16.159288190000002</v>
      </c>
      <c r="Q2889">
        <v>1058</v>
      </c>
      <c r="R2889">
        <v>81300</v>
      </c>
      <c r="S2889">
        <v>124364</v>
      </c>
      <c r="T2889">
        <v>1.5296924969249599</v>
      </c>
      <c r="U2889">
        <v>2</v>
      </c>
    </row>
    <row r="2890" spans="1:21" x14ac:dyDescent="0.4">
      <c r="A2890">
        <v>2888</v>
      </c>
      <c r="B2890" t="s">
        <v>12074</v>
      </c>
      <c r="C2890" s="1">
        <v>44593</v>
      </c>
      <c r="D2890" t="s">
        <v>4880</v>
      </c>
      <c r="F2890">
        <v>10</v>
      </c>
      <c r="G2890">
        <v>10</v>
      </c>
      <c r="H2890">
        <v>10</v>
      </c>
      <c r="I2890">
        <v>20</v>
      </c>
      <c r="J2890">
        <v>20</v>
      </c>
      <c r="K2890">
        <v>74</v>
      </c>
      <c r="L2890">
        <v>38</v>
      </c>
      <c r="M2890">
        <v>17</v>
      </c>
      <c r="N2890">
        <v>0</v>
      </c>
      <c r="O2890">
        <v>2</v>
      </c>
      <c r="P2890">
        <v>0</v>
      </c>
      <c r="Q2890">
        <v>1134</v>
      </c>
      <c r="R2890">
        <v>81300</v>
      </c>
      <c r="S2890">
        <v>426177</v>
      </c>
      <c r="T2890">
        <v>5.2420295202952003</v>
      </c>
      <c r="U2890">
        <v>3</v>
      </c>
    </row>
    <row r="2891" spans="1:21" x14ac:dyDescent="0.4">
      <c r="A2891">
        <v>2889</v>
      </c>
      <c r="B2891" t="s">
        <v>12074</v>
      </c>
      <c r="C2891" s="1">
        <v>44593</v>
      </c>
      <c r="D2891" t="s">
        <v>4881</v>
      </c>
      <c r="F2891">
        <v>20</v>
      </c>
      <c r="G2891">
        <v>10</v>
      </c>
      <c r="H2891">
        <v>10</v>
      </c>
      <c r="I2891">
        <v>20</v>
      </c>
      <c r="J2891">
        <v>20</v>
      </c>
      <c r="K2891">
        <v>33</v>
      </c>
      <c r="L2891">
        <v>26</v>
      </c>
      <c r="M2891">
        <v>24</v>
      </c>
      <c r="N2891">
        <v>0</v>
      </c>
      <c r="O2891">
        <v>1</v>
      </c>
      <c r="P2891">
        <v>3.3336588539999998</v>
      </c>
      <c r="Q2891">
        <v>1001</v>
      </c>
      <c r="R2891">
        <v>81300</v>
      </c>
      <c r="S2891">
        <v>1698977</v>
      </c>
      <c r="T2891">
        <v>20.8976260762607</v>
      </c>
      <c r="U2891">
        <v>3</v>
      </c>
    </row>
    <row r="2892" spans="1:21" x14ac:dyDescent="0.4">
      <c r="A2892">
        <v>2890</v>
      </c>
      <c r="B2892" t="s">
        <v>12074</v>
      </c>
      <c r="C2892" s="1">
        <v>44593</v>
      </c>
      <c r="D2892" t="s">
        <v>4882</v>
      </c>
      <c r="F2892">
        <v>10</v>
      </c>
      <c r="G2892">
        <v>10</v>
      </c>
      <c r="H2892">
        <v>10</v>
      </c>
      <c r="I2892">
        <v>10</v>
      </c>
      <c r="J2892">
        <v>10</v>
      </c>
      <c r="K2892">
        <v>34</v>
      </c>
      <c r="L2892">
        <v>4</v>
      </c>
      <c r="M2892">
        <v>4</v>
      </c>
      <c r="N2892">
        <v>0</v>
      </c>
      <c r="O2892">
        <v>1</v>
      </c>
      <c r="P2892">
        <v>0</v>
      </c>
      <c r="Q2892">
        <v>1096</v>
      </c>
      <c r="R2892">
        <v>81300</v>
      </c>
      <c r="S2892">
        <v>127711</v>
      </c>
      <c r="T2892">
        <v>1.57086100861008</v>
      </c>
      <c r="U2892">
        <v>2</v>
      </c>
    </row>
    <row r="2893" spans="1:21" x14ac:dyDescent="0.4">
      <c r="A2893">
        <v>2891</v>
      </c>
      <c r="B2893" t="s">
        <v>12074</v>
      </c>
      <c r="C2893" s="1">
        <v>44562</v>
      </c>
      <c r="D2893" t="s">
        <v>4883</v>
      </c>
      <c r="F2893">
        <v>10</v>
      </c>
      <c r="G2893">
        <v>10</v>
      </c>
      <c r="H2893">
        <v>20</v>
      </c>
      <c r="I2893">
        <v>20</v>
      </c>
      <c r="J2893">
        <v>10</v>
      </c>
      <c r="K2893">
        <v>28</v>
      </c>
      <c r="L2893">
        <v>12</v>
      </c>
      <c r="M2893">
        <v>4</v>
      </c>
      <c r="N2893">
        <v>0</v>
      </c>
      <c r="O2893">
        <v>1</v>
      </c>
      <c r="P2893">
        <v>0</v>
      </c>
      <c r="Q2893">
        <v>875</v>
      </c>
      <c r="R2893">
        <v>78100</v>
      </c>
      <c r="S2893">
        <v>359068</v>
      </c>
      <c r="T2893">
        <v>4.5975416133162597</v>
      </c>
      <c r="U2893">
        <v>3</v>
      </c>
    </row>
    <row r="2894" spans="1:21" x14ac:dyDescent="0.4">
      <c r="A2894">
        <v>2892</v>
      </c>
      <c r="B2894" t="s">
        <v>12074</v>
      </c>
      <c r="C2894" s="1">
        <v>44562</v>
      </c>
      <c r="D2894" t="s">
        <v>4884</v>
      </c>
      <c r="F2894">
        <v>50</v>
      </c>
      <c r="G2894">
        <v>40</v>
      </c>
      <c r="H2894">
        <v>10</v>
      </c>
      <c r="I2894">
        <v>20</v>
      </c>
      <c r="J2894">
        <v>50</v>
      </c>
      <c r="K2894">
        <v>225</v>
      </c>
      <c r="L2894">
        <v>194</v>
      </c>
      <c r="M2894">
        <v>149</v>
      </c>
      <c r="N2894">
        <v>0</v>
      </c>
      <c r="O2894">
        <v>1</v>
      </c>
      <c r="P2894">
        <v>0</v>
      </c>
      <c r="Q2894">
        <v>3293</v>
      </c>
      <c r="R2894">
        <v>78100</v>
      </c>
      <c r="S2894">
        <v>311539</v>
      </c>
      <c r="T2894">
        <v>3.9889756722151</v>
      </c>
      <c r="U2894">
        <v>2</v>
      </c>
    </row>
    <row r="2895" spans="1:21" x14ac:dyDescent="0.4">
      <c r="A2895">
        <v>2893</v>
      </c>
      <c r="B2895" t="s">
        <v>12074</v>
      </c>
      <c r="C2895" s="1">
        <v>44562</v>
      </c>
      <c r="D2895" t="s">
        <v>4885</v>
      </c>
      <c r="F2895">
        <v>10</v>
      </c>
      <c r="G2895">
        <v>10</v>
      </c>
      <c r="H2895">
        <v>20</v>
      </c>
      <c r="I2895">
        <v>10</v>
      </c>
      <c r="J2895">
        <v>10</v>
      </c>
      <c r="K2895">
        <v>114</v>
      </c>
      <c r="L2895">
        <v>122</v>
      </c>
      <c r="M2895">
        <v>66</v>
      </c>
      <c r="N2895">
        <v>0</v>
      </c>
      <c r="O2895">
        <v>1</v>
      </c>
      <c r="P2895">
        <v>0</v>
      </c>
      <c r="Q2895">
        <v>1064</v>
      </c>
      <c r="R2895">
        <v>78100</v>
      </c>
      <c r="S2895">
        <v>233670</v>
      </c>
      <c r="T2895">
        <v>2.9919334186939799</v>
      </c>
      <c r="U2895">
        <v>2</v>
      </c>
    </row>
    <row r="2896" spans="1:21" x14ac:dyDescent="0.4">
      <c r="A2896">
        <v>2894</v>
      </c>
      <c r="B2896" t="s">
        <v>12074</v>
      </c>
      <c r="C2896" s="1">
        <v>44562</v>
      </c>
      <c r="D2896" t="s">
        <v>4886</v>
      </c>
      <c r="F2896">
        <v>20</v>
      </c>
      <c r="G2896">
        <v>10</v>
      </c>
      <c r="H2896">
        <v>10</v>
      </c>
      <c r="I2896">
        <v>20</v>
      </c>
      <c r="J2896">
        <v>20</v>
      </c>
      <c r="K2896">
        <v>224</v>
      </c>
      <c r="L2896">
        <v>231</v>
      </c>
      <c r="M2896">
        <v>228</v>
      </c>
      <c r="N2896">
        <v>1</v>
      </c>
      <c r="O2896">
        <v>1</v>
      </c>
      <c r="P2896">
        <v>0</v>
      </c>
      <c r="Q2896">
        <v>674</v>
      </c>
      <c r="R2896">
        <v>78100</v>
      </c>
      <c r="S2896">
        <v>145862</v>
      </c>
      <c r="T2896">
        <v>1.8676312419974299</v>
      </c>
      <c r="U2896">
        <v>2</v>
      </c>
    </row>
    <row r="2897" spans="1:21" x14ac:dyDescent="0.4">
      <c r="A2897">
        <v>2895</v>
      </c>
      <c r="B2897" t="s">
        <v>12074</v>
      </c>
      <c r="C2897" s="1">
        <v>44562</v>
      </c>
      <c r="D2897" t="s">
        <v>4887</v>
      </c>
      <c r="E2897" t="s">
        <v>4888</v>
      </c>
      <c r="F2897">
        <v>10</v>
      </c>
      <c r="G2897">
        <v>10</v>
      </c>
      <c r="H2897">
        <v>10</v>
      </c>
      <c r="I2897">
        <v>20</v>
      </c>
      <c r="J2897">
        <v>10</v>
      </c>
      <c r="K2897">
        <v>24</v>
      </c>
      <c r="L2897">
        <v>20</v>
      </c>
      <c r="M2897">
        <v>16</v>
      </c>
      <c r="N2897">
        <v>2</v>
      </c>
      <c r="O2897">
        <v>0</v>
      </c>
      <c r="P2897">
        <v>8.1317274309999998</v>
      </c>
      <c r="Q2897">
        <v>1100</v>
      </c>
      <c r="R2897">
        <v>78100</v>
      </c>
      <c r="S2897">
        <v>39462</v>
      </c>
      <c r="T2897">
        <v>0.50527528809218902</v>
      </c>
      <c r="U2897">
        <v>1</v>
      </c>
    </row>
    <row r="2898" spans="1:21" x14ac:dyDescent="0.4">
      <c r="A2898">
        <v>2896</v>
      </c>
      <c r="B2898" t="s">
        <v>12074</v>
      </c>
      <c r="C2898" s="1">
        <v>44562</v>
      </c>
      <c r="D2898" t="s">
        <v>4889</v>
      </c>
      <c r="F2898">
        <v>20</v>
      </c>
      <c r="G2898">
        <v>20</v>
      </c>
      <c r="H2898">
        <v>10</v>
      </c>
      <c r="I2898">
        <v>30</v>
      </c>
      <c r="J2898">
        <v>30</v>
      </c>
      <c r="K2898">
        <v>96</v>
      </c>
      <c r="L2898">
        <v>82</v>
      </c>
      <c r="M2898">
        <v>65</v>
      </c>
      <c r="N2898">
        <v>2</v>
      </c>
      <c r="O2898">
        <v>1</v>
      </c>
      <c r="P2898">
        <v>0</v>
      </c>
      <c r="Q2898">
        <v>985</v>
      </c>
      <c r="R2898">
        <v>78100</v>
      </c>
      <c r="S2898">
        <v>78539</v>
      </c>
      <c r="T2898">
        <v>1.0056209987195901</v>
      </c>
      <c r="U2898">
        <v>1</v>
      </c>
    </row>
    <row r="2899" spans="1:21" x14ac:dyDescent="0.4">
      <c r="A2899">
        <v>2897</v>
      </c>
      <c r="B2899" t="s">
        <v>12074</v>
      </c>
      <c r="C2899" s="1">
        <v>44562</v>
      </c>
      <c r="D2899" t="s">
        <v>4890</v>
      </c>
      <c r="E2899" t="s">
        <v>3767</v>
      </c>
      <c r="F2899">
        <v>10</v>
      </c>
      <c r="G2899">
        <v>10</v>
      </c>
      <c r="H2899">
        <v>10</v>
      </c>
      <c r="I2899">
        <v>20</v>
      </c>
      <c r="J2899">
        <v>10</v>
      </c>
      <c r="K2899">
        <v>91</v>
      </c>
      <c r="L2899">
        <v>81</v>
      </c>
      <c r="M2899">
        <v>61</v>
      </c>
      <c r="N2899">
        <v>1</v>
      </c>
      <c r="O2899">
        <v>0</v>
      </c>
      <c r="P2899">
        <v>0</v>
      </c>
      <c r="Q2899">
        <v>973</v>
      </c>
      <c r="R2899">
        <v>78100</v>
      </c>
      <c r="S2899">
        <v>100411</v>
      </c>
      <c r="T2899">
        <v>1.28567221510883</v>
      </c>
      <c r="U2899">
        <v>2</v>
      </c>
    </row>
    <row r="2900" spans="1:21" x14ac:dyDescent="0.4">
      <c r="A2900">
        <v>2898</v>
      </c>
      <c r="B2900" t="s">
        <v>12074</v>
      </c>
      <c r="C2900" s="1">
        <v>44562</v>
      </c>
      <c r="D2900" t="s">
        <v>4891</v>
      </c>
      <c r="E2900" t="s">
        <v>4892</v>
      </c>
      <c r="F2900">
        <v>10</v>
      </c>
      <c r="G2900">
        <v>10</v>
      </c>
      <c r="H2900">
        <v>20</v>
      </c>
      <c r="I2900">
        <v>10</v>
      </c>
      <c r="J2900">
        <v>10</v>
      </c>
      <c r="K2900">
        <v>21</v>
      </c>
      <c r="L2900">
        <v>17</v>
      </c>
      <c r="M2900">
        <v>15</v>
      </c>
      <c r="N2900">
        <v>2</v>
      </c>
      <c r="O2900">
        <v>2</v>
      </c>
      <c r="P2900">
        <v>11.831597220000001</v>
      </c>
      <c r="Q2900">
        <v>1137</v>
      </c>
      <c r="R2900">
        <v>78100</v>
      </c>
      <c r="S2900">
        <v>38616</v>
      </c>
      <c r="T2900">
        <v>0.49444302176696497</v>
      </c>
      <c r="U2900">
        <v>1</v>
      </c>
    </row>
    <row r="2901" spans="1:21" x14ac:dyDescent="0.4">
      <c r="A2901">
        <v>2899</v>
      </c>
      <c r="B2901" t="s">
        <v>12074</v>
      </c>
      <c r="C2901" s="1">
        <v>44562</v>
      </c>
      <c r="D2901" t="s">
        <v>4893</v>
      </c>
      <c r="F2901">
        <v>10</v>
      </c>
      <c r="G2901">
        <v>10</v>
      </c>
      <c r="H2901">
        <v>10</v>
      </c>
      <c r="I2901">
        <v>20</v>
      </c>
      <c r="J2901">
        <v>10</v>
      </c>
      <c r="K2901">
        <v>232</v>
      </c>
      <c r="L2901">
        <v>237</v>
      </c>
      <c r="M2901">
        <v>234</v>
      </c>
      <c r="N2901">
        <v>0</v>
      </c>
      <c r="O2901">
        <v>1</v>
      </c>
      <c r="P2901">
        <v>0</v>
      </c>
      <c r="Q2901">
        <v>1351</v>
      </c>
      <c r="R2901">
        <v>78100</v>
      </c>
      <c r="S2901">
        <v>228963</v>
      </c>
      <c r="T2901">
        <v>2.9316645326504398</v>
      </c>
      <c r="U2901">
        <v>2</v>
      </c>
    </row>
    <row r="2902" spans="1:21" x14ac:dyDescent="0.4">
      <c r="A2902">
        <v>2900</v>
      </c>
      <c r="B2902" t="s">
        <v>12074</v>
      </c>
      <c r="C2902" s="1">
        <v>44562</v>
      </c>
      <c r="D2902" t="s">
        <v>4894</v>
      </c>
      <c r="F2902">
        <v>20</v>
      </c>
      <c r="G2902">
        <v>10</v>
      </c>
      <c r="H2902">
        <v>10</v>
      </c>
      <c r="I2902">
        <v>30</v>
      </c>
      <c r="J2902">
        <v>40</v>
      </c>
      <c r="K2902">
        <v>89</v>
      </c>
      <c r="L2902">
        <v>88</v>
      </c>
      <c r="M2902">
        <v>87</v>
      </c>
      <c r="N2902">
        <v>0</v>
      </c>
      <c r="O2902">
        <v>1</v>
      </c>
      <c r="P2902">
        <v>0</v>
      </c>
      <c r="Q2902">
        <v>965</v>
      </c>
      <c r="R2902">
        <v>78100</v>
      </c>
      <c r="S2902">
        <v>1408317</v>
      </c>
      <c r="T2902">
        <v>18.0322279129321</v>
      </c>
      <c r="U2902">
        <v>3</v>
      </c>
    </row>
    <row r="2903" spans="1:21" x14ac:dyDescent="0.4">
      <c r="A2903">
        <v>2901</v>
      </c>
      <c r="B2903" t="s">
        <v>12074</v>
      </c>
      <c r="C2903" s="1">
        <v>44531</v>
      </c>
      <c r="D2903" t="s">
        <v>4895</v>
      </c>
      <c r="F2903">
        <v>20</v>
      </c>
      <c r="G2903">
        <v>20</v>
      </c>
      <c r="H2903">
        <v>10</v>
      </c>
      <c r="I2903">
        <v>10</v>
      </c>
      <c r="J2903">
        <v>50</v>
      </c>
      <c r="K2903">
        <v>147</v>
      </c>
      <c r="L2903">
        <v>155</v>
      </c>
      <c r="M2903">
        <v>156</v>
      </c>
      <c r="N2903">
        <v>0</v>
      </c>
      <c r="O2903">
        <v>1</v>
      </c>
      <c r="P2903">
        <v>0</v>
      </c>
      <c r="Q2903">
        <v>1467</v>
      </c>
      <c r="R2903">
        <v>73800</v>
      </c>
      <c r="S2903">
        <v>250606</v>
      </c>
      <c r="T2903">
        <v>3.3957452574525702</v>
      </c>
      <c r="U2903">
        <v>2</v>
      </c>
    </row>
    <row r="2904" spans="1:21" x14ac:dyDescent="0.4">
      <c r="A2904">
        <v>2902</v>
      </c>
      <c r="B2904" t="s">
        <v>12074</v>
      </c>
      <c r="C2904" s="1">
        <v>44531</v>
      </c>
      <c r="D2904" t="s">
        <v>4896</v>
      </c>
      <c r="F2904">
        <v>10</v>
      </c>
      <c r="G2904">
        <v>10</v>
      </c>
      <c r="H2904">
        <v>10</v>
      </c>
      <c r="I2904">
        <v>20</v>
      </c>
      <c r="J2904">
        <v>20</v>
      </c>
      <c r="K2904">
        <v>56</v>
      </c>
      <c r="L2904">
        <v>52</v>
      </c>
      <c r="M2904">
        <v>59</v>
      </c>
      <c r="N2904">
        <v>0</v>
      </c>
      <c r="O2904">
        <v>2</v>
      </c>
      <c r="P2904">
        <v>0</v>
      </c>
      <c r="Q2904">
        <v>1115</v>
      </c>
      <c r="R2904">
        <v>73800</v>
      </c>
      <c r="S2904">
        <v>485298</v>
      </c>
      <c r="T2904">
        <v>6.5758536585365803</v>
      </c>
      <c r="U2904">
        <v>3</v>
      </c>
    </row>
    <row r="2905" spans="1:21" x14ac:dyDescent="0.4">
      <c r="A2905">
        <v>2903</v>
      </c>
      <c r="B2905" t="s">
        <v>12074</v>
      </c>
      <c r="C2905" s="1">
        <v>44531</v>
      </c>
      <c r="D2905" t="s">
        <v>4897</v>
      </c>
      <c r="E2905" t="s">
        <v>4898</v>
      </c>
      <c r="F2905">
        <v>20</v>
      </c>
      <c r="G2905">
        <v>20</v>
      </c>
      <c r="H2905">
        <v>50</v>
      </c>
      <c r="I2905">
        <v>20</v>
      </c>
      <c r="J2905">
        <v>20</v>
      </c>
      <c r="K2905">
        <v>101</v>
      </c>
      <c r="L2905">
        <v>68</v>
      </c>
      <c r="M2905">
        <v>27</v>
      </c>
      <c r="N2905">
        <v>2</v>
      </c>
      <c r="O2905">
        <v>1</v>
      </c>
      <c r="P2905">
        <v>8.5274522570000002</v>
      </c>
      <c r="Q2905">
        <v>1006</v>
      </c>
      <c r="R2905">
        <v>73800</v>
      </c>
      <c r="S2905">
        <v>204754</v>
      </c>
      <c r="T2905">
        <v>2.7744444444444398</v>
      </c>
      <c r="U2905">
        <v>2</v>
      </c>
    </row>
    <row r="2906" spans="1:21" x14ac:dyDescent="0.4">
      <c r="A2906">
        <v>2904</v>
      </c>
      <c r="B2906" t="s">
        <v>12074</v>
      </c>
      <c r="C2906" s="1">
        <v>44531</v>
      </c>
      <c r="D2906" t="s">
        <v>4899</v>
      </c>
      <c r="F2906">
        <v>10</v>
      </c>
      <c r="G2906">
        <v>10</v>
      </c>
      <c r="H2906">
        <v>10</v>
      </c>
      <c r="I2906">
        <v>20</v>
      </c>
      <c r="J2906">
        <v>10</v>
      </c>
      <c r="K2906">
        <v>65</v>
      </c>
      <c r="L2906">
        <v>49</v>
      </c>
      <c r="M2906">
        <v>35</v>
      </c>
      <c r="N2906">
        <v>0</v>
      </c>
      <c r="O2906">
        <v>2</v>
      </c>
      <c r="P2906">
        <v>0</v>
      </c>
      <c r="Q2906">
        <v>1110</v>
      </c>
      <c r="R2906">
        <v>73800</v>
      </c>
      <c r="S2906">
        <v>583322</v>
      </c>
      <c r="T2906">
        <v>7.9040921409214002</v>
      </c>
      <c r="U2906">
        <v>3</v>
      </c>
    </row>
    <row r="2907" spans="1:21" x14ac:dyDescent="0.4">
      <c r="A2907">
        <v>2905</v>
      </c>
      <c r="B2907" t="s">
        <v>12074</v>
      </c>
      <c r="C2907" s="1">
        <v>44531</v>
      </c>
      <c r="D2907" t="s">
        <v>4900</v>
      </c>
      <c r="E2907" t="s">
        <v>4901</v>
      </c>
      <c r="F2907">
        <v>10</v>
      </c>
      <c r="G2907">
        <v>10</v>
      </c>
      <c r="H2907">
        <v>20</v>
      </c>
      <c r="I2907">
        <v>20</v>
      </c>
      <c r="J2907">
        <v>10</v>
      </c>
      <c r="K2907">
        <v>204</v>
      </c>
      <c r="L2907">
        <v>200</v>
      </c>
      <c r="M2907">
        <v>189</v>
      </c>
      <c r="N2907">
        <v>1</v>
      </c>
      <c r="O2907">
        <v>1</v>
      </c>
      <c r="P2907">
        <v>10.293619789999999</v>
      </c>
      <c r="Q2907">
        <v>1275</v>
      </c>
      <c r="R2907">
        <v>73800</v>
      </c>
      <c r="S2907">
        <v>112986</v>
      </c>
      <c r="T2907">
        <v>1.53097560975609</v>
      </c>
      <c r="U2907">
        <v>2</v>
      </c>
    </row>
    <row r="2908" spans="1:21" x14ac:dyDescent="0.4">
      <c r="A2908">
        <v>2906</v>
      </c>
      <c r="B2908" t="s">
        <v>12074</v>
      </c>
      <c r="C2908" s="1">
        <v>44531</v>
      </c>
      <c r="D2908" t="s">
        <v>4902</v>
      </c>
      <c r="E2908" t="s">
        <v>4903</v>
      </c>
      <c r="F2908">
        <v>10</v>
      </c>
      <c r="G2908">
        <v>10</v>
      </c>
      <c r="H2908">
        <v>20</v>
      </c>
      <c r="I2908">
        <v>20</v>
      </c>
      <c r="J2908">
        <v>10</v>
      </c>
      <c r="K2908">
        <v>22</v>
      </c>
      <c r="L2908">
        <v>13</v>
      </c>
      <c r="M2908">
        <v>21</v>
      </c>
      <c r="N2908">
        <v>0</v>
      </c>
      <c r="O2908">
        <v>2</v>
      </c>
      <c r="P2908">
        <v>4.961914063</v>
      </c>
      <c r="Q2908">
        <v>852</v>
      </c>
      <c r="R2908">
        <v>73800</v>
      </c>
      <c r="S2908">
        <v>380348</v>
      </c>
      <c r="T2908">
        <v>5.1537669376693698</v>
      </c>
      <c r="U2908">
        <v>3</v>
      </c>
    </row>
    <row r="2909" spans="1:21" x14ac:dyDescent="0.4">
      <c r="A2909">
        <v>2907</v>
      </c>
      <c r="B2909" t="s">
        <v>12074</v>
      </c>
      <c r="C2909" s="1">
        <v>44531</v>
      </c>
      <c r="D2909" t="s">
        <v>4904</v>
      </c>
      <c r="E2909" t="s">
        <v>4905</v>
      </c>
      <c r="F2909">
        <v>10</v>
      </c>
      <c r="G2909">
        <v>10</v>
      </c>
      <c r="H2909">
        <v>20</v>
      </c>
      <c r="I2909">
        <v>20</v>
      </c>
      <c r="J2909">
        <v>10</v>
      </c>
      <c r="K2909">
        <v>19</v>
      </c>
      <c r="L2909">
        <v>17</v>
      </c>
      <c r="M2909">
        <v>15</v>
      </c>
      <c r="N2909">
        <v>2</v>
      </c>
      <c r="O2909">
        <v>1</v>
      </c>
      <c r="P2909">
        <v>7.388671875</v>
      </c>
      <c r="Q2909">
        <v>1062</v>
      </c>
      <c r="R2909">
        <v>73800</v>
      </c>
      <c r="S2909">
        <v>112020</v>
      </c>
      <c r="T2909">
        <v>1.5178861788617799</v>
      </c>
      <c r="U2909">
        <v>2</v>
      </c>
    </row>
    <row r="2910" spans="1:21" x14ac:dyDescent="0.4">
      <c r="A2910">
        <v>2908</v>
      </c>
      <c r="B2910" t="s">
        <v>12074</v>
      </c>
      <c r="C2910" s="1">
        <v>44531</v>
      </c>
      <c r="D2910" t="s">
        <v>4906</v>
      </c>
      <c r="F2910">
        <v>10</v>
      </c>
      <c r="G2910">
        <v>10</v>
      </c>
      <c r="H2910">
        <v>10</v>
      </c>
      <c r="I2910">
        <v>20</v>
      </c>
      <c r="J2910">
        <v>20</v>
      </c>
      <c r="K2910">
        <v>8</v>
      </c>
      <c r="L2910">
        <v>15</v>
      </c>
      <c r="M2910">
        <v>37</v>
      </c>
      <c r="N2910">
        <v>0</v>
      </c>
      <c r="O2910">
        <v>0</v>
      </c>
      <c r="P2910">
        <v>0</v>
      </c>
      <c r="Q2910">
        <v>1261</v>
      </c>
      <c r="R2910">
        <v>73800</v>
      </c>
      <c r="S2910">
        <v>94326</v>
      </c>
      <c r="T2910">
        <v>1.2781300813008101</v>
      </c>
      <c r="U2910">
        <v>2</v>
      </c>
    </row>
    <row r="2911" spans="1:21" x14ac:dyDescent="0.4">
      <c r="A2911">
        <v>2909</v>
      </c>
      <c r="B2911" t="s">
        <v>12074</v>
      </c>
      <c r="C2911" s="1">
        <v>44501</v>
      </c>
      <c r="D2911" t="s">
        <v>4907</v>
      </c>
      <c r="F2911">
        <v>10</v>
      </c>
      <c r="G2911">
        <v>10</v>
      </c>
      <c r="H2911">
        <v>10</v>
      </c>
      <c r="I2911">
        <v>10</v>
      </c>
      <c r="J2911">
        <v>10</v>
      </c>
      <c r="K2911">
        <v>90</v>
      </c>
      <c r="L2911">
        <v>220</v>
      </c>
      <c r="M2911">
        <v>226</v>
      </c>
      <c r="N2911">
        <v>0</v>
      </c>
      <c r="O2911">
        <v>0</v>
      </c>
      <c r="P2911">
        <v>0</v>
      </c>
      <c r="Q2911">
        <v>715</v>
      </c>
      <c r="R2911">
        <v>70900</v>
      </c>
      <c r="S2911">
        <v>133599</v>
      </c>
      <c r="T2911">
        <v>1.88433004231311</v>
      </c>
      <c r="U2911">
        <v>2</v>
      </c>
    </row>
    <row r="2912" spans="1:21" x14ac:dyDescent="0.4">
      <c r="A2912">
        <v>2910</v>
      </c>
      <c r="B2912" t="s">
        <v>12074</v>
      </c>
      <c r="C2912" s="1">
        <v>44501</v>
      </c>
      <c r="D2912" t="s">
        <v>4908</v>
      </c>
      <c r="E2912" t="s">
        <v>4909</v>
      </c>
      <c r="F2912">
        <v>10</v>
      </c>
      <c r="G2912">
        <v>20</v>
      </c>
      <c r="H2912">
        <v>20</v>
      </c>
      <c r="I2912">
        <v>20</v>
      </c>
      <c r="J2912">
        <v>10</v>
      </c>
      <c r="K2912">
        <v>242</v>
      </c>
      <c r="L2912">
        <v>244</v>
      </c>
      <c r="M2912">
        <v>231</v>
      </c>
      <c r="N2912">
        <v>2</v>
      </c>
      <c r="O2912">
        <v>1</v>
      </c>
      <c r="P2912">
        <v>6.9486762149999999</v>
      </c>
      <c r="Q2912">
        <v>978</v>
      </c>
      <c r="R2912">
        <v>70900</v>
      </c>
      <c r="S2912">
        <v>371881</v>
      </c>
      <c r="T2912">
        <v>5.2451480959097303</v>
      </c>
      <c r="U2912">
        <v>3</v>
      </c>
    </row>
    <row r="2913" spans="1:21" x14ac:dyDescent="0.4">
      <c r="A2913">
        <v>2911</v>
      </c>
      <c r="B2913" t="s">
        <v>12074</v>
      </c>
      <c r="C2913" s="1">
        <v>44501</v>
      </c>
      <c r="D2913" t="s">
        <v>4910</v>
      </c>
      <c r="F2913">
        <v>10</v>
      </c>
      <c r="G2913">
        <v>20</v>
      </c>
      <c r="H2913">
        <v>10</v>
      </c>
      <c r="I2913">
        <v>20</v>
      </c>
      <c r="J2913">
        <v>20</v>
      </c>
      <c r="K2913">
        <v>51</v>
      </c>
      <c r="L2913">
        <v>47</v>
      </c>
      <c r="M2913">
        <v>24</v>
      </c>
      <c r="N2913">
        <v>0</v>
      </c>
      <c r="O2913">
        <v>1</v>
      </c>
      <c r="P2913">
        <v>0</v>
      </c>
      <c r="Q2913">
        <v>889</v>
      </c>
      <c r="R2913">
        <v>70900</v>
      </c>
      <c r="S2913">
        <v>31995</v>
      </c>
      <c r="T2913">
        <v>0.45126939351198803</v>
      </c>
      <c r="U2913">
        <v>1</v>
      </c>
    </row>
    <row r="2914" spans="1:21" x14ac:dyDescent="0.4">
      <c r="A2914">
        <v>2912</v>
      </c>
      <c r="B2914" t="s">
        <v>12074</v>
      </c>
      <c r="C2914" s="1">
        <v>44501</v>
      </c>
      <c r="D2914" t="s">
        <v>4911</v>
      </c>
      <c r="F2914">
        <v>20</v>
      </c>
      <c r="G2914">
        <v>20</v>
      </c>
      <c r="H2914">
        <v>10</v>
      </c>
      <c r="I2914">
        <v>50</v>
      </c>
      <c r="J2914">
        <v>20</v>
      </c>
      <c r="K2914">
        <v>85</v>
      </c>
      <c r="L2914">
        <v>44</v>
      </c>
      <c r="M2914">
        <v>27</v>
      </c>
      <c r="N2914">
        <v>1</v>
      </c>
      <c r="O2914">
        <v>0</v>
      </c>
      <c r="P2914">
        <v>0</v>
      </c>
      <c r="Q2914">
        <v>1130</v>
      </c>
      <c r="R2914">
        <v>70900</v>
      </c>
      <c r="S2914">
        <v>53686</v>
      </c>
      <c r="T2914">
        <v>0.75720733427362397</v>
      </c>
      <c r="U2914">
        <v>1</v>
      </c>
    </row>
    <row r="2915" spans="1:21" x14ac:dyDescent="0.4">
      <c r="A2915">
        <v>2913</v>
      </c>
      <c r="B2915" t="s">
        <v>12074</v>
      </c>
      <c r="C2915" s="1">
        <v>44501</v>
      </c>
      <c r="D2915" t="s">
        <v>4912</v>
      </c>
      <c r="F2915">
        <v>10</v>
      </c>
      <c r="G2915">
        <v>10</v>
      </c>
      <c r="H2915">
        <v>20</v>
      </c>
      <c r="I2915">
        <v>10</v>
      </c>
      <c r="J2915">
        <v>20</v>
      </c>
      <c r="K2915">
        <v>176</v>
      </c>
      <c r="L2915">
        <v>148</v>
      </c>
      <c r="M2915">
        <v>189</v>
      </c>
      <c r="N2915">
        <v>0</v>
      </c>
      <c r="O2915">
        <v>1</v>
      </c>
      <c r="P2915">
        <v>0</v>
      </c>
      <c r="Q2915">
        <v>1155</v>
      </c>
      <c r="R2915">
        <v>70900</v>
      </c>
      <c r="S2915">
        <v>209815</v>
      </c>
      <c r="T2915">
        <v>2.95930888575458</v>
      </c>
      <c r="U2915">
        <v>2</v>
      </c>
    </row>
    <row r="2916" spans="1:21" x14ac:dyDescent="0.4">
      <c r="A2916">
        <v>2914</v>
      </c>
      <c r="B2916" t="s">
        <v>12074</v>
      </c>
      <c r="C2916" s="1">
        <v>44501</v>
      </c>
      <c r="D2916" t="s">
        <v>4913</v>
      </c>
      <c r="F2916">
        <v>10</v>
      </c>
      <c r="G2916">
        <v>20</v>
      </c>
      <c r="H2916">
        <v>20</v>
      </c>
      <c r="I2916">
        <v>20</v>
      </c>
      <c r="J2916">
        <v>10</v>
      </c>
      <c r="K2916">
        <v>85</v>
      </c>
      <c r="L2916">
        <v>79</v>
      </c>
      <c r="M2916">
        <v>58</v>
      </c>
      <c r="N2916">
        <v>0</v>
      </c>
      <c r="O2916">
        <v>1</v>
      </c>
      <c r="P2916">
        <v>0</v>
      </c>
      <c r="Q2916">
        <v>890</v>
      </c>
      <c r="R2916">
        <v>70900</v>
      </c>
      <c r="S2916">
        <v>13930</v>
      </c>
      <c r="T2916">
        <v>0.196473906911142</v>
      </c>
      <c r="U2916">
        <v>0</v>
      </c>
    </row>
    <row r="2917" spans="1:21" x14ac:dyDescent="0.4">
      <c r="A2917">
        <v>2915</v>
      </c>
      <c r="B2917" t="s">
        <v>12074</v>
      </c>
      <c r="C2917" s="1">
        <v>44501</v>
      </c>
      <c r="D2917" t="s">
        <v>4914</v>
      </c>
      <c r="E2917" t="s">
        <v>4915</v>
      </c>
      <c r="F2917">
        <v>10</v>
      </c>
      <c r="G2917">
        <v>10</v>
      </c>
      <c r="H2917">
        <v>10</v>
      </c>
      <c r="I2917">
        <v>10</v>
      </c>
      <c r="J2917">
        <v>10</v>
      </c>
      <c r="K2917">
        <v>30</v>
      </c>
      <c r="L2917">
        <v>31</v>
      </c>
      <c r="M2917">
        <v>36</v>
      </c>
      <c r="N2917">
        <v>2</v>
      </c>
      <c r="O2917">
        <v>0</v>
      </c>
      <c r="P2917">
        <v>0</v>
      </c>
      <c r="Q2917">
        <v>1131</v>
      </c>
      <c r="R2917">
        <v>70900</v>
      </c>
      <c r="S2917">
        <v>146315</v>
      </c>
      <c r="T2917">
        <v>2.06368124118476</v>
      </c>
      <c r="U2917">
        <v>2</v>
      </c>
    </row>
    <row r="2918" spans="1:21" x14ac:dyDescent="0.4">
      <c r="A2918">
        <v>2916</v>
      </c>
      <c r="B2918" t="s">
        <v>12074</v>
      </c>
      <c r="C2918" s="1">
        <v>44501</v>
      </c>
      <c r="D2918" t="s">
        <v>4916</v>
      </c>
      <c r="F2918">
        <v>10</v>
      </c>
      <c r="G2918">
        <v>10</v>
      </c>
      <c r="H2918">
        <v>20</v>
      </c>
      <c r="I2918">
        <v>20</v>
      </c>
      <c r="J2918">
        <v>10</v>
      </c>
      <c r="K2918">
        <v>24</v>
      </c>
      <c r="L2918">
        <v>24</v>
      </c>
      <c r="M2918">
        <v>17</v>
      </c>
      <c r="N2918">
        <v>0</v>
      </c>
      <c r="O2918">
        <v>1</v>
      </c>
      <c r="P2918">
        <v>0</v>
      </c>
      <c r="Q2918">
        <v>887</v>
      </c>
      <c r="R2918">
        <v>70900</v>
      </c>
      <c r="S2918">
        <v>65486</v>
      </c>
      <c r="T2918">
        <v>0.92363892806770098</v>
      </c>
      <c r="U2918">
        <v>1</v>
      </c>
    </row>
    <row r="2919" spans="1:21" x14ac:dyDescent="0.4">
      <c r="A2919">
        <v>2917</v>
      </c>
      <c r="B2919" t="s">
        <v>12074</v>
      </c>
      <c r="C2919" s="1">
        <v>44501</v>
      </c>
      <c r="D2919" t="s">
        <v>4917</v>
      </c>
      <c r="F2919">
        <v>10</v>
      </c>
      <c r="G2919">
        <v>10</v>
      </c>
      <c r="H2919">
        <v>30</v>
      </c>
      <c r="I2919">
        <v>20</v>
      </c>
      <c r="J2919">
        <v>10</v>
      </c>
      <c r="K2919">
        <v>11</v>
      </c>
      <c r="L2919">
        <v>13</v>
      </c>
      <c r="M2919">
        <v>14</v>
      </c>
      <c r="N2919">
        <v>0</v>
      </c>
      <c r="O2919">
        <v>1</v>
      </c>
      <c r="P2919">
        <v>0</v>
      </c>
      <c r="Q2919">
        <v>1013</v>
      </c>
      <c r="R2919">
        <v>70900</v>
      </c>
      <c r="S2919">
        <v>281916</v>
      </c>
      <c r="T2919">
        <v>3.9762482369534502</v>
      </c>
      <c r="U2919">
        <v>2</v>
      </c>
    </row>
    <row r="2920" spans="1:21" x14ac:dyDescent="0.4">
      <c r="A2920">
        <v>2918</v>
      </c>
      <c r="B2920" t="s">
        <v>12074</v>
      </c>
      <c r="C2920" s="1">
        <v>44470</v>
      </c>
      <c r="D2920" t="s">
        <v>4918</v>
      </c>
      <c r="F2920">
        <v>10</v>
      </c>
      <c r="G2920">
        <v>20</v>
      </c>
      <c r="H2920">
        <v>20</v>
      </c>
      <c r="I2920">
        <v>20</v>
      </c>
      <c r="J2920">
        <v>20</v>
      </c>
      <c r="K2920">
        <v>27</v>
      </c>
      <c r="L2920">
        <v>26</v>
      </c>
      <c r="M2920">
        <v>26</v>
      </c>
      <c r="N2920">
        <v>0</v>
      </c>
      <c r="O2920">
        <v>1</v>
      </c>
      <c r="P2920">
        <v>0</v>
      </c>
      <c r="Q2920">
        <v>958</v>
      </c>
      <c r="R2920">
        <v>67100</v>
      </c>
      <c r="S2920">
        <v>12006</v>
      </c>
      <c r="T2920">
        <v>0.17892697466467899</v>
      </c>
      <c r="U2920">
        <v>0</v>
      </c>
    </row>
    <row r="2921" spans="1:21" x14ac:dyDescent="0.4">
      <c r="A2921">
        <v>2919</v>
      </c>
      <c r="B2921" t="s">
        <v>12074</v>
      </c>
      <c r="C2921" s="1">
        <v>44470</v>
      </c>
      <c r="D2921" t="s">
        <v>4919</v>
      </c>
      <c r="E2921" t="s">
        <v>4920</v>
      </c>
      <c r="F2921">
        <v>20</v>
      </c>
      <c r="G2921">
        <v>20</v>
      </c>
      <c r="H2921">
        <v>20</v>
      </c>
      <c r="I2921">
        <v>20</v>
      </c>
      <c r="J2921">
        <v>20</v>
      </c>
      <c r="K2921">
        <v>29</v>
      </c>
      <c r="L2921">
        <v>20</v>
      </c>
      <c r="M2921">
        <v>17</v>
      </c>
      <c r="N2921">
        <v>2</v>
      </c>
      <c r="O2921">
        <v>0</v>
      </c>
      <c r="P2921">
        <v>14.63585069</v>
      </c>
      <c r="Q2921">
        <v>1040</v>
      </c>
      <c r="R2921">
        <v>67100</v>
      </c>
      <c r="S2921">
        <v>454089</v>
      </c>
      <c r="T2921">
        <v>6.7673472429210104</v>
      </c>
      <c r="U2921">
        <v>3</v>
      </c>
    </row>
    <row r="2922" spans="1:21" x14ac:dyDescent="0.4">
      <c r="A2922">
        <v>2920</v>
      </c>
      <c r="B2922" t="s">
        <v>12074</v>
      </c>
      <c r="C2922" s="1">
        <v>44470</v>
      </c>
      <c r="D2922" t="s">
        <v>4921</v>
      </c>
      <c r="F2922">
        <v>20</v>
      </c>
      <c r="G2922">
        <v>20</v>
      </c>
      <c r="H2922">
        <v>10</v>
      </c>
      <c r="I2922">
        <v>10</v>
      </c>
      <c r="J2922">
        <v>30</v>
      </c>
      <c r="K2922">
        <v>51</v>
      </c>
      <c r="L2922">
        <v>46</v>
      </c>
      <c r="M2922">
        <v>45</v>
      </c>
      <c r="N2922">
        <v>0</v>
      </c>
      <c r="O2922">
        <v>1</v>
      </c>
      <c r="P2922">
        <v>0</v>
      </c>
      <c r="Q2922">
        <v>1122</v>
      </c>
      <c r="R2922">
        <v>67100</v>
      </c>
      <c r="S2922">
        <v>152507</v>
      </c>
      <c r="T2922">
        <v>2.2728315946348698</v>
      </c>
      <c r="U2922">
        <v>2</v>
      </c>
    </row>
    <row r="2923" spans="1:21" x14ac:dyDescent="0.4">
      <c r="A2923">
        <v>2921</v>
      </c>
      <c r="B2923" t="s">
        <v>12074</v>
      </c>
      <c r="C2923" s="1">
        <v>44470</v>
      </c>
      <c r="D2923" t="s">
        <v>4922</v>
      </c>
      <c r="F2923">
        <v>10</v>
      </c>
      <c r="G2923">
        <v>10</v>
      </c>
      <c r="H2923">
        <v>20</v>
      </c>
      <c r="I2923">
        <v>20</v>
      </c>
      <c r="J2923">
        <v>30</v>
      </c>
      <c r="K2923">
        <v>32</v>
      </c>
      <c r="L2923">
        <v>52</v>
      </c>
      <c r="M2923">
        <v>71</v>
      </c>
      <c r="N2923">
        <v>0</v>
      </c>
      <c r="O2923">
        <v>2</v>
      </c>
      <c r="P2923">
        <v>0</v>
      </c>
      <c r="Q2923">
        <v>960</v>
      </c>
      <c r="R2923">
        <v>67100</v>
      </c>
      <c r="S2923">
        <v>234364</v>
      </c>
      <c r="T2923">
        <v>3.4927570789865801</v>
      </c>
      <c r="U2923">
        <v>2</v>
      </c>
    </row>
    <row r="2924" spans="1:21" x14ac:dyDescent="0.4">
      <c r="A2924">
        <v>2922</v>
      </c>
      <c r="B2924" t="s">
        <v>12074</v>
      </c>
      <c r="C2924" s="1">
        <v>44470</v>
      </c>
      <c r="D2924" t="s">
        <v>4923</v>
      </c>
      <c r="F2924">
        <v>10</v>
      </c>
      <c r="G2924">
        <v>10</v>
      </c>
      <c r="H2924">
        <v>10</v>
      </c>
      <c r="I2924">
        <v>10</v>
      </c>
      <c r="J2924">
        <v>40</v>
      </c>
      <c r="K2924">
        <v>240</v>
      </c>
      <c r="L2924">
        <v>238</v>
      </c>
      <c r="M2924">
        <v>230</v>
      </c>
      <c r="N2924">
        <v>0</v>
      </c>
      <c r="O2924">
        <v>1</v>
      </c>
      <c r="P2924">
        <v>0</v>
      </c>
      <c r="Q2924">
        <v>1008</v>
      </c>
      <c r="R2924">
        <v>67100</v>
      </c>
      <c r="S2924">
        <v>48717</v>
      </c>
      <c r="T2924">
        <v>0.72603576751117704</v>
      </c>
      <c r="U2924">
        <v>1</v>
      </c>
    </row>
    <row r="2925" spans="1:21" x14ac:dyDescent="0.4">
      <c r="A2925">
        <v>2923</v>
      </c>
      <c r="B2925" t="s">
        <v>12074</v>
      </c>
      <c r="C2925" s="1">
        <v>44470</v>
      </c>
      <c r="D2925" t="s">
        <v>4924</v>
      </c>
      <c r="F2925">
        <v>10</v>
      </c>
      <c r="G2925">
        <v>20</v>
      </c>
      <c r="H2925">
        <v>10</v>
      </c>
      <c r="I2925">
        <v>30</v>
      </c>
      <c r="J2925">
        <v>50</v>
      </c>
      <c r="K2925">
        <v>250</v>
      </c>
      <c r="L2925">
        <v>219</v>
      </c>
      <c r="M2925">
        <v>236</v>
      </c>
      <c r="N2925">
        <v>0</v>
      </c>
      <c r="O2925">
        <v>1</v>
      </c>
      <c r="P2925">
        <v>0</v>
      </c>
      <c r="Q2925">
        <v>1077</v>
      </c>
      <c r="R2925">
        <v>67100</v>
      </c>
      <c r="S2925">
        <v>309638</v>
      </c>
      <c r="T2925">
        <v>4.6145752608047603</v>
      </c>
      <c r="U2925">
        <v>3</v>
      </c>
    </row>
    <row r="2926" spans="1:21" x14ac:dyDescent="0.4">
      <c r="A2926">
        <v>2924</v>
      </c>
      <c r="B2926" t="s">
        <v>12074</v>
      </c>
      <c r="C2926" s="1">
        <v>44409</v>
      </c>
      <c r="D2926" t="s">
        <v>4925</v>
      </c>
      <c r="E2926" t="s">
        <v>4926</v>
      </c>
      <c r="F2926">
        <v>20</v>
      </c>
      <c r="G2926">
        <v>20</v>
      </c>
      <c r="H2926">
        <v>20</v>
      </c>
      <c r="I2926">
        <v>20</v>
      </c>
      <c r="J2926">
        <v>30</v>
      </c>
      <c r="K2926">
        <v>90</v>
      </c>
      <c r="L2926">
        <v>79</v>
      </c>
      <c r="M2926">
        <v>74</v>
      </c>
      <c r="N2926">
        <v>2</v>
      </c>
      <c r="O2926">
        <v>0</v>
      </c>
      <c r="P2926">
        <v>5.3365885420000003</v>
      </c>
      <c r="Q2926">
        <v>1155</v>
      </c>
      <c r="R2926">
        <v>55200</v>
      </c>
      <c r="S2926">
        <v>67593</v>
      </c>
      <c r="T2926">
        <v>1.22451086956521</v>
      </c>
      <c r="U2926">
        <v>2</v>
      </c>
    </row>
    <row r="2927" spans="1:21" x14ac:dyDescent="0.4">
      <c r="A2927">
        <v>2925</v>
      </c>
      <c r="B2927" t="s">
        <v>12074</v>
      </c>
      <c r="C2927" s="1">
        <v>44409</v>
      </c>
      <c r="D2927" t="s">
        <v>4927</v>
      </c>
      <c r="F2927">
        <v>20</v>
      </c>
      <c r="G2927">
        <v>20</v>
      </c>
      <c r="H2927">
        <v>10</v>
      </c>
      <c r="I2927">
        <v>20</v>
      </c>
      <c r="J2927">
        <v>40</v>
      </c>
      <c r="K2927">
        <v>82</v>
      </c>
      <c r="L2927">
        <v>45</v>
      </c>
      <c r="M2927">
        <v>23</v>
      </c>
      <c r="N2927">
        <v>0</v>
      </c>
      <c r="O2927">
        <v>1</v>
      </c>
      <c r="P2927">
        <v>0</v>
      </c>
      <c r="Q2927">
        <v>1164</v>
      </c>
      <c r="R2927">
        <v>55200</v>
      </c>
      <c r="S2927">
        <v>4636827</v>
      </c>
      <c r="T2927">
        <v>84.000489130434701</v>
      </c>
      <c r="U2927">
        <v>3</v>
      </c>
    </row>
    <row r="2928" spans="1:21" x14ac:dyDescent="0.4">
      <c r="A2928">
        <v>2926</v>
      </c>
      <c r="B2928" t="s">
        <v>12074</v>
      </c>
      <c r="C2928" s="1">
        <v>44409</v>
      </c>
      <c r="D2928" t="s">
        <v>4928</v>
      </c>
      <c r="E2928" t="s">
        <v>4929</v>
      </c>
      <c r="F2928">
        <v>10</v>
      </c>
      <c r="G2928">
        <v>20</v>
      </c>
      <c r="H2928">
        <v>40</v>
      </c>
      <c r="I2928">
        <v>20</v>
      </c>
      <c r="J2928">
        <v>10</v>
      </c>
      <c r="K2928">
        <v>17</v>
      </c>
      <c r="L2928">
        <v>16</v>
      </c>
      <c r="M2928">
        <v>14</v>
      </c>
      <c r="N2928">
        <v>2</v>
      </c>
      <c r="O2928">
        <v>1</v>
      </c>
      <c r="P2928">
        <v>10.31955295</v>
      </c>
      <c r="Q2928">
        <v>916</v>
      </c>
      <c r="R2928">
        <v>55200</v>
      </c>
      <c r="S2928">
        <v>39899</v>
      </c>
      <c r="T2928">
        <v>0.72280797101449201</v>
      </c>
      <c r="U2928">
        <v>1</v>
      </c>
    </row>
    <row r="2929" spans="1:21" x14ac:dyDescent="0.4">
      <c r="A2929">
        <v>2927</v>
      </c>
      <c r="B2929" t="s">
        <v>12075</v>
      </c>
      <c r="C2929" s="1">
        <v>45078</v>
      </c>
      <c r="D2929" t="s">
        <v>4930</v>
      </c>
      <c r="E2929" t="s">
        <v>4931</v>
      </c>
      <c r="F2929">
        <v>10</v>
      </c>
      <c r="G2929">
        <v>10</v>
      </c>
      <c r="H2929">
        <v>10</v>
      </c>
      <c r="I2929">
        <v>20</v>
      </c>
      <c r="J2929">
        <v>10</v>
      </c>
      <c r="K2929">
        <v>248</v>
      </c>
      <c r="L2929">
        <v>236</v>
      </c>
      <c r="M2929">
        <v>237</v>
      </c>
      <c r="N2929">
        <v>1</v>
      </c>
      <c r="O2929">
        <v>0</v>
      </c>
      <c r="P2929">
        <v>25.91200087</v>
      </c>
      <c r="Q2929">
        <v>2500</v>
      </c>
      <c r="R2929">
        <v>2220000</v>
      </c>
      <c r="S2929">
        <v>1970016</v>
      </c>
      <c r="T2929">
        <v>0.88739459459459402</v>
      </c>
      <c r="U2929">
        <v>1</v>
      </c>
    </row>
    <row r="2930" spans="1:21" x14ac:dyDescent="0.4">
      <c r="A2930">
        <v>2928</v>
      </c>
      <c r="B2930" t="s">
        <v>12075</v>
      </c>
      <c r="C2930" s="1">
        <v>45078</v>
      </c>
      <c r="D2930" t="s">
        <v>4932</v>
      </c>
      <c r="E2930" t="e">
        <f>-너의 죄를 돈으로 씻어줄게</f>
        <v>#NAME?</v>
      </c>
      <c r="F2930">
        <v>10</v>
      </c>
      <c r="G2930">
        <v>10</v>
      </c>
      <c r="H2930">
        <v>30</v>
      </c>
      <c r="I2930">
        <v>20</v>
      </c>
      <c r="J2930">
        <v>20</v>
      </c>
      <c r="K2930">
        <v>54</v>
      </c>
      <c r="L2930">
        <v>49</v>
      </c>
      <c r="M2930">
        <v>52</v>
      </c>
      <c r="N2930">
        <v>1</v>
      </c>
      <c r="O2930">
        <v>1</v>
      </c>
      <c r="P2930">
        <v>15.67838542</v>
      </c>
      <c r="Q2930">
        <v>1196</v>
      </c>
      <c r="R2930">
        <v>2220000</v>
      </c>
      <c r="S2930">
        <v>1045280</v>
      </c>
      <c r="T2930">
        <v>0.47084684684684602</v>
      </c>
      <c r="U2930">
        <v>1</v>
      </c>
    </row>
    <row r="2931" spans="1:21" x14ac:dyDescent="0.4">
      <c r="A2931">
        <v>2929</v>
      </c>
      <c r="B2931" t="s">
        <v>12075</v>
      </c>
      <c r="C2931" s="1">
        <v>45078</v>
      </c>
      <c r="D2931" t="s">
        <v>4933</v>
      </c>
      <c r="E2931" t="s">
        <v>4934</v>
      </c>
      <c r="F2931">
        <v>10</v>
      </c>
      <c r="G2931">
        <v>10</v>
      </c>
      <c r="H2931">
        <v>30</v>
      </c>
      <c r="I2931">
        <v>10</v>
      </c>
      <c r="J2931">
        <v>10</v>
      </c>
      <c r="K2931">
        <v>9</v>
      </c>
      <c r="L2931">
        <v>20</v>
      </c>
      <c r="M2931">
        <v>42</v>
      </c>
      <c r="N2931">
        <v>1</v>
      </c>
      <c r="O2931">
        <v>1</v>
      </c>
      <c r="P2931">
        <v>17.211805559999998</v>
      </c>
      <c r="Q2931">
        <v>2556</v>
      </c>
      <c r="R2931">
        <v>2220000</v>
      </c>
      <c r="S2931">
        <v>1206733</v>
      </c>
      <c r="T2931">
        <v>0.54357342342342296</v>
      </c>
      <c r="U2931">
        <v>1</v>
      </c>
    </row>
    <row r="2932" spans="1:21" x14ac:dyDescent="0.4">
      <c r="A2932">
        <v>2930</v>
      </c>
      <c r="B2932" t="s">
        <v>12075</v>
      </c>
      <c r="C2932" s="1">
        <v>45078</v>
      </c>
      <c r="D2932" t="s">
        <v>4935</v>
      </c>
      <c r="E2932" t="s">
        <v>4936</v>
      </c>
      <c r="F2932">
        <v>20</v>
      </c>
      <c r="G2932">
        <v>10</v>
      </c>
      <c r="H2932">
        <v>10</v>
      </c>
      <c r="I2932">
        <v>20</v>
      </c>
      <c r="J2932">
        <v>20</v>
      </c>
      <c r="K2932">
        <v>237</v>
      </c>
      <c r="L2932">
        <v>249</v>
      </c>
      <c r="M2932">
        <v>248</v>
      </c>
      <c r="N2932">
        <v>1</v>
      </c>
      <c r="O2932">
        <v>1</v>
      </c>
      <c r="P2932">
        <v>26.974066839999999</v>
      </c>
      <c r="Q2932">
        <v>1850</v>
      </c>
      <c r="R2932">
        <v>2220000</v>
      </c>
      <c r="S2932">
        <v>2529007</v>
      </c>
      <c r="T2932">
        <v>1.13919234234234</v>
      </c>
      <c r="U2932">
        <v>1</v>
      </c>
    </row>
    <row r="2933" spans="1:21" x14ac:dyDescent="0.4">
      <c r="A2933">
        <v>2931</v>
      </c>
      <c r="B2933" t="s">
        <v>12075</v>
      </c>
      <c r="C2933" s="1">
        <v>45078</v>
      </c>
      <c r="D2933" t="s">
        <v>4937</v>
      </c>
      <c r="E2933" t="s">
        <v>4938</v>
      </c>
      <c r="F2933">
        <v>10</v>
      </c>
      <c r="G2933">
        <v>10</v>
      </c>
      <c r="H2933">
        <v>10</v>
      </c>
      <c r="I2933">
        <v>20</v>
      </c>
      <c r="J2933">
        <v>20</v>
      </c>
      <c r="K2933">
        <v>21</v>
      </c>
      <c r="L2933">
        <v>19</v>
      </c>
      <c r="M2933">
        <v>18</v>
      </c>
      <c r="N2933">
        <v>2</v>
      </c>
      <c r="O2933">
        <v>2</v>
      </c>
      <c r="P2933">
        <v>23.552191839999999</v>
      </c>
      <c r="Q2933">
        <v>1197</v>
      </c>
      <c r="R2933">
        <v>2220000</v>
      </c>
      <c r="S2933">
        <v>348637</v>
      </c>
      <c r="T2933">
        <v>0.157043693693693</v>
      </c>
      <c r="U2933">
        <v>0</v>
      </c>
    </row>
    <row r="2934" spans="1:21" x14ac:dyDescent="0.4">
      <c r="A2934">
        <v>2932</v>
      </c>
      <c r="B2934" t="s">
        <v>12075</v>
      </c>
      <c r="C2934" s="1">
        <v>45078</v>
      </c>
      <c r="D2934" t="s">
        <v>4939</v>
      </c>
      <c r="E2934" t="e">
        <f>- 킁킁 냄새가. 선을 넘네..?</f>
        <v>#NAME?</v>
      </c>
      <c r="F2934">
        <v>10</v>
      </c>
      <c r="G2934">
        <v>10</v>
      </c>
      <c r="H2934">
        <v>10</v>
      </c>
      <c r="I2934">
        <v>20</v>
      </c>
      <c r="J2934">
        <v>10</v>
      </c>
      <c r="K2934">
        <v>12</v>
      </c>
      <c r="L2934">
        <v>16</v>
      </c>
      <c r="M2934">
        <v>24</v>
      </c>
      <c r="N2934">
        <v>1</v>
      </c>
      <c r="O2934">
        <v>1</v>
      </c>
      <c r="P2934">
        <v>14.18359375</v>
      </c>
      <c r="Q2934">
        <v>1837</v>
      </c>
      <c r="R2934">
        <v>2220000</v>
      </c>
      <c r="S2934">
        <v>3864989</v>
      </c>
      <c r="T2934">
        <v>1.7409860360360301</v>
      </c>
      <c r="U2934">
        <v>2</v>
      </c>
    </row>
    <row r="2935" spans="1:21" x14ac:dyDescent="0.4">
      <c r="A2935">
        <v>2933</v>
      </c>
      <c r="B2935" t="s">
        <v>12075</v>
      </c>
      <c r="C2935" s="1">
        <v>45078</v>
      </c>
      <c r="D2935" t="s">
        <v>4940</v>
      </c>
      <c r="E2935" t="s">
        <v>4941</v>
      </c>
      <c r="F2935">
        <v>10</v>
      </c>
      <c r="G2935">
        <v>10</v>
      </c>
      <c r="H2935">
        <v>40</v>
      </c>
      <c r="I2935">
        <v>20</v>
      </c>
      <c r="J2935">
        <v>10</v>
      </c>
      <c r="K2935">
        <v>43</v>
      </c>
      <c r="L2935">
        <v>48</v>
      </c>
      <c r="M2935">
        <v>43</v>
      </c>
      <c r="N2935">
        <v>1</v>
      </c>
      <c r="O2935">
        <v>1</v>
      </c>
      <c r="P2935">
        <v>20.260850690000002</v>
      </c>
      <c r="Q2935">
        <v>1212</v>
      </c>
      <c r="R2935">
        <v>2220000</v>
      </c>
      <c r="S2935">
        <v>279761</v>
      </c>
      <c r="T2935">
        <v>0.12601846846846801</v>
      </c>
      <c r="U2935">
        <v>0</v>
      </c>
    </row>
    <row r="2936" spans="1:21" x14ac:dyDescent="0.4">
      <c r="A2936">
        <v>2934</v>
      </c>
      <c r="B2936" t="s">
        <v>12075</v>
      </c>
      <c r="C2936" s="1">
        <v>45078</v>
      </c>
      <c r="D2936" t="s">
        <v>4942</v>
      </c>
      <c r="E2936" t="s">
        <v>4943</v>
      </c>
      <c r="F2936">
        <v>10</v>
      </c>
      <c r="G2936">
        <v>10</v>
      </c>
      <c r="H2936">
        <v>30</v>
      </c>
      <c r="I2936">
        <v>10</v>
      </c>
      <c r="J2936">
        <v>10</v>
      </c>
      <c r="K2936">
        <v>22</v>
      </c>
      <c r="L2936">
        <v>22</v>
      </c>
      <c r="M2936">
        <v>20</v>
      </c>
      <c r="N2936">
        <v>2</v>
      </c>
      <c r="O2936">
        <v>1</v>
      </c>
      <c r="P2936">
        <v>22.293294270000001</v>
      </c>
      <c r="Q2936">
        <v>3452</v>
      </c>
      <c r="R2936">
        <v>2220000</v>
      </c>
      <c r="S2936">
        <v>445100</v>
      </c>
      <c r="T2936">
        <v>0.200495495495495</v>
      </c>
      <c r="U2936">
        <v>0</v>
      </c>
    </row>
    <row r="2937" spans="1:21" x14ac:dyDescent="0.4">
      <c r="A2937">
        <v>2935</v>
      </c>
      <c r="B2937" t="s">
        <v>12075</v>
      </c>
      <c r="C2937" s="1">
        <v>45078</v>
      </c>
      <c r="D2937" t="s">
        <v>4944</v>
      </c>
      <c r="E2937" t="s">
        <v>4945</v>
      </c>
      <c r="F2937">
        <v>20</v>
      </c>
      <c r="G2937">
        <v>20</v>
      </c>
      <c r="H2937">
        <v>20</v>
      </c>
      <c r="I2937">
        <v>10</v>
      </c>
      <c r="J2937">
        <v>30</v>
      </c>
      <c r="K2937">
        <v>135</v>
      </c>
      <c r="L2937">
        <v>160</v>
      </c>
      <c r="M2937">
        <v>186</v>
      </c>
      <c r="N2937">
        <v>2</v>
      </c>
      <c r="O2937">
        <v>1</v>
      </c>
      <c r="P2937">
        <v>20.722981770000001</v>
      </c>
      <c r="Q2937">
        <v>1171</v>
      </c>
      <c r="R2937">
        <v>2220000</v>
      </c>
      <c r="S2937">
        <v>1958472</v>
      </c>
      <c r="T2937">
        <v>0.88219459459459404</v>
      </c>
      <c r="U2937">
        <v>1</v>
      </c>
    </row>
    <row r="2938" spans="1:21" x14ac:dyDescent="0.4">
      <c r="A2938">
        <v>2936</v>
      </c>
      <c r="B2938" t="s">
        <v>12075</v>
      </c>
      <c r="C2938" s="1">
        <v>45078</v>
      </c>
      <c r="D2938" t="s">
        <v>4946</v>
      </c>
      <c r="E2938" t="e">
        <f>-SNS도 안해요?ㅋ</f>
        <v>#NAME?</v>
      </c>
      <c r="F2938">
        <v>20</v>
      </c>
      <c r="G2938">
        <v>20</v>
      </c>
      <c r="H2938">
        <v>10</v>
      </c>
      <c r="I2938">
        <v>20</v>
      </c>
      <c r="J2938">
        <v>20</v>
      </c>
      <c r="K2938">
        <v>18</v>
      </c>
      <c r="L2938">
        <v>17</v>
      </c>
      <c r="M2938">
        <v>11</v>
      </c>
      <c r="N2938">
        <v>1</v>
      </c>
      <c r="O2938">
        <v>2</v>
      </c>
      <c r="P2938">
        <v>30.509006079999999</v>
      </c>
      <c r="Q2938">
        <v>1736</v>
      </c>
      <c r="R2938">
        <v>2220000</v>
      </c>
      <c r="S2938">
        <v>1720353</v>
      </c>
      <c r="T2938">
        <v>0.77493378378378297</v>
      </c>
      <c r="U2938">
        <v>1</v>
      </c>
    </row>
    <row r="2939" spans="1:21" x14ac:dyDescent="0.4">
      <c r="A2939">
        <v>2937</v>
      </c>
      <c r="B2939" t="s">
        <v>12075</v>
      </c>
      <c r="C2939" s="1">
        <v>45078</v>
      </c>
      <c r="D2939" t="s">
        <v>4947</v>
      </c>
      <c r="E2939" t="s">
        <v>4948</v>
      </c>
      <c r="F2939">
        <v>10</v>
      </c>
      <c r="G2939">
        <v>20</v>
      </c>
      <c r="H2939">
        <v>10</v>
      </c>
      <c r="I2939">
        <v>10</v>
      </c>
      <c r="J2939">
        <v>10</v>
      </c>
      <c r="K2939">
        <v>193</v>
      </c>
      <c r="L2939">
        <v>199</v>
      </c>
      <c r="M2939">
        <v>201</v>
      </c>
      <c r="N2939">
        <v>1</v>
      </c>
      <c r="O2939">
        <v>2</v>
      </c>
      <c r="P2939">
        <v>30.229709199999999</v>
      </c>
      <c r="Q2939">
        <v>1815</v>
      </c>
      <c r="R2939">
        <v>2220000</v>
      </c>
      <c r="S2939">
        <v>4183304</v>
      </c>
      <c r="T2939">
        <v>1.8843711711711699</v>
      </c>
      <c r="U2939">
        <v>2</v>
      </c>
    </row>
    <row r="2940" spans="1:21" x14ac:dyDescent="0.4">
      <c r="A2940">
        <v>2938</v>
      </c>
      <c r="B2940" t="s">
        <v>12075</v>
      </c>
      <c r="C2940" s="1">
        <v>45078</v>
      </c>
      <c r="D2940" t="s">
        <v>4949</v>
      </c>
      <c r="E2940" t="s">
        <v>4950</v>
      </c>
      <c r="F2940">
        <v>10</v>
      </c>
      <c r="G2940">
        <v>10</v>
      </c>
      <c r="H2940">
        <v>10</v>
      </c>
      <c r="I2940">
        <v>10</v>
      </c>
      <c r="J2940">
        <v>10</v>
      </c>
      <c r="K2940">
        <v>19</v>
      </c>
      <c r="L2940">
        <v>25</v>
      </c>
      <c r="M2940">
        <v>25</v>
      </c>
      <c r="N2940">
        <v>1</v>
      </c>
      <c r="O2940">
        <v>2</v>
      </c>
      <c r="P2940">
        <v>13.706488719999999</v>
      </c>
      <c r="Q2940">
        <v>1258</v>
      </c>
      <c r="R2940">
        <v>2220000</v>
      </c>
      <c r="S2940">
        <v>1983407</v>
      </c>
      <c r="T2940">
        <v>0.89342657657657598</v>
      </c>
      <c r="U2940">
        <v>1</v>
      </c>
    </row>
    <row r="2941" spans="1:21" x14ac:dyDescent="0.4">
      <c r="A2941">
        <v>2939</v>
      </c>
      <c r="B2941" t="s">
        <v>12075</v>
      </c>
      <c r="C2941" s="1">
        <v>45047</v>
      </c>
      <c r="D2941" t="s">
        <v>4951</v>
      </c>
      <c r="E2941" t="s">
        <v>4952</v>
      </c>
      <c r="F2941">
        <v>10</v>
      </c>
      <c r="G2941">
        <v>10</v>
      </c>
      <c r="H2941">
        <v>20</v>
      </c>
      <c r="I2941">
        <v>10</v>
      </c>
      <c r="J2941">
        <v>10</v>
      </c>
      <c r="K2941">
        <v>197</v>
      </c>
      <c r="L2941">
        <v>194</v>
      </c>
      <c r="M2941">
        <v>200</v>
      </c>
      <c r="N2941">
        <v>1</v>
      </c>
      <c r="O2941">
        <v>2</v>
      </c>
      <c r="P2941">
        <v>20.67165799</v>
      </c>
      <c r="Q2941">
        <v>1248</v>
      </c>
      <c r="R2941">
        <v>2200000</v>
      </c>
      <c r="S2941">
        <v>1140366</v>
      </c>
      <c r="T2941">
        <v>0.51834818181818099</v>
      </c>
      <c r="U2941">
        <v>1</v>
      </c>
    </row>
    <row r="2942" spans="1:21" x14ac:dyDescent="0.4">
      <c r="A2942">
        <v>2940</v>
      </c>
      <c r="B2942" t="s">
        <v>12075</v>
      </c>
      <c r="C2942" s="1">
        <v>45047</v>
      </c>
      <c r="D2942" t="s">
        <v>4953</v>
      </c>
      <c r="E2942" t="s">
        <v>4954</v>
      </c>
      <c r="F2942">
        <v>10</v>
      </c>
      <c r="G2942">
        <v>10</v>
      </c>
      <c r="H2942">
        <v>10</v>
      </c>
      <c r="I2942">
        <v>10</v>
      </c>
      <c r="J2942">
        <v>10</v>
      </c>
      <c r="K2942">
        <v>229</v>
      </c>
      <c r="L2942">
        <v>239</v>
      </c>
      <c r="M2942">
        <v>246</v>
      </c>
      <c r="N2942">
        <v>1</v>
      </c>
      <c r="O2942">
        <v>2</v>
      </c>
      <c r="P2942">
        <v>22.828776040000001</v>
      </c>
      <c r="Q2942">
        <v>1553</v>
      </c>
      <c r="R2942">
        <v>2200000</v>
      </c>
      <c r="S2942">
        <v>1555715</v>
      </c>
      <c r="T2942">
        <v>0.70714318181818103</v>
      </c>
      <c r="U2942">
        <v>1</v>
      </c>
    </row>
    <row r="2943" spans="1:21" x14ac:dyDescent="0.4">
      <c r="A2943">
        <v>2941</v>
      </c>
      <c r="B2943" t="s">
        <v>12075</v>
      </c>
      <c r="C2943" s="1">
        <v>45078</v>
      </c>
      <c r="D2943" t="s">
        <v>4955</v>
      </c>
      <c r="E2943" t="s">
        <v>4956</v>
      </c>
      <c r="F2943">
        <v>10</v>
      </c>
      <c r="G2943">
        <v>20</v>
      </c>
      <c r="H2943">
        <v>10</v>
      </c>
      <c r="I2943">
        <v>20</v>
      </c>
      <c r="J2943">
        <v>30</v>
      </c>
      <c r="K2943">
        <v>48</v>
      </c>
      <c r="L2943">
        <v>48</v>
      </c>
      <c r="M2943">
        <v>45</v>
      </c>
      <c r="N2943">
        <v>1</v>
      </c>
      <c r="O2943">
        <v>1</v>
      </c>
      <c r="P2943">
        <v>21.383355030000001</v>
      </c>
      <c r="Q2943">
        <v>1252</v>
      </c>
      <c r="R2943">
        <v>2220000</v>
      </c>
      <c r="S2943">
        <v>921938</v>
      </c>
      <c r="T2943">
        <v>0.41528738738738702</v>
      </c>
      <c r="U2943">
        <v>1</v>
      </c>
    </row>
    <row r="2944" spans="1:21" x14ac:dyDescent="0.4">
      <c r="A2944">
        <v>2942</v>
      </c>
      <c r="B2944" t="s">
        <v>12075</v>
      </c>
      <c r="C2944" s="1">
        <v>45078</v>
      </c>
      <c r="D2944" t="s">
        <v>4957</v>
      </c>
      <c r="E2944" t="s">
        <v>4958</v>
      </c>
      <c r="F2944">
        <v>10</v>
      </c>
      <c r="G2944">
        <v>20</v>
      </c>
      <c r="H2944">
        <v>30</v>
      </c>
      <c r="I2944">
        <v>20</v>
      </c>
      <c r="J2944">
        <v>30</v>
      </c>
      <c r="K2944">
        <v>19</v>
      </c>
      <c r="L2944">
        <v>19</v>
      </c>
      <c r="M2944">
        <v>20</v>
      </c>
      <c r="N2944">
        <v>0</v>
      </c>
      <c r="O2944">
        <v>1</v>
      </c>
      <c r="P2944">
        <v>12.422309029999999</v>
      </c>
      <c r="Q2944">
        <v>427</v>
      </c>
      <c r="R2944">
        <v>2220000</v>
      </c>
      <c r="S2944">
        <v>245153</v>
      </c>
      <c r="T2944">
        <v>0.11042927927927899</v>
      </c>
      <c r="U2944">
        <v>0</v>
      </c>
    </row>
    <row r="2945" spans="1:21" x14ac:dyDescent="0.4">
      <c r="A2945">
        <v>2943</v>
      </c>
      <c r="B2945" t="s">
        <v>12075</v>
      </c>
      <c r="C2945" s="1">
        <v>45078</v>
      </c>
      <c r="D2945" t="s">
        <v>4959</v>
      </c>
      <c r="E2945" t="s">
        <v>4960</v>
      </c>
      <c r="F2945">
        <v>20</v>
      </c>
      <c r="G2945">
        <v>20</v>
      </c>
      <c r="H2945">
        <v>20</v>
      </c>
      <c r="I2945">
        <v>20</v>
      </c>
      <c r="J2945">
        <v>20</v>
      </c>
      <c r="K2945">
        <v>29</v>
      </c>
      <c r="L2945">
        <v>22</v>
      </c>
      <c r="M2945">
        <v>22</v>
      </c>
      <c r="N2945">
        <v>1</v>
      </c>
      <c r="O2945">
        <v>1</v>
      </c>
      <c r="P2945">
        <v>21.307183160000001</v>
      </c>
      <c r="Q2945">
        <v>1252</v>
      </c>
      <c r="R2945">
        <v>2220000</v>
      </c>
      <c r="S2945">
        <v>2388998</v>
      </c>
      <c r="T2945">
        <v>1.07612522522522</v>
      </c>
      <c r="U2945">
        <v>1</v>
      </c>
    </row>
    <row r="2946" spans="1:21" x14ac:dyDescent="0.4">
      <c r="A2946">
        <v>2944</v>
      </c>
      <c r="B2946" t="s">
        <v>12075</v>
      </c>
      <c r="C2946" s="1">
        <v>45078</v>
      </c>
      <c r="D2946" t="s">
        <v>4961</v>
      </c>
      <c r="E2946" t="s">
        <v>4962</v>
      </c>
      <c r="F2946">
        <v>20</v>
      </c>
      <c r="G2946">
        <v>20</v>
      </c>
      <c r="H2946">
        <v>40</v>
      </c>
      <c r="I2946">
        <v>20</v>
      </c>
      <c r="J2946">
        <v>20</v>
      </c>
      <c r="K2946">
        <v>182</v>
      </c>
      <c r="L2946">
        <v>195</v>
      </c>
      <c r="M2946">
        <v>156</v>
      </c>
      <c r="N2946">
        <v>2</v>
      </c>
      <c r="O2946">
        <v>1</v>
      </c>
      <c r="P2946">
        <v>19.719184030000001</v>
      </c>
      <c r="Q2946">
        <v>2119</v>
      </c>
      <c r="R2946">
        <v>2220000</v>
      </c>
      <c r="S2946">
        <v>1005900</v>
      </c>
      <c r="T2946">
        <v>0.45310810810810798</v>
      </c>
      <c r="U2946">
        <v>1</v>
      </c>
    </row>
    <row r="2947" spans="1:21" x14ac:dyDescent="0.4">
      <c r="A2947">
        <v>2945</v>
      </c>
      <c r="B2947" t="s">
        <v>12075</v>
      </c>
      <c r="C2947" s="1">
        <v>45047</v>
      </c>
      <c r="D2947" t="s">
        <v>4963</v>
      </c>
      <c r="E2947" t="s">
        <v>4964</v>
      </c>
      <c r="F2947">
        <v>10</v>
      </c>
      <c r="G2947">
        <v>10</v>
      </c>
      <c r="H2947">
        <v>30</v>
      </c>
      <c r="I2947">
        <v>20</v>
      </c>
      <c r="J2947">
        <v>20</v>
      </c>
      <c r="K2947">
        <v>168</v>
      </c>
      <c r="L2947">
        <v>149</v>
      </c>
      <c r="M2947">
        <v>125</v>
      </c>
      <c r="N2947">
        <v>2</v>
      </c>
      <c r="O2947">
        <v>1</v>
      </c>
      <c r="P2947">
        <v>22.013997400000001</v>
      </c>
      <c r="Q2947">
        <v>1474</v>
      </c>
      <c r="R2947">
        <v>2200000</v>
      </c>
      <c r="S2947">
        <v>262705</v>
      </c>
      <c r="T2947">
        <v>0.119411363636363</v>
      </c>
      <c r="U2947">
        <v>0</v>
      </c>
    </row>
    <row r="2948" spans="1:21" x14ac:dyDescent="0.4">
      <c r="A2948">
        <v>2946</v>
      </c>
      <c r="B2948" t="s">
        <v>12075</v>
      </c>
      <c r="C2948" s="1">
        <v>45047</v>
      </c>
      <c r="D2948" t="s">
        <v>4965</v>
      </c>
      <c r="E2948" t="s">
        <v>4966</v>
      </c>
      <c r="F2948">
        <v>10</v>
      </c>
      <c r="G2948">
        <v>20</v>
      </c>
      <c r="H2948">
        <v>30</v>
      </c>
      <c r="I2948">
        <v>20</v>
      </c>
      <c r="J2948">
        <v>20</v>
      </c>
      <c r="K2948">
        <v>228</v>
      </c>
      <c r="L2948">
        <v>227</v>
      </c>
      <c r="M2948">
        <v>231</v>
      </c>
      <c r="N2948">
        <v>1</v>
      </c>
      <c r="O2948">
        <v>1</v>
      </c>
      <c r="P2948">
        <v>19.743706599999999</v>
      </c>
      <c r="Q2948">
        <v>1255</v>
      </c>
      <c r="R2948">
        <v>2200000</v>
      </c>
      <c r="S2948">
        <v>543344</v>
      </c>
      <c r="T2948">
        <v>0.246974545454545</v>
      </c>
      <c r="U2948">
        <v>0</v>
      </c>
    </row>
    <row r="2949" spans="1:21" x14ac:dyDescent="0.4">
      <c r="A2949">
        <v>2947</v>
      </c>
      <c r="B2949" t="s">
        <v>12075</v>
      </c>
      <c r="C2949" s="1">
        <v>45047</v>
      </c>
      <c r="D2949" t="s">
        <v>4967</v>
      </c>
      <c r="E2949" t="s">
        <v>4968</v>
      </c>
      <c r="F2949">
        <v>20</v>
      </c>
      <c r="G2949">
        <v>10</v>
      </c>
      <c r="H2949">
        <v>10</v>
      </c>
      <c r="I2949">
        <v>20</v>
      </c>
      <c r="J2949">
        <v>10</v>
      </c>
      <c r="K2949">
        <v>238</v>
      </c>
      <c r="L2949">
        <v>242</v>
      </c>
      <c r="M2949">
        <v>243</v>
      </c>
      <c r="N2949">
        <v>1</v>
      </c>
      <c r="O2949">
        <v>1</v>
      </c>
      <c r="P2949">
        <v>14.987738719999999</v>
      </c>
      <c r="Q2949">
        <v>1013</v>
      </c>
      <c r="R2949">
        <v>2200000</v>
      </c>
      <c r="S2949">
        <v>347457</v>
      </c>
      <c r="T2949">
        <v>0.15793499999999999</v>
      </c>
      <c r="U2949">
        <v>0</v>
      </c>
    </row>
    <row r="2950" spans="1:21" x14ac:dyDescent="0.4">
      <c r="A2950">
        <v>2948</v>
      </c>
      <c r="B2950" t="s">
        <v>12075</v>
      </c>
      <c r="C2950" s="1">
        <v>45047</v>
      </c>
      <c r="D2950" t="s">
        <v>4969</v>
      </c>
      <c r="E2950" t="s">
        <v>4970</v>
      </c>
      <c r="F2950">
        <v>20</v>
      </c>
      <c r="G2950">
        <v>10</v>
      </c>
      <c r="H2950">
        <v>20</v>
      </c>
      <c r="I2950">
        <v>20</v>
      </c>
      <c r="J2950">
        <v>30</v>
      </c>
      <c r="K2950">
        <v>250</v>
      </c>
      <c r="L2950">
        <v>241</v>
      </c>
      <c r="M2950">
        <v>234</v>
      </c>
      <c r="N2950">
        <v>1</v>
      </c>
      <c r="O2950">
        <v>2</v>
      </c>
      <c r="P2950">
        <v>15.06835938</v>
      </c>
      <c r="Q2950">
        <v>3229</v>
      </c>
      <c r="R2950">
        <v>2200000</v>
      </c>
      <c r="S2950">
        <v>534987</v>
      </c>
      <c r="T2950">
        <v>0.243175909090909</v>
      </c>
      <c r="U2950">
        <v>0</v>
      </c>
    </row>
    <row r="2951" spans="1:21" x14ac:dyDescent="0.4">
      <c r="A2951">
        <v>2949</v>
      </c>
      <c r="B2951" t="s">
        <v>12075</v>
      </c>
      <c r="C2951" s="1">
        <v>45047</v>
      </c>
      <c r="D2951" t="s">
        <v>4971</v>
      </c>
      <c r="E2951" t="s">
        <v>4972</v>
      </c>
      <c r="F2951">
        <v>20</v>
      </c>
      <c r="G2951">
        <v>10</v>
      </c>
      <c r="H2951">
        <v>20</v>
      </c>
      <c r="I2951">
        <v>10</v>
      </c>
      <c r="J2951">
        <v>20</v>
      </c>
      <c r="K2951">
        <v>16</v>
      </c>
      <c r="L2951">
        <v>15</v>
      </c>
      <c r="M2951">
        <v>20</v>
      </c>
      <c r="N2951">
        <v>1</v>
      </c>
      <c r="O2951">
        <v>1</v>
      </c>
      <c r="P2951">
        <v>24.87912326</v>
      </c>
      <c r="Q2951">
        <v>1342</v>
      </c>
      <c r="R2951">
        <v>2200000</v>
      </c>
      <c r="S2951">
        <v>642758</v>
      </c>
      <c r="T2951">
        <v>0.29216272727272702</v>
      </c>
      <c r="U2951">
        <v>0</v>
      </c>
    </row>
    <row r="2952" spans="1:21" x14ac:dyDescent="0.4">
      <c r="A2952">
        <v>2950</v>
      </c>
      <c r="B2952" t="s">
        <v>12075</v>
      </c>
      <c r="C2952" s="1">
        <v>45047</v>
      </c>
      <c r="D2952" t="s">
        <v>4973</v>
      </c>
      <c r="E2952" t="s">
        <v>4974</v>
      </c>
      <c r="F2952">
        <v>20</v>
      </c>
      <c r="G2952">
        <v>20</v>
      </c>
      <c r="H2952">
        <v>30</v>
      </c>
      <c r="I2952">
        <v>20</v>
      </c>
      <c r="J2952">
        <v>40</v>
      </c>
      <c r="K2952">
        <v>106</v>
      </c>
      <c r="L2952">
        <v>70</v>
      </c>
      <c r="M2952">
        <v>52</v>
      </c>
      <c r="N2952">
        <v>0</v>
      </c>
      <c r="O2952">
        <v>2</v>
      </c>
      <c r="P2952">
        <v>16.035698780000001</v>
      </c>
      <c r="Q2952">
        <v>1253</v>
      </c>
      <c r="R2952">
        <v>2200000</v>
      </c>
      <c r="S2952">
        <v>1427567</v>
      </c>
      <c r="T2952">
        <v>0.64889409090909</v>
      </c>
      <c r="U2952">
        <v>1</v>
      </c>
    </row>
    <row r="2953" spans="1:21" x14ac:dyDescent="0.4">
      <c r="A2953">
        <v>2951</v>
      </c>
      <c r="B2953" t="s">
        <v>12075</v>
      </c>
      <c r="C2953" s="1">
        <v>45047</v>
      </c>
      <c r="D2953" t="s">
        <v>4975</v>
      </c>
      <c r="E2953" t="s">
        <v>4976</v>
      </c>
      <c r="F2953">
        <v>10</v>
      </c>
      <c r="G2953">
        <v>20</v>
      </c>
      <c r="H2953">
        <v>20</v>
      </c>
      <c r="I2953">
        <v>20</v>
      </c>
      <c r="J2953">
        <v>20</v>
      </c>
      <c r="K2953">
        <v>21</v>
      </c>
      <c r="L2953">
        <v>21</v>
      </c>
      <c r="M2953">
        <v>22</v>
      </c>
      <c r="N2953">
        <v>2</v>
      </c>
      <c r="O2953">
        <v>1</v>
      </c>
      <c r="P2953">
        <v>30.932834199999999</v>
      </c>
      <c r="Q2953">
        <v>2667</v>
      </c>
      <c r="R2953">
        <v>2200000</v>
      </c>
      <c r="S2953">
        <v>999353</v>
      </c>
      <c r="T2953">
        <v>0.45425136363636298</v>
      </c>
      <c r="U2953">
        <v>1</v>
      </c>
    </row>
    <row r="2954" spans="1:21" x14ac:dyDescent="0.4">
      <c r="A2954">
        <v>2952</v>
      </c>
      <c r="B2954" t="s">
        <v>12075</v>
      </c>
      <c r="C2954" s="1">
        <v>45047</v>
      </c>
      <c r="D2954" t="s">
        <v>4977</v>
      </c>
      <c r="E2954" t="s">
        <v>4978</v>
      </c>
      <c r="F2954">
        <v>20</v>
      </c>
      <c r="G2954">
        <v>10</v>
      </c>
      <c r="H2954">
        <v>10</v>
      </c>
      <c r="I2954">
        <v>10</v>
      </c>
      <c r="J2954">
        <v>10</v>
      </c>
      <c r="K2954">
        <v>199</v>
      </c>
      <c r="L2954">
        <v>198</v>
      </c>
      <c r="M2954">
        <v>200</v>
      </c>
      <c r="N2954">
        <v>0</v>
      </c>
      <c r="O2954">
        <v>2</v>
      </c>
      <c r="P2954">
        <v>24.49631076</v>
      </c>
      <c r="Q2954">
        <v>1805</v>
      </c>
      <c r="R2954">
        <v>2200000</v>
      </c>
      <c r="S2954">
        <v>1786516</v>
      </c>
      <c r="T2954">
        <v>0.81205272727272704</v>
      </c>
      <c r="U2954">
        <v>1</v>
      </c>
    </row>
    <row r="2955" spans="1:21" x14ac:dyDescent="0.4">
      <c r="A2955">
        <v>2953</v>
      </c>
      <c r="B2955" t="s">
        <v>12075</v>
      </c>
      <c r="C2955" s="1">
        <v>45047</v>
      </c>
      <c r="D2955" t="s">
        <v>4979</v>
      </c>
      <c r="E2955" t="s">
        <v>4980</v>
      </c>
      <c r="F2955">
        <v>20</v>
      </c>
      <c r="G2955">
        <v>20</v>
      </c>
      <c r="H2955">
        <v>10</v>
      </c>
      <c r="I2955">
        <v>30</v>
      </c>
      <c r="J2955">
        <v>20</v>
      </c>
      <c r="K2955">
        <v>16</v>
      </c>
      <c r="L2955">
        <v>24</v>
      </c>
      <c r="M2955">
        <v>25</v>
      </c>
      <c r="N2955">
        <v>2</v>
      </c>
      <c r="O2955">
        <v>1</v>
      </c>
      <c r="P2955">
        <v>14.168402779999999</v>
      </c>
      <c r="Q2955">
        <v>428</v>
      </c>
      <c r="R2955">
        <v>2200000</v>
      </c>
      <c r="S2955">
        <v>240257</v>
      </c>
      <c r="T2955">
        <v>0.109207727272727</v>
      </c>
      <c r="U2955">
        <v>0</v>
      </c>
    </row>
    <row r="2956" spans="1:21" x14ac:dyDescent="0.4">
      <c r="A2956">
        <v>2954</v>
      </c>
      <c r="B2956" t="s">
        <v>12075</v>
      </c>
      <c r="C2956" s="1">
        <v>45047</v>
      </c>
      <c r="D2956" t="s">
        <v>4981</v>
      </c>
      <c r="E2956" t="s">
        <v>4982</v>
      </c>
      <c r="F2956">
        <v>20</v>
      </c>
      <c r="G2956">
        <v>20</v>
      </c>
      <c r="H2956">
        <v>30</v>
      </c>
      <c r="I2956">
        <v>20</v>
      </c>
      <c r="J2956">
        <v>30</v>
      </c>
      <c r="K2956">
        <v>19</v>
      </c>
      <c r="L2956">
        <v>23</v>
      </c>
      <c r="M2956">
        <v>25</v>
      </c>
      <c r="N2956">
        <v>1</v>
      </c>
      <c r="O2956">
        <v>1</v>
      </c>
      <c r="P2956">
        <v>15.371527779999999</v>
      </c>
      <c r="Q2956">
        <v>1197</v>
      </c>
      <c r="R2956">
        <v>2200000</v>
      </c>
      <c r="S2956">
        <v>1638631</v>
      </c>
      <c r="T2956">
        <v>0.74483227272727204</v>
      </c>
      <c r="U2956">
        <v>1</v>
      </c>
    </row>
    <row r="2957" spans="1:21" x14ac:dyDescent="0.4">
      <c r="A2957">
        <v>2955</v>
      </c>
      <c r="B2957" t="s">
        <v>12075</v>
      </c>
      <c r="C2957" s="1">
        <v>45047</v>
      </c>
      <c r="D2957" t="s">
        <v>4983</v>
      </c>
      <c r="E2957" t="s">
        <v>4984</v>
      </c>
      <c r="F2957">
        <v>10</v>
      </c>
      <c r="G2957">
        <v>20</v>
      </c>
      <c r="H2957">
        <v>40</v>
      </c>
      <c r="I2957">
        <v>20</v>
      </c>
      <c r="J2957">
        <v>20</v>
      </c>
      <c r="K2957">
        <v>54</v>
      </c>
      <c r="L2957">
        <v>50</v>
      </c>
      <c r="M2957">
        <v>51</v>
      </c>
      <c r="N2957">
        <v>2</v>
      </c>
      <c r="O2957">
        <v>1</v>
      </c>
      <c r="P2957">
        <v>22.596028650000001</v>
      </c>
      <c r="Q2957">
        <v>2774</v>
      </c>
      <c r="R2957">
        <v>2200000</v>
      </c>
      <c r="S2957">
        <v>1335061</v>
      </c>
      <c r="T2957">
        <v>0.60684590909090896</v>
      </c>
      <c r="U2957">
        <v>1</v>
      </c>
    </row>
    <row r="2958" spans="1:21" x14ac:dyDescent="0.4">
      <c r="A2958">
        <v>2956</v>
      </c>
      <c r="B2958" t="s">
        <v>12075</v>
      </c>
      <c r="C2958" s="1">
        <v>45047</v>
      </c>
      <c r="D2958" t="s">
        <v>4985</v>
      </c>
      <c r="E2958" t="s">
        <v>4986</v>
      </c>
      <c r="F2958">
        <v>10</v>
      </c>
      <c r="G2958">
        <v>10</v>
      </c>
      <c r="H2958">
        <v>20</v>
      </c>
      <c r="I2958">
        <v>20</v>
      </c>
      <c r="J2958">
        <v>10</v>
      </c>
      <c r="K2958">
        <v>225</v>
      </c>
      <c r="L2958">
        <v>241</v>
      </c>
      <c r="M2958">
        <v>244</v>
      </c>
      <c r="N2958">
        <v>0</v>
      </c>
      <c r="O2958">
        <v>1</v>
      </c>
      <c r="P2958">
        <v>2.779079861</v>
      </c>
      <c r="Q2958">
        <v>2697</v>
      </c>
      <c r="R2958">
        <v>2200000</v>
      </c>
      <c r="S2958">
        <v>1203588</v>
      </c>
      <c r="T2958">
        <v>0.54708545454545399</v>
      </c>
      <c r="U2958">
        <v>1</v>
      </c>
    </row>
    <row r="2959" spans="1:21" x14ac:dyDescent="0.4">
      <c r="A2959">
        <v>2957</v>
      </c>
      <c r="B2959" t="s">
        <v>12075</v>
      </c>
      <c r="C2959" s="1">
        <v>45047</v>
      </c>
      <c r="D2959" t="s">
        <v>4987</v>
      </c>
      <c r="E2959" t="e">
        <f>-너냐울엄마 건드린거?</f>
        <v>#NAME?</v>
      </c>
      <c r="F2959">
        <v>20</v>
      </c>
      <c r="G2959">
        <v>10</v>
      </c>
      <c r="H2959">
        <v>10</v>
      </c>
      <c r="I2959">
        <v>10</v>
      </c>
      <c r="J2959">
        <v>20</v>
      </c>
      <c r="K2959">
        <v>239</v>
      </c>
      <c r="L2959">
        <v>240</v>
      </c>
      <c r="M2959">
        <v>236</v>
      </c>
      <c r="N2959">
        <v>1</v>
      </c>
      <c r="O2959">
        <v>2</v>
      </c>
      <c r="P2959">
        <v>21.715603300000001</v>
      </c>
      <c r="Q2959">
        <v>1906</v>
      </c>
      <c r="R2959">
        <v>2200000</v>
      </c>
      <c r="S2959">
        <v>2994579</v>
      </c>
      <c r="T2959">
        <v>1.3611722727272699</v>
      </c>
      <c r="U2959">
        <v>2</v>
      </c>
    </row>
    <row r="2960" spans="1:21" x14ac:dyDescent="0.4">
      <c r="A2960">
        <v>2958</v>
      </c>
      <c r="B2960" t="s">
        <v>12075</v>
      </c>
      <c r="C2960" s="1">
        <v>45047</v>
      </c>
      <c r="D2960" t="s">
        <v>4988</v>
      </c>
      <c r="E2960" t="s">
        <v>4989</v>
      </c>
      <c r="F2960">
        <v>10</v>
      </c>
      <c r="G2960">
        <v>10</v>
      </c>
      <c r="H2960">
        <v>30</v>
      </c>
      <c r="I2960">
        <v>20</v>
      </c>
      <c r="J2960">
        <v>10</v>
      </c>
      <c r="K2960">
        <v>208</v>
      </c>
      <c r="L2960">
        <v>244</v>
      </c>
      <c r="M2960">
        <v>232</v>
      </c>
      <c r="N2960">
        <v>0</v>
      </c>
      <c r="O2960">
        <v>1</v>
      </c>
      <c r="P2960">
        <v>11.45236545</v>
      </c>
      <c r="Q2960">
        <v>1230</v>
      </c>
      <c r="R2960">
        <v>2200000</v>
      </c>
      <c r="S2960">
        <v>627411</v>
      </c>
      <c r="T2960">
        <v>0.28518681818181801</v>
      </c>
      <c r="U2960">
        <v>0</v>
      </c>
    </row>
    <row r="2961" spans="1:21" x14ac:dyDescent="0.4">
      <c r="A2961">
        <v>2959</v>
      </c>
      <c r="B2961" t="s">
        <v>12075</v>
      </c>
      <c r="C2961" s="1">
        <v>45047</v>
      </c>
      <c r="D2961" t="s">
        <v>4990</v>
      </c>
      <c r="E2961" t="s">
        <v>4991</v>
      </c>
      <c r="F2961">
        <v>20</v>
      </c>
      <c r="G2961">
        <v>20</v>
      </c>
      <c r="H2961">
        <v>20</v>
      </c>
      <c r="I2961">
        <v>20</v>
      </c>
      <c r="J2961">
        <v>30</v>
      </c>
      <c r="K2961">
        <v>22</v>
      </c>
      <c r="L2961">
        <v>22</v>
      </c>
      <c r="M2961">
        <v>16</v>
      </c>
      <c r="N2961">
        <v>0</v>
      </c>
      <c r="O2961">
        <v>1</v>
      </c>
      <c r="P2961">
        <v>13.831705729999999</v>
      </c>
      <c r="Q2961">
        <v>1634</v>
      </c>
      <c r="R2961">
        <v>2200000</v>
      </c>
      <c r="S2961">
        <v>367688</v>
      </c>
      <c r="T2961">
        <v>0.167130909090909</v>
      </c>
      <c r="U2961">
        <v>0</v>
      </c>
    </row>
    <row r="2962" spans="1:21" x14ac:dyDescent="0.4">
      <c r="A2962">
        <v>2960</v>
      </c>
      <c r="B2962" t="s">
        <v>12075</v>
      </c>
      <c r="C2962" s="1">
        <v>45047</v>
      </c>
      <c r="D2962" t="s">
        <v>4992</v>
      </c>
      <c r="E2962" t="s">
        <v>4993</v>
      </c>
      <c r="F2962">
        <v>20</v>
      </c>
      <c r="G2962">
        <v>20</v>
      </c>
      <c r="H2962">
        <v>30</v>
      </c>
      <c r="I2962">
        <v>10</v>
      </c>
      <c r="J2962">
        <v>50</v>
      </c>
      <c r="K2962">
        <v>99</v>
      </c>
      <c r="L2962">
        <v>84</v>
      </c>
      <c r="M2962">
        <v>54</v>
      </c>
      <c r="N2962">
        <v>0</v>
      </c>
      <c r="O2962">
        <v>1</v>
      </c>
      <c r="P2962">
        <v>3.6463758679999998</v>
      </c>
      <c r="Q2962">
        <v>1258</v>
      </c>
      <c r="R2962">
        <v>2200000</v>
      </c>
      <c r="S2962">
        <v>283590</v>
      </c>
      <c r="T2962">
        <v>0.12890454545454499</v>
      </c>
      <c r="U2962">
        <v>0</v>
      </c>
    </row>
    <row r="2963" spans="1:21" x14ac:dyDescent="0.4">
      <c r="A2963">
        <v>2961</v>
      </c>
      <c r="B2963" t="s">
        <v>12075</v>
      </c>
      <c r="C2963" s="1">
        <v>45017</v>
      </c>
      <c r="D2963" t="s">
        <v>4994</v>
      </c>
      <c r="E2963" t="s">
        <v>4995</v>
      </c>
      <c r="F2963">
        <v>10</v>
      </c>
      <c r="G2963">
        <v>10</v>
      </c>
      <c r="H2963">
        <v>30</v>
      </c>
      <c r="I2963">
        <v>20</v>
      </c>
      <c r="J2963">
        <v>10</v>
      </c>
      <c r="K2963">
        <v>23</v>
      </c>
      <c r="L2963">
        <v>18</v>
      </c>
      <c r="M2963">
        <v>19</v>
      </c>
      <c r="N2963">
        <v>1</v>
      </c>
      <c r="O2963">
        <v>2</v>
      </c>
      <c r="P2963">
        <v>18.395290800000001</v>
      </c>
      <c r="Q2963">
        <v>2436</v>
      </c>
      <c r="R2963">
        <v>2190000</v>
      </c>
      <c r="S2963">
        <v>1297601</v>
      </c>
      <c r="T2963">
        <v>0.592511872146118</v>
      </c>
      <c r="U2963">
        <v>1</v>
      </c>
    </row>
    <row r="2964" spans="1:21" x14ac:dyDescent="0.4">
      <c r="A2964">
        <v>2962</v>
      </c>
      <c r="B2964" t="s">
        <v>12075</v>
      </c>
      <c r="C2964" s="1">
        <v>45017</v>
      </c>
      <c r="D2964" t="s">
        <v>4996</v>
      </c>
      <c r="E2964" t="e">
        <f>- 여보 그 여자랑 뭐해?</f>
        <v>#NAME?</v>
      </c>
      <c r="F2964">
        <v>10</v>
      </c>
      <c r="G2964">
        <v>20</v>
      </c>
      <c r="H2964">
        <v>40</v>
      </c>
      <c r="I2964">
        <v>20</v>
      </c>
      <c r="J2964">
        <v>10</v>
      </c>
      <c r="K2964">
        <v>80</v>
      </c>
      <c r="L2964">
        <v>41</v>
      </c>
      <c r="M2964">
        <v>22</v>
      </c>
      <c r="N2964">
        <v>1</v>
      </c>
      <c r="O2964">
        <v>1</v>
      </c>
      <c r="P2964">
        <v>19.491753469999999</v>
      </c>
      <c r="Q2964">
        <v>1236</v>
      </c>
      <c r="R2964">
        <v>2190000</v>
      </c>
      <c r="S2964">
        <v>1617787</v>
      </c>
      <c r="T2964">
        <v>0.73871552511415495</v>
      </c>
      <c r="U2964">
        <v>1</v>
      </c>
    </row>
    <row r="2965" spans="1:21" x14ac:dyDescent="0.4">
      <c r="A2965">
        <v>2963</v>
      </c>
      <c r="B2965" t="s">
        <v>12075</v>
      </c>
      <c r="C2965" s="1">
        <v>45017</v>
      </c>
      <c r="D2965" t="s">
        <v>4997</v>
      </c>
      <c r="E2965" t="s">
        <v>4998</v>
      </c>
      <c r="F2965">
        <v>10</v>
      </c>
      <c r="G2965">
        <v>20</v>
      </c>
      <c r="H2965">
        <v>20</v>
      </c>
      <c r="I2965">
        <v>10</v>
      </c>
      <c r="J2965">
        <v>20</v>
      </c>
      <c r="K2965">
        <v>22</v>
      </c>
      <c r="L2965">
        <v>22</v>
      </c>
      <c r="M2965">
        <v>20</v>
      </c>
      <c r="N2965">
        <v>1</v>
      </c>
      <c r="O2965">
        <v>2</v>
      </c>
      <c r="P2965">
        <v>24.889214410000001</v>
      </c>
      <c r="Q2965">
        <v>1967</v>
      </c>
      <c r="R2965">
        <v>2190000</v>
      </c>
      <c r="S2965">
        <v>612637</v>
      </c>
      <c r="T2965">
        <v>0.27974292237442899</v>
      </c>
      <c r="U2965">
        <v>0</v>
      </c>
    </row>
    <row r="2966" spans="1:21" x14ac:dyDescent="0.4">
      <c r="A2966">
        <v>2964</v>
      </c>
      <c r="B2966" t="s">
        <v>12075</v>
      </c>
      <c r="C2966" s="1">
        <v>45017</v>
      </c>
      <c r="D2966" t="s">
        <v>4999</v>
      </c>
      <c r="E2966" t="s">
        <v>5000</v>
      </c>
      <c r="F2966">
        <v>10</v>
      </c>
      <c r="G2966">
        <v>10</v>
      </c>
      <c r="H2966">
        <v>20</v>
      </c>
      <c r="I2966">
        <v>20</v>
      </c>
      <c r="J2966">
        <v>10</v>
      </c>
      <c r="K2966">
        <v>239</v>
      </c>
      <c r="L2966">
        <v>248</v>
      </c>
      <c r="M2966">
        <v>247</v>
      </c>
      <c r="N2966">
        <v>1</v>
      </c>
      <c r="O2966">
        <v>1</v>
      </c>
      <c r="P2966">
        <v>26.30674913</v>
      </c>
      <c r="Q2966">
        <v>936</v>
      </c>
      <c r="R2966">
        <v>2190000</v>
      </c>
      <c r="S2966">
        <v>125085</v>
      </c>
      <c r="T2966">
        <v>5.7116438356164298E-2</v>
      </c>
      <c r="U2966">
        <v>0</v>
      </c>
    </row>
    <row r="2967" spans="1:21" x14ac:dyDescent="0.4">
      <c r="A2967">
        <v>2965</v>
      </c>
      <c r="B2967" t="s">
        <v>12075</v>
      </c>
      <c r="C2967" s="1">
        <v>45017</v>
      </c>
      <c r="D2967" t="s">
        <v>5001</v>
      </c>
      <c r="E2967" t="s">
        <v>5002</v>
      </c>
      <c r="F2967">
        <v>20</v>
      </c>
      <c r="G2967">
        <v>10</v>
      </c>
      <c r="H2967">
        <v>20</v>
      </c>
      <c r="I2967">
        <v>20</v>
      </c>
      <c r="J2967">
        <v>20</v>
      </c>
      <c r="K2967">
        <v>13</v>
      </c>
      <c r="L2967">
        <v>11</v>
      </c>
      <c r="M2967">
        <v>10</v>
      </c>
      <c r="N2967">
        <v>1</v>
      </c>
      <c r="O2967">
        <v>1</v>
      </c>
      <c r="P2967">
        <v>16.563476560000002</v>
      </c>
      <c r="Q2967">
        <v>1252</v>
      </c>
      <c r="R2967">
        <v>2190000</v>
      </c>
      <c r="S2967">
        <v>159053</v>
      </c>
      <c r="T2967">
        <v>7.2626940639269402E-2</v>
      </c>
      <c r="U2967">
        <v>0</v>
      </c>
    </row>
    <row r="2968" spans="1:21" x14ac:dyDescent="0.4">
      <c r="A2968">
        <v>2966</v>
      </c>
      <c r="B2968" t="s">
        <v>12075</v>
      </c>
      <c r="C2968" s="1">
        <v>45017</v>
      </c>
      <c r="D2968" t="s">
        <v>5003</v>
      </c>
      <c r="E2968" t="s">
        <v>5004</v>
      </c>
      <c r="F2968">
        <v>10</v>
      </c>
      <c r="G2968">
        <v>10</v>
      </c>
      <c r="H2968">
        <v>40</v>
      </c>
      <c r="I2968">
        <v>20</v>
      </c>
      <c r="J2968">
        <v>10</v>
      </c>
      <c r="K2968">
        <v>99</v>
      </c>
      <c r="L2968">
        <v>124</v>
      </c>
      <c r="M2968">
        <v>57</v>
      </c>
      <c r="N2968">
        <v>2</v>
      </c>
      <c r="O2968">
        <v>1</v>
      </c>
      <c r="P2968">
        <v>17.04904514</v>
      </c>
      <c r="Q2968">
        <v>433</v>
      </c>
      <c r="R2968">
        <v>2190000</v>
      </c>
      <c r="S2968">
        <v>1226517</v>
      </c>
      <c r="T2968">
        <v>0.56005342465753405</v>
      </c>
      <c r="U2968">
        <v>1</v>
      </c>
    </row>
    <row r="2969" spans="1:21" x14ac:dyDescent="0.4">
      <c r="A2969">
        <v>2967</v>
      </c>
      <c r="B2969" t="s">
        <v>12075</v>
      </c>
      <c r="C2969" s="1">
        <v>45017</v>
      </c>
      <c r="D2969" t="s">
        <v>5005</v>
      </c>
      <c r="E2969" t="e">
        <f>-너, 낭만합격</f>
        <v>#NAME?</v>
      </c>
      <c r="F2969">
        <v>20</v>
      </c>
      <c r="G2969">
        <v>20</v>
      </c>
      <c r="H2969">
        <v>30</v>
      </c>
      <c r="I2969">
        <v>10</v>
      </c>
      <c r="J2969">
        <v>10</v>
      </c>
      <c r="K2969">
        <v>204</v>
      </c>
      <c r="L2969">
        <v>190</v>
      </c>
      <c r="M2969">
        <v>187</v>
      </c>
      <c r="N2969">
        <v>1</v>
      </c>
      <c r="O2969">
        <v>1</v>
      </c>
      <c r="P2969">
        <v>21.030056420000001</v>
      </c>
      <c r="Q2969">
        <v>4496</v>
      </c>
      <c r="R2969">
        <v>2190000</v>
      </c>
      <c r="S2969">
        <v>1725156</v>
      </c>
      <c r="T2969">
        <v>0.78774246575342399</v>
      </c>
      <c r="U2969">
        <v>1</v>
      </c>
    </row>
    <row r="2970" spans="1:21" x14ac:dyDescent="0.4">
      <c r="A2970">
        <v>2968</v>
      </c>
      <c r="B2970" t="s">
        <v>12075</v>
      </c>
      <c r="C2970" s="1">
        <v>45017</v>
      </c>
      <c r="D2970" t="s">
        <v>5006</v>
      </c>
      <c r="E2970" t="s">
        <v>5007</v>
      </c>
      <c r="F2970">
        <v>20</v>
      </c>
      <c r="G2970">
        <v>10</v>
      </c>
      <c r="H2970">
        <v>20</v>
      </c>
      <c r="I2970">
        <v>20</v>
      </c>
      <c r="J2970">
        <v>20</v>
      </c>
      <c r="K2970">
        <v>240</v>
      </c>
      <c r="L2970">
        <v>233</v>
      </c>
      <c r="M2970">
        <v>207</v>
      </c>
      <c r="N2970">
        <v>1</v>
      </c>
      <c r="O2970">
        <v>1</v>
      </c>
      <c r="P2970">
        <v>20.901801219999999</v>
      </c>
      <c r="Q2970">
        <v>1246</v>
      </c>
      <c r="R2970">
        <v>2190000</v>
      </c>
      <c r="S2970">
        <v>2548041</v>
      </c>
      <c r="T2970">
        <v>1.16348904109589</v>
      </c>
      <c r="U2970">
        <v>1</v>
      </c>
    </row>
    <row r="2971" spans="1:21" x14ac:dyDescent="0.4">
      <c r="A2971">
        <v>2969</v>
      </c>
      <c r="B2971" t="s">
        <v>12075</v>
      </c>
      <c r="C2971" s="1">
        <v>45017</v>
      </c>
      <c r="D2971" t="s">
        <v>5008</v>
      </c>
      <c r="E2971" t="s">
        <v>5009</v>
      </c>
      <c r="F2971">
        <v>10</v>
      </c>
      <c r="G2971">
        <v>10</v>
      </c>
      <c r="H2971">
        <v>20</v>
      </c>
      <c r="I2971">
        <v>10</v>
      </c>
      <c r="J2971">
        <v>10</v>
      </c>
      <c r="K2971">
        <v>26</v>
      </c>
      <c r="L2971">
        <v>17</v>
      </c>
      <c r="M2971">
        <v>14</v>
      </c>
      <c r="N2971">
        <v>2</v>
      </c>
      <c r="O2971">
        <v>1</v>
      </c>
      <c r="P2971">
        <v>10.207356770000001</v>
      </c>
      <c r="Q2971">
        <v>4835</v>
      </c>
      <c r="R2971">
        <v>2190000</v>
      </c>
      <c r="S2971">
        <v>3099785</v>
      </c>
      <c r="T2971">
        <v>1.4154269406392599</v>
      </c>
      <c r="U2971">
        <v>2</v>
      </c>
    </row>
    <row r="2972" spans="1:21" x14ac:dyDescent="0.4">
      <c r="A2972">
        <v>2970</v>
      </c>
      <c r="B2972" t="s">
        <v>12075</v>
      </c>
      <c r="C2972" s="1">
        <v>45017</v>
      </c>
      <c r="D2972" t="s">
        <v>5010</v>
      </c>
      <c r="E2972" t="s">
        <v>5011</v>
      </c>
      <c r="F2972">
        <v>10</v>
      </c>
      <c r="G2972">
        <v>10</v>
      </c>
      <c r="H2972">
        <v>50</v>
      </c>
      <c r="I2972">
        <v>20</v>
      </c>
      <c r="J2972">
        <v>10</v>
      </c>
      <c r="K2972">
        <v>54</v>
      </c>
      <c r="L2972">
        <v>52</v>
      </c>
      <c r="M2972">
        <v>44</v>
      </c>
      <c r="N2972">
        <v>1</v>
      </c>
      <c r="O2972">
        <v>1</v>
      </c>
      <c r="P2972">
        <v>10.53776042</v>
      </c>
      <c r="Q2972">
        <v>4269</v>
      </c>
      <c r="R2972">
        <v>2190000</v>
      </c>
      <c r="S2972">
        <v>2479390</v>
      </c>
      <c r="T2972">
        <v>1.13214155251141</v>
      </c>
      <c r="U2972">
        <v>1</v>
      </c>
    </row>
    <row r="2973" spans="1:21" x14ac:dyDescent="0.4">
      <c r="A2973">
        <v>2971</v>
      </c>
      <c r="B2973" t="s">
        <v>12075</v>
      </c>
      <c r="C2973" s="1">
        <v>45017</v>
      </c>
      <c r="D2973" t="s">
        <v>5012</v>
      </c>
      <c r="E2973" t="s">
        <v>5013</v>
      </c>
      <c r="F2973">
        <v>10</v>
      </c>
      <c r="G2973">
        <v>10</v>
      </c>
      <c r="H2973">
        <v>20</v>
      </c>
      <c r="I2973">
        <v>10</v>
      </c>
      <c r="J2973">
        <v>10</v>
      </c>
      <c r="K2973">
        <v>236</v>
      </c>
      <c r="L2973">
        <v>243</v>
      </c>
      <c r="M2973">
        <v>246</v>
      </c>
      <c r="N2973">
        <v>1</v>
      </c>
      <c r="O2973">
        <v>1</v>
      </c>
      <c r="P2973">
        <v>27.084852430000002</v>
      </c>
      <c r="Q2973">
        <v>499</v>
      </c>
      <c r="R2973">
        <v>2190000</v>
      </c>
      <c r="S2973">
        <v>104281</v>
      </c>
      <c r="T2973">
        <v>4.7616894977168901E-2</v>
      </c>
      <c r="U2973">
        <v>0</v>
      </c>
    </row>
    <row r="2974" spans="1:21" x14ac:dyDescent="0.4">
      <c r="A2974">
        <v>2972</v>
      </c>
      <c r="B2974" t="s">
        <v>12075</v>
      </c>
      <c r="C2974" s="1">
        <v>45017</v>
      </c>
      <c r="D2974" t="s">
        <v>5014</v>
      </c>
      <c r="E2974" t="s">
        <v>5015</v>
      </c>
      <c r="F2974">
        <v>10</v>
      </c>
      <c r="G2974">
        <v>20</v>
      </c>
      <c r="H2974">
        <v>40</v>
      </c>
      <c r="I2974">
        <v>20</v>
      </c>
      <c r="J2974">
        <v>10</v>
      </c>
      <c r="K2974">
        <v>253</v>
      </c>
      <c r="L2974">
        <v>248</v>
      </c>
      <c r="M2974">
        <v>201</v>
      </c>
      <c r="N2974">
        <v>1</v>
      </c>
      <c r="O2974">
        <v>1</v>
      </c>
      <c r="P2974">
        <v>23.503363719999999</v>
      </c>
      <c r="Q2974">
        <v>1222</v>
      </c>
      <c r="R2974">
        <v>2190000</v>
      </c>
      <c r="S2974">
        <v>147282</v>
      </c>
      <c r="T2974">
        <v>6.7252054794520497E-2</v>
      </c>
      <c r="U2974">
        <v>0</v>
      </c>
    </row>
    <row r="2975" spans="1:21" x14ac:dyDescent="0.4">
      <c r="A2975">
        <v>2973</v>
      </c>
      <c r="B2975" t="s">
        <v>12075</v>
      </c>
      <c r="C2975" s="1">
        <v>45017</v>
      </c>
      <c r="D2975" t="s">
        <v>5016</v>
      </c>
      <c r="E2975" t="s">
        <v>5017</v>
      </c>
      <c r="F2975">
        <v>10</v>
      </c>
      <c r="G2975">
        <v>10</v>
      </c>
      <c r="H2975">
        <v>20</v>
      </c>
      <c r="I2975">
        <v>10</v>
      </c>
      <c r="J2975">
        <v>10</v>
      </c>
      <c r="K2975">
        <v>8</v>
      </c>
      <c r="L2975">
        <v>5</v>
      </c>
      <c r="M2975">
        <v>5</v>
      </c>
      <c r="N2975">
        <v>2</v>
      </c>
      <c r="O2975">
        <v>1</v>
      </c>
      <c r="P2975">
        <v>11.655707469999999</v>
      </c>
      <c r="Q2975">
        <v>839</v>
      </c>
      <c r="R2975">
        <v>2190000</v>
      </c>
      <c r="S2975">
        <v>504066</v>
      </c>
      <c r="T2975">
        <v>0.230167123287671</v>
      </c>
      <c r="U2975">
        <v>0</v>
      </c>
    </row>
    <row r="2976" spans="1:21" x14ac:dyDescent="0.4">
      <c r="A2976">
        <v>2974</v>
      </c>
      <c r="B2976" t="s">
        <v>12075</v>
      </c>
      <c r="C2976" s="1">
        <v>44986</v>
      </c>
      <c r="D2976" t="s">
        <v>5018</v>
      </c>
      <c r="E2976" t="s">
        <v>5019</v>
      </c>
      <c r="F2976">
        <v>10</v>
      </c>
      <c r="G2976">
        <v>10</v>
      </c>
      <c r="H2976">
        <v>20</v>
      </c>
      <c r="I2976">
        <v>20</v>
      </c>
      <c r="J2976">
        <v>20</v>
      </c>
      <c r="K2976">
        <v>48</v>
      </c>
      <c r="L2976">
        <v>53</v>
      </c>
      <c r="M2976">
        <v>56</v>
      </c>
      <c r="N2976">
        <v>0</v>
      </c>
      <c r="O2976">
        <v>2</v>
      </c>
      <c r="P2976">
        <v>18.247178819999998</v>
      </c>
      <c r="Q2976">
        <v>2819</v>
      </c>
      <c r="R2976">
        <v>2190000</v>
      </c>
      <c r="S2976">
        <v>4518831</v>
      </c>
      <c r="T2976">
        <v>2.0633931506849299</v>
      </c>
      <c r="U2976">
        <v>2</v>
      </c>
    </row>
    <row r="2977" spans="1:21" x14ac:dyDescent="0.4">
      <c r="A2977">
        <v>2975</v>
      </c>
      <c r="B2977" t="s">
        <v>12075</v>
      </c>
      <c r="C2977" s="1">
        <v>44986</v>
      </c>
      <c r="D2977" t="s">
        <v>5020</v>
      </c>
      <c r="E2977" t="s">
        <v>5021</v>
      </c>
      <c r="F2977">
        <v>10</v>
      </c>
      <c r="G2977">
        <v>10</v>
      </c>
      <c r="H2977">
        <v>40</v>
      </c>
      <c r="I2977">
        <v>10</v>
      </c>
      <c r="J2977">
        <v>10</v>
      </c>
      <c r="K2977">
        <v>57</v>
      </c>
      <c r="L2977">
        <v>91</v>
      </c>
      <c r="M2977">
        <v>54</v>
      </c>
      <c r="N2977">
        <v>1</v>
      </c>
      <c r="O2977">
        <v>1</v>
      </c>
      <c r="P2977">
        <v>23.399088540000001</v>
      </c>
      <c r="Q2977">
        <v>2031</v>
      </c>
      <c r="R2977">
        <v>2190000</v>
      </c>
      <c r="S2977">
        <v>428320</v>
      </c>
      <c r="T2977">
        <v>0.195579908675799</v>
      </c>
      <c r="U2977">
        <v>0</v>
      </c>
    </row>
    <row r="2978" spans="1:21" x14ac:dyDescent="0.4">
      <c r="A2978">
        <v>2976</v>
      </c>
      <c r="B2978" t="s">
        <v>12075</v>
      </c>
      <c r="C2978" s="1">
        <v>44986</v>
      </c>
      <c r="D2978" t="s">
        <v>5022</v>
      </c>
      <c r="E2978" t="s">
        <v>5023</v>
      </c>
      <c r="F2978">
        <v>10</v>
      </c>
      <c r="G2978">
        <v>10</v>
      </c>
      <c r="H2978">
        <v>10</v>
      </c>
      <c r="I2978">
        <v>10</v>
      </c>
      <c r="J2978">
        <v>10</v>
      </c>
      <c r="K2978">
        <v>47</v>
      </c>
      <c r="L2978">
        <v>46</v>
      </c>
      <c r="M2978">
        <v>51</v>
      </c>
      <c r="N2978">
        <v>1</v>
      </c>
      <c r="O2978">
        <v>2</v>
      </c>
      <c r="P2978">
        <v>17.95290799</v>
      </c>
      <c r="Q2978">
        <v>1211</v>
      </c>
      <c r="R2978">
        <v>2190000</v>
      </c>
      <c r="S2978">
        <v>261126</v>
      </c>
      <c r="T2978">
        <v>0.11923561643835601</v>
      </c>
      <c r="U2978">
        <v>0</v>
      </c>
    </row>
    <row r="2979" spans="1:21" x14ac:dyDescent="0.4">
      <c r="A2979">
        <v>2977</v>
      </c>
      <c r="B2979" t="s">
        <v>12075</v>
      </c>
      <c r="C2979" s="1">
        <v>44986</v>
      </c>
      <c r="D2979" t="s">
        <v>5024</v>
      </c>
      <c r="E2979" t="s">
        <v>5025</v>
      </c>
      <c r="F2979">
        <v>10</v>
      </c>
      <c r="G2979">
        <v>10</v>
      </c>
      <c r="H2979">
        <v>30</v>
      </c>
      <c r="I2979">
        <v>10</v>
      </c>
      <c r="J2979">
        <v>10</v>
      </c>
      <c r="K2979">
        <v>23</v>
      </c>
      <c r="L2979">
        <v>19</v>
      </c>
      <c r="M2979">
        <v>16</v>
      </c>
      <c r="N2979">
        <v>2</v>
      </c>
      <c r="O2979">
        <v>1</v>
      </c>
      <c r="P2979">
        <v>23.797743059999998</v>
      </c>
      <c r="Q2979">
        <v>2573</v>
      </c>
      <c r="R2979">
        <v>2190000</v>
      </c>
      <c r="S2979">
        <v>1122674</v>
      </c>
      <c r="T2979">
        <v>0.51263652968036499</v>
      </c>
      <c r="U2979">
        <v>1</v>
      </c>
    </row>
    <row r="2980" spans="1:21" x14ac:dyDescent="0.4">
      <c r="A2980">
        <v>2978</v>
      </c>
      <c r="B2980" t="s">
        <v>12075</v>
      </c>
      <c r="C2980" s="1">
        <v>44986</v>
      </c>
      <c r="D2980" t="s">
        <v>5026</v>
      </c>
      <c r="E2980" t="s">
        <v>5027</v>
      </c>
      <c r="F2980">
        <v>10</v>
      </c>
      <c r="G2980">
        <v>10</v>
      </c>
      <c r="H2980">
        <v>10</v>
      </c>
      <c r="I2980">
        <v>10</v>
      </c>
      <c r="J2980">
        <v>10</v>
      </c>
      <c r="K2980">
        <v>52</v>
      </c>
      <c r="L2980">
        <v>43</v>
      </c>
      <c r="M2980">
        <v>44</v>
      </c>
      <c r="N2980">
        <v>1</v>
      </c>
      <c r="O2980">
        <v>2</v>
      </c>
      <c r="P2980">
        <v>17.069986979999999</v>
      </c>
      <c r="Q2980">
        <v>1218</v>
      </c>
      <c r="R2980">
        <v>2190000</v>
      </c>
      <c r="S2980">
        <v>506795</v>
      </c>
      <c r="T2980">
        <v>0.23141324200913199</v>
      </c>
      <c r="U2980">
        <v>0</v>
      </c>
    </row>
    <row r="2981" spans="1:21" x14ac:dyDescent="0.4">
      <c r="A2981">
        <v>2979</v>
      </c>
      <c r="B2981" t="s">
        <v>12075</v>
      </c>
      <c r="C2981" s="1">
        <v>44986</v>
      </c>
      <c r="D2981" t="s">
        <v>5028</v>
      </c>
      <c r="E2981" t="e">
        <f>-누구부터 당할래?</f>
        <v>#NAME?</v>
      </c>
      <c r="F2981">
        <v>20</v>
      </c>
      <c r="G2981">
        <v>20</v>
      </c>
      <c r="H2981">
        <v>20</v>
      </c>
      <c r="I2981">
        <v>20</v>
      </c>
      <c r="J2981">
        <v>20</v>
      </c>
      <c r="K2981">
        <v>248</v>
      </c>
      <c r="L2981">
        <v>241</v>
      </c>
      <c r="M2981">
        <v>235</v>
      </c>
      <c r="N2981">
        <v>2</v>
      </c>
      <c r="O2981">
        <v>1</v>
      </c>
      <c r="P2981">
        <v>15.96289063</v>
      </c>
      <c r="Q2981">
        <v>3510</v>
      </c>
      <c r="R2981">
        <v>2190000</v>
      </c>
      <c r="S2981">
        <v>2119831</v>
      </c>
      <c r="T2981">
        <v>0.96795936073059297</v>
      </c>
      <c r="U2981">
        <v>1</v>
      </c>
    </row>
    <row r="2982" spans="1:21" x14ac:dyDescent="0.4">
      <c r="A2982">
        <v>2980</v>
      </c>
      <c r="B2982" t="s">
        <v>12075</v>
      </c>
      <c r="C2982" s="1">
        <v>44986</v>
      </c>
      <c r="D2982" t="s">
        <v>5029</v>
      </c>
      <c r="E2982" t="s">
        <v>5030</v>
      </c>
      <c r="F2982">
        <v>10</v>
      </c>
      <c r="G2982">
        <v>10</v>
      </c>
      <c r="H2982">
        <v>30</v>
      </c>
      <c r="I2982">
        <v>20</v>
      </c>
      <c r="J2982">
        <v>10</v>
      </c>
      <c r="K2982">
        <v>161</v>
      </c>
      <c r="L2982">
        <v>155</v>
      </c>
      <c r="M2982">
        <v>135</v>
      </c>
      <c r="N2982">
        <v>1</v>
      </c>
      <c r="O2982">
        <v>1</v>
      </c>
      <c r="P2982">
        <v>17.313910589999999</v>
      </c>
      <c r="Q2982">
        <v>1237</v>
      </c>
      <c r="R2982">
        <v>2190000</v>
      </c>
      <c r="S2982">
        <v>579817</v>
      </c>
      <c r="T2982">
        <v>0.26475662100456598</v>
      </c>
      <c r="U2982">
        <v>0</v>
      </c>
    </row>
    <row r="2983" spans="1:21" x14ac:dyDescent="0.4">
      <c r="A2983">
        <v>2981</v>
      </c>
      <c r="B2983" t="s">
        <v>12075</v>
      </c>
      <c r="C2983" s="1">
        <v>44986</v>
      </c>
      <c r="D2983" t="s">
        <v>5031</v>
      </c>
      <c r="E2983" t="s">
        <v>5032</v>
      </c>
      <c r="F2983">
        <v>20</v>
      </c>
      <c r="G2983">
        <v>10</v>
      </c>
      <c r="H2983">
        <v>10</v>
      </c>
      <c r="I2983">
        <v>20</v>
      </c>
      <c r="J2983">
        <v>30</v>
      </c>
      <c r="K2983">
        <v>61</v>
      </c>
      <c r="L2983">
        <v>90</v>
      </c>
      <c r="M2983">
        <v>86</v>
      </c>
      <c r="N2983">
        <v>2</v>
      </c>
      <c r="O2983">
        <v>0</v>
      </c>
      <c r="P2983">
        <v>18.198242189999998</v>
      </c>
      <c r="Q2983">
        <v>1254</v>
      </c>
      <c r="R2983">
        <v>2190000</v>
      </c>
      <c r="S2983">
        <v>1354620</v>
      </c>
      <c r="T2983">
        <v>0.61854794520547896</v>
      </c>
      <c r="U2983">
        <v>1</v>
      </c>
    </row>
    <row r="2984" spans="1:21" x14ac:dyDescent="0.4">
      <c r="A2984">
        <v>2982</v>
      </c>
      <c r="B2984" t="s">
        <v>12075</v>
      </c>
      <c r="C2984" s="1">
        <v>44986</v>
      </c>
      <c r="D2984" t="s">
        <v>5033</v>
      </c>
      <c r="E2984" t="s">
        <v>5034</v>
      </c>
      <c r="F2984">
        <v>10</v>
      </c>
      <c r="G2984">
        <v>20</v>
      </c>
      <c r="H2984">
        <v>20</v>
      </c>
      <c r="I2984">
        <v>30</v>
      </c>
      <c r="J2984">
        <v>10</v>
      </c>
      <c r="K2984">
        <v>136</v>
      </c>
      <c r="L2984">
        <v>194</v>
      </c>
      <c r="M2984">
        <v>250</v>
      </c>
      <c r="N2984">
        <v>2</v>
      </c>
      <c r="O2984">
        <v>1</v>
      </c>
      <c r="P2984">
        <v>22.872287329999999</v>
      </c>
      <c r="Q2984">
        <v>978</v>
      </c>
      <c r="R2984">
        <v>2190000</v>
      </c>
      <c r="S2984">
        <v>338310</v>
      </c>
      <c r="T2984">
        <v>0.15447945205479399</v>
      </c>
      <c r="U2984">
        <v>0</v>
      </c>
    </row>
    <row r="2985" spans="1:21" x14ac:dyDescent="0.4">
      <c r="A2985">
        <v>2983</v>
      </c>
      <c r="B2985" t="s">
        <v>12075</v>
      </c>
      <c r="C2985" s="1">
        <v>44986</v>
      </c>
      <c r="D2985" t="s">
        <v>5035</v>
      </c>
      <c r="E2985" t="s">
        <v>5036</v>
      </c>
      <c r="F2985">
        <v>10</v>
      </c>
      <c r="G2985">
        <v>10</v>
      </c>
      <c r="H2985">
        <v>10</v>
      </c>
      <c r="I2985">
        <v>10</v>
      </c>
      <c r="J2985">
        <v>10</v>
      </c>
      <c r="K2985">
        <v>50</v>
      </c>
      <c r="L2985">
        <v>46</v>
      </c>
      <c r="M2985">
        <v>48</v>
      </c>
      <c r="N2985">
        <v>1</v>
      </c>
      <c r="O2985">
        <v>1</v>
      </c>
      <c r="P2985">
        <v>20.973741319999998</v>
      </c>
      <c r="Q2985">
        <v>2220</v>
      </c>
      <c r="R2985">
        <v>2190000</v>
      </c>
      <c r="S2985">
        <v>1267434</v>
      </c>
      <c r="T2985">
        <v>0.57873698630136905</v>
      </c>
      <c r="U2985">
        <v>1</v>
      </c>
    </row>
    <row r="2986" spans="1:21" x14ac:dyDescent="0.4">
      <c r="A2986">
        <v>2984</v>
      </c>
      <c r="B2986" t="s">
        <v>12075</v>
      </c>
      <c r="C2986" s="1">
        <v>44986</v>
      </c>
      <c r="D2986" t="s">
        <v>5037</v>
      </c>
      <c r="E2986" t="s">
        <v>5038</v>
      </c>
      <c r="F2986">
        <v>10</v>
      </c>
      <c r="G2986">
        <v>10</v>
      </c>
      <c r="H2986">
        <v>10</v>
      </c>
      <c r="I2986">
        <v>10</v>
      </c>
      <c r="J2986">
        <v>10</v>
      </c>
      <c r="K2986">
        <v>42</v>
      </c>
      <c r="L2986">
        <v>53</v>
      </c>
      <c r="M2986">
        <v>75</v>
      </c>
      <c r="N2986">
        <v>1</v>
      </c>
      <c r="O2986">
        <v>2</v>
      </c>
      <c r="P2986">
        <v>17.24793837</v>
      </c>
      <c r="Q2986">
        <v>1258</v>
      </c>
      <c r="R2986">
        <v>2190000</v>
      </c>
      <c r="S2986">
        <v>1961972</v>
      </c>
      <c r="T2986">
        <v>0.89587762557077599</v>
      </c>
      <c r="U2986">
        <v>1</v>
      </c>
    </row>
    <row r="2987" spans="1:21" x14ac:dyDescent="0.4">
      <c r="A2987">
        <v>2985</v>
      </c>
      <c r="B2987" t="s">
        <v>12075</v>
      </c>
      <c r="C2987" s="1">
        <v>44986</v>
      </c>
      <c r="D2987" t="s">
        <v>5039</v>
      </c>
      <c r="E2987" t="s">
        <v>5040</v>
      </c>
      <c r="F2987">
        <v>20</v>
      </c>
      <c r="G2987">
        <v>20</v>
      </c>
      <c r="H2987">
        <v>20</v>
      </c>
      <c r="I2987">
        <v>20</v>
      </c>
      <c r="J2987">
        <v>20</v>
      </c>
      <c r="K2987">
        <v>147</v>
      </c>
      <c r="L2987">
        <v>110</v>
      </c>
      <c r="M2987">
        <v>127</v>
      </c>
      <c r="N2987">
        <v>1</v>
      </c>
      <c r="O2987">
        <v>1</v>
      </c>
      <c r="P2987">
        <v>32.145724829999999</v>
      </c>
      <c r="Q2987">
        <v>2632</v>
      </c>
      <c r="R2987">
        <v>2190000</v>
      </c>
      <c r="S2987">
        <v>1197893</v>
      </c>
      <c r="T2987">
        <v>0.54698310502283098</v>
      </c>
      <c r="U2987">
        <v>1</v>
      </c>
    </row>
    <row r="2988" spans="1:21" x14ac:dyDescent="0.4">
      <c r="A2988">
        <v>2986</v>
      </c>
      <c r="B2988" t="s">
        <v>12075</v>
      </c>
      <c r="C2988" s="1">
        <v>44958</v>
      </c>
      <c r="D2988" t="s">
        <v>5041</v>
      </c>
      <c r="E2988" t="s">
        <v>5042</v>
      </c>
      <c r="F2988">
        <v>10</v>
      </c>
      <c r="G2988">
        <v>10</v>
      </c>
      <c r="H2988">
        <v>20</v>
      </c>
      <c r="I2988">
        <v>20</v>
      </c>
      <c r="J2988">
        <v>10</v>
      </c>
      <c r="K2988">
        <v>41</v>
      </c>
      <c r="L2988">
        <v>53</v>
      </c>
      <c r="M2988">
        <v>54</v>
      </c>
      <c r="N2988">
        <v>1</v>
      </c>
      <c r="O2988">
        <v>2</v>
      </c>
      <c r="P2988">
        <v>19.15256076</v>
      </c>
      <c r="Q2988">
        <v>2076</v>
      </c>
      <c r="R2988">
        <v>2170000</v>
      </c>
      <c r="S2988">
        <v>1424713</v>
      </c>
      <c r="T2988">
        <v>0.65654976958525302</v>
      </c>
      <c r="U2988">
        <v>1</v>
      </c>
    </row>
    <row r="2989" spans="1:21" x14ac:dyDescent="0.4">
      <c r="A2989">
        <v>2987</v>
      </c>
      <c r="B2989" t="s">
        <v>12075</v>
      </c>
      <c r="C2989" s="1">
        <v>44958</v>
      </c>
      <c r="D2989" t="s">
        <v>5043</v>
      </c>
      <c r="E2989" t="s">
        <v>5044</v>
      </c>
      <c r="F2989">
        <v>20</v>
      </c>
      <c r="G2989">
        <v>10</v>
      </c>
      <c r="H2989">
        <v>10</v>
      </c>
      <c r="I2989">
        <v>20</v>
      </c>
      <c r="J2989">
        <v>40</v>
      </c>
      <c r="K2989">
        <v>48</v>
      </c>
      <c r="L2989">
        <v>48</v>
      </c>
      <c r="M2989">
        <v>45</v>
      </c>
      <c r="N2989">
        <v>1</v>
      </c>
      <c r="O2989">
        <v>1</v>
      </c>
      <c r="P2989">
        <v>18.557074650000001</v>
      </c>
      <c r="Q2989">
        <v>1223</v>
      </c>
      <c r="R2989">
        <v>2170000</v>
      </c>
      <c r="S2989">
        <v>352310</v>
      </c>
      <c r="T2989">
        <v>0.16235483870967701</v>
      </c>
      <c r="U2989">
        <v>0</v>
      </c>
    </row>
    <row r="2990" spans="1:21" x14ac:dyDescent="0.4">
      <c r="A2990">
        <v>2988</v>
      </c>
      <c r="B2990" t="s">
        <v>12075</v>
      </c>
      <c r="C2990" s="1">
        <v>44958</v>
      </c>
      <c r="D2990" t="s">
        <v>5045</v>
      </c>
      <c r="E2990" t="s">
        <v>5046</v>
      </c>
      <c r="F2990">
        <v>10</v>
      </c>
      <c r="G2990">
        <v>20</v>
      </c>
      <c r="H2990">
        <v>40</v>
      </c>
      <c r="I2990">
        <v>20</v>
      </c>
      <c r="J2990">
        <v>20</v>
      </c>
      <c r="K2990">
        <v>159</v>
      </c>
      <c r="L2990">
        <v>117</v>
      </c>
      <c r="M2990">
        <v>127</v>
      </c>
      <c r="N2990">
        <v>1</v>
      </c>
      <c r="O2990">
        <v>1</v>
      </c>
      <c r="P2990">
        <v>24.555013020000001</v>
      </c>
      <c r="Q2990">
        <v>2936</v>
      </c>
      <c r="R2990">
        <v>2170000</v>
      </c>
      <c r="S2990">
        <v>2532364</v>
      </c>
      <c r="T2990">
        <v>1.16698801843317</v>
      </c>
      <c r="U2990">
        <v>2</v>
      </c>
    </row>
    <row r="2991" spans="1:21" x14ac:dyDescent="0.4">
      <c r="A2991">
        <v>2989</v>
      </c>
      <c r="B2991" t="s">
        <v>12075</v>
      </c>
      <c r="C2991" s="1">
        <v>44958</v>
      </c>
      <c r="D2991" t="s">
        <v>5047</v>
      </c>
      <c r="E2991" t="s">
        <v>5048</v>
      </c>
      <c r="F2991">
        <v>10</v>
      </c>
      <c r="G2991">
        <v>10</v>
      </c>
      <c r="H2991">
        <v>20</v>
      </c>
      <c r="I2991">
        <v>10</v>
      </c>
      <c r="J2991">
        <v>10</v>
      </c>
      <c r="K2991">
        <v>15</v>
      </c>
      <c r="L2991">
        <v>11</v>
      </c>
      <c r="M2991">
        <v>7</v>
      </c>
      <c r="N2991">
        <v>2</v>
      </c>
      <c r="O2991">
        <v>1</v>
      </c>
      <c r="P2991">
        <v>27.609917530000001</v>
      </c>
      <c r="Q2991">
        <v>2003</v>
      </c>
      <c r="R2991">
        <v>2170000</v>
      </c>
      <c r="S2991">
        <v>1908674</v>
      </c>
      <c r="T2991">
        <v>0.87957327188940004</v>
      </c>
      <c r="U2991">
        <v>1</v>
      </c>
    </row>
    <row r="2992" spans="1:21" x14ac:dyDescent="0.4">
      <c r="A2992">
        <v>2990</v>
      </c>
      <c r="B2992" t="s">
        <v>12075</v>
      </c>
      <c r="C2992" s="1">
        <v>44958</v>
      </c>
      <c r="D2992" t="s">
        <v>5049</v>
      </c>
      <c r="E2992" t="s">
        <v>5050</v>
      </c>
      <c r="F2992">
        <v>10</v>
      </c>
      <c r="G2992">
        <v>20</v>
      </c>
      <c r="H2992">
        <v>30</v>
      </c>
      <c r="I2992">
        <v>20</v>
      </c>
      <c r="J2992">
        <v>10</v>
      </c>
      <c r="K2992">
        <v>161</v>
      </c>
      <c r="L2992">
        <v>197</v>
      </c>
      <c r="M2992">
        <v>192</v>
      </c>
      <c r="N2992">
        <v>1</v>
      </c>
      <c r="O2992">
        <v>1</v>
      </c>
      <c r="P2992">
        <v>23.983723959999999</v>
      </c>
      <c r="Q2992">
        <v>2145</v>
      </c>
      <c r="R2992">
        <v>2170000</v>
      </c>
      <c r="S2992">
        <v>2744053</v>
      </c>
      <c r="T2992">
        <v>1.2645405529953899</v>
      </c>
      <c r="U2992">
        <v>2</v>
      </c>
    </row>
    <row r="2993" spans="1:21" x14ac:dyDescent="0.4">
      <c r="A2993">
        <v>2991</v>
      </c>
      <c r="B2993" t="s">
        <v>12075</v>
      </c>
      <c r="C2993" s="1">
        <v>44958</v>
      </c>
      <c r="D2993" t="s">
        <v>5051</v>
      </c>
      <c r="E2993" t="s">
        <v>5052</v>
      </c>
      <c r="F2993">
        <v>10</v>
      </c>
      <c r="G2993">
        <v>10</v>
      </c>
      <c r="H2993">
        <v>20</v>
      </c>
      <c r="I2993">
        <v>10</v>
      </c>
      <c r="J2993">
        <v>10</v>
      </c>
      <c r="K2993">
        <v>32</v>
      </c>
      <c r="L2993">
        <v>40</v>
      </c>
      <c r="M2993">
        <v>137</v>
      </c>
      <c r="N2993">
        <v>1</v>
      </c>
      <c r="O2993">
        <v>1</v>
      </c>
      <c r="P2993">
        <v>23.092122400000001</v>
      </c>
      <c r="Q2993">
        <v>1232</v>
      </c>
      <c r="R2993">
        <v>2170000</v>
      </c>
      <c r="S2993">
        <v>912818</v>
      </c>
      <c r="T2993">
        <v>0.42065345622119799</v>
      </c>
      <c r="U2993">
        <v>1</v>
      </c>
    </row>
    <row r="2994" spans="1:21" x14ac:dyDescent="0.4">
      <c r="A2994">
        <v>2992</v>
      </c>
      <c r="B2994" t="s">
        <v>12075</v>
      </c>
      <c r="C2994" s="1">
        <v>44958</v>
      </c>
      <c r="D2994" t="s">
        <v>5053</v>
      </c>
      <c r="E2994" t="e">
        <f>-갈아만든 허성태</f>
        <v>#NAME?</v>
      </c>
      <c r="F2994">
        <v>10</v>
      </c>
      <c r="G2994">
        <v>20</v>
      </c>
      <c r="H2994">
        <v>10</v>
      </c>
      <c r="I2994">
        <v>20</v>
      </c>
      <c r="J2994">
        <v>20</v>
      </c>
      <c r="K2994">
        <v>240</v>
      </c>
      <c r="L2994">
        <v>246</v>
      </c>
      <c r="M2994">
        <v>247</v>
      </c>
      <c r="N2994">
        <v>1</v>
      </c>
      <c r="O2994">
        <v>1</v>
      </c>
      <c r="P2994">
        <v>21.43164063</v>
      </c>
      <c r="Q2994">
        <v>2293</v>
      </c>
      <c r="R2994">
        <v>2170000</v>
      </c>
      <c r="S2994">
        <v>1893918</v>
      </c>
      <c r="T2994">
        <v>0.87277327188940002</v>
      </c>
      <c r="U2994">
        <v>1</v>
      </c>
    </row>
    <row r="2995" spans="1:21" x14ac:dyDescent="0.4">
      <c r="A2995">
        <v>2993</v>
      </c>
      <c r="B2995" t="s">
        <v>12075</v>
      </c>
      <c r="C2995" s="1">
        <v>44958</v>
      </c>
      <c r="D2995" t="s">
        <v>5054</v>
      </c>
      <c r="E2995" t="s">
        <v>5055</v>
      </c>
      <c r="F2995">
        <v>20</v>
      </c>
      <c r="G2995">
        <v>20</v>
      </c>
      <c r="H2995">
        <v>20</v>
      </c>
      <c r="I2995">
        <v>20</v>
      </c>
      <c r="J2995">
        <v>10</v>
      </c>
      <c r="K2995">
        <v>5</v>
      </c>
      <c r="L2995">
        <v>5</v>
      </c>
      <c r="M2995">
        <v>5</v>
      </c>
      <c r="N2995">
        <v>1</v>
      </c>
      <c r="O2995">
        <v>0</v>
      </c>
      <c r="P2995">
        <v>30.838975690000002</v>
      </c>
      <c r="Q2995">
        <v>2506</v>
      </c>
      <c r="R2995">
        <v>2170000</v>
      </c>
      <c r="S2995">
        <v>88421</v>
      </c>
      <c r="T2995">
        <v>4.0747004608294897E-2</v>
      </c>
      <c r="U2995">
        <v>0</v>
      </c>
    </row>
    <row r="2996" spans="1:21" x14ac:dyDescent="0.4">
      <c r="A2996">
        <v>2994</v>
      </c>
      <c r="B2996" t="s">
        <v>12075</v>
      </c>
      <c r="C2996" s="1">
        <v>44958</v>
      </c>
      <c r="D2996" t="s">
        <v>5056</v>
      </c>
      <c r="E2996" t="s">
        <v>5057</v>
      </c>
      <c r="F2996">
        <v>10</v>
      </c>
      <c r="G2996">
        <v>10</v>
      </c>
      <c r="H2996">
        <v>30</v>
      </c>
      <c r="I2996">
        <v>20</v>
      </c>
      <c r="J2996">
        <v>20</v>
      </c>
      <c r="K2996">
        <v>80</v>
      </c>
      <c r="L2996">
        <v>87</v>
      </c>
      <c r="M2996">
        <v>81</v>
      </c>
      <c r="N2996">
        <v>2</v>
      </c>
      <c r="O2996">
        <v>2</v>
      </c>
      <c r="P2996">
        <v>3.91796875</v>
      </c>
      <c r="Q2996">
        <v>3427</v>
      </c>
      <c r="R2996">
        <v>2170000</v>
      </c>
      <c r="S2996">
        <v>5010535</v>
      </c>
      <c r="T2996">
        <v>2.3090023041474601</v>
      </c>
      <c r="U2996">
        <v>2</v>
      </c>
    </row>
    <row r="2997" spans="1:21" x14ac:dyDescent="0.4">
      <c r="A2997">
        <v>2995</v>
      </c>
      <c r="B2997" t="s">
        <v>12075</v>
      </c>
      <c r="C2997" s="1">
        <v>44958</v>
      </c>
      <c r="D2997" t="s">
        <v>5058</v>
      </c>
      <c r="E2997" t="s">
        <v>5059</v>
      </c>
      <c r="F2997">
        <v>10</v>
      </c>
      <c r="G2997">
        <v>10</v>
      </c>
      <c r="H2997">
        <v>10</v>
      </c>
      <c r="I2997">
        <v>10</v>
      </c>
      <c r="J2997">
        <v>10</v>
      </c>
      <c r="K2997">
        <v>241</v>
      </c>
      <c r="L2997">
        <v>240</v>
      </c>
      <c r="M2997">
        <v>245</v>
      </c>
      <c r="N2997">
        <v>2</v>
      </c>
      <c r="O2997">
        <v>1</v>
      </c>
      <c r="P2997">
        <v>26.06814236</v>
      </c>
      <c r="Q2997">
        <v>2283</v>
      </c>
      <c r="R2997">
        <v>2170000</v>
      </c>
      <c r="S2997">
        <v>643978</v>
      </c>
      <c r="T2997">
        <v>0.29676405529953898</v>
      </c>
      <c r="U2997">
        <v>0</v>
      </c>
    </row>
    <row r="2998" spans="1:21" x14ac:dyDescent="0.4">
      <c r="A2998">
        <v>2996</v>
      </c>
      <c r="B2998" t="s">
        <v>12075</v>
      </c>
      <c r="C2998" s="1">
        <v>44958</v>
      </c>
      <c r="D2998" t="s">
        <v>5060</v>
      </c>
      <c r="E2998" t="s">
        <v>5061</v>
      </c>
      <c r="F2998">
        <v>10</v>
      </c>
      <c r="G2998">
        <v>20</v>
      </c>
      <c r="H2998">
        <v>20</v>
      </c>
      <c r="I2998">
        <v>10</v>
      </c>
      <c r="J2998">
        <v>10</v>
      </c>
      <c r="K2998">
        <v>234</v>
      </c>
      <c r="L2998">
        <v>237</v>
      </c>
      <c r="M2998">
        <v>240</v>
      </c>
      <c r="N2998">
        <v>1</v>
      </c>
      <c r="O2998">
        <v>1</v>
      </c>
      <c r="P2998">
        <v>22.50217014</v>
      </c>
      <c r="Q2998">
        <v>1245</v>
      </c>
      <c r="R2998">
        <v>2170000</v>
      </c>
      <c r="S2998">
        <v>1415576</v>
      </c>
      <c r="T2998">
        <v>0.65233917050691204</v>
      </c>
      <c r="U2998">
        <v>1</v>
      </c>
    </row>
    <row r="2999" spans="1:21" x14ac:dyDescent="0.4">
      <c r="A2999">
        <v>2997</v>
      </c>
      <c r="B2999" t="s">
        <v>12075</v>
      </c>
      <c r="C2999" s="1">
        <v>44958</v>
      </c>
      <c r="D2999" t="s">
        <v>5062</v>
      </c>
      <c r="E2999" t="s">
        <v>5063</v>
      </c>
      <c r="F2999">
        <v>10</v>
      </c>
      <c r="G2999">
        <v>20</v>
      </c>
      <c r="H2999">
        <v>20</v>
      </c>
      <c r="I2999">
        <v>20</v>
      </c>
      <c r="J2999">
        <v>10</v>
      </c>
      <c r="K2999">
        <v>220</v>
      </c>
      <c r="L2999">
        <v>234</v>
      </c>
      <c r="M2999">
        <v>239</v>
      </c>
      <c r="N2999">
        <v>0</v>
      </c>
      <c r="O2999">
        <v>1</v>
      </c>
      <c r="P2999">
        <v>20.240668400000001</v>
      </c>
      <c r="Q2999">
        <v>935</v>
      </c>
      <c r="R2999">
        <v>2170000</v>
      </c>
      <c r="S2999">
        <v>766772</v>
      </c>
      <c r="T2999">
        <v>0.35335115207373202</v>
      </c>
      <c r="U2999">
        <v>0</v>
      </c>
    </row>
    <row r="3000" spans="1:21" x14ac:dyDescent="0.4">
      <c r="A3000">
        <v>2998</v>
      </c>
      <c r="B3000" t="s">
        <v>12075</v>
      </c>
      <c r="C3000" s="1">
        <v>44958</v>
      </c>
      <c r="D3000" t="s">
        <v>5064</v>
      </c>
      <c r="E3000" t="s">
        <v>5065</v>
      </c>
      <c r="F3000">
        <v>10</v>
      </c>
      <c r="G3000">
        <v>10</v>
      </c>
      <c r="H3000">
        <v>30</v>
      </c>
      <c r="I3000">
        <v>20</v>
      </c>
      <c r="J3000">
        <v>10</v>
      </c>
      <c r="K3000">
        <v>110</v>
      </c>
      <c r="L3000">
        <v>69</v>
      </c>
      <c r="M3000">
        <v>32</v>
      </c>
      <c r="N3000">
        <v>1</v>
      </c>
      <c r="O3000">
        <v>1</v>
      </c>
      <c r="P3000">
        <v>22.184244790000001</v>
      </c>
      <c r="Q3000">
        <v>951</v>
      </c>
      <c r="R3000">
        <v>2170000</v>
      </c>
      <c r="S3000">
        <v>515981</v>
      </c>
      <c r="T3000">
        <v>0.23777926267281099</v>
      </c>
      <c r="U3000">
        <v>0</v>
      </c>
    </row>
    <row r="3001" spans="1:21" x14ac:dyDescent="0.4">
      <c r="A3001">
        <v>2999</v>
      </c>
      <c r="B3001" t="s">
        <v>12075</v>
      </c>
      <c r="C3001" s="1">
        <v>44927</v>
      </c>
      <c r="D3001" t="s">
        <v>5066</v>
      </c>
      <c r="E3001" t="s">
        <v>5067</v>
      </c>
      <c r="F3001">
        <v>20</v>
      </c>
      <c r="G3001">
        <v>10</v>
      </c>
      <c r="H3001">
        <v>30</v>
      </c>
      <c r="I3001">
        <v>10</v>
      </c>
      <c r="J3001">
        <v>10</v>
      </c>
      <c r="K3001">
        <v>229</v>
      </c>
      <c r="L3001">
        <v>233</v>
      </c>
      <c r="M3001">
        <v>236</v>
      </c>
      <c r="N3001">
        <v>2</v>
      </c>
      <c r="O3001">
        <v>1</v>
      </c>
      <c r="P3001">
        <v>22.524414060000002</v>
      </c>
      <c r="Q3001">
        <v>1222</v>
      </c>
      <c r="R3001">
        <v>2150000</v>
      </c>
      <c r="S3001">
        <v>1796683</v>
      </c>
      <c r="T3001">
        <v>0.83566651162790695</v>
      </c>
      <c r="U3001">
        <v>1</v>
      </c>
    </row>
    <row r="3002" spans="1:21" x14ac:dyDescent="0.4">
      <c r="A3002">
        <v>3000</v>
      </c>
      <c r="B3002" t="s">
        <v>12075</v>
      </c>
      <c r="C3002" s="1">
        <v>44927</v>
      </c>
      <c r="D3002" t="s">
        <v>5068</v>
      </c>
      <c r="E3002" t="s">
        <v>5069</v>
      </c>
      <c r="F3002">
        <v>20</v>
      </c>
      <c r="G3002">
        <v>20</v>
      </c>
      <c r="H3002">
        <v>40</v>
      </c>
      <c r="I3002">
        <v>20</v>
      </c>
      <c r="J3002">
        <v>20</v>
      </c>
      <c r="K3002">
        <v>24</v>
      </c>
      <c r="L3002">
        <v>21</v>
      </c>
      <c r="M3002">
        <v>23</v>
      </c>
      <c r="N3002">
        <v>1</v>
      </c>
      <c r="O3002">
        <v>1</v>
      </c>
      <c r="P3002">
        <v>18.619683160000001</v>
      </c>
      <c r="Q3002">
        <v>2539</v>
      </c>
      <c r="R3002">
        <v>2150000</v>
      </c>
      <c r="S3002">
        <v>448458</v>
      </c>
      <c r="T3002">
        <v>0.208585116279069</v>
      </c>
      <c r="U3002">
        <v>0</v>
      </c>
    </row>
    <row r="3003" spans="1:21" x14ac:dyDescent="0.4">
      <c r="A3003">
        <v>3001</v>
      </c>
      <c r="B3003" t="s">
        <v>12075</v>
      </c>
      <c r="C3003" s="1">
        <v>44927</v>
      </c>
      <c r="D3003" t="s">
        <v>5070</v>
      </c>
      <c r="E3003" t="s">
        <v>5071</v>
      </c>
      <c r="F3003">
        <v>10</v>
      </c>
      <c r="G3003">
        <v>10</v>
      </c>
      <c r="H3003">
        <v>50</v>
      </c>
      <c r="I3003">
        <v>20</v>
      </c>
      <c r="J3003">
        <v>10</v>
      </c>
      <c r="K3003">
        <v>28</v>
      </c>
      <c r="L3003">
        <v>21</v>
      </c>
      <c r="M3003">
        <v>17</v>
      </c>
      <c r="N3003">
        <v>1</v>
      </c>
      <c r="O3003">
        <v>1</v>
      </c>
      <c r="P3003">
        <v>22.594618059999998</v>
      </c>
      <c r="Q3003">
        <v>1075</v>
      </c>
      <c r="R3003">
        <v>2150000</v>
      </c>
      <c r="S3003">
        <v>506933</v>
      </c>
      <c r="T3003">
        <v>0.23578279069767399</v>
      </c>
      <c r="U3003">
        <v>0</v>
      </c>
    </row>
    <row r="3004" spans="1:21" x14ac:dyDescent="0.4">
      <c r="A3004">
        <v>3002</v>
      </c>
      <c r="B3004" t="s">
        <v>12075</v>
      </c>
      <c r="C3004" s="1">
        <v>44927</v>
      </c>
      <c r="D3004" t="s">
        <v>5072</v>
      </c>
      <c r="E3004" t="s">
        <v>5073</v>
      </c>
      <c r="F3004">
        <v>10</v>
      </c>
      <c r="G3004">
        <v>10</v>
      </c>
      <c r="H3004">
        <v>50</v>
      </c>
      <c r="I3004">
        <v>30</v>
      </c>
      <c r="J3004">
        <v>10</v>
      </c>
      <c r="K3004">
        <v>5</v>
      </c>
      <c r="L3004">
        <v>23</v>
      </c>
      <c r="M3004">
        <v>44</v>
      </c>
      <c r="N3004">
        <v>2</v>
      </c>
      <c r="O3004">
        <v>1</v>
      </c>
      <c r="P3004">
        <v>6.8307291670000003</v>
      </c>
      <c r="Q3004">
        <v>645</v>
      </c>
      <c r="R3004">
        <v>2150000</v>
      </c>
      <c r="S3004">
        <v>279783</v>
      </c>
      <c r="T3004">
        <v>0.13013162790697599</v>
      </c>
      <c r="U3004">
        <v>0</v>
      </c>
    </row>
    <row r="3005" spans="1:21" x14ac:dyDescent="0.4">
      <c r="A3005">
        <v>3003</v>
      </c>
      <c r="B3005" t="s">
        <v>12075</v>
      </c>
      <c r="C3005" s="1">
        <v>44927</v>
      </c>
      <c r="D3005" t="s">
        <v>5074</v>
      </c>
      <c r="E3005" t="s">
        <v>5075</v>
      </c>
      <c r="F3005">
        <v>10</v>
      </c>
      <c r="G3005">
        <v>20</v>
      </c>
      <c r="H3005">
        <v>20</v>
      </c>
      <c r="I3005">
        <v>10</v>
      </c>
      <c r="J3005">
        <v>20</v>
      </c>
      <c r="K3005">
        <v>27</v>
      </c>
      <c r="L3005">
        <v>24</v>
      </c>
      <c r="M3005">
        <v>21</v>
      </c>
      <c r="N3005">
        <v>1</v>
      </c>
      <c r="O3005">
        <v>1</v>
      </c>
      <c r="P3005">
        <v>20.079427079999999</v>
      </c>
      <c r="Q3005">
        <v>1181</v>
      </c>
      <c r="R3005">
        <v>2150000</v>
      </c>
      <c r="S3005">
        <v>104343</v>
      </c>
      <c r="T3005">
        <v>4.8531627906976703E-2</v>
      </c>
      <c r="U3005">
        <v>0</v>
      </c>
    </row>
    <row r="3006" spans="1:21" x14ac:dyDescent="0.4">
      <c r="A3006">
        <v>3004</v>
      </c>
      <c r="B3006" t="s">
        <v>12075</v>
      </c>
      <c r="C3006" s="1">
        <v>44927</v>
      </c>
      <c r="D3006" t="s">
        <v>5076</v>
      </c>
      <c r="E3006" t="s">
        <v>5077</v>
      </c>
      <c r="F3006">
        <v>20</v>
      </c>
      <c r="G3006">
        <v>10</v>
      </c>
      <c r="H3006">
        <v>20</v>
      </c>
      <c r="I3006">
        <v>20</v>
      </c>
      <c r="J3006">
        <v>20</v>
      </c>
      <c r="K3006">
        <v>39</v>
      </c>
      <c r="L3006">
        <v>102</v>
      </c>
      <c r="M3006">
        <v>72</v>
      </c>
      <c r="N3006">
        <v>1</v>
      </c>
      <c r="O3006">
        <v>1</v>
      </c>
      <c r="P3006">
        <v>20.167100690000002</v>
      </c>
      <c r="Q3006">
        <v>1255</v>
      </c>
      <c r="R3006">
        <v>2150000</v>
      </c>
      <c r="S3006">
        <v>1829216</v>
      </c>
      <c r="T3006">
        <v>0.85079813953488304</v>
      </c>
      <c r="U3006">
        <v>1</v>
      </c>
    </row>
    <row r="3007" spans="1:21" x14ac:dyDescent="0.4">
      <c r="A3007">
        <v>3005</v>
      </c>
      <c r="B3007" t="s">
        <v>12075</v>
      </c>
      <c r="C3007" s="1">
        <v>44927</v>
      </c>
      <c r="D3007" t="s">
        <v>5078</v>
      </c>
      <c r="E3007" t="s">
        <v>5079</v>
      </c>
      <c r="F3007">
        <v>10</v>
      </c>
      <c r="G3007">
        <v>10</v>
      </c>
      <c r="H3007">
        <v>10</v>
      </c>
      <c r="I3007">
        <v>20</v>
      </c>
      <c r="J3007">
        <v>20</v>
      </c>
      <c r="K3007">
        <v>21</v>
      </c>
      <c r="L3007">
        <v>18</v>
      </c>
      <c r="M3007">
        <v>11</v>
      </c>
      <c r="N3007">
        <v>1</v>
      </c>
      <c r="O3007">
        <v>2</v>
      </c>
      <c r="P3007">
        <v>31.157335069999998</v>
      </c>
      <c r="Q3007">
        <v>1563</v>
      </c>
      <c r="R3007">
        <v>2150000</v>
      </c>
      <c r="S3007">
        <v>1120439</v>
      </c>
      <c r="T3007">
        <v>0.52113441860465104</v>
      </c>
      <c r="U3007">
        <v>1</v>
      </c>
    </row>
    <row r="3008" spans="1:21" x14ac:dyDescent="0.4">
      <c r="A3008">
        <v>3006</v>
      </c>
      <c r="B3008" t="s">
        <v>12075</v>
      </c>
      <c r="C3008" s="1">
        <v>44927</v>
      </c>
      <c r="D3008" t="s">
        <v>5080</v>
      </c>
      <c r="E3008" t="s">
        <v>5081</v>
      </c>
      <c r="F3008">
        <v>10</v>
      </c>
      <c r="G3008">
        <v>10</v>
      </c>
      <c r="H3008">
        <v>10</v>
      </c>
      <c r="I3008">
        <v>10</v>
      </c>
      <c r="J3008">
        <v>10</v>
      </c>
      <c r="K3008">
        <v>202</v>
      </c>
      <c r="L3008">
        <v>190</v>
      </c>
      <c r="M3008">
        <v>157</v>
      </c>
      <c r="N3008">
        <v>2</v>
      </c>
      <c r="O3008">
        <v>2</v>
      </c>
      <c r="P3008">
        <v>48.047743060000002</v>
      </c>
      <c r="Q3008">
        <v>1820</v>
      </c>
      <c r="R3008">
        <v>2150000</v>
      </c>
      <c r="S3008">
        <v>2038242</v>
      </c>
      <c r="T3008">
        <v>0.94801953488372004</v>
      </c>
      <c r="U3008">
        <v>1</v>
      </c>
    </row>
    <row r="3009" spans="1:21" x14ac:dyDescent="0.4">
      <c r="A3009">
        <v>3007</v>
      </c>
      <c r="B3009" t="s">
        <v>12075</v>
      </c>
      <c r="C3009" s="1">
        <v>44927</v>
      </c>
      <c r="D3009" t="s">
        <v>5082</v>
      </c>
      <c r="E3009" t="s">
        <v>5083</v>
      </c>
      <c r="F3009">
        <v>10</v>
      </c>
      <c r="G3009">
        <v>10</v>
      </c>
      <c r="H3009">
        <v>20</v>
      </c>
      <c r="I3009">
        <v>10</v>
      </c>
      <c r="J3009">
        <v>10</v>
      </c>
      <c r="K3009">
        <v>29</v>
      </c>
      <c r="L3009">
        <v>60</v>
      </c>
      <c r="M3009">
        <v>52</v>
      </c>
      <c r="N3009">
        <v>0</v>
      </c>
      <c r="O3009">
        <v>1</v>
      </c>
      <c r="P3009">
        <v>20.002929689999998</v>
      </c>
      <c r="Q3009">
        <v>1253</v>
      </c>
      <c r="R3009">
        <v>2150000</v>
      </c>
      <c r="S3009">
        <v>3134692</v>
      </c>
      <c r="T3009">
        <v>1.45799627906976</v>
      </c>
      <c r="U3009">
        <v>2</v>
      </c>
    </row>
    <row r="3010" spans="1:21" x14ac:dyDescent="0.4">
      <c r="A3010">
        <v>3008</v>
      </c>
      <c r="B3010" t="s">
        <v>12075</v>
      </c>
      <c r="C3010" s="1">
        <v>44927</v>
      </c>
      <c r="D3010" t="s">
        <v>5084</v>
      </c>
      <c r="E3010" t="s">
        <v>5085</v>
      </c>
      <c r="F3010">
        <v>10</v>
      </c>
      <c r="G3010">
        <v>10</v>
      </c>
      <c r="H3010">
        <v>20</v>
      </c>
      <c r="I3010">
        <v>10</v>
      </c>
      <c r="J3010">
        <v>10</v>
      </c>
      <c r="K3010">
        <v>23</v>
      </c>
      <c r="L3010">
        <v>20</v>
      </c>
      <c r="M3010">
        <v>17</v>
      </c>
      <c r="N3010">
        <v>1</v>
      </c>
      <c r="O3010">
        <v>1</v>
      </c>
      <c r="P3010">
        <v>45.462239580000002</v>
      </c>
      <c r="Q3010">
        <v>1180</v>
      </c>
      <c r="R3010">
        <v>2150000</v>
      </c>
      <c r="S3010">
        <v>550347</v>
      </c>
      <c r="T3010">
        <v>0.25597534883720902</v>
      </c>
      <c r="U3010">
        <v>0</v>
      </c>
    </row>
    <row r="3011" spans="1:21" x14ac:dyDescent="0.4">
      <c r="A3011">
        <v>3009</v>
      </c>
      <c r="B3011" t="s">
        <v>12075</v>
      </c>
      <c r="C3011" s="1">
        <v>44927</v>
      </c>
      <c r="D3011" t="s">
        <v>5086</v>
      </c>
      <c r="E3011" t="s">
        <v>5087</v>
      </c>
      <c r="F3011">
        <v>20</v>
      </c>
      <c r="G3011">
        <v>20</v>
      </c>
      <c r="H3011">
        <v>20</v>
      </c>
      <c r="I3011">
        <v>20</v>
      </c>
      <c r="J3011">
        <v>30</v>
      </c>
      <c r="K3011">
        <v>205</v>
      </c>
      <c r="L3011">
        <v>191</v>
      </c>
      <c r="M3011">
        <v>166</v>
      </c>
      <c r="N3011">
        <v>0</v>
      </c>
      <c r="O3011">
        <v>2</v>
      </c>
      <c r="P3011">
        <v>21.976128469999999</v>
      </c>
      <c r="Q3011">
        <v>1237</v>
      </c>
      <c r="R3011">
        <v>2150000</v>
      </c>
      <c r="S3011">
        <v>232539</v>
      </c>
      <c r="T3011">
        <v>0.10815767441860399</v>
      </c>
      <c r="U3011">
        <v>0</v>
      </c>
    </row>
    <row r="3012" spans="1:21" x14ac:dyDescent="0.4">
      <c r="A3012">
        <v>3010</v>
      </c>
      <c r="B3012" t="s">
        <v>12075</v>
      </c>
      <c r="C3012" s="1">
        <v>44927</v>
      </c>
      <c r="D3012" t="s">
        <v>5088</v>
      </c>
      <c r="E3012" t="s">
        <v>5089</v>
      </c>
      <c r="F3012">
        <v>10</v>
      </c>
      <c r="G3012">
        <v>10</v>
      </c>
      <c r="H3012">
        <v>10</v>
      </c>
      <c r="I3012">
        <v>20</v>
      </c>
      <c r="J3012">
        <v>10</v>
      </c>
      <c r="K3012">
        <v>18</v>
      </c>
      <c r="L3012">
        <v>23</v>
      </c>
      <c r="M3012">
        <v>24</v>
      </c>
      <c r="N3012">
        <v>1</v>
      </c>
      <c r="O3012">
        <v>2</v>
      </c>
      <c r="P3012">
        <v>15.82638889</v>
      </c>
      <c r="Q3012">
        <v>803</v>
      </c>
      <c r="R3012">
        <v>2150000</v>
      </c>
      <c r="S3012">
        <v>643641</v>
      </c>
      <c r="T3012">
        <v>0.29936790697674398</v>
      </c>
      <c r="U3012">
        <v>0</v>
      </c>
    </row>
    <row r="3013" spans="1:21" x14ac:dyDescent="0.4">
      <c r="A3013">
        <v>3011</v>
      </c>
      <c r="B3013" t="s">
        <v>12075</v>
      </c>
      <c r="C3013" s="1">
        <v>44927</v>
      </c>
      <c r="D3013" t="s">
        <v>5090</v>
      </c>
      <c r="F3013">
        <v>20</v>
      </c>
      <c r="G3013">
        <v>20</v>
      </c>
      <c r="H3013">
        <v>10</v>
      </c>
      <c r="I3013">
        <v>20</v>
      </c>
      <c r="J3013">
        <v>20</v>
      </c>
      <c r="K3013">
        <v>27</v>
      </c>
      <c r="L3013">
        <v>31</v>
      </c>
      <c r="M3013">
        <v>39</v>
      </c>
      <c r="N3013">
        <v>0</v>
      </c>
      <c r="O3013">
        <v>1</v>
      </c>
      <c r="P3013">
        <v>0</v>
      </c>
      <c r="Q3013">
        <v>2348</v>
      </c>
      <c r="R3013">
        <v>2150000</v>
      </c>
      <c r="S3013">
        <v>353600</v>
      </c>
      <c r="T3013">
        <v>0.16446511627906901</v>
      </c>
      <c r="U3013">
        <v>0</v>
      </c>
    </row>
    <row r="3014" spans="1:21" x14ac:dyDescent="0.4">
      <c r="A3014">
        <v>3012</v>
      </c>
      <c r="B3014" t="s">
        <v>12075</v>
      </c>
      <c r="C3014" s="1">
        <v>44927</v>
      </c>
      <c r="D3014" t="s">
        <v>5091</v>
      </c>
      <c r="E3014" t="s">
        <v>5092</v>
      </c>
      <c r="F3014">
        <v>10</v>
      </c>
      <c r="G3014">
        <v>10</v>
      </c>
      <c r="H3014">
        <v>20</v>
      </c>
      <c r="I3014">
        <v>20</v>
      </c>
      <c r="J3014">
        <v>10</v>
      </c>
      <c r="K3014">
        <v>23</v>
      </c>
      <c r="L3014">
        <v>27</v>
      </c>
      <c r="M3014">
        <v>22</v>
      </c>
      <c r="N3014">
        <v>1</v>
      </c>
      <c r="O3014">
        <v>1</v>
      </c>
      <c r="P3014">
        <v>24.108723959999999</v>
      </c>
      <c r="Q3014">
        <v>2219</v>
      </c>
      <c r="R3014">
        <v>2150000</v>
      </c>
      <c r="S3014">
        <v>1642182</v>
      </c>
      <c r="T3014">
        <v>0.76380558139534804</v>
      </c>
      <c r="U3014">
        <v>1</v>
      </c>
    </row>
    <row r="3015" spans="1:21" x14ac:dyDescent="0.4">
      <c r="A3015">
        <v>3013</v>
      </c>
      <c r="B3015" t="s">
        <v>12075</v>
      </c>
      <c r="C3015" s="1">
        <v>44927</v>
      </c>
      <c r="D3015" t="s">
        <v>5093</v>
      </c>
      <c r="E3015" t="s">
        <v>5094</v>
      </c>
      <c r="F3015">
        <v>10</v>
      </c>
      <c r="G3015">
        <v>20</v>
      </c>
      <c r="H3015">
        <v>40</v>
      </c>
      <c r="I3015">
        <v>20</v>
      </c>
      <c r="J3015">
        <v>20</v>
      </c>
      <c r="K3015">
        <v>24</v>
      </c>
      <c r="L3015">
        <v>27</v>
      </c>
      <c r="M3015">
        <v>32</v>
      </c>
      <c r="N3015">
        <v>1</v>
      </c>
      <c r="O3015">
        <v>1</v>
      </c>
      <c r="P3015">
        <v>19.948784719999999</v>
      </c>
      <c r="Q3015">
        <v>1898</v>
      </c>
      <c r="R3015">
        <v>2150000</v>
      </c>
      <c r="S3015">
        <v>1798120</v>
      </c>
      <c r="T3015">
        <v>0.83633488372093001</v>
      </c>
      <c r="U3015">
        <v>1</v>
      </c>
    </row>
    <row r="3016" spans="1:21" x14ac:dyDescent="0.4">
      <c r="A3016">
        <v>3014</v>
      </c>
      <c r="B3016" t="s">
        <v>12075</v>
      </c>
      <c r="C3016" s="1">
        <v>44927</v>
      </c>
      <c r="D3016" t="s">
        <v>5095</v>
      </c>
      <c r="E3016" t="s">
        <v>5096</v>
      </c>
      <c r="F3016">
        <v>30</v>
      </c>
      <c r="G3016">
        <v>10</v>
      </c>
      <c r="H3016">
        <v>20</v>
      </c>
      <c r="I3016">
        <v>20</v>
      </c>
      <c r="J3016">
        <v>30</v>
      </c>
      <c r="K3016">
        <v>64</v>
      </c>
      <c r="L3016">
        <v>56</v>
      </c>
      <c r="M3016">
        <v>32</v>
      </c>
      <c r="N3016">
        <v>1</v>
      </c>
      <c r="O3016">
        <v>1</v>
      </c>
      <c r="P3016">
        <v>23.30099826</v>
      </c>
      <c r="Q3016">
        <v>1287</v>
      </c>
      <c r="R3016">
        <v>2150000</v>
      </c>
      <c r="S3016">
        <v>1217463</v>
      </c>
      <c r="T3016">
        <v>0.56626186046511595</v>
      </c>
      <c r="U3016">
        <v>1</v>
      </c>
    </row>
    <row r="3017" spans="1:21" x14ac:dyDescent="0.4">
      <c r="A3017">
        <v>3015</v>
      </c>
      <c r="B3017" t="s">
        <v>12075</v>
      </c>
      <c r="C3017" s="1">
        <v>44896</v>
      </c>
      <c r="D3017" t="s">
        <v>5097</v>
      </c>
      <c r="E3017" t="s">
        <v>5098</v>
      </c>
      <c r="F3017">
        <v>10</v>
      </c>
      <c r="G3017">
        <v>10</v>
      </c>
      <c r="H3017">
        <v>50</v>
      </c>
      <c r="I3017">
        <v>20</v>
      </c>
      <c r="J3017">
        <v>20</v>
      </c>
      <c r="K3017">
        <v>72</v>
      </c>
      <c r="L3017">
        <v>44</v>
      </c>
      <c r="M3017">
        <v>47</v>
      </c>
      <c r="N3017">
        <v>1</v>
      </c>
      <c r="O3017">
        <v>1</v>
      </c>
      <c r="P3017">
        <v>15.29861111</v>
      </c>
      <c r="Q3017">
        <v>1207</v>
      </c>
      <c r="R3017">
        <v>2150000</v>
      </c>
      <c r="S3017">
        <v>814963</v>
      </c>
      <c r="T3017">
        <v>0.37905255813953398</v>
      </c>
      <c r="U3017">
        <v>0</v>
      </c>
    </row>
    <row r="3018" spans="1:21" x14ac:dyDescent="0.4">
      <c r="A3018">
        <v>3016</v>
      </c>
      <c r="B3018" t="s">
        <v>12075</v>
      </c>
      <c r="C3018" s="1">
        <v>44896</v>
      </c>
      <c r="D3018" t="s">
        <v>5099</v>
      </c>
      <c r="E3018" t="s">
        <v>5100</v>
      </c>
      <c r="F3018">
        <v>10</v>
      </c>
      <c r="G3018">
        <v>10</v>
      </c>
      <c r="H3018">
        <v>20</v>
      </c>
      <c r="I3018">
        <v>10</v>
      </c>
      <c r="J3018">
        <v>10</v>
      </c>
      <c r="K3018">
        <v>228</v>
      </c>
      <c r="L3018">
        <v>238</v>
      </c>
      <c r="M3018">
        <v>239</v>
      </c>
      <c r="N3018">
        <v>1</v>
      </c>
      <c r="O3018">
        <v>1</v>
      </c>
      <c r="P3018">
        <v>13.59190538</v>
      </c>
      <c r="Q3018">
        <v>1637</v>
      </c>
      <c r="R3018">
        <v>2150000</v>
      </c>
      <c r="S3018">
        <v>366860</v>
      </c>
      <c r="T3018">
        <v>0.17063255813953401</v>
      </c>
      <c r="U3018">
        <v>0</v>
      </c>
    </row>
    <row r="3019" spans="1:21" x14ac:dyDescent="0.4">
      <c r="A3019">
        <v>3017</v>
      </c>
      <c r="B3019" t="s">
        <v>12075</v>
      </c>
      <c r="C3019" s="1">
        <v>44896</v>
      </c>
      <c r="D3019" t="s">
        <v>5101</v>
      </c>
      <c r="E3019" t="s">
        <v>5102</v>
      </c>
      <c r="F3019">
        <v>10</v>
      </c>
      <c r="G3019">
        <v>10</v>
      </c>
      <c r="H3019">
        <v>20</v>
      </c>
      <c r="I3019">
        <v>20</v>
      </c>
      <c r="J3019">
        <v>20</v>
      </c>
      <c r="K3019">
        <v>10</v>
      </c>
      <c r="L3019">
        <v>16</v>
      </c>
      <c r="M3019">
        <v>15</v>
      </c>
      <c r="N3019">
        <v>2</v>
      </c>
      <c r="O3019">
        <v>2</v>
      </c>
      <c r="P3019">
        <v>23.99815538</v>
      </c>
      <c r="Q3019">
        <v>882</v>
      </c>
      <c r="R3019">
        <v>2150000</v>
      </c>
      <c r="S3019">
        <v>1656019</v>
      </c>
      <c r="T3019">
        <v>0.77024139534883695</v>
      </c>
      <c r="U3019">
        <v>1</v>
      </c>
    </row>
    <row r="3020" spans="1:21" x14ac:dyDescent="0.4">
      <c r="A3020">
        <v>3018</v>
      </c>
      <c r="B3020" t="s">
        <v>12075</v>
      </c>
      <c r="C3020" s="1">
        <v>44896</v>
      </c>
      <c r="D3020" t="s">
        <v>5103</v>
      </c>
      <c r="E3020" t="s">
        <v>5104</v>
      </c>
      <c r="F3020">
        <v>10</v>
      </c>
      <c r="G3020">
        <v>10</v>
      </c>
      <c r="H3020">
        <v>10</v>
      </c>
      <c r="I3020">
        <v>10</v>
      </c>
      <c r="J3020">
        <v>10</v>
      </c>
      <c r="K3020">
        <v>42</v>
      </c>
      <c r="L3020">
        <v>52</v>
      </c>
      <c r="M3020">
        <v>57</v>
      </c>
      <c r="N3020">
        <v>1</v>
      </c>
      <c r="O3020">
        <v>1</v>
      </c>
      <c r="P3020">
        <v>14.17599826</v>
      </c>
      <c r="Q3020">
        <v>1846</v>
      </c>
      <c r="R3020">
        <v>2150000</v>
      </c>
      <c r="S3020">
        <v>1011071</v>
      </c>
      <c r="T3020">
        <v>0.47026558139534802</v>
      </c>
      <c r="U3020">
        <v>1</v>
      </c>
    </row>
    <row r="3021" spans="1:21" x14ac:dyDescent="0.4">
      <c r="A3021">
        <v>3019</v>
      </c>
      <c r="B3021" t="s">
        <v>12075</v>
      </c>
      <c r="C3021" s="1">
        <v>44896</v>
      </c>
      <c r="D3021" t="s">
        <v>5105</v>
      </c>
      <c r="E3021" t="s">
        <v>5106</v>
      </c>
      <c r="F3021">
        <v>10</v>
      </c>
      <c r="G3021">
        <v>10</v>
      </c>
      <c r="H3021">
        <v>30</v>
      </c>
      <c r="I3021">
        <v>20</v>
      </c>
      <c r="J3021">
        <v>10</v>
      </c>
      <c r="K3021">
        <v>22</v>
      </c>
      <c r="L3021">
        <v>19</v>
      </c>
      <c r="M3021">
        <v>12</v>
      </c>
      <c r="N3021">
        <v>1</v>
      </c>
      <c r="O3021">
        <v>1</v>
      </c>
      <c r="P3021">
        <v>24.29882813</v>
      </c>
      <c r="Q3021">
        <v>1691</v>
      </c>
      <c r="R3021">
        <v>2150000</v>
      </c>
      <c r="S3021">
        <v>2886743</v>
      </c>
      <c r="T3021">
        <v>1.34267116279069</v>
      </c>
      <c r="U3021">
        <v>2</v>
      </c>
    </row>
    <row r="3022" spans="1:21" x14ac:dyDescent="0.4">
      <c r="A3022">
        <v>3020</v>
      </c>
      <c r="B3022" t="s">
        <v>12075</v>
      </c>
      <c r="C3022" s="1">
        <v>44896</v>
      </c>
      <c r="D3022" t="s">
        <v>5107</v>
      </c>
      <c r="E3022" t="s">
        <v>5108</v>
      </c>
      <c r="F3022">
        <v>10</v>
      </c>
      <c r="G3022">
        <v>10</v>
      </c>
      <c r="H3022">
        <v>20</v>
      </c>
      <c r="I3022">
        <v>20</v>
      </c>
      <c r="J3022">
        <v>10</v>
      </c>
      <c r="K3022">
        <v>43</v>
      </c>
      <c r="L3022">
        <v>51</v>
      </c>
      <c r="M3022">
        <v>52</v>
      </c>
      <c r="N3022">
        <v>2</v>
      </c>
      <c r="O3022">
        <v>1</v>
      </c>
      <c r="P3022">
        <v>23.514214410000001</v>
      </c>
      <c r="Q3022">
        <v>1197</v>
      </c>
      <c r="R3022">
        <v>2150000</v>
      </c>
      <c r="S3022">
        <v>451081</v>
      </c>
      <c r="T3022">
        <v>0.209805116279069</v>
      </c>
      <c r="U3022">
        <v>0</v>
      </c>
    </row>
    <row r="3023" spans="1:21" x14ac:dyDescent="0.4">
      <c r="A3023">
        <v>3021</v>
      </c>
      <c r="B3023" t="s">
        <v>12075</v>
      </c>
      <c r="C3023" s="1">
        <v>44896</v>
      </c>
      <c r="D3023" t="s">
        <v>5109</v>
      </c>
      <c r="E3023" t="s">
        <v>5110</v>
      </c>
      <c r="F3023">
        <v>20</v>
      </c>
      <c r="G3023">
        <v>20</v>
      </c>
      <c r="H3023">
        <v>30</v>
      </c>
      <c r="I3023">
        <v>20</v>
      </c>
      <c r="J3023">
        <v>20</v>
      </c>
      <c r="K3023">
        <v>152</v>
      </c>
      <c r="L3023">
        <v>153</v>
      </c>
      <c r="M3023">
        <v>145</v>
      </c>
      <c r="N3023">
        <v>0</v>
      </c>
      <c r="O3023">
        <v>2</v>
      </c>
      <c r="P3023">
        <v>11.69661458</v>
      </c>
      <c r="Q3023">
        <v>1236</v>
      </c>
      <c r="R3023">
        <v>2150000</v>
      </c>
      <c r="S3023">
        <v>252015</v>
      </c>
      <c r="T3023">
        <v>0.117216279069767</v>
      </c>
      <c r="U3023">
        <v>0</v>
      </c>
    </row>
    <row r="3024" spans="1:21" x14ac:dyDescent="0.4">
      <c r="A3024">
        <v>3022</v>
      </c>
      <c r="B3024" t="s">
        <v>12075</v>
      </c>
      <c r="C3024" s="1">
        <v>44896</v>
      </c>
      <c r="D3024" t="s">
        <v>5111</v>
      </c>
      <c r="E3024" t="s">
        <v>5112</v>
      </c>
      <c r="F3024">
        <v>20</v>
      </c>
      <c r="G3024">
        <v>20</v>
      </c>
      <c r="H3024">
        <v>20</v>
      </c>
      <c r="I3024">
        <v>20</v>
      </c>
      <c r="J3024">
        <v>30</v>
      </c>
      <c r="K3024">
        <v>25</v>
      </c>
      <c r="L3024">
        <v>24</v>
      </c>
      <c r="M3024">
        <v>24</v>
      </c>
      <c r="N3024">
        <v>1</v>
      </c>
      <c r="O3024">
        <v>1</v>
      </c>
      <c r="P3024">
        <v>19.332356770000001</v>
      </c>
      <c r="Q3024">
        <v>2257</v>
      </c>
      <c r="R3024">
        <v>2150000</v>
      </c>
      <c r="S3024">
        <v>461643</v>
      </c>
      <c r="T3024">
        <v>0.21471767441860401</v>
      </c>
      <c r="U3024">
        <v>0</v>
      </c>
    </row>
    <row r="3025" spans="1:21" x14ac:dyDescent="0.4">
      <c r="A3025">
        <v>3023</v>
      </c>
      <c r="B3025" t="s">
        <v>12075</v>
      </c>
      <c r="C3025" s="1">
        <v>44896</v>
      </c>
      <c r="D3025" t="s">
        <v>5113</v>
      </c>
      <c r="E3025" t="s">
        <v>5114</v>
      </c>
      <c r="F3025">
        <v>10</v>
      </c>
      <c r="G3025">
        <v>20</v>
      </c>
      <c r="H3025">
        <v>50</v>
      </c>
      <c r="I3025">
        <v>20</v>
      </c>
      <c r="J3025">
        <v>20</v>
      </c>
      <c r="K3025">
        <v>40</v>
      </c>
      <c r="L3025">
        <v>29</v>
      </c>
      <c r="M3025">
        <v>14</v>
      </c>
      <c r="N3025">
        <v>2</v>
      </c>
      <c r="O3025">
        <v>1</v>
      </c>
      <c r="P3025">
        <v>20.288736979999999</v>
      </c>
      <c r="Q3025">
        <v>1255</v>
      </c>
      <c r="R3025">
        <v>2150000</v>
      </c>
      <c r="S3025">
        <v>944659</v>
      </c>
      <c r="T3025">
        <v>0.43937627906976701</v>
      </c>
      <c r="U3025">
        <v>1</v>
      </c>
    </row>
    <row r="3026" spans="1:21" x14ac:dyDescent="0.4">
      <c r="A3026">
        <v>3024</v>
      </c>
      <c r="B3026" t="s">
        <v>12075</v>
      </c>
      <c r="C3026" s="1">
        <v>44896</v>
      </c>
      <c r="D3026" t="s">
        <v>5115</v>
      </c>
      <c r="E3026" t="s">
        <v>5116</v>
      </c>
      <c r="F3026">
        <v>10</v>
      </c>
      <c r="G3026">
        <v>20</v>
      </c>
      <c r="H3026">
        <v>30</v>
      </c>
      <c r="I3026">
        <v>20</v>
      </c>
      <c r="J3026">
        <v>20</v>
      </c>
      <c r="K3026">
        <v>25</v>
      </c>
      <c r="L3026">
        <v>20</v>
      </c>
      <c r="M3026">
        <v>18</v>
      </c>
      <c r="N3026">
        <v>1</v>
      </c>
      <c r="O3026">
        <v>1</v>
      </c>
      <c r="P3026">
        <v>18.104275170000001</v>
      </c>
      <c r="Q3026">
        <v>2496</v>
      </c>
      <c r="R3026">
        <v>2150000</v>
      </c>
      <c r="S3026">
        <v>334290</v>
      </c>
      <c r="T3026">
        <v>0.15548372093023199</v>
      </c>
      <c r="U3026">
        <v>0</v>
      </c>
    </row>
    <row r="3027" spans="1:21" x14ac:dyDescent="0.4">
      <c r="A3027">
        <v>3025</v>
      </c>
      <c r="B3027" t="s">
        <v>12075</v>
      </c>
      <c r="C3027" s="1">
        <v>44896</v>
      </c>
      <c r="D3027" t="s">
        <v>5117</v>
      </c>
      <c r="E3027" t="s">
        <v>5118</v>
      </c>
      <c r="F3027">
        <v>10</v>
      </c>
      <c r="G3027">
        <v>20</v>
      </c>
      <c r="H3027">
        <v>30</v>
      </c>
      <c r="I3027">
        <v>20</v>
      </c>
      <c r="J3027">
        <v>10</v>
      </c>
      <c r="K3027">
        <v>27</v>
      </c>
      <c r="L3027">
        <v>26</v>
      </c>
      <c r="M3027">
        <v>26</v>
      </c>
      <c r="N3027">
        <v>1</v>
      </c>
      <c r="O3027">
        <v>1</v>
      </c>
      <c r="P3027">
        <v>22.791449650000001</v>
      </c>
      <c r="Q3027">
        <v>1250</v>
      </c>
      <c r="R3027">
        <v>2150000</v>
      </c>
      <c r="S3027">
        <v>1408392</v>
      </c>
      <c r="T3027">
        <v>0.65506604651162703</v>
      </c>
      <c r="U3027">
        <v>1</v>
      </c>
    </row>
    <row r="3028" spans="1:21" x14ac:dyDescent="0.4">
      <c r="A3028">
        <v>3026</v>
      </c>
      <c r="B3028" t="s">
        <v>12075</v>
      </c>
      <c r="C3028" s="1">
        <v>44896</v>
      </c>
      <c r="D3028" t="s">
        <v>5119</v>
      </c>
      <c r="F3028">
        <v>10</v>
      </c>
      <c r="G3028">
        <v>20</v>
      </c>
      <c r="H3028">
        <v>10</v>
      </c>
      <c r="I3028">
        <v>20</v>
      </c>
      <c r="J3028">
        <v>10</v>
      </c>
      <c r="K3028">
        <v>40</v>
      </c>
      <c r="L3028">
        <v>45</v>
      </c>
      <c r="M3028">
        <v>65</v>
      </c>
      <c r="N3028">
        <v>0</v>
      </c>
      <c r="O3028">
        <v>1</v>
      </c>
      <c r="P3028">
        <v>0</v>
      </c>
      <c r="Q3028">
        <v>1686</v>
      </c>
      <c r="R3028">
        <v>2150000</v>
      </c>
      <c r="S3028">
        <v>187748</v>
      </c>
      <c r="T3028">
        <v>8.7324651162790701E-2</v>
      </c>
      <c r="U3028">
        <v>0</v>
      </c>
    </row>
    <row r="3029" spans="1:21" x14ac:dyDescent="0.4">
      <c r="A3029">
        <v>3027</v>
      </c>
      <c r="B3029" t="s">
        <v>12075</v>
      </c>
      <c r="C3029" s="1">
        <v>44896</v>
      </c>
      <c r="D3029" t="s">
        <v>5120</v>
      </c>
      <c r="E3029" t="s">
        <v>5121</v>
      </c>
      <c r="F3029">
        <v>10</v>
      </c>
      <c r="G3029">
        <v>20</v>
      </c>
      <c r="H3029">
        <v>10</v>
      </c>
      <c r="I3029">
        <v>20</v>
      </c>
      <c r="J3029">
        <v>30</v>
      </c>
      <c r="K3029">
        <v>100</v>
      </c>
      <c r="L3029">
        <v>165</v>
      </c>
      <c r="M3029">
        <v>192</v>
      </c>
      <c r="N3029">
        <v>0</v>
      </c>
      <c r="O3029">
        <v>1</v>
      </c>
      <c r="P3029">
        <v>19.84157986</v>
      </c>
      <c r="Q3029">
        <v>2555</v>
      </c>
      <c r="R3029">
        <v>2150000</v>
      </c>
      <c r="S3029">
        <v>619386</v>
      </c>
      <c r="T3029">
        <v>0.28808651162790699</v>
      </c>
      <c r="U3029">
        <v>0</v>
      </c>
    </row>
    <row r="3030" spans="1:21" x14ac:dyDescent="0.4">
      <c r="A3030">
        <v>3028</v>
      </c>
      <c r="B3030" t="s">
        <v>12075</v>
      </c>
      <c r="C3030" s="1">
        <v>44896</v>
      </c>
      <c r="D3030" t="s">
        <v>5122</v>
      </c>
      <c r="E3030" t="s">
        <v>5123</v>
      </c>
      <c r="F3030">
        <v>10</v>
      </c>
      <c r="G3030">
        <v>20</v>
      </c>
      <c r="H3030">
        <v>20</v>
      </c>
      <c r="I3030">
        <v>20</v>
      </c>
      <c r="J3030">
        <v>20</v>
      </c>
      <c r="K3030">
        <v>210</v>
      </c>
      <c r="L3030">
        <v>193</v>
      </c>
      <c r="M3030">
        <v>160</v>
      </c>
      <c r="N3030">
        <v>2</v>
      </c>
      <c r="O3030">
        <v>1</v>
      </c>
      <c r="P3030">
        <v>16.98817274</v>
      </c>
      <c r="Q3030">
        <v>1440</v>
      </c>
      <c r="R3030">
        <v>2150000</v>
      </c>
      <c r="S3030">
        <v>2270073</v>
      </c>
      <c r="T3030">
        <v>1.0558479069767399</v>
      </c>
      <c r="U3030">
        <v>1</v>
      </c>
    </row>
    <row r="3031" spans="1:21" x14ac:dyDescent="0.4">
      <c r="A3031">
        <v>3029</v>
      </c>
      <c r="B3031" t="s">
        <v>12075</v>
      </c>
      <c r="C3031" s="1">
        <v>44896</v>
      </c>
      <c r="D3031" t="s">
        <v>5124</v>
      </c>
      <c r="E3031" t="s">
        <v>5125</v>
      </c>
      <c r="F3031">
        <v>10</v>
      </c>
      <c r="G3031">
        <v>10</v>
      </c>
      <c r="H3031">
        <v>10</v>
      </c>
      <c r="I3031">
        <v>20</v>
      </c>
      <c r="J3031">
        <v>10</v>
      </c>
      <c r="K3031">
        <v>247</v>
      </c>
      <c r="L3031">
        <v>243</v>
      </c>
      <c r="M3031">
        <v>236</v>
      </c>
      <c r="N3031">
        <v>0</v>
      </c>
      <c r="O3031">
        <v>1</v>
      </c>
      <c r="P3031">
        <v>10.24707031</v>
      </c>
      <c r="Q3031">
        <v>802</v>
      </c>
      <c r="R3031">
        <v>2150000</v>
      </c>
      <c r="S3031">
        <v>1183672</v>
      </c>
      <c r="T3031">
        <v>0.55054511627906899</v>
      </c>
      <c r="U3031">
        <v>1</v>
      </c>
    </row>
    <row r="3032" spans="1:21" x14ac:dyDescent="0.4">
      <c r="A3032">
        <v>3030</v>
      </c>
      <c r="B3032" t="s">
        <v>12075</v>
      </c>
      <c r="C3032" s="1">
        <v>44896</v>
      </c>
      <c r="D3032" t="s">
        <v>5126</v>
      </c>
      <c r="E3032" t="s">
        <v>5127</v>
      </c>
      <c r="F3032">
        <v>10</v>
      </c>
      <c r="G3032">
        <v>10</v>
      </c>
      <c r="H3032">
        <v>20</v>
      </c>
      <c r="I3032">
        <v>10</v>
      </c>
      <c r="J3032">
        <v>10</v>
      </c>
      <c r="K3032">
        <v>7</v>
      </c>
      <c r="L3032">
        <v>12</v>
      </c>
      <c r="M3032">
        <v>35</v>
      </c>
      <c r="N3032">
        <v>1</v>
      </c>
      <c r="O3032">
        <v>2</v>
      </c>
      <c r="P3032">
        <v>16.874457469999999</v>
      </c>
      <c r="Q3032">
        <v>534</v>
      </c>
      <c r="R3032">
        <v>2150000</v>
      </c>
      <c r="S3032">
        <v>486083</v>
      </c>
      <c r="T3032">
        <v>0.22608511627906899</v>
      </c>
      <c r="U3032">
        <v>0</v>
      </c>
    </row>
    <row r="3033" spans="1:21" x14ac:dyDescent="0.4">
      <c r="A3033">
        <v>3031</v>
      </c>
      <c r="B3033" t="s">
        <v>12075</v>
      </c>
      <c r="C3033" s="1">
        <v>44866</v>
      </c>
      <c r="D3033" t="s">
        <v>5128</v>
      </c>
      <c r="E3033" t="s">
        <v>5129</v>
      </c>
      <c r="F3033">
        <v>10</v>
      </c>
      <c r="G3033">
        <v>20</v>
      </c>
      <c r="H3033">
        <v>40</v>
      </c>
      <c r="I3033">
        <v>10</v>
      </c>
      <c r="J3033">
        <v>10</v>
      </c>
      <c r="K3033">
        <v>26</v>
      </c>
      <c r="L3033">
        <v>24</v>
      </c>
      <c r="M3033">
        <v>24</v>
      </c>
      <c r="N3033">
        <v>2</v>
      </c>
      <c r="O3033">
        <v>1</v>
      </c>
      <c r="P3033">
        <v>19.602539060000002</v>
      </c>
      <c r="Q3033">
        <v>933</v>
      </c>
      <c r="R3033">
        <v>2130000</v>
      </c>
      <c r="S3033">
        <v>416338</v>
      </c>
      <c r="T3033">
        <v>0.19546384976525799</v>
      </c>
      <c r="U3033">
        <v>0</v>
      </c>
    </row>
    <row r="3034" spans="1:21" x14ac:dyDescent="0.4">
      <c r="A3034">
        <v>3032</v>
      </c>
      <c r="B3034" t="s">
        <v>12075</v>
      </c>
      <c r="C3034" s="1">
        <v>44866</v>
      </c>
      <c r="D3034" t="s">
        <v>5130</v>
      </c>
      <c r="E3034" t="s">
        <v>5131</v>
      </c>
      <c r="F3034">
        <v>20</v>
      </c>
      <c r="G3034">
        <v>10</v>
      </c>
      <c r="H3034">
        <v>10</v>
      </c>
      <c r="I3034">
        <v>20</v>
      </c>
      <c r="J3034">
        <v>20</v>
      </c>
      <c r="K3034">
        <v>63</v>
      </c>
      <c r="L3034">
        <v>53</v>
      </c>
      <c r="M3034">
        <v>32</v>
      </c>
      <c r="N3034">
        <v>2</v>
      </c>
      <c r="O3034">
        <v>1</v>
      </c>
      <c r="P3034">
        <v>24.826931420000001</v>
      </c>
      <c r="Q3034">
        <v>686</v>
      </c>
      <c r="R3034">
        <v>2130000</v>
      </c>
      <c r="S3034">
        <v>1132323</v>
      </c>
      <c r="T3034">
        <v>0.53160704225352096</v>
      </c>
      <c r="U3034">
        <v>1</v>
      </c>
    </row>
    <row r="3035" spans="1:21" x14ac:dyDescent="0.4">
      <c r="A3035">
        <v>3033</v>
      </c>
      <c r="B3035" t="s">
        <v>12075</v>
      </c>
      <c r="C3035" s="1">
        <v>44866</v>
      </c>
      <c r="D3035" t="s">
        <v>5132</v>
      </c>
      <c r="E3035" t="s">
        <v>5133</v>
      </c>
      <c r="F3035">
        <v>20</v>
      </c>
      <c r="G3035">
        <v>20</v>
      </c>
      <c r="H3035">
        <v>10</v>
      </c>
      <c r="I3035">
        <v>20</v>
      </c>
      <c r="J3035">
        <v>30</v>
      </c>
      <c r="K3035">
        <v>113</v>
      </c>
      <c r="L3035">
        <v>76</v>
      </c>
      <c r="M3035">
        <v>52</v>
      </c>
      <c r="N3035">
        <v>1</v>
      </c>
      <c r="O3035">
        <v>1</v>
      </c>
      <c r="P3035">
        <v>23.484049479999999</v>
      </c>
      <c r="Q3035">
        <v>1221</v>
      </c>
      <c r="R3035">
        <v>2130000</v>
      </c>
      <c r="S3035">
        <v>902291</v>
      </c>
      <c r="T3035">
        <v>0.42361079812206498</v>
      </c>
      <c r="U3035">
        <v>1</v>
      </c>
    </row>
    <row r="3036" spans="1:21" x14ac:dyDescent="0.4">
      <c r="A3036">
        <v>3034</v>
      </c>
      <c r="B3036" t="s">
        <v>12075</v>
      </c>
      <c r="C3036" s="1">
        <v>44866</v>
      </c>
      <c r="D3036" t="s">
        <v>5134</v>
      </c>
      <c r="E3036" t="s">
        <v>5135</v>
      </c>
      <c r="F3036">
        <v>10</v>
      </c>
      <c r="G3036">
        <v>10</v>
      </c>
      <c r="H3036">
        <v>20</v>
      </c>
      <c r="I3036">
        <v>20</v>
      </c>
      <c r="J3036">
        <v>10</v>
      </c>
      <c r="K3036">
        <v>57</v>
      </c>
      <c r="L3036">
        <v>52</v>
      </c>
      <c r="M3036">
        <v>28</v>
      </c>
      <c r="N3036">
        <v>1</v>
      </c>
      <c r="O3036">
        <v>1</v>
      </c>
      <c r="P3036">
        <v>28.098090280000001</v>
      </c>
      <c r="Q3036">
        <v>1256</v>
      </c>
      <c r="R3036">
        <v>2130000</v>
      </c>
      <c r="S3036">
        <v>1328837</v>
      </c>
      <c r="T3036">
        <v>0.62386713615023404</v>
      </c>
      <c r="U3036">
        <v>1</v>
      </c>
    </row>
    <row r="3037" spans="1:21" x14ac:dyDescent="0.4">
      <c r="A3037">
        <v>3035</v>
      </c>
      <c r="B3037" t="s">
        <v>12075</v>
      </c>
      <c r="C3037" s="1">
        <v>44866</v>
      </c>
      <c r="D3037" t="s">
        <v>5136</v>
      </c>
      <c r="E3037" t="s">
        <v>5137</v>
      </c>
      <c r="F3037">
        <v>10</v>
      </c>
      <c r="G3037">
        <v>10</v>
      </c>
      <c r="H3037">
        <v>20</v>
      </c>
      <c r="I3037">
        <v>20</v>
      </c>
      <c r="J3037">
        <v>10</v>
      </c>
      <c r="K3037">
        <v>238</v>
      </c>
      <c r="L3037">
        <v>241</v>
      </c>
      <c r="M3037">
        <v>238</v>
      </c>
      <c r="N3037">
        <v>2</v>
      </c>
      <c r="O3037">
        <v>1</v>
      </c>
      <c r="P3037">
        <v>36.398111980000003</v>
      </c>
      <c r="Q3037">
        <v>3686</v>
      </c>
      <c r="R3037">
        <v>2130000</v>
      </c>
      <c r="S3037">
        <v>1760692</v>
      </c>
      <c r="T3037">
        <v>0.82661596244131397</v>
      </c>
      <c r="U3037">
        <v>1</v>
      </c>
    </row>
    <row r="3038" spans="1:21" x14ac:dyDescent="0.4">
      <c r="A3038">
        <v>3036</v>
      </c>
      <c r="B3038" t="s">
        <v>12075</v>
      </c>
      <c r="C3038" s="1">
        <v>44866</v>
      </c>
      <c r="D3038" t="s">
        <v>5138</v>
      </c>
      <c r="E3038" t="s">
        <v>5139</v>
      </c>
      <c r="F3038">
        <v>10</v>
      </c>
      <c r="G3038">
        <v>20</v>
      </c>
      <c r="H3038">
        <v>40</v>
      </c>
      <c r="I3038">
        <v>20</v>
      </c>
      <c r="J3038">
        <v>10</v>
      </c>
      <c r="K3038">
        <v>22</v>
      </c>
      <c r="L3038">
        <v>26</v>
      </c>
      <c r="M3038">
        <v>26</v>
      </c>
      <c r="N3038">
        <v>1</v>
      </c>
      <c r="O3038">
        <v>1</v>
      </c>
      <c r="P3038">
        <v>18.684244790000001</v>
      </c>
      <c r="Q3038">
        <v>2569</v>
      </c>
      <c r="R3038">
        <v>2130000</v>
      </c>
      <c r="S3038">
        <v>1825068</v>
      </c>
      <c r="T3038">
        <v>0.85683943661971795</v>
      </c>
      <c r="U3038">
        <v>1</v>
      </c>
    </row>
    <row r="3039" spans="1:21" x14ac:dyDescent="0.4">
      <c r="A3039">
        <v>3037</v>
      </c>
      <c r="B3039" t="s">
        <v>12075</v>
      </c>
      <c r="C3039" s="1">
        <v>44866</v>
      </c>
      <c r="D3039" t="s">
        <v>5140</v>
      </c>
      <c r="E3039" t="s">
        <v>5141</v>
      </c>
      <c r="F3039">
        <v>10</v>
      </c>
      <c r="G3039">
        <v>10</v>
      </c>
      <c r="H3039">
        <v>30</v>
      </c>
      <c r="I3039">
        <v>20</v>
      </c>
      <c r="J3039">
        <v>20</v>
      </c>
      <c r="K3039">
        <v>71</v>
      </c>
      <c r="L3039">
        <v>78</v>
      </c>
      <c r="M3039">
        <v>81</v>
      </c>
      <c r="N3039">
        <v>1</v>
      </c>
      <c r="O3039">
        <v>1</v>
      </c>
      <c r="P3039">
        <v>8.5646701390000004</v>
      </c>
      <c r="Q3039">
        <v>1226</v>
      </c>
      <c r="R3039">
        <v>2130000</v>
      </c>
      <c r="S3039">
        <v>368331</v>
      </c>
      <c r="T3039">
        <v>0.17292535211267601</v>
      </c>
      <c r="U3039">
        <v>0</v>
      </c>
    </row>
    <row r="3040" spans="1:21" x14ac:dyDescent="0.4">
      <c r="A3040">
        <v>3038</v>
      </c>
      <c r="B3040" t="s">
        <v>12075</v>
      </c>
      <c r="C3040" s="1">
        <v>44866</v>
      </c>
      <c r="D3040" t="s">
        <v>5142</v>
      </c>
      <c r="E3040" t="s">
        <v>5143</v>
      </c>
      <c r="F3040">
        <v>10</v>
      </c>
      <c r="G3040">
        <v>10</v>
      </c>
      <c r="H3040">
        <v>10</v>
      </c>
      <c r="I3040">
        <v>20</v>
      </c>
      <c r="J3040">
        <v>20</v>
      </c>
      <c r="K3040">
        <v>237</v>
      </c>
      <c r="L3040">
        <v>241</v>
      </c>
      <c r="M3040">
        <v>239</v>
      </c>
      <c r="N3040">
        <v>2</v>
      </c>
      <c r="O3040">
        <v>2</v>
      </c>
      <c r="P3040">
        <v>22.174804689999998</v>
      </c>
      <c r="Q3040">
        <v>1751</v>
      </c>
      <c r="R3040">
        <v>2130000</v>
      </c>
      <c r="S3040">
        <v>263222</v>
      </c>
      <c r="T3040">
        <v>0.123578403755868</v>
      </c>
      <c r="U3040">
        <v>0</v>
      </c>
    </row>
    <row r="3041" spans="1:21" x14ac:dyDescent="0.4">
      <c r="A3041">
        <v>3039</v>
      </c>
      <c r="B3041" t="s">
        <v>12075</v>
      </c>
      <c r="C3041" s="1">
        <v>44866</v>
      </c>
      <c r="D3041" t="s">
        <v>5144</v>
      </c>
      <c r="E3041" t="s">
        <v>5145</v>
      </c>
      <c r="F3041">
        <v>10</v>
      </c>
      <c r="G3041">
        <v>10</v>
      </c>
      <c r="H3041">
        <v>10</v>
      </c>
      <c r="I3041">
        <v>20</v>
      </c>
      <c r="J3041">
        <v>20</v>
      </c>
      <c r="K3041">
        <v>186</v>
      </c>
      <c r="L3041">
        <v>199</v>
      </c>
      <c r="M3041">
        <v>169</v>
      </c>
      <c r="N3041">
        <v>2</v>
      </c>
      <c r="O3041">
        <v>1</v>
      </c>
      <c r="P3041">
        <v>25.948133680000002</v>
      </c>
      <c r="Q3041">
        <v>1960</v>
      </c>
      <c r="R3041">
        <v>2130000</v>
      </c>
      <c r="S3041">
        <v>3526423</v>
      </c>
      <c r="T3041">
        <v>1.6555976525821501</v>
      </c>
      <c r="U3041">
        <v>2</v>
      </c>
    </row>
    <row r="3042" spans="1:21" x14ac:dyDescent="0.4">
      <c r="A3042">
        <v>3040</v>
      </c>
      <c r="B3042" t="s">
        <v>12075</v>
      </c>
      <c r="C3042" s="1">
        <v>44866</v>
      </c>
      <c r="D3042" t="s">
        <v>5146</v>
      </c>
      <c r="E3042" t="s">
        <v>5147</v>
      </c>
      <c r="F3042">
        <v>20</v>
      </c>
      <c r="G3042">
        <v>20</v>
      </c>
      <c r="H3042">
        <v>20</v>
      </c>
      <c r="I3042">
        <v>10</v>
      </c>
      <c r="J3042">
        <v>10</v>
      </c>
      <c r="K3042">
        <v>160</v>
      </c>
      <c r="L3042">
        <v>157</v>
      </c>
      <c r="M3042">
        <v>150</v>
      </c>
      <c r="N3042">
        <v>1</v>
      </c>
      <c r="O3042">
        <v>1</v>
      </c>
      <c r="P3042">
        <v>14.84548611</v>
      </c>
      <c r="Q3042">
        <v>1256</v>
      </c>
      <c r="R3042">
        <v>2130000</v>
      </c>
      <c r="S3042">
        <v>1185151</v>
      </c>
      <c r="T3042">
        <v>0.55640892018779298</v>
      </c>
      <c r="U3042">
        <v>1</v>
      </c>
    </row>
    <row r="3043" spans="1:21" x14ac:dyDescent="0.4">
      <c r="A3043">
        <v>3041</v>
      </c>
      <c r="B3043" t="s">
        <v>12075</v>
      </c>
      <c r="C3043" s="1">
        <v>44866</v>
      </c>
      <c r="D3043" t="s">
        <v>5148</v>
      </c>
      <c r="E3043" t="s">
        <v>5149</v>
      </c>
      <c r="F3043">
        <v>10</v>
      </c>
      <c r="G3043">
        <v>10</v>
      </c>
      <c r="H3043">
        <v>30</v>
      </c>
      <c r="I3043">
        <v>20</v>
      </c>
      <c r="J3043">
        <v>10</v>
      </c>
      <c r="K3043">
        <v>207</v>
      </c>
      <c r="L3043">
        <v>221</v>
      </c>
      <c r="M3043">
        <v>241</v>
      </c>
      <c r="N3043">
        <v>2</v>
      </c>
      <c r="O3043">
        <v>1</v>
      </c>
      <c r="P3043">
        <v>28.104709199999999</v>
      </c>
      <c r="Q3043">
        <v>1308</v>
      </c>
      <c r="R3043">
        <v>2130000</v>
      </c>
      <c r="S3043">
        <v>1969482</v>
      </c>
      <c r="T3043">
        <v>0.92463943661971804</v>
      </c>
      <c r="U3043">
        <v>1</v>
      </c>
    </row>
    <row r="3044" spans="1:21" x14ac:dyDescent="0.4">
      <c r="A3044">
        <v>3042</v>
      </c>
      <c r="B3044" t="s">
        <v>12075</v>
      </c>
      <c r="C3044" s="1">
        <v>44866</v>
      </c>
      <c r="D3044" t="s">
        <v>5150</v>
      </c>
      <c r="E3044" t="s">
        <v>5151</v>
      </c>
      <c r="F3044">
        <v>10</v>
      </c>
      <c r="G3044">
        <v>10</v>
      </c>
      <c r="H3044">
        <v>20</v>
      </c>
      <c r="I3044">
        <v>20</v>
      </c>
      <c r="J3044">
        <v>10</v>
      </c>
      <c r="K3044">
        <v>165</v>
      </c>
      <c r="L3044">
        <v>154</v>
      </c>
      <c r="M3044">
        <v>121</v>
      </c>
      <c r="N3044">
        <v>1</v>
      </c>
      <c r="O3044">
        <v>1</v>
      </c>
      <c r="P3044">
        <v>13.364800349999999</v>
      </c>
      <c r="Q3044">
        <v>1039</v>
      </c>
      <c r="R3044">
        <v>2130000</v>
      </c>
      <c r="S3044">
        <v>2169330</v>
      </c>
      <c r="T3044">
        <v>1.0184647887323901</v>
      </c>
      <c r="U3044">
        <v>1</v>
      </c>
    </row>
    <row r="3045" spans="1:21" x14ac:dyDescent="0.4">
      <c r="A3045">
        <v>3043</v>
      </c>
      <c r="B3045" t="s">
        <v>12075</v>
      </c>
      <c r="C3045" s="1">
        <v>44866</v>
      </c>
      <c r="D3045" t="s">
        <v>5152</v>
      </c>
      <c r="E3045" t="s">
        <v>5153</v>
      </c>
      <c r="F3045">
        <v>10</v>
      </c>
      <c r="G3045">
        <v>10</v>
      </c>
      <c r="H3045">
        <v>10</v>
      </c>
      <c r="I3045">
        <v>20</v>
      </c>
      <c r="J3045">
        <v>10</v>
      </c>
      <c r="K3045">
        <v>49</v>
      </c>
      <c r="L3045">
        <v>52</v>
      </c>
      <c r="M3045">
        <v>53</v>
      </c>
      <c r="N3045">
        <v>2</v>
      </c>
      <c r="O3045">
        <v>1</v>
      </c>
      <c r="P3045">
        <v>16.71679688</v>
      </c>
      <c r="Q3045">
        <v>1258</v>
      </c>
      <c r="R3045">
        <v>2130000</v>
      </c>
      <c r="S3045">
        <v>1577636</v>
      </c>
      <c r="T3045">
        <v>0.74067417840375505</v>
      </c>
      <c r="U3045">
        <v>1</v>
      </c>
    </row>
    <row r="3046" spans="1:21" x14ac:dyDescent="0.4">
      <c r="A3046">
        <v>3044</v>
      </c>
      <c r="B3046" t="s">
        <v>12075</v>
      </c>
      <c r="C3046" s="1">
        <v>44866</v>
      </c>
      <c r="D3046" t="s">
        <v>5154</v>
      </c>
      <c r="E3046" t="s">
        <v>5155</v>
      </c>
      <c r="F3046">
        <v>10</v>
      </c>
      <c r="G3046">
        <v>10</v>
      </c>
      <c r="H3046">
        <v>20</v>
      </c>
      <c r="I3046">
        <v>10</v>
      </c>
      <c r="J3046">
        <v>10</v>
      </c>
      <c r="K3046">
        <v>66</v>
      </c>
      <c r="L3046">
        <v>40</v>
      </c>
      <c r="M3046">
        <v>48</v>
      </c>
      <c r="N3046">
        <v>2</v>
      </c>
      <c r="O3046">
        <v>1</v>
      </c>
      <c r="P3046">
        <v>18.129231770000001</v>
      </c>
      <c r="Q3046">
        <v>1254</v>
      </c>
      <c r="R3046">
        <v>2130000</v>
      </c>
      <c r="S3046">
        <v>2286317</v>
      </c>
      <c r="T3046">
        <v>1.07338826291079</v>
      </c>
      <c r="U3046">
        <v>1</v>
      </c>
    </row>
    <row r="3047" spans="1:21" x14ac:dyDescent="0.4">
      <c r="A3047">
        <v>3045</v>
      </c>
      <c r="B3047" t="s">
        <v>12075</v>
      </c>
      <c r="C3047" s="1">
        <v>44835</v>
      </c>
      <c r="D3047" t="s">
        <v>5156</v>
      </c>
      <c r="E3047" t="s">
        <v>5157</v>
      </c>
      <c r="F3047">
        <v>20</v>
      </c>
      <c r="G3047">
        <v>10</v>
      </c>
      <c r="H3047">
        <v>10</v>
      </c>
      <c r="I3047">
        <v>20</v>
      </c>
      <c r="J3047">
        <v>30</v>
      </c>
      <c r="K3047">
        <v>115</v>
      </c>
      <c r="L3047">
        <v>129</v>
      </c>
      <c r="M3047">
        <v>65</v>
      </c>
      <c r="N3047">
        <v>0</v>
      </c>
      <c r="O3047">
        <v>1</v>
      </c>
      <c r="P3047">
        <v>7.0833333329999997</v>
      </c>
      <c r="Q3047">
        <v>1452</v>
      </c>
      <c r="R3047">
        <v>2110000</v>
      </c>
      <c r="S3047">
        <v>891692</v>
      </c>
      <c r="T3047">
        <v>0.42260284360189498</v>
      </c>
      <c r="U3047">
        <v>1</v>
      </c>
    </row>
    <row r="3048" spans="1:21" x14ac:dyDescent="0.4">
      <c r="A3048">
        <v>3046</v>
      </c>
      <c r="B3048" t="s">
        <v>12075</v>
      </c>
      <c r="C3048" s="1">
        <v>44835</v>
      </c>
      <c r="D3048" t="s">
        <v>5158</v>
      </c>
      <c r="E3048" t="s">
        <v>5159</v>
      </c>
      <c r="F3048">
        <v>20</v>
      </c>
      <c r="G3048">
        <v>20</v>
      </c>
      <c r="H3048">
        <v>50</v>
      </c>
      <c r="I3048">
        <v>20</v>
      </c>
      <c r="J3048">
        <v>10</v>
      </c>
      <c r="K3048">
        <v>164</v>
      </c>
      <c r="L3048">
        <v>154</v>
      </c>
      <c r="M3048">
        <v>130</v>
      </c>
      <c r="N3048">
        <v>0</v>
      </c>
      <c r="O3048">
        <v>1</v>
      </c>
      <c r="P3048">
        <v>18.412434900000001</v>
      </c>
      <c r="Q3048">
        <v>1950</v>
      </c>
      <c r="R3048">
        <v>2110000</v>
      </c>
      <c r="S3048">
        <v>354588</v>
      </c>
      <c r="T3048">
        <v>0.16805118483412301</v>
      </c>
      <c r="U3048">
        <v>0</v>
      </c>
    </row>
    <row r="3049" spans="1:21" x14ac:dyDescent="0.4">
      <c r="A3049">
        <v>3047</v>
      </c>
      <c r="B3049" t="s">
        <v>12075</v>
      </c>
      <c r="C3049" s="1">
        <v>44835</v>
      </c>
      <c r="D3049" t="s">
        <v>5160</v>
      </c>
      <c r="E3049" t="s">
        <v>5161</v>
      </c>
      <c r="F3049">
        <v>10</v>
      </c>
      <c r="G3049">
        <v>10</v>
      </c>
      <c r="H3049">
        <v>30</v>
      </c>
      <c r="I3049">
        <v>20</v>
      </c>
      <c r="J3049">
        <v>10</v>
      </c>
      <c r="K3049">
        <v>49</v>
      </c>
      <c r="L3049">
        <v>46</v>
      </c>
      <c r="M3049">
        <v>50</v>
      </c>
      <c r="N3049">
        <v>2</v>
      </c>
      <c r="O3049">
        <v>1</v>
      </c>
      <c r="P3049">
        <v>16.027994790000001</v>
      </c>
      <c r="Q3049">
        <v>1258</v>
      </c>
      <c r="R3049">
        <v>2110000</v>
      </c>
      <c r="S3049">
        <v>2052147</v>
      </c>
      <c r="T3049">
        <v>0.972581516587677</v>
      </c>
      <c r="U3049">
        <v>1</v>
      </c>
    </row>
    <row r="3050" spans="1:21" x14ac:dyDescent="0.4">
      <c r="A3050">
        <v>3048</v>
      </c>
      <c r="B3050" t="s">
        <v>12075</v>
      </c>
      <c r="C3050" s="1">
        <v>44835</v>
      </c>
      <c r="D3050" t="s">
        <v>5162</v>
      </c>
      <c r="E3050" t="s">
        <v>5163</v>
      </c>
      <c r="F3050">
        <v>10</v>
      </c>
      <c r="G3050">
        <v>10</v>
      </c>
      <c r="H3050">
        <v>20</v>
      </c>
      <c r="I3050">
        <v>10</v>
      </c>
      <c r="J3050">
        <v>10</v>
      </c>
      <c r="K3050">
        <v>31</v>
      </c>
      <c r="L3050">
        <v>45</v>
      </c>
      <c r="M3050">
        <v>60</v>
      </c>
      <c r="N3050">
        <v>1</v>
      </c>
      <c r="O3050">
        <v>2</v>
      </c>
      <c r="P3050">
        <v>19.08007813</v>
      </c>
      <c r="Q3050">
        <v>2307</v>
      </c>
      <c r="R3050">
        <v>2110000</v>
      </c>
      <c r="S3050">
        <v>1791400</v>
      </c>
      <c r="T3050">
        <v>0.84900473933649201</v>
      </c>
      <c r="U3050">
        <v>1</v>
      </c>
    </row>
    <row r="3051" spans="1:21" x14ac:dyDescent="0.4">
      <c r="A3051">
        <v>3049</v>
      </c>
      <c r="B3051" t="s">
        <v>12075</v>
      </c>
      <c r="C3051" s="1">
        <v>44835</v>
      </c>
      <c r="D3051" t="s">
        <v>5164</v>
      </c>
      <c r="E3051" t="s">
        <v>5165</v>
      </c>
      <c r="F3051">
        <v>10</v>
      </c>
      <c r="G3051">
        <v>10</v>
      </c>
      <c r="H3051">
        <v>20</v>
      </c>
      <c r="I3051">
        <v>10</v>
      </c>
      <c r="J3051">
        <v>10</v>
      </c>
      <c r="K3051">
        <v>63</v>
      </c>
      <c r="L3051">
        <v>48</v>
      </c>
      <c r="M3051">
        <v>31</v>
      </c>
      <c r="N3051">
        <v>2</v>
      </c>
      <c r="O3051">
        <v>1</v>
      </c>
      <c r="P3051">
        <v>15.45605469</v>
      </c>
      <c r="Q3051">
        <v>1247</v>
      </c>
      <c r="R3051">
        <v>2110000</v>
      </c>
      <c r="S3051">
        <v>3059547</v>
      </c>
      <c r="T3051">
        <v>1.4500222748815099</v>
      </c>
      <c r="U3051">
        <v>2</v>
      </c>
    </row>
    <row r="3052" spans="1:21" x14ac:dyDescent="0.4">
      <c r="A3052">
        <v>3050</v>
      </c>
      <c r="B3052" t="s">
        <v>12075</v>
      </c>
      <c r="C3052" s="1">
        <v>44835</v>
      </c>
      <c r="D3052" t="s">
        <v>5166</v>
      </c>
      <c r="E3052" t="s">
        <v>5167</v>
      </c>
      <c r="F3052">
        <v>20</v>
      </c>
      <c r="G3052">
        <v>20</v>
      </c>
      <c r="H3052">
        <v>20</v>
      </c>
      <c r="I3052">
        <v>10</v>
      </c>
      <c r="J3052">
        <v>30</v>
      </c>
      <c r="K3052">
        <v>85</v>
      </c>
      <c r="L3052">
        <v>78</v>
      </c>
      <c r="M3052">
        <v>71</v>
      </c>
      <c r="N3052">
        <v>1</v>
      </c>
      <c r="O3052">
        <v>1</v>
      </c>
      <c r="P3052">
        <v>20.180881079999999</v>
      </c>
      <c r="Q3052">
        <v>1212</v>
      </c>
      <c r="R3052">
        <v>2110000</v>
      </c>
      <c r="S3052">
        <v>254729</v>
      </c>
      <c r="T3052">
        <v>0.120724644549763</v>
      </c>
      <c r="U3052">
        <v>0</v>
      </c>
    </row>
    <row r="3053" spans="1:21" x14ac:dyDescent="0.4">
      <c r="A3053">
        <v>3051</v>
      </c>
      <c r="B3053" t="s">
        <v>12075</v>
      </c>
      <c r="C3053" s="1">
        <v>44835</v>
      </c>
      <c r="D3053" t="s">
        <v>5168</v>
      </c>
      <c r="E3053" t="s">
        <v>5169</v>
      </c>
      <c r="F3053">
        <v>10</v>
      </c>
      <c r="G3053">
        <v>10</v>
      </c>
      <c r="H3053">
        <v>20</v>
      </c>
      <c r="I3053">
        <v>20</v>
      </c>
      <c r="J3053">
        <v>20</v>
      </c>
      <c r="K3053">
        <v>19</v>
      </c>
      <c r="L3053">
        <v>27</v>
      </c>
      <c r="M3053">
        <v>20</v>
      </c>
      <c r="N3053">
        <v>1</v>
      </c>
      <c r="O3053">
        <v>1</v>
      </c>
      <c r="P3053">
        <v>27.633355030000001</v>
      </c>
      <c r="Q3053">
        <v>1374</v>
      </c>
      <c r="R3053">
        <v>2110000</v>
      </c>
      <c r="S3053">
        <v>1747426</v>
      </c>
      <c r="T3053">
        <v>0.82816398104265398</v>
      </c>
      <c r="U3053">
        <v>1</v>
      </c>
    </row>
    <row r="3054" spans="1:21" x14ac:dyDescent="0.4">
      <c r="A3054">
        <v>3052</v>
      </c>
      <c r="B3054" t="s">
        <v>12075</v>
      </c>
      <c r="C3054" s="1">
        <v>44835</v>
      </c>
      <c r="D3054" t="s">
        <v>5170</v>
      </c>
      <c r="E3054" t="s">
        <v>5171</v>
      </c>
      <c r="F3054">
        <v>10</v>
      </c>
      <c r="G3054">
        <v>20</v>
      </c>
      <c r="H3054">
        <v>30</v>
      </c>
      <c r="I3054">
        <v>20</v>
      </c>
      <c r="J3054">
        <v>10</v>
      </c>
      <c r="K3054">
        <v>46</v>
      </c>
      <c r="L3054">
        <v>49</v>
      </c>
      <c r="M3054">
        <v>49</v>
      </c>
      <c r="N3054">
        <v>1</v>
      </c>
      <c r="O3054">
        <v>1</v>
      </c>
      <c r="P3054">
        <v>14.540256080000001</v>
      </c>
      <c r="Q3054">
        <v>2040</v>
      </c>
      <c r="R3054">
        <v>2110000</v>
      </c>
      <c r="S3054">
        <v>332422</v>
      </c>
      <c r="T3054">
        <v>0.15754597156398101</v>
      </c>
      <c r="U3054">
        <v>0</v>
      </c>
    </row>
    <row r="3055" spans="1:21" x14ac:dyDescent="0.4">
      <c r="A3055">
        <v>3053</v>
      </c>
      <c r="B3055" t="s">
        <v>12075</v>
      </c>
      <c r="C3055" s="1">
        <v>44835</v>
      </c>
      <c r="D3055" t="s">
        <v>5172</v>
      </c>
      <c r="E3055" t="s">
        <v>5173</v>
      </c>
      <c r="F3055">
        <v>20</v>
      </c>
      <c r="G3055">
        <v>20</v>
      </c>
      <c r="H3055">
        <v>20</v>
      </c>
      <c r="I3055">
        <v>10</v>
      </c>
      <c r="J3055">
        <v>20</v>
      </c>
      <c r="K3055">
        <v>15</v>
      </c>
      <c r="L3055">
        <v>17</v>
      </c>
      <c r="M3055">
        <v>38</v>
      </c>
      <c r="N3055">
        <v>1</v>
      </c>
      <c r="O3055">
        <v>1</v>
      </c>
      <c r="P3055">
        <v>14.27832031</v>
      </c>
      <c r="Q3055">
        <v>1240</v>
      </c>
      <c r="R3055">
        <v>2110000</v>
      </c>
      <c r="S3055">
        <v>885802</v>
      </c>
      <c r="T3055">
        <v>0.41981137440758198</v>
      </c>
      <c r="U3055">
        <v>1</v>
      </c>
    </row>
    <row r="3056" spans="1:21" x14ac:dyDescent="0.4">
      <c r="A3056">
        <v>3054</v>
      </c>
      <c r="B3056" t="s">
        <v>12075</v>
      </c>
      <c r="C3056" s="1">
        <v>44835</v>
      </c>
      <c r="D3056" t="s">
        <v>5174</v>
      </c>
      <c r="E3056" t="s">
        <v>5175</v>
      </c>
      <c r="F3056">
        <v>20</v>
      </c>
      <c r="G3056">
        <v>20</v>
      </c>
      <c r="H3056">
        <v>20</v>
      </c>
      <c r="I3056">
        <v>10</v>
      </c>
      <c r="J3056">
        <v>20</v>
      </c>
      <c r="K3056">
        <v>169</v>
      </c>
      <c r="L3056">
        <v>148</v>
      </c>
      <c r="M3056">
        <v>125</v>
      </c>
      <c r="N3056">
        <v>1</v>
      </c>
      <c r="O3056">
        <v>2</v>
      </c>
      <c r="P3056">
        <v>12.50303819</v>
      </c>
      <c r="Q3056">
        <v>3060</v>
      </c>
      <c r="R3056">
        <v>2110000</v>
      </c>
      <c r="S3056">
        <v>1007592</v>
      </c>
      <c r="T3056">
        <v>0.477531753554502</v>
      </c>
      <c r="U3056">
        <v>1</v>
      </c>
    </row>
    <row r="3057" spans="1:21" x14ac:dyDescent="0.4">
      <c r="A3057">
        <v>3055</v>
      </c>
      <c r="B3057" t="s">
        <v>12075</v>
      </c>
      <c r="C3057" s="1">
        <v>44835</v>
      </c>
      <c r="D3057" t="s">
        <v>5176</v>
      </c>
      <c r="E3057" t="s">
        <v>5177</v>
      </c>
      <c r="F3057">
        <v>20</v>
      </c>
      <c r="G3057">
        <v>20</v>
      </c>
      <c r="H3057">
        <v>20</v>
      </c>
      <c r="I3057">
        <v>20</v>
      </c>
      <c r="J3057">
        <v>30</v>
      </c>
      <c r="K3057">
        <v>245</v>
      </c>
      <c r="L3057">
        <v>241</v>
      </c>
      <c r="M3057">
        <v>234</v>
      </c>
      <c r="N3057">
        <v>1</v>
      </c>
      <c r="O3057">
        <v>2</v>
      </c>
      <c r="P3057">
        <v>13.77235243</v>
      </c>
      <c r="Q3057">
        <v>2147</v>
      </c>
      <c r="R3057">
        <v>2110000</v>
      </c>
      <c r="S3057">
        <v>3492439</v>
      </c>
      <c r="T3057">
        <v>1.6551843601895699</v>
      </c>
      <c r="U3057">
        <v>2</v>
      </c>
    </row>
    <row r="3058" spans="1:21" x14ac:dyDescent="0.4">
      <c r="A3058">
        <v>3056</v>
      </c>
      <c r="B3058" t="s">
        <v>12075</v>
      </c>
      <c r="C3058" s="1">
        <v>44835</v>
      </c>
      <c r="D3058" t="s">
        <v>5178</v>
      </c>
      <c r="F3058">
        <v>10</v>
      </c>
      <c r="G3058">
        <v>10</v>
      </c>
      <c r="H3058">
        <v>10</v>
      </c>
      <c r="I3058">
        <v>10</v>
      </c>
      <c r="J3058">
        <v>20</v>
      </c>
      <c r="K3058">
        <v>135</v>
      </c>
      <c r="L3058">
        <v>114</v>
      </c>
      <c r="M3058">
        <v>94</v>
      </c>
      <c r="N3058">
        <v>0</v>
      </c>
      <c r="O3058">
        <v>1</v>
      </c>
      <c r="P3058">
        <v>0</v>
      </c>
      <c r="Q3058">
        <v>809</v>
      </c>
      <c r="R3058">
        <v>2110000</v>
      </c>
      <c r="S3058">
        <v>160081</v>
      </c>
      <c r="T3058">
        <v>7.58677725118483E-2</v>
      </c>
      <c r="U3058">
        <v>0</v>
      </c>
    </row>
    <row r="3059" spans="1:21" x14ac:dyDescent="0.4">
      <c r="A3059">
        <v>3057</v>
      </c>
      <c r="B3059" t="s">
        <v>12075</v>
      </c>
      <c r="C3059" s="1">
        <v>44835</v>
      </c>
      <c r="D3059" t="s">
        <v>5179</v>
      </c>
      <c r="F3059">
        <v>10</v>
      </c>
      <c r="G3059">
        <v>10</v>
      </c>
      <c r="H3059">
        <v>10</v>
      </c>
      <c r="I3059">
        <v>10</v>
      </c>
      <c r="J3059">
        <v>10</v>
      </c>
      <c r="K3059">
        <v>102</v>
      </c>
      <c r="L3059">
        <v>202</v>
      </c>
      <c r="M3059">
        <v>248</v>
      </c>
      <c r="N3059">
        <v>0</v>
      </c>
      <c r="O3059">
        <v>2</v>
      </c>
      <c r="P3059">
        <v>0</v>
      </c>
      <c r="Q3059">
        <v>2580</v>
      </c>
      <c r="R3059">
        <v>2110000</v>
      </c>
      <c r="S3059">
        <v>2234658</v>
      </c>
      <c r="T3059">
        <v>1.0590796208530799</v>
      </c>
      <c r="U3059">
        <v>1</v>
      </c>
    </row>
    <row r="3060" spans="1:21" x14ac:dyDescent="0.4">
      <c r="A3060">
        <v>3058</v>
      </c>
      <c r="B3060" t="s">
        <v>12075</v>
      </c>
      <c r="C3060" s="1">
        <v>44835</v>
      </c>
      <c r="D3060" t="s">
        <v>5180</v>
      </c>
      <c r="E3060" t="s">
        <v>5181</v>
      </c>
      <c r="F3060">
        <v>10</v>
      </c>
      <c r="G3060">
        <v>20</v>
      </c>
      <c r="H3060">
        <v>40</v>
      </c>
      <c r="I3060">
        <v>20</v>
      </c>
      <c r="J3060">
        <v>20</v>
      </c>
      <c r="K3060">
        <v>22</v>
      </c>
      <c r="L3060">
        <v>20</v>
      </c>
      <c r="M3060">
        <v>22</v>
      </c>
      <c r="N3060">
        <v>1</v>
      </c>
      <c r="O3060">
        <v>2</v>
      </c>
      <c r="P3060">
        <v>18.043945310000002</v>
      </c>
      <c r="Q3060">
        <v>2080</v>
      </c>
      <c r="R3060">
        <v>2110000</v>
      </c>
      <c r="S3060">
        <v>3059560</v>
      </c>
      <c r="T3060">
        <v>1.4500284360189499</v>
      </c>
      <c r="U3060">
        <v>2</v>
      </c>
    </row>
    <row r="3061" spans="1:21" x14ac:dyDescent="0.4">
      <c r="A3061">
        <v>3059</v>
      </c>
      <c r="B3061" t="s">
        <v>12075</v>
      </c>
      <c r="C3061" s="1">
        <v>44835</v>
      </c>
      <c r="D3061" t="s">
        <v>5182</v>
      </c>
      <c r="E3061" t="s">
        <v>5183</v>
      </c>
      <c r="F3061">
        <v>20</v>
      </c>
      <c r="G3061">
        <v>20</v>
      </c>
      <c r="H3061">
        <v>40</v>
      </c>
      <c r="I3061">
        <v>20</v>
      </c>
      <c r="J3061">
        <v>20</v>
      </c>
      <c r="K3061">
        <v>144</v>
      </c>
      <c r="L3061">
        <v>155</v>
      </c>
      <c r="M3061">
        <v>183</v>
      </c>
      <c r="N3061">
        <v>2</v>
      </c>
      <c r="O3061">
        <v>1</v>
      </c>
      <c r="P3061">
        <v>22.007161459999999</v>
      </c>
      <c r="Q3061">
        <v>1232</v>
      </c>
      <c r="R3061">
        <v>2110000</v>
      </c>
      <c r="S3061">
        <v>750202</v>
      </c>
      <c r="T3061">
        <v>0.35554597156398099</v>
      </c>
      <c r="U3061">
        <v>0</v>
      </c>
    </row>
    <row r="3062" spans="1:21" x14ac:dyDescent="0.4">
      <c r="A3062">
        <v>3060</v>
      </c>
      <c r="B3062" t="s">
        <v>12075</v>
      </c>
      <c r="C3062" s="1">
        <v>44805</v>
      </c>
      <c r="D3062" t="s">
        <v>5184</v>
      </c>
      <c r="E3062" t="s">
        <v>5185</v>
      </c>
      <c r="F3062">
        <v>10</v>
      </c>
      <c r="G3062">
        <v>10</v>
      </c>
      <c r="H3062">
        <v>20</v>
      </c>
      <c r="I3062">
        <v>10</v>
      </c>
      <c r="J3062">
        <v>10</v>
      </c>
      <c r="K3062">
        <v>198</v>
      </c>
      <c r="L3062">
        <v>196</v>
      </c>
      <c r="M3062">
        <v>189</v>
      </c>
      <c r="N3062">
        <v>1</v>
      </c>
      <c r="O3062">
        <v>1</v>
      </c>
      <c r="P3062">
        <v>33.962239580000002</v>
      </c>
      <c r="Q3062">
        <v>1933</v>
      </c>
      <c r="R3062">
        <v>2090000</v>
      </c>
      <c r="S3062">
        <v>1585977</v>
      </c>
      <c r="T3062">
        <v>0.75884066985645904</v>
      </c>
      <c r="U3062">
        <v>1</v>
      </c>
    </row>
    <row r="3063" spans="1:21" x14ac:dyDescent="0.4">
      <c r="A3063">
        <v>3061</v>
      </c>
      <c r="B3063" t="s">
        <v>12075</v>
      </c>
      <c r="C3063" s="1">
        <v>44805</v>
      </c>
      <c r="D3063" t="s">
        <v>5186</v>
      </c>
      <c r="E3063" t="s">
        <v>5187</v>
      </c>
      <c r="F3063">
        <v>10</v>
      </c>
      <c r="G3063">
        <v>10</v>
      </c>
      <c r="H3063">
        <v>10</v>
      </c>
      <c r="I3063">
        <v>20</v>
      </c>
      <c r="J3063">
        <v>10</v>
      </c>
      <c r="K3063">
        <v>193</v>
      </c>
      <c r="L3063">
        <v>196</v>
      </c>
      <c r="M3063">
        <v>195</v>
      </c>
      <c r="N3063">
        <v>1</v>
      </c>
      <c r="O3063">
        <v>2</v>
      </c>
      <c r="P3063">
        <v>22.71289063</v>
      </c>
      <c r="Q3063">
        <v>1207</v>
      </c>
      <c r="R3063">
        <v>2090000</v>
      </c>
      <c r="S3063">
        <v>246506</v>
      </c>
      <c r="T3063">
        <v>0.11794545454545401</v>
      </c>
      <c r="U3063">
        <v>0</v>
      </c>
    </row>
    <row r="3064" spans="1:21" x14ac:dyDescent="0.4">
      <c r="A3064">
        <v>3062</v>
      </c>
      <c r="B3064" t="s">
        <v>12075</v>
      </c>
      <c r="C3064" s="1">
        <v>44805</v>
      </c>
      <c r="D3064" t="s">
        <v>5188</v>
      </c>
      <c r="E3064" t="s">
        <v>5189</v>
      </c>
      <c r="F3064">
        <v>20</v>
      </c>
      <c r="G3064">
        <v>20</v>
      </c>
      <c r="H3064">
        <v>10</v>
      </c>
      <c r="I3064">
        <v>10</v>
      </c>
      <c r="J3064">
        <v>20</v>
      </c>
      <c r="K3064">
        <v>27</v>
      </c>
      <c r="L3064">
        <v>20</v>
      </c>
      <c r="M3064">
        <v>21</v>
      </c>
      <c r="N3064">
        <v>1</v>
      </c>
      <c r="O3064">
        <v>1</v>
      </c>
      <c r="P3064">
        <v>17.383789060000002</v>
      </c>
      <c r="Q3064">
        <v>1251</v>
      </c>
      <c r="R3064">
        <v>2090000</v>
      </c>
      <c r="S3064">
        <v>1165010</v>
      </c>
      <c r="T3064">
        <v>0.55742105263157804</v>
      </c>
      <c r="U3064">
        <v>1</v>
      </c>
    </row>
    <row r="3065" spans="1:21" x14ac:dyDescent="0.4">
      <c r="A3065">
        <v>3063</v>
      </c>
      <c r="B3065" t="s">
        <v>12075</v>
      </c>
      <c r="C3065" s="1">
        <v>44805</v>
      </c>
      <c r="D3065" t="s">
        <v>5190</v>
      </c>
      <c r="E3065" t="s">
        <v>5191</v>
      </c>
      <c r="F3065">
        <v>20</v>
      </c>
      <c r="G3065">
        <v>20</v>
      </c>
      <c r="H3065">
        <v>20</v>
      </c>
      <c r="I3065">
        <v>20</v>
      </c>
      <c r="J3065">
        <v>30</v>
      </c>
      <c r="K3065">
        <v>23</v>
      </c>
      <c r="L3065">
        <v>24</v>
      </c>
      <c r="M3065">
        <v>23</v>
      </c>
      <c r="N3065">
        <v>1</v>
      </c>
      <c r="O3065">
        <v>2</v>
      </c>
      <c r="P3065">
        <v>17.916558160000001</v>
      </c>
      <c r="Q3065">
        <v>1870</v>
      </c>
      <c r="R3065">
        <v>2090000</v>
      </c>
      <c r="S3065">
        <v>2410957</v>
      </c>
      <c r="T3065">
        <v>1.15356794258373</v>
      </c>
      <c r="U3065">
        <v>1</v>
      </c>
    </row>
    <row r="3066" spans="1:21" x14ac:dyDescent="0.4">
      <c r="A3066">
        <v>3064</v>
      </c>
      <c r="B3066" t="s">
        <v>12075</v>
      </c>
      <c r="C3066" s="1">
        <v>44805</v>
      </c>
      <c r="D3066" t="s">
        <v>5192</v>
      </c>
      <c r="E3066" t="e">
        <f>-부모를 바꾸시겠습니까?</f>
        <v>#NAME?</v>
      </c>
      <c r="F3066">
        <v>10</v>
      </c>
      <c r="G3066">
        <v>20</v>
      </c>
      <c r="H3066">
        <v>10</v>
      </c>
      <c r="I3066">
        <v>10</v>
      </c>
      <c r="J3066">
        <v>10</v>
      </c>
      <c r="K3066">
        <v>240</v>
      </c>
      <c r="L3066">
        <v>246</v>
      </c>
      <c r="M3066">
        <v>245</v>
      </c>
      <c r="N3066">
        <v>1</v>
      </c>
      <c r="O3066">
        <v>1</v>
      </c>
      <c r="P3066">
        <v>18.382378469999999</v>
      </c>
      <c r="Q3066">
        <v>1515</v>
      </c>
      <c r="R3066">
        <v>2090000</v>
      </c>
      <c r="S3066">
        <v>2576583</v>
      </c>
      <c r="T3066">
        <v>1.2328148325358801</v>
      </c>
      <c r="U3066">
        <v>2</v>
      </c>
    </row>
    <row r="3067" spans="1:21" x14ac:dyDescent="0.4">
      <c r="A3067">
        <v>3065</v>
      </c>
      <c r="B3067" t="s">
        <v>12075</v>
      </c>
      <c r="C3067" s="1">
        <v>44805</v>
      </c>
      <c r="D3067" t="s">
        <v>5193</v>
      </c>
      <c r="E3067" t="s">
        <v>5194</v>
      </c>
      <c r="F3067">
        <v>10</v>
      </c>
      <c r="G3067">
        <v>10</v>
      </c>
      <c r="H3067">
        <v>20</v>
      </c>
      <c r="I3067">
        <v>10</v>
      </c>
      <c r="J3067">
        <v>10</v>
      </c>
      <c r="K3067">
        <v>194</v>
      </c>
      <c r="L3067">
        <v>187</v>
      </c>
      <c r="M3067">
        <v>184</v>
      </c>
      <c r="N3067">
        <v>1</v>
      </c>
      <c r="O3067">
        <v>1</v>
      </c>
      <c r="P3067">
        <v>26.81640625</v>
      </c>
      <c r="Q3067">
        <v>2374</v>
      </c>
      <c r="R3067">
        <v>2090000</v>
      </c>
      <c r="S3067">
        <v>2577564</v>
      </c>
      <c r="T3067">
        <v>1.23328421052631</v>
      </c>
      <c r="U3067">
        <v>2</v>
      </c>
    </row>
    <row r="3068" spans="1:21" x14ac:dyDescent="0.4">
      <c r="A3068">
        <v>3066</v>
      </c>
      <c r="B3068" t="s">
        <v>12075</v>
      </c>
      <c r="C3068" s="1">
        <v>44805</v>
      </c>
      <c r="D3068" t="s">
        <v>5195</v>
      </c>
      <c r="E3068" t="s">
        <v>5196</v>
      </c>
      <c r="F3068">
        <v>10</v>
      </c>
      <c r="G3068">
        <v>20</v>
      </c>
      <c r="H3068">
        <v>40</v>
      </c>
      <c r="I3068">
        <v>10</v>
      </c>
      <c r="J3068">
        <v>10</v>
      </c>
      <c r="K3068">
        <v>129</v>
      </c>
      <c r="L3068">
        <v>115</v>
      </c>
      <c r="M3068">
        <v>87</v>
      </c>
      <c r="N3068">
        <v>1</v>
      </c>
      <c r="O3068">
        <v>1</v>
      </c>
      <c r="P3068">
        <v>15.52864583</v>
      </c>
      <c r="Q3068">
        <v>1252</v>
      </c>
      <c r="R3068">
        <v>2090000</v>
      </c>
      <c r="S3068">
        <v>2607875</v>
      </c>
      <c r="T3068">
        <v>1.2477870813397101</v>
      </c>
      <c r="U3068">
        <v>2</v>
      </c>
    </row>
    <row r="3069" spans="1:21" x14ac:dyDescent="0.4">
      <c r="A3069">
        <v>3067</v>
      </c>
      <c r="B3069" t="s">
        <v>12075</v>
      </c>
      <c r="C3069" s="1">
        <v>44805</v>
      </c>
      <c r="D3069" t="s">
        <v>5197</v>
      </c>
      <c r="E3069" t="s">
        <v>5198</v>
      </c>
      <c r="F3069">
        <v>20</v>
      </c>
      <c r="G3069">
        <v>20</v>
      </c>
      <c r="H3069">
        <v>20</v>
      </c>
      <c r="I3069">
        <v>10</v>
      </c>
      <c r="J3069">
        <v>20</v>
      </c>
      <c r="K3069">
        <v>172</v>
      </c>
      <c r="L3069">
        <v>162</v>
      </c>
      <c r="M3069">
        <v>154</v>
      </c>
      <c r="N3069">
        <v>1</v>
      </c>
      <c r="O3069">
        <v>1</v>
      </c>
      <c r="P3069">
        <v>14.91189236</v>
      </c>
      <c r="Q3069">
        <v>1208</v>
      </c>
      <c r="R3069">
        <v>2090000</v>
      </c>
      <c r="S3069">
        <v>385016</v>
      </c>
      <c r="T3069">
        <v>0.184218181818181</v>
      </c>
      <c r="U3069">
        <v>0</v>
      </c>
    </row>
    <row r="3070" spans="1:21" x14ac:dyDescent="0.4">
      <c r="A3070">
        <v>3068</v>
      </c>
      <c r="B3070" t="s">
        <v>12075</v>
      </c>
      <c r="C3070" s="1">
        <v>44805</v>
      </c>
      <c r="D3070" t="s">
        <v>5199</v>
      </c>
      <c r="E3070" t="s">
        <v>5200</v>
      </c>
      <c r="F3070">
        <v>10</v>
      </c>
      <c r="G3070">
        <v>20</v>
      </c>
      <c r="H3070">
        <v>30</v>
      </c>
      <c r="I3070">
        <v>10</v>
      </c>
      <c r="J3070">
        <v>20</v>
      </c>
      <c r="K3070">
        <v>21</v>
      </c>
      <c r="L3070">
        <v>19</v>
      </c>
      <c r="M3070">
        <v>19</v>
      </c>
      <c r="N3070">
        <v>1</v>
      </c>
      <c r="O3070">
        <v>1</v>
      </c>
      <c r="P3070">
        <v>16.239583329999999</v>
      </c>
      <c r="Q3070">
        <v>1242</v>
      </c>
      <c r="R3070">
        <v>2090000</v>
      </c>
      <c r="S3070">
        <v>276486</v>
      </c>
      <c r="T3070">
        <v>0.13228995215311001</v>
      </c>
      <c r="U3070">
        <v>0</v>
      </c>
    </row>
    <row r="3071" spans="1:21" x14ac:dyDescent="0.4">
      <c r="A3071">
        <v>3069</v>
      </c>
      <c r="B3071" t="s">
        <v>12075</v>
      </c>
      <c r="C3071" s="1">
        <v>44805</v>
      </c>
      <c r="D3071" t="s">
        <v>5201</v>
      </c>
      <c r="E3071" t="s">
        <v>5202</v>
      </c>
      <c r="F3071">
        <v>10</v>
      </c>
      <c r="G3071">
        <v>20</v>
      </c>
      <c r="H3071">
        <v>10</v>
      </c>
      <c r="I3071">
        <v>10</v>
      </c>
      <c r="J3071">
        <v>10</v>
      </c>
      <c r="K3071">
        <v>249</v>
      </c>
      <c r="L3071">
        <v>236</v>
      </c>
      <c r="M3071">
        <v>207</v>
      </c>
      <c r="N3071">
        <v>2</v>
      </c>
      <c r="O3071">
        <v>1</v>
      </c>
      <c r="P3071">
        <v>7.114257812</v>
      </c>
      <c r="Q3071">
        <v>837</v>
      </c>
      <c r="R3071">
        <v>2090000</v>
      </c>
      <c r="S3071">
        <v>428650</v>
      </c>
      <c r="T3071">
        <v>0.205095693779904</v>
      </c>
      <c r="U3071">
        <v>0</v>
      </c>
    </row>
    <row r="3072" spans="1:21" x14ac:dyDescent="0.4">
      <c r="A3072">
        <v>3070</v>
      </c>
      <c r="B3072" t="s">
        <v>12075</v>
      </c>
      <c r="C3072" s="1">
        <v>44805</v>
      </c>
      <c r="D3072" t="s">
        <v>5203</v>
      </c>
      <c r="E3072" t="s">
        <v>5204</v>
      </c>
      <c r="F3072">
        <v>10</v>
      </c>
      <c r="G3072">
        <v>20</v>
      </c>
      <c r="H3072">
        <v>20</v>
      </c>
      <c r="I3072">
        <v>20</v>
      </c>
      <c r="J3072">
        <v>20</v>
      </c>
      <c r="K3072">
        <v>154</v>
      </c>
      <c r="L3072">
        <v>120</v>
      </c>
      <c r="M3072">
        <v>77</v>
      </c>
      <c r="N3072">
        <v>2</v>
      </c>
      <c r="O3072">
        <v>1</v>
      </c>
      <c r="P3072">
        <v>24.18576389</v>
      </c>
      <c r="Q3072">
        <v>1166</v>
      </c>
      <c r="R3072">
        <v>2090000</v>
      </c>
      <c r="S3072">
        <v>783398</v>
      </c>
      <c r="T3072">
        <v>0.37483157894736802</v>
      </c>
      <c r="U3072">
        <v>0</v>
      </c>
    </row>
    <row r="3073" spans="1:21" x14ac:dyDescent="0.4">
      <c r="A3073">
        <v>3071</v>
      </c>
      <c r="B3073" t="s">
        <v>12075</v>
      </c>
      <c r="C3073" s="1">
        <v>44805</v>
      </c>
      <c r="D3073" t="s">
        <v>5205</v>
      </c>
      <c r="E3073" t="s">
        <v>5206</v>
      </c>
      <c r="F3073">
        <v>20</v>
      </c>
      <c r="G3073">
        <v>10</v>
      </c>
      <c r="H3073">
        <v>30</v>
      </c>
      <c r="I3073">
        <v>20</v>
      </c>
      <c r="J3073">
        <v>20</v>
      </c>
      <c r="K3073">
        <v>52</v>
      </c>
      <c r="L3073">
        <v>43</v>
      </c>
      <c r="M3073">
        <v>41</v>
      </c>
      <c r="N3073">
        <v>1</v>
      </c>
      <c r="O3073">
        <v>1</v>
      </c>
      <c r="P3073">
        <v>18.043402780000001</v>
      </c>
      <c r="Q3073">
        <v>1217</v>
      </c>
      <c r="R3073">
        <v>2090000</v>
      </c>
      <c r="S3073">
        <v>1065888</v>
      </c>
      <c r="T3073">
        <v>0.509994258373205</v>
      </c>
      <c r="U3073">
        <v>1</v>
      </c>
    </row>
    <row r="3074" spans="1:21" x14ac:dyDescent="0.4">
      <c r="A3074">
        <v>3072</v>
      </c>
      <c r="B3074" t="s">
        <v>12075</v>
      </c>
      <c r="C3074" s="1">
        <v>44805</v>
      </c>
      <c r="D3074" t="s">
        <v>5207</v>
      </c>
      <c r="E3074" t="s">
        <v>5208</v>
      </c>
      <c r="F3074">
        <v>10</v>
      </c>
      <c r="G3074">
        <v>20</v>
      </c>
      <c r="H3074">
        <v>20</v>
      </c>
      <c r="I3074">
        <v>20</v>
      </c>
      <c r="J3074">
        <v>10</v>
      </c>
      <c r="K3074">
        <v>16</v>
      </c>
      <c r="L3074">
        <v>13</v>
      </c>
      <c r="M3074">
        <v>8</v>
      </c>
      <c r="N3074">
        <v>1</v>
      </c>
      <c r="O3074">
        <v>1</v>
      </c>
      <c r="P3074">
        <v>20.143229170000001</v>
      </c>
      <c r="Q3074">
        <v>878</v>
      </c>
      <c r="R3074">
        <v>2090000</v>
      </c>
      <c r="S3074">
        <v>2776718</v>
      </c>
      <c r="T3074">
        <v>1.32857320574162</v>
      </c>
      <c r="U3074">
        <v>2</v>
      </c>
    </row>
    <row r="3075" spans="1:21" x14ac:dyDescent="0.4">
      <c r="A3075">
        <v>3073</v>
      </c>
      <c r="B3075" t="s">
        <v>12075</v>
      </c>
      <c r="C3075" s="1">
        <v>44805</v>
      </c>
      <c r="D3075" t="s">
        <v>5209</v>
      </c>
      <c r="E3075" t="s">
        <v>5210</v>
      </c>
      <c r="F3075">
        <v>20</v>
      </c>
      <c r="G3075">
        <v>10</v>
      </c>
      <c r="H3075">
        <v>10</v>
      </c>
      <c r="I3075">
        <v>20</v>
      </c>
      <c r="J3075">
        <v>20</v>
      </c>
      <c r="K3075">
        <v>23</v>
      </c>
      <c r="L3075">
        <v>16</v>
      </c>
      <c r="M3075">
        <v>11</v>
      </c>
      <c r="N3075">
        <v>2</v>
      </c>
      <c r="O3075">
        <v>1</v>
      </c>
      <c r="P3075">
        <v>1.988172743</v>
      </c>
      <c r="Q3075">
        <v>1234</v>
      </c>
      <c r="R3075">
        <v>2090000</v>
      </c>
      <c r="S3075">
        <v>495630</v>
      </c>
      <c r="T3075">
        <v>0.23714354066985599</v>
      </c>
      <c r="U3075">
        <v>0</v>
      </c>
    </row>
    <row r="3076" spans="1:21" x14ac:dyDescent="0.4">
      <c r="A3076">
        <v>3074</v>
      </c>
      <c r="B3076" t="s">
        <v>12075</v>
      </c>
      <c r="C3076" s="1">
        <v>44805</v>
      </c>
      <c r="D3076" t="s">
        <v>5211</v>
      </c>
      <c r="E3076" t="s">
        <v>5212</v>
      </c>
      <c r="F3076">
        <v>10</v>
      </c>
      <c r="G3076">
        <v>10</v>
      </c>
      <c r="H3076">
        <v>30</v>
      </c>
      <c r="I3076">
        <v>10</v>
      </c>
      <c r="J3076">
        <v>10</v>
      </c>
      <c r="K3076">
        <v>164</v>
      </c>
      <c r="L3076">
        <v>158</v>
      </c>
      <c r="M3076">
        <v>160</v>
      </c>
      <c r="N3076">
        <v>1</v>
      </c>
      <c r="O3076">
        <v>2</v>
      </c>
      <c r="P3076">
        <v>23.88270399</v>
      </c>
      <c r="Q3076">
        <v>870</v>
      </c>
      <c r="R3076">
        <v>2090000</v>
      </c>
      <c r="S3076">
        <v>351137</v>
      </c>
      <c r="T3076">
        <v>0.168008133971291</v>
      </c>
      <c r="U3076">
        <v>0</v>
      </c>
    </row>
    <row r="3077" spans="1:21" x14ac:dyDescent="0.4">
      <c r="A3077">
        <v>3075</v>
      </c>
      <c r="B3077" t="s">
        <v>12075</v>
      </c>
      <c r="C3077" s="1">
        <v>44805</v>
      </c>
      <c r="D3077" t="s">
        <v>5213</v>
      </c>
      <c r="E3077" t="s">
        <v>5214</v>
      </c>
      <c r="F3077">
        <v>20</v>
      </c>
      <c r="G3077">
        <v>10</v>
      </c>
      <c r="H3077">
        <v>20</v>
      </c>
      <c r="I3077">
        <v>10</v>
      </c>
      <c r="J3077">
        <v>20</v>
      </c>
      <c r="K3077">
        <v>23</v>
      </c>
      <c r="L3077">
        <v>15</v>
      </c>
      <c r="M3077">
        <v>13</v>
      </c>
      <c r="N3077">
        <v>1</v>
      </c>
      <c r="O3077">
        <v>1</v>
      </c>
      <c r="P3077">
        <v>27.14279514</v>
      </c>
      <c r="Q3077">
        <v>1240</v>
      </c>
      <c r="R3077">
        <v>2090000</v>
      </c>
      <c r="S3077">
        <v>1499292</v>
      </c>
      <c r="T3077">
        <v>0.71736459330143498</v>
      </c>
      <c r="U3077">
        <v>1</v>
      </c>
    </row>
    <row r="3078" spans="1:21" x14ac:dyDescent="0.4">
      <c r="A3078">
        <v>3076</v>
      </c>
      <c r="B3078" t="s">
        <v>12075</v>
      </c>
      <c r="C3078" s="1">
        <v>44805</v>
      </c>
      <c r="D3078" t="s">
        <v>5215</v>
      </c>
      <c r="E3078" t="s">
        <v>5216</v>
      </c>
      <c r="F3078">
        <v>10</v>
      </c>
      <c r="G3078">
        <v>10</v>
      </c>
      <c r="H3078">
        <v>10</v>
      </c>
      <c r="I3078">
        <v>10</v>
      </c>
      <c r="J3078">
        <v>20</v>
      </c>
      <c r="K3078">
        <v>249</v>
      </c>
      <c r="L3078">
        <v>240</v>
      </c>
      <c r="M3078">
        <v>209</v>
      </c>
      <c r="N3078">
        <v>2</v>
      </c>
      <c r="O3078">
        <v>0</v>
      </c>
      <c r="P3078">
        <v>11.153537330000001</v>
      </c>
      <c r="Q3078">
        <v>2639</v>
      </c>
      <c r="R3078">
        <v>2090000</v>
      </c>
      <c r="S3078">
        <v>1662642</v>
      </c>
      <c r="T3078">
        <v>0.79552248803827696</v>
      </c>
      <c r="U3078">
        <v>1</v>
      </c>
    </row>
    <row r="3079" spans="1:21" x14ac:dyDescent="0.4">
      <c r="A3079">
        <v>3077</v>
      </c>
      <c r="B3079" t="s">
        <v>12075</v>
      </c>
      <c r="C3079" s="1">
        <v>44805</v>
      </c>
      <c r="D3079" t="s">
        <v>5217</v>
      </c>
      <c r="E3079" t="s">
        <v>5218</v>
      </c>
      <c r="F3079">
        <v>10</v>
      </c>
      <c r="G3079">
        <v>20</v>
      </c>
      <c r="H3079">
        <v>50</v>
      </c>
      <c r="I3079">
        <v>20</v>
      </c>
      <c r="J3079">
        <v>10</v>
      </c>
      <c r="K3079">
        <v>202</v>
      </c>
      <c r="L3079">
        <v>193</v>
      </c>
      <c r="M3079">
        <v>193</v>
      </c>
      <c r="N3079">
        <v>1</v>
      </c>
      <c r="O3079">
        <v>1</v>
      </c>
      <c r="P3079">
        <v>15.42263455</v>
      </c>
      <c r="Q3079">
        <v>3001</v>
      </c>
      <c r="R3079">
        <v>2090000</v>
      </c>
      <c r="S3079">
        <v>664524</v>
      </c>
      <c r="T3079">
        <v>0.31795406698564499</v>
      </c>
      <c r="U3079">
        <v>0</v>
      </c>
    </row>
    <row r="3080" spans="1:21" x14ac:dyDescent="0.4">
      <c r="A3080">
        <v>3078</v>
      </c>
      <c r="B3080" t="s">
        <v>12075</v>
      </c>
      <c r="C3080" s="1">
        <v>44805</v>
      </c>
      <c r="D3080" t="s">
        <v>5219</v>
      </c>
      <c r="E3080" t="s">
        <v>5220</v>
      </c>
      <c r="F3080">
        <v>20</v>
      </c>
      <c r="G3080">
        <v>20</v>
      </c>
      <c r="H3080">
        <v>20</v>
      </c>
      <c r="I3080">
        <v>10</v>
      </c>
      <c r="J3080">
        <v>10</v>
      </c>
      <c r="K3080">
        <v>111</v>
      </c>
      <c r="L3080">
        <v>120</v>
      </c>
      <c r="M3080">
        <v>122</v>
      </c>
      <c r="N3080">
        <v>1</v>
      </c>
      <c r="O3080">
        <v>1</v>
      </c>
      <c r="P3080">
        <v>18.041992189999998</v>
      </c>
      <c r="Q3080">
        <v>894</v>
      </c>
      <c r="R3080">
        <v>2090000</v>
      </c>
      <c r="S3080">
        <v>473738</v>
      </c>
      <c r="T3080">
        <v>0.22666889952153099</v>
      </c>
      <c r="U3080">
        <v>0</v>
      </c>
    </row>
    <row r="3081" spans="1:21" x14ac:dyDescent="0.4">
      <c r="A3081">
        <v>3079</v>
      </c>
      <c r="B3081" t="s">
        <v>12075</v>
      </c>
      <c r="C3081" s="1">
        <v>44805</v>
      </c>
      <c r="D3081" t="s">
        <v>5221</v>
      </c>
      <c r="E3081" t="s">
        <v>5222</v>
      </c>
      <c r="F3081">
        <v>10</v>
      </c>
      <c r="G3081">
        <v>20</v>
      </c>
      <c r="H3081">
        <v>20</v>
      </c>
      <c r="I3081">
        <v>20</v>
      </c>
      <c r="J3081">
        <v>20</v>
      </c>
      <c r="K3081">
        <v>197</v>
      </c>
      <c r="L3081">
        <v>200</v>
      </c>
      <c r="M3081">
        <v>176</v>
      </c>
      <c r="N3081">
        <v>1</v>
      </c>
      <c r="O3081">
        <v>1</v>
      </c>
      <c r="P3081">
        <v>17.51779514</v>
      </c>
      <c r="Q3081">
        <v>959</v>
      </c>
      <c r="R3081">
        <v>2090000</v>
      </c>
      <c r="S3081">
        <v>1180107</v>
      </c>
      <c r="T3081">
        <v>0.564644497607655</v>
      </c>
      <c r="U3081">
        <v>1</v>
      </c>
    </row>
    <row r="3082" spans="1:21" x14ac:dyDescent="0.4">
      <c r="A3082">
        <v>3080</v>
      </c>
      <c r="B3082" t="s">
        <v>12075</v>
      </c>
      <c r="C3082" s="1">
        <v>44805</v>
      </c>
      <c r="D3082" t="s">
        <v>5223</v>
      </c>
      <c r="E3082" t="s">
        <v>5224</v>
      </c>
      <c r="F3082">
        <v>10</v>
      </c>
      <c r="G3082">
        <v>10</v>
      </c>
      <c r="H3082">
        <v>10</v>
      </c>
      <c r="I3082">
        <v>10</v>
      </c>
      <c r="J3082">
        <v>10</v>
      </c>
      <c r="K3082">
        <v>48</v>
      </c>
      <c r="L3082">
        <v>48</v>
      </c>
      <c r="M3082">
        <v>44</v>
      </c>
      <c r="N3082">
        <v>2</v>
      </c>
      <c r="O3082">
        <v>1</v>
      </c>
      <c r="P3082">
        <v>22.94542101</v>
      </c>
      <c r="Q3082">
        <v>2549</v>
      </c>
      <c r="R3082">
        <v>2090000</v>
      </c>
      <c r="S3082">
        <v>1268597</v>
      </c>
      <c r="T3082">
        <v>0.60698421052631502</v>
      </c>
      <c r="U3082">
        <v>1</v>
      </c>
    </row>
    <row r="3083" spans="1:21" x14ac:dyDescent="0.4">
      <c r="A3083">
        <v>3081</v>
      </c>
      <c r="B3083" t="s">
        <v>12075</v>
      </c>
      <c r="C3083" s="1">
        <v>44774</v>
      </c>
      <c r="D3083" t="s">
        <v>5225</v>
      </c>
      <c r="E3083" t="s">
        <v>5226</v>
      </c>
      <c r="F3083">
        <v>10</v>
      </c>
      <c r="G3083">
        <v>10</v>
      </c>
      <c r="H3083">
        <v>10</v>
      </c>
      <c r="I3083">
        <v>10</v>
      </c>
      <c r="J3083">
        <v>20</v>
      </c>
      <c r="K3083">
        <v>124</v>
      </c>
      <c r="L3083">
        <v>75</v>
      </c>
      <c r="M3083">
        <v>31</v>
      </c>
      <c r="N3083">
        <v>1</v>
      </c>
      <c r="O3083">
        <v>2</v>
      </c>
      <c r="P3083">
        <v>19.413411459999999</v>
      </c>
      <c r="Q3083">
        <v>1637</v>
      </c>
      <c r="R3083">
        <v>2080000</v>
      </c>
      <c r="S3083">
        <v>1409701</v>
      </c>
      <c r="T3083">
        <v>0.67774086538461498</v>
      </c>
      <c r="U3083">
        <v>1</v>
      </c>
    </row>
    <row r="3084" spans="1:21" x14ac:dyDescent="0.4">
      <c r="A3084">
        <v>3082</v>
      </c>
      <c r="B3084" t="s">
        <v>12075</v>
      </c>
      <c r="C3084" s="1">
        <v>44774</v>
      </c>
      <c r="D3084" t="s">
        <v>5227</v>
      </c>
      <c r="E3084" t="s">
        <v>5228</v>
      </c>
      <c r="F3084">
        <v>10</v>
      </c>
      <c r="G3084">
        <v>10</v>
      </c>
      <c r="H3084">
        <v>30</v>
      </c>
      <c r="I3084">
        <v>10</v>
      </c>
      <c r="J3084">
        <v>10</v>
      </c>
      <c r="K3084">
        <v>144</v>
      </c>
      <c r="L3084">
        <v>156</v>
      </c>
      <c r="M3084">
        <v>157</v>
      </c>
      <c r="N3084">
        <v>1</v>
      </c>
      <c r="O3084">
        <v>1</v>
      </c>
      <c r="P3084">
        <v>13.03298611</v>
      </c>
      <c r="Q3084">
        <v>1924</v>
      </c>
      <c r="R3084">
        <v>2080000</v>
      </c>
      <c r="S3084">
        <v>506215</v>
      </c>
      <c r="T3084">
        <v>0.24337259615384599</v>
      </c>
      <c r="U3084">
        <v>0</v>
      </c>
    </row>
    <row r="3085" spans="1:21" x14ac:dyDescent="0.4">
      <c r="A3085">
        <v>3083</v>
      </c>
      <c r="B3085" t="s">
        <v>12075</v>
      </c>
      <c r="C3085" s="1">
        <v>44774</v>
      </c>
      <c r="D3085" t="s">
        <v>5229</v>
      </c>
      <c r="E3085" t="s">
        <v>5230</v>
      </c>
      <c r="F3085">
        <v>10</v>
      </c>
      <c r="G3085">
        <v>10</v>
      </c>
      <c r="H3085">
        <v>10</v>
      </c>
      <c r="I3085">
        <v>20</v>
      </c>
      <c r="J3085">
        <v>10</v>
      </c>
      <c r="K3085">
        <v>24</v>
      </c>
      <c r="L3085">
        <v>25</v>
      </c>
      <c r="M3085">
        <v>25</v>
      </c>
      <c r="N3085">
        <v>1</v>
      </c>
      <c r="O3085">
        <v>1</v>
      </c>
      <c r="P3085">
        <v>11.74088542</v>
      </c>
      <c r="Q3085">
        <v>1535</v>
      </c>
      <c r="R3085">
        <v>2080000</v>
      </c>
      <c r="S3085">
        <v>1581047</v>
      </c>
      <c r="T3085">
        <v>0.76011874999999995</v>
      </c>
      <c r="U3085">
        <v>1</v>
      </c>
    </row>
    <row r="3086" spans="1:21" x14ac:dyDescent="0.4">
      <c r="A3086">
        <v>3084</v>
      </c>
      <c r="B3086" t="s">
        <v>12075</v>
      </c>
      <c r="C3086" s="1">
        <v>44774</v>
      </c>
      <c r="D3086" t="s">
        <v>5231</v>
      </c>
      <c r="E3086" t="s">
        <v>5232</v>
      </c>
      <c r="F3086">
        <v>10</v>
      </c>
      <c r="G3086">
        <v>10</v>
      </c>
      <c r="H3086">
        <v>10</v>
      </c>
      <c r="I3086">
        <v>20</v>
      </c>
      <c r="J3086">
        <v>10</v>
      </c>
      <c r="K3086">
        <v>50</v>
      </c>
      <c r="L3086">
        <v>56</v>
      </c>
      <c r="M3086">
        <v>57</v>
      </c>
      <c r="N3086">
        <v>1</v>
      </c>
      <c r="O3086">
        <v>1</v>
      </c>
      <c r="P3086">
        <v>13.99739583</v>
      </c>
      <c r="Q3086">
        <v>1516</v>
      </c>
      <c r="R3086">
        <v>2080000</v>
      </c>
      <c r="S3086">
        <v>1594466</v>
      </c>
      <c r="T3086">
        <v>0.76657019230769197</v>
      </c>
      <c r="U3086">
        <v>1</v>
      </c>
    </row>
    <row r="3087" spans="1:21" x14ac:dyDescent="0.4">
      <c r="A3087">
        <v>3085</v>
      </c>
      <c r="B3087" t="s">
        <v>12075</v>
      </c>
      <c r="C3087" s="1">
        <v>44774</v>
      </c>
      <c r="D3087" t="s">
        <v>5233</v>
      </c>
      <c r="E3087" t="s">
        <v>5234</v>
      </c>
      <c r="F3087">
        <v>10</v>
      </c>
      <c r="G3087">
        <v>20</v>
      </c>
      <c r="H3087">
        <v>30</v>
      </c>
      <c r="I3087">
        <v>20</v>
      </c>
      <c r="J3087">
        <v>20</v>
      </c>
      <c r="K3087">
        <v>47</v>
      </c>
      <c r="L3087">
        <v>49</v>
      </c>
      <c r="M3087">
        <v>51</v>
      </c>
      <c r="N3087">
        <v>1</v>
      </c>
      <c r="O3087">
        <v>1</v>
      </c>
      <c r="P3087">
        <v>24.325629339999999</v>
      </c>
      <c r="Q3087">
        <v>1840</v>
      </c>
      <c r="R3087">
        <v>2080000</v>
      </c>
      <c r="S3087">
        <v>1755734</v>
      </c>
      <c r="T3087">
        <v>0.84410288461538396</v>
      </c>
      <c r="U3087">
        <v>1</v>
      </c>
    </row>
    <row r="3088" spans="1:21" x14ac:dyDescent="0.4">
      <c r="A3088">
        <v>3086</v>
      </c>
      <c r="B3088" t="s">
        <v>12075</v>
      </c>
      <c r="C3088" s="1">
        <v>44774</v>
      </c>
      <c r="D3088" t="s">
        <v>5235</v>
      </c>
      <c r="E3088" t="s">
        <v>5236</v>
      </c>
      <c r="F3088">
        <v>10</v>
      </c>
      <c r="G3088">
        <v>20</v>
      </c>
      <c r="H3088">
        <v>20</v>
      </c>
      <c r="I3088">
        <v>20</v>
      </c>
      <c r="J3088">
        <v>20</v>
      </c>
      <c r="K3088">
        <v>95</v>
      </c>
      <c r="L3088">
        <v>81</v>
      </c>
      <c r="M3088">
        <v>61</v>
      </c>
      <c r="N3088">
        <v>1</v>
      </c>
      <c r="O3088">
        <v>1</v>
      </c>
      <c r="P3088">
        <v>19.865559900000001</v>
      </c>
      <c r="Q3088">
        <v>1198</v>
      </c>
      <c r="R3088">
        <v>2080000</v>
      </c>
      <c r="S3088">
        <v>209541</v>
      </c>
      <c r="T3088">
        <v>0.10074086538461501</v>
      </c>
      <c r="U3088">
        <v>0</v>
      </c>
    </row>
    <row r="3089" spans="1:21" x14ac:dyDescent="0.4">
      <c r="A3089">
        <v>3087</v>
      </c>
      <c r="B3089" t="s">
        <v>12075</v>
      </c>
      <c r="C3089" s="1">
        <v>44774</v>
      </c>
      <c r="D3089" t="s">
        <v>5237</v>
      </c>
      <c r="E3089" t="s">
        <v>5238</v>
      </c>
      <c r="F3089">
        <v>20</v>
      </c>
      <c r="G3089">
        <v>10</v>
      </c>
      <c r="H3089">
        <v>20</v>
      </c>
      <c r="I3089">
        <v>10</v>
      </c>
      <c r="J3089">
        <v>10</v>
      </c>
      <c r="K3089">
        <v>226</v>
      </c>
      <c r="L3089">
        <v>232</v>
      </c>
      <c r="M3089">
        <v>239</v>
      </c>
      <c r="N3089">
        <v>1</v>
      </c>
      <c r="O3089">
        <v>2</v>
      </c>
      <c r="P3089">
        <v>14.483940970000001</v>
      </c>
      <c r="Q3089">
        <v>2132</v>
      </c>
      <c r="R3089">
        <v>2080000</v>
      </c>
      <c r="S3089">
        <v>1453887</v>
      </c>
      <c r="T3089">
        <v>0.698984134615384</v>
      </c>
      <c r="U3089">
        <v>1</v>
      </c>
    </row>
    <row r="3090" spans="1:21" x14ac:dyDescent="0.4">
      <c r="A3090">
        <v>3088</v>
      </c>
      <c r="B3090" t="s">
        <v>12075</v>
      </c>
      <c r="C3090" s="1">
        <v>44774</v>
      </c>
      <c r="D3090" t="s">
        <v>5239</v>
      </c>
      <c r="E3090" t="s">
        <v>5240</v>
      </c>
      <c r="F3090">
        <v>10</v>
      </c>
      <c r="G3090">
        <v>10</v>
      </c>
      <c r="H3090">
        <v>10</v>
      </c>
      <c r="I3090">
        <v>10</v>
      </c>
      <c r="J3090">
        <v>10</v>
      </c>
      <c r="K3090">
        <v>164</v>
      </c>
      <c r="L3090">
        <v>150</v>
      </c>
      <c r="M3090">
        <v>119</v>
      </c>
      <c r="N3090">
        <v>1</v>
      </c>
      <c r="O3090">
        <v>2</v>
      </c>
      <c r="P3090">
        <v>12.63020833</v>
      </c>
      <c r="Q3090">
        <v>1056</v>
      </c>
      <c r="R3090">
        <v>2080000</v>
      </c>
      <c r="S3090">
        <v>4077437</v>
      </c>
      <c r="T3090">
        <v>1.9603062499999999</v>
      </c>
      <c r="U3090">
        <v>2</v>
      </c>
    </row>
    <row r="3091" spans="1:21" x14ac:dyDescent="0.4">
      <c r="A3091">
        <v>3089</v>
      </c>
      <c r="B3091" t="s">
        <v>12075</v>
      </c>
      <c r="C3091" s="1">
        <v>44774</v>
      </c>
      <c r="D3091" t="s">
        <v>5241</v>
      </c>
      <c r="E3091" t="s">
        <v>5242</v>
      </c>
      <c r="F3091">
        <v>20</v>
      </c>
      <c r="G3091">
        <v>20</v>
      </c>
      <c r="H3091">
        <v>10</v>
      </c>
      <c r="I3091">
        <v>20</v>
      </c>
      <c r="J3091">
        <v>20</v>
      </c>
      <c r="K3091">
        <v>93</v>
      </c>
      <c r="L3091">
        <v>83</v>
      </c>
      <c r="M3091">
        <v>77</v>
      </c>
      <c r="N3091">
        <v>1</v>
      </c>
      <c r="O3091">
        <v>1</v>
      </c>
      <c r="P3091">
        <v>23.42773438</v>
      </c>
      <c r="Q3091">
        <v>1205</v>
      </c>
      <c r="R3091">
        <v>2080000</v>
      </c>
      <c r="S3091">
        <v>212356</v>
      </c>
      <c r="T3091">
        <v>0.10209423076922999</v>
      </c>
      <c r="U3091">
        <v>0</v>
      </c>
    </row>
    <row r="3092" spans="1:21" x14ac:dyDescent="0.4">
      <c r="A3092">
        <v>3090</v>
      </c>
      <c r="B3092" t="s">
        <v>12075</v>
      </c>
      <c r="C3092" s="1">
        <v>44774</v>
      </c>
      <c r="D3092" t="s">
        <v>5243</v>
      </c>
      <c r="E3092" t="s">
        <v>5244</v>
      </c>
      <c r="F3092">
        <v>10</v>
      </c>
      <c r="G3092">
        <v>10</v>
      </c>
      <c r="H3092">
        <v>20</v>
      </c>
      <c r="I3092">
        <v>10</v>
      </c>
      <c r="J3092">
        <v>10</v>
      </c>
      <c r="K3092">
        <v>49</v>
      </c>
      <c r="L3092">
        <v>45</v>
      </c>
      <c r="M3092">
        <v>37</v>
      </c>
      <c r="N3092">
        <v>1</v>
      </c>
      <c r="O3092">
        <v>2</v>
      </c>
      <c r="P3092">
        <v>16.685004339999999</v>
      </c>
      <c r="Q3092">
        <v>1929</v>
      </c>
      <c r="R3092">
        <v>2080000</v>
      </c>
      <c r="S3092">
        <v>1597331</v>
      </c>
      <c r="T3092">
        <v>0.767947596153846</v>
      </c>
      <c r="U3092">
        <v>1</v>
      </c>
    </row>
    <row r="3093" spans="1:21" x14ac:dyDescent="0.4">
      <c r="A3093">
        <v>3091</v>
      </c>
      <c r="B3093" t="s">
        <v>12075</v>
      </c>
      <c r="C3093" s="1">
        <v>44774</v>
      </c>
      <c r="D3093" t="s">
        <v>5245</v>
      </c>
      <c r="E3093" t="s">
        <v>5246</v>
      </c>
      <c r="F3093">
        <v>10</v>
      </c>
      <c r="G3093">
        <v>10</v>
      </c>
      <c r="H3093">
        <v>20</v>
      </c>
      <c r="I3093">
        <v>20</v>
      </c>
      <c r="J3093">
        <v>20</v>
      </c>
      <c r="K3093">
        <v>46</v>
      </c>
      <c r="L3093">
        <v>53</v>
      </c>
      <c r="M3093">
        <v>49</v>
      </c>
      <c r="N3093">
        <v>1</v>
      </c>
      <c r="O3093">
        <v>1</v>
      </c>
      <c r="P3093">
        <v>23.038194440000002</v>
      </c>
      <c r="Q3093">
        <v>2131</v>
      </c>
      <c r="R3093">
        <v>2080000</v>
      </c>
      <c r="S3093">
        <v>1668043</v>
      </c>
      <c r="T3093">
        <v>0.80194374999999996</v>
      </c>
      <c r="U3093">
        <v>1</v>
      </c>
    </row>
    <row r="3094" spans="1:21" x14ac:dyDescent="0.4">
      <c r="A3094">
        <v>3092</v>
      </c>
      <c r="B3094" t="s">
        <v>12075</v>
      </c>
      <c r="C3094" s="1">
        <v>44774</v>
      </c>
      <c r="D3094" t="s">
        <v>5247</v>
      </c>
      <c r="E3094" t="s">
        <v>5248</v>
      </c>
      <c r="F3094">
        <v>10</v>
      </c>
      <c r="G3094">
        <v>10</v>
      </c>
      <c r="H3094">
        <v>20</v>
      </c>
      <c r="I3094">
        <v>20</v>
      </c>
      <c r="J3094">
        <v>30</v>
      </c>
      <c r="K3094">
        <v>20</v>
      </c>
      <c r="L3094">
        <v>19</v>
      </c>
      <c r="M3094">
        <v>18</v>
      </c>
      <c r="N3094">
        <v>2</v>
      </c>
      <c r="O3094">
        <v>1</v>
      </c>
      <c r="P3094">
        <v>23.920247400000001</v>
      </c>
      <c r="Q3094">
        <v>1516</v>
      </c>
      <c r="R3094">
        <v>2080000</v>
      </c>
      <c r="S3094">
        <v>260181</v>
      </c>
      <c r="T3094">
        <v>0.12508701923076901</v>
      </c>
      <c r="U3094">
        <v>0</v>
      </c>
    </row>
    <row r="3095" spans="1:21" x14ac:dyDescent="0.4">
      <c r="A3095">
        <v>3093</v>
      </c>
      <c r="B3095" t="s">
        <v>12075</v>
      </c>
      <c r="C3095" s="1">
        <v>44774</v>
      </c>
      <c r="D3095" t="s">
        <v>5249</v>
      </c>
      <c r="E3095" t="s">
        <v>5250</v>
      </c>
      <c r="F3095">
        <v>10</v>
      </c>
      <c r="G3095">
        <v>20</v>
      </c>
      <c r="H3095">
        <v>30</v>
      </c>
      <c r="I3095">
        <v>20</v>
      </c>
      <c r="J3095">
        <v>20</v>
      </c>
      <c r="K3095">
        <v>247</v>
      </c>
      <c r="L3095">
        <v>238</v>
      </c>
      <c r="M3095">
        <v>207</v>
      </c>
      <c r="N3095">
        <v>2</v>
      </c>
      <c r="O3095">
        <v>1</v>
      </c>
      <c r="P3095">
        <v>16.718424479999999</v>
      </c>
      <c r="Q3095">
        <v>2166</v>
      </c>
      <c r="R3095">
        <v>2080000</v>
      </c>
      <c r="S3095">
        <v>779159</v>
      </c>
      <c r="T3095">
        <v>0.37459567307692299</v>
      </c>
      <c r="U3095">
        <v>0</v>
      </c>
    </row>
    <row r="3096" spans="1:21" x14ac:dyDescent="0.4">
      <c r="A3096">
        <v>3094</v>
      </c>
      <c r="B3096" t="s">
        <v>12075</v>
      </c>
      <c r="C3096" s="1">
        <v>44774</v>
      </c>
      <c r="D3096" t="s">
        <v>5251</v>
      </c>
      <c r="E3096" t="s">
        <v>5252</v>
      </c>
      <c r="F3096">
        <v>10</v>
      </c>
      <c r="G3096">
        <v>10</v>
      </c>
      <c r="H3096">
        <v>20</v>
      </c>
      <c r="I3096">
        <v>20</v>
      </c>
      <c r="J3096">
        <v>20</v>
      </c>
      <c r="K3096">
        <v>27</v>
      </c>
      <c r="L3096">
        <v>24</v>
      </c>
      <c r="M3096">
        <v>27</v>
      </c>
      <c r="N3096">
        <v>1</v>
      </c>
      <c r="O3096">
        <v>1</v>
      </c>
      <c r="P3096">
        <v>27.18532986</v>
      </c>
      <c r="Q3096">
        <v>1198</v>
      </c>
      <c r="R3096">
        <v>2080000</v>
      </c>
      <c r="S3096">
        <v>198199</v>
      </c>
      <c r="T3096">
        <v>9.5287980769230701E-2</v>
      </c>
      <c r="U3096">
        <v>0</v>
      </c>
    </row>
    <row r="3097" spans="1:21" x14ac:dyDescent="0.4">
      <c r="A3097">
        <v>3095</v>
      </c>
      <c r="B3097" t="s">
        <v>12075</v>
      </c>
      <c r="C3097" s="1">
        <v>44774</v>
      </c>
      <c r="D3097" t="s">
        <v>5253</v>
      </c>
      <c r="E3097" t="s">
        <v>5254</v>
      </c>
      <c r="F3097">
        <v>10</v>
      </c>
      <c r="G3097">
        <v>10</v>
      </c>
      <c r="H3097">
        <v>50</v>
      </c>
      <c r="I3097">
        <v>20</v>
      </c>
      <c r="J3097">
        <v>20</v>
      </c>
      <c r="K3097">
        <v>203</v>
      </c>
      <c r="L3097">
        <v>195</v>
      </c>
      <c r="M3097">
        <v>187</v>
      </c>
      <c r="N3097">
        <v>1</v>
      </c>
      <c r="O3097">
        <v>1</v>
      </c>
      <c r="P3097">
        <v>4.7761501739999996</v>
      </c>
      <c r="Q3097">
        <v>1201</v>
      </c>
      <c r="R3097">
        <v>2080000</v>
      </c>
      <c r="S3097">
        <v>569854</v>
      </c>
      <c r="T3097">
        <v>0.273968269230769</v>
      </c>
      <c r="U3097">
        <v>0</v>
      </c>
    </row>
    <row r="3098" spans="1:21" x14ac:dyDescent="0.4">
      <c r="A3098">
        <v>3096</v>
      </c>
      <c r="B3098" t="s">
        <v>12075</v>
      </c>
      <c r="C3098" s="1">
        <v>44774</v>
      </c>
      <c r="D3098" t="s">
        <v>5255</v>
      </c>
      <c r="E3098" t="s">
        <v>5256</v>
      </c>
      <c r="F3098">
        <v>10</v>
      </c>
      <c r="G3098">
        <v>20</v>
      </c>
      <c r="H3098">
        <v>10</v>
      </c>
      <c r="I3098">
        <v>20</v>
      </c>
      <c r="J3098">
        <v>20</v>
      </c>
      <c r="K3098">
        <v>244</v>
      </c>
      <c r="L3098">
        <v>242</v>
      </c>
      <c r="M3098">
        <v>238</v>
      </c>
      <c r="N3098">
        <v>1</v>
      </c>
      <c r="O3098">
        <v>2</v>
      </c>
      <c r="P3098">
        <v>19.876193579999999</v>
      </c>
      <c r="Q3098">
        <v>1201</v>
      </c>
      <c r="R3098">
        <v>2080000</v>
      </c>
      <c r="S3098">
        <v>675308</v>
      </c>
      <c r="T3098">
        <v>0.32466730769230701</v>
      </c>
      <c r="U3098">
        <v>0</v>
      </c>
    </row>
    <row r="3099" spans="1:21" x14ac:dyDescent="0.4">
      <c r="A3099">
        <v>3097</v>
      </c>
      <c r="B3099" t="s">
        <v>12075</v>
      </c>
      <c r="C3099" s="1">
        <v>44774</v>
      </c>
      <c r="D3099" t="s">
        <v>5257</v>
      </c>
      <c r="E3099" t="s">
        <v>5258</v>
      </c>
      <c r="F3099">
        <v>10</v>
      </c>
      <c r="G3099">
        <v>10</v>
      </c>
      <c r="H3099">
        <v>50</v>
      </c>
      <c r="I3099">
        <v>20</v>
      </c>
      <c r="J3099">
        <v>10</v>
      </c>
      <c r="K3099">
        <v>119</v>
      </c>
      <c r="L3099">
        <v>119</v>
      </c>
      <c r="M3099">
        <v>111</v>
      </c>
      <c r="N3099">
        <v>2</v>
      </c>
      <c r="O3099">
        <v>1</v>
      </c>
      <c r="P3099">
        <v>14.655707469999999</v>
      </c>
      <c r="Q3099">
        <v>1202</v>
      </c>
      <c r="R3099">
        <v>2080000</v>
      </c>
      <c r="S3099">
        <v>584153</v>
      </c>
      <c r="T3099">
        <v>0.28084278846153798</v>
      </c>
      <c r="U3099">
        <v>0</v>
      </c>
    </row>
    <row r="3100" spans="1:21" x14ac:dyDescent="0.4">
      <c r="A3100">
        <v>3098</v>
      </c>
      <c r="B3100" t="s">
        <v>12075</v>
      </c>
      <c r="C3100" s="1">
        <v>44774</v>
      </c>
      <c r="D3100" t="s">
        <v>5259</v>
      </c>
      <c r="E3100" t="s">
        <v>5260</v>
      </c>
      <c r="F3100">
        <v>20</v>
      </c>
      <c r="G3100">
        <v>20</v>
      </c>
      <c r="H3100">
        <v>50</v>
      </c>
      <c r="I3100">
        <v>20</v>
      </c>
      <c r="J3100">
        <v>20</v>
      </c>
      <c r="K3100">
        <v>23</v>
      </c>
      <c r="L3100">
        <v>20</v>
      </c>
      <c r="M3100">
        <v>12</v>
      </c>
      <c r="N3100">
        <v>1</v>
      </c>
      <c r="O3100">
        <v>1</v>
      </c>
      <c r="P3100">
        <v>19.688910589999999</v>
      </c>
      <c r="Q3100">
        <v>1774</v>
      </c>
      <c r="R3100">
        <v>2080000</v>
      </c>
      <c r="S3100">
        <v>2051655</v>
      </c>
      <c r="T3100">
        <v>0.98637259615384598</v>
      </c>
      <c r="U3100">
        <v>1</v>
      </c>
    </row>
    <row r="3101" spans="1:21" x14ac:dyDescent="0.4">
      <c r="A3101">
        <v>3099</v>
      </c>
      <c r="B3101" t="s">
        <v>12075</v>
      </c>
      <c r="C3101" s="1">
        <v>44743</v>
      </c>
      <c r="D3101" t="s">
        <v>5261</v>
      </c>
      <c r="E3101" t="s">
        <v>5262</v>
      </c>
      <c r="F3101">
        <v>10</v>
      </c>
      <c r="G3101">
        <v>20</v>
      </c>
      <c r="H3101">
        <v>10</v>
      </c>
      <c r="I3101">
        <v>20</v>
      </c>
      <c r="J3101">
        <v>10</v>
      </c>
      <c r="K3101">
        <v>78</v>
      </c>
      <c r="L3101">
        <v>86</v>
      </c>
      <c r="M3101">
        <v>92</v>
      </c>
      <c r="N3101">
        <v>2</v>
      </c>
      <c r="O3101">
        <v>1</v>
      </c>
      <c r="P3101">
        <v>12.98263889</v>
      </c>
      <c r="Q3101">
        <v>1781</v>
      </c>
      <c r="R3101">
        <v>2030000</v>
      </c>
      <c r="S3101">
        <v>1344002</v>
      </c>
      <c r="T3101">
        <v>0.66206995073891595</v>
      </c>
      <c r="U3101">
        <v>1</v>
      </c>
    </row>
    <row r="3102" spans="1:21" x14ac:dyDescent="0.4">
      <c r="A3102">
        <v>3100</v>
      </c>
      <c r="B3102" t="s">
        <v>12075</v>
      </c>
      <c r="C3102" s="1">
        <v>44743</v>
      </c>
      <c r="D3102" t="s">
        <v>5263</v>
      </c>
      <c r="E3102" t="s">
        <v>5264</v>
      </c>
      <c r="F3102">
        <v>10</v>
      </c>
      <c r="G3102">
        <v>10</v>
      </c>
      <c r="H3102">
        <v>30</v>
      </c>
      <c r="I3102">
        <v>20</v>
      </c>
      <c r="J3102">
        <v>10</v>
      </c>
      <c r="K3102">
        <v>119</v>
      </c>
      <c r="L3102">
        <v>169</v>
      </c>
      <c r="M3102">
        <v>193</v>
      </c>
      <c r="N3102">
        <v>1</v>
      </c>
      <c r="O3102">
        <v>1</v>
      </c>
      <c r="P3102">
        <v>8.3442925349999992</v>
      </c>
      <c r="Q3102">
        <v>1195</v>
      </c>
      <c r="R3102">
        <v>2030000</v>
      </c>
      <c r="S3102">
        <v>676828</v>
      </c>
      <c r="T3102">
        <v>0.33341280788177302</v>
      </c>
      <c r="U3102">
        <v>0</v>
      </c>
    </row>
    <row r="3103" spans="1:21" x14ac:dyDescent="0.4">
      <c r="A3103">
        <v>3101</v>
      </c>
      <c r="B3103" t="s">
        <v>12075</v>
      </c>
      <c r="C3103" s="1">
        <v>44743</v>
      </c>
      <c r="D3103" t="s">
        <v>5265</v>
      </c>
      <c r="E3103" t="s">
        <v>5266</v>
      </c>
      <c r="F3103">
        <v>10</v>
      </c>
      <c r="G3103">
        <v>10</v>
      </c>
      <c r="H3103">
        <v>10</v>
      </c>
      <c r="I3103">
        <v>10</v>
      </c>
      <c r="J3103">
        <v>10</v>
      </c>
      <c r="K3103">
        <v>234</v>
      </c>
      <c r="L3103">
        <v>127</v>
      </c>
      <c r="M3103">
        <v>14</v>
      </c>
      <c r="N3103">
        <v>2</v>
      </c>
      <c r="O3103">
        <v>0</v>
      </c>
      <c r="P3103">
        <v>8.0625</v>
      </c>
      <c r="Q3103">
        <v>2238</v>
      </c>
      <c r="R3103">
        <v>2030000</v>
      </c>
      <c r="S3103">
        <v>203146</v>
      </c>
      <c r="T3103">
        <v>0.100071921182266</v>
      </c>
      <c r="U3103">
        <v>0</v>
      </c>
    </row>
    <row r="3104" spans="1:21" x14ac:dyDescent="0.4">
      <c r="A3104">
        <v>3102</v>
      </c>
      <c r="B3104" t="s">
        <v>12075</v>
      </c>
      <c r="C3104" s="1">
        <v>44743</v>
      </c>
      <c r="D3104" t="s">
        <v>5267</v>
      </c>
      <c r="E3104" t="s">
        <v>5268</v>
      </c>
      <c r="F3104">
        <v>10</v>
      </c>
      <c r="G3104">
        <v>10</v>
      </c>
      <c r="H3104">
        <v>20</v>
      </c>
      <c r="I3104">
        <v>20</v>
      </c>
      <c r="J3104">
        <v>10</v>
      </c>
      <c r="K3104">
        <v>50</v>
      </c>
      <c r="L3104">
        <v>50</v>
      </c>
      <c r="M3104">
        <v>49</v>
      </c>
      <c r="N3104">
        <v>1</v>
      </c>
      <c r="O3104">
        <v>1</v>
      </c>
      <c r="P3104">
        <v>18.820855030000001</v>
      </c>
      <c r="Q3104">
        <v>1839</v>
      </c>
      <c r="R3104">
        <v>2030000</v>
      </c>
      <c r="S3104">
        <v>2679866</v>
      </c>
      <c r="T3104">
        <v>1.3201310344827499</v>
      </c>
      <c r="U3104">
        <v>2</v>
      </c>
    </row>
    <row r="3105" spans="1:21" x14ac:dyDescent="0.4">
      <c r="A3105">
        <v>3103</v>
      </c>
      <c r="B3105" t="s">
        <v>12075</v>
      </c>
      <c r="C3105" s="1">
        <v>44743</v>
      </c>
      <c r="D3105" t="s">
        <v>5269</v>
      </c>
      <c r="E3105" t="s">
        <v>5270</v>
      </c>
      <c r="F3105">
        <v>10</v>
      </c>
      <c r="G3105">
        <v>20</v>
      </c>
      <c r="H3105">
        <v>20</v>
      </c>
      <c r="I3105">
        <v>10</v>
      </c>
      <c r="J3105">
        <v>10</v>
      </c>
      <c r="K3105">
        <v>27</v>
      </c>
      <c r="L3105">
        <v>26</v>
      </c>
      <c r="M3105">
        <v>20</v>
      </c>
      <c r="N3105">
        <v>2</v>
      </c>
      <c r="O3105">
        <v>1</v>
      </c>
      <c r="P3105">
        <v>18.30674913</v>
      </c>
      <c r="Q3105">
        <v>1198</v>
      </c>
      <c r="R3105">
        <v>2030000</v>
      </c>
      <c r="S3105">
        <v>560755</v>
      </c>
      <c r="T3105">
        <v>0.27623399014778299</v>
      </c>
      <c r="U3105">
        <v>0</v>
      </c>
    </row>
    <row r="3106" spans="1:21" x14ac:dyDescent="0.4">
      <c r="A3106">
        <v>3104</v>
      </c>
      <c r="B3106" t="s">
        <v>12075</v>
      </c>
      <c r="C3106" s="1">
        <v>44743</v>
      </c>
      <c r="D3106" t="s">
        <v>5271</v>
      </c>
      <c r="E3106" t="s">
        <v>5272</v>
      </c>
      <c r="F3106">
        <v>10</v>
      </c>
      <c r="G3106">
        <v>20</v>
      </c>
      <c r="H3106">
        <v>20</v>
      </c>
      <c r="I3106">
        <v>10</v>
      </c>
      <c r="J3106">
        <v>10</v>
      </c>
      <c r="K3106">
        <v>88</v>
      </c>
      <c r="L3106">
        <v>79</v>
      </c>
      <c r="M3106">
        <v>59</v>
      </c>
      <c r="N3106">
        <v>1</v>
      </c>
      <c r="O3106">
        <v>1</v>
      </c>
      <c r="P3106">
        <v>16.602647569999998</v>
      </c>
      <c r="Q3106">
        <v>722</v>
      </c>
      <c r="R3106">
        <v>2030000</v>
      </c>
      <c r="S3106">
        <v>1123371</v>
      </c>
      <c r="T3106">
        <v>0.55338472906403902</v>
      </c>
      <c r="U3106">
        <v>1</v>
      </c>
    </row>
    <row r="3107" spans="1:21" x14ac:dyDescent="0.4">
      <c r="A3107">
        <v>3105</v>
      </c>
      <c r="B3107" t="s">
        <v>12075</v>
      </c>
      <c r="C3107" s="1">
        <v>44743</v>
      </c>
      <c r="D3107" t="s">
        <v>5273</v>
      </c>
      <c r="E3107" t="s">
        <v>5274</v>
      </c>
      <c r="F3107">
        <v>20</v>
      </c>
      <c r="G3107">
        <v>20</v>
      </c>
      <c r="H3107">
        <v>20</v>
      </c>
      <c r="I3107">
        <v>20</v>
      </c>
      <c r="J3107">
        <v>10</v>
      </c>
      <c r="K3107">
        <v>24</v>
      </c>
      <c r="L3107">
        <v>20</v>
      </c>
      <c r="M3107">
        <v>18</v>
      </c>
      <c r="N3107">
        <v>1</v>
      </c>
      <c r="O3107">
        <v>1</v>
      </c>
      <c r="P3107">
        <v>26.805230030000001</v>
      </c>
      <c r="Q3107">
        <v>762</v>
      </c>
      <c r="R3107">
        <v>2030000</v>
      </c>
      <c r="S3107">
        <v>1064128</v>
      </c>
      <c r="T3107">
        <v>0.52420098522167402</v>
      </c>
      <c r="U3107">
        <v>1</v>
      </c>
    </row>
    <row r="3108" spans="1:21" x14ac:dyDescent="0.4">
      <c r="A3108">
        <v>3106</v>
      </c>
      <c r="B3108" t="s">
        <v>12075</v>
      </c>
      <c r="C3108" s="1">
        <v>44743</v>
      </c>
      <c r="D3108" t="s">
        <v>5275</v>
      </c>
      <c r="E3108" t="s">
        <v>5276</v>
      </c>
      <c r="F3108">
        <v>10</v>
      </c>
      <c r="G3108">
        <v>10</v>
      </c>
      <c r="H3108">
        <v>10</v>
      </c>
      <c r="I3108">
        <v>20</v>
      </c>
      <c r="J3108">
        <v>30</v>
      </c>
      <c r="K3108">
        <v>239</v>
      </c>
      <c r="L3108">
        <v>245</v>
      </c>
      <c r="M3108">
        <v>245</v>
      </c>
      <c r="N3108">
        <v>1</v>
      </c>
      <c r="O3108">
        <v>1</v>
      </c>
      <c r="P3108">
        <v>22.32595486</v>
      </c>
      <c r="Q3108">
        <v>1866</v>
      </c>
      <c r="R3108">
        <v>2030000</v>
      </c>
      <c r="S3108">
        <v>1153003</v>
      </c>
      <c r="T3108">
        <v>0.56798177339901401</v>
      </c>
      <c r="U3108">
        <v>1</v>
      </c>
    </row>
    <row r="3109" spans="1:21" x14ac:dyDescent="0.4">
      <c r="A3109">
        <v>3107</v>
      </c>
      <c r="B3109" t="s">
        <v>12075</v>
      </c>
      <c r="C3109" s="1">
        <v>44743</v>
      </c>
      <c r="D3109" t="s">
        <v>5277</v>
      </c>
      <c r="E3109" t="s">
        <v>5278</v>
      </c>
      <c r="F3109">
        <v>10</v>
      </c>
      <c r="G3109">
        <v>20</v>
      </c>
      <c r="H3109">
        <v>40</v>
      </c>
      <c r="I3109">
        <v>20</v>
      </c>
      <c r="J3109">
        <v>10</v>
      </c>
      <c r="K3109">
        <v>21</v>
      </c>
      <c r="L3109">
        <v>58</v>
      </c>
      <c r="M3109">
        <v>80</v>
      </c>
      <c r="N3109">
        <v>1</v>
      </c>
      <c r="O3109">
        <v>1</v>
      </c>
      <c r="P3109">
        <v>18.59982639</v>
      </c>
      <c r="Q3109">
        <v>1200</v>
      </c>
      <c r="R3109">
        <v>2030000</v>
      </c>
      <c r="S3109">
        <v>765821</v>
      </c>
      <c r="T3109">
        <v>0.37725172413793101</v>
      </c>
      <c r="U3109">
        <v>0</v>
      </c>
    </row>
    <row r="3110" spans="1:21" x14ac:dyDescent="0.4">
      <c r="A3110">
        <v>3108</v>
      </c>
      <c r="B3110" t="s">
        <v>12075</v>
      </c>
      <c r="C3110" s="1">
        <v>44743</v>
      </c>
      <c r="D3110" t="s">
        <v>5279</v>
      </c>
      <c r="E3110" t="s">
        <v>5280</v>
      </c>
      <c r="F3110">
        <v>10</v>
      </c>
      <c r="G3110">
        <v>20</v>
      </c>
      <c r="H3110">
        <v>20</v>
      </c>
      <c r="I3110">
        <v>20</v>
      </c>
      <c r="J3110">
        <v>20</v>
      </c>
      <c r="K3110">
        <v>232</v>
      </c>
      <c r="L3110">
        <v>236</v>
      </c>
      <c r="M3110">
        <v>230</v>
      </c>
      <c r="N3110">
        <v>1</v>
      </c>
      <c r="O3110">
        <v>1</v>
      </c>
      <c r="P3110">
        <v>21.81032986</v>
      </c>
      <c r="Q3110">
        <v>1203</v>
      </c>
      <c r="R3110">
        <v>2030000</v>
      </c>
      <c r="S3110">
        <v>1376979</v>
      </c>
      <c r="T3110">
        <v>0.67831477832512299</v>
      </c>
      <c r="U3110">
        <v>1</v>
      </c>
    </row>
    <row r="3111" spans="1:21" x14ac:dyDescent="0.4">
      <c r="A3111">
        <v>3109</v>
      </c>
      <c r="B3111" t="s">
        <v>12075</v>
      </c>
      <c r="C3111" s="1">
        <v>44743</v>
      </c>
      <c r="D3111" t="s">
        <v>5281</v>
      </c>
      <c r="E3111" t="s">
        <v>5282</v>
      </c>
      <c r="F3111">
        <v>20</v>
      </c>
      <c r="G3111">
        <v>20</v>
      </c>
      <c r="H3111">
        <v>30</v>
      </c>
      <c r="I3111">
        <v>20</v>
      </c>
      <c r="J3111">
        <v>20</v>
      </c>
      <c r="K3111">
        <v>22</v>
      </c>
      <c r="L3111">
        <v>18</v>
      </c>
      <c r="M3111">
        <v>16</v>
      </c>
      <c r="N3111">
        <v>1</v>
      </c>
      <c r="O3111">
        <v>1</v>
      </c>
      <c r="P3111">
        <v>17.172200520000001</v>
      </c>
      <c r="Q3111">
        <v>1634</v>
      </c>
      <c r="R3111">
        <v>2030000</v>
      </c>
      <c r="S3111">
        <v>906201</v>
      </c>
      <c r="T3111">
        <v>0.446404433497536</v>
      </c>
      <c r="U3111">
        <v>1</v>
      </c>
    </row>
    <row r="3112" spans="1:21" x14ac:dyDescent="0.4">
      <c r="A3112">
        <v>3110</v>
      </c>
      <c r="B3112" t="s">
        <v>12075</v>
      </c>
      <c r="C3112" s="1">
        <v>44743</v>
      </c>
      <c r="D3112" t="s">
        <v>5283</v>
      </c>
      <c r="E3112" t="s">
        <v>5284</v>
      </c>
      <c r="F3112">
        <v>10</v>
      </c>
      <c r="G3112">
        <v>10</v>
      </c>
      <c r="H3112">
        <v>20</v>
      </c>
      <c r="I3112">
        <v>10</v>
      </c>
      <c r="J3112">
        <v>10</v>
      </c>
      <c r="K3112">
        <v>56</v>
      </c>
      <c r="L3112">
        <v>54</v>
      </c>
      <c r="M3112">
        <v>56</v>
      </c>
      <c r="N3112">
        <v>1</v>
      </c>
      <c r="O3112">
        <v>1</v>
      </c>
      <c r="P3112">
        <v>17.679361979999999</v>
      </c>
      <c r="Q3112">
        <v>2038</v>
      </c>
      <c r="R3112">
        <v>2030000</v>
      </c>
      <c r="S3112">
        <v>18173857</v>
      </c>
      <c r="T3112">
        <v>8.9526389162561504</v>
      </c>
      <c r="U3112">
        <v>3</v>
      </c>
    </row>
    <row r="3113" spans="1:21" x14ac:dyDescent="0.4">
      <c r="A3113">
        <v>3111</v>
      </c>
      <c r="B3113" t="s">
        <v>12075</v>
      </c>
      <c r="C3113" s="1">
        <v>44743</v>
      </c>
      <c r="D3113" t="s">
        <v>5285</v>
      </c>
      <c r="E3113" t="s">
        <v>5286</v>
      </c>
      <c r="F3113">
        <v>10</v>
      </c>
      <c r="G3113">
        <v>10</v>
      </c>
      <c r="H3113">
        <v>40</v>
      </c>
      <c r="I3113">
        <v>10</v>
      </c>
      <c r="J3113">
        <v>10</v>
      </c>
      <c r="K3113">
        <v>235</v>
      </c>
      <c r="L3113">
        <v>237</v>
      </c>
      <c r="M3113">
        <v>204</v>
      </c>
      <c r="N3113">
        <v>1</v>
      </c>
      <c r="O3113">
        <v>1</v>
      </c>
      <c r="P3113">
        <v>18.987630209999999</v>
      </c>
      <c r="Q3113">
        <v>976</v>
      </c>
      <c r="R3113">
        <v>2030000</v>
      </c>
      <c r="S3113">
        <v>855297</v>
      </c>
      <c r="T3113">
        <v>0.421328571428571</v>
      </c>
      <c r="U3113">
        <v>1</v>
      </c>
    </row>
    <row r="3114" spans="1:21" x14ac:dyDescent="0.4">
      <c r="A3114">
        <v>3112</v>
      </c>
      <c r="B3114" t="s">
        <v>12075</v>
      </c>
      <c r="C3114" s="1">
        <v>44713</v>
      </c>
      <c r="D3114" t="s">
        <v>5287</v>
      </c>
      <c r="E3114" t="s">
        <v>5288</v>
      </c>
      <c r="F3114">
        <v>10</v>
      </c>
      <c r="G3114">
        <v>20</v>
      </c>
      <c r="H3114">
        <v>10</v>
      </c>
      <c r="I3114">
        <v>20</v>
      </c>
      <c r="J3114">
        <v>10</v>
      </c>
      <c r="K3114">
        <v>173</v>
      </c>
      <c r="L3114">
        <v>195</v>
      </c>
      <c r="M3114">
        <v>221</v>
      </c>
      <c r="N3114">
        <v>1</v>
      </c>
      <c r="O3114">
        <v>2</v>
      </c>
      <c r="P3114">
        <v>28.443033849999999</v>
      </c>
      <c r="Q3114">
        <v>1331</v>
      </c>
      <c r="R3114">
        <v>1970000</v>
      </c>
      <c r="S3114">
        <v>780440</v>
      </c>
      <c r="T3114">
        <v>0.39616243654822297</v>
      </c>
      <c r="U3114">
        <v>1</v>
      </c>
    </row>
    <row r="3115" spans="1:21" x14ac:dyDescent="0.4">
      <c r="A3115">
        <v>3113</v>
      </c>
      <c r="B3115" t="s">
        <v>12075</v>
      </c>
      <c r="C3115" s="1">
        <v>44713</v>
      </c>
      <c r="D3115" t="s">
        <v>5289</v>
      </c>
      <c r="E3115" t="s">
        <v>5290</v>
      </c>
      <c r="F3115">
        <v>10</v>
      </c>
      <c r="G3115">
        <v>10</v>
      </c>
      <c r="H3115">
        <v>30</v>
      </c>
      <c r="I3115">
        <v>10</v>
      </c>
      <c r="J3115">
        <v>20</v>
      </c>
      <c r="K3115">
        <v>173</v>
      </c>
      <c r="L3115">
        <v>153</v>
      </c>
      <c r="M3115">
        <v>128</v>
      </c>
      <c r="N3115">
        <v>1</v>
      </c>
      <c r="O3115">
        <v>1</v>
      </c>
      <c r="P3115">
        <v>18.58995226</v>
      </c>
      <c r="Q3115">
        <v>3204</v>
      </c>
      <c r="R3115">
        <v>1970000</v>
      </c>
      <c r="S3115">
        <v>2299579</v>
      </c>
      <c r="T3115">
        <v>1.16729898477157</v>
      </c>
      <c r="U3115">
        <v>2</v>
      </c>
    </row>
    <row r="3116" spans="1:21" x14ac:dyDescent="0.4">
      <c r="A3116">
        <v>3114</v>
      </c>
      <c r="B3116" t="s">
        <v>12075</v>
      </c>
      <c r="C3116" s="1">
        <v>44713</v>
      </c>
      <c r="D3116" t="s">
        <v>5291</v>
      </c>
      <c r="E3116" t="s">
        <v>5292</v>
      </c>
      <c r="F3116">
        <v>10</v>
      </c>
      <c r="G3116">
        <v>10</v>
      </c>
      <c r="H3116">
        <v>10</v>
      </c>
      <c r="I3116">
        <v>20</v>
      </c>
      <c r="J3116">
        <v>20</v>
      </c>
      <c r="K3116">
        <v>40</v>
      </c>
      <c r="L3116">
        <v>45</v>
      </c>
      <c r="M3116">
        <v>39</v>
      </c>
      <c r="N3116">
        <v>1</v>
      </c>
      <c r="O3116">
        <v>0</v>
      </c>
      <c r="P3116">
        <v>20.21506076</v>
      </c>
      <c r="Q3116">
        <v>1780</v>
      </c>
      <c r="R3116">
        <v>1970000</v>
      </c>
      <c r="S3116">
        <v>2214745</v>
      </c>
      <c r="T3116">
        <v>1.1242360406091301</v>
      </c>
      <c r="U3116">
        <v>1</v>
      </c>
    </row>
    <row r="3117" spans="1:21" x14ac:dyDescent="0.4">
      <c r="A3117">
        <v>3115</v>
      </c>
      <c r="B3117" t="s">
        <v>12075</v>
      </c>
      <c r="C3117" s="1">
        <v>44713</v>
      </c>
      <c r="D3117" t="s">
        <v>5293</v>
      </c>
      <c r="E3117" t="s">
        <v>5294</v>
      </c>
      <c r="F3117">
        <v>10</v>
      </c>
      <c r="G3117">
        <v>20</v>
      </c>
      <c r="H3117">
        <v>40</v>
      </c>
      <c r="I3117">
        <v>20</v>
      </c>
      <c r="J3117">
        <v>20</v>
      </c>
      <c r="K3117">
        <v>42</v>
      </c>
      <c r="L3117">
        <v>42</v>
      </c>
      <c r="M3117">
        <v>60</v>
      </c>
      <c r="N3117">
        <v>1</v>
      </c>
      <c r="O3117">
        <v>1</v>
      </c>
      <c r="P3117">
        <v>22.48057726</v>
      </c>
      <c r="Q3117">
        <v>935</v>
      </c>
      <c r="R3117">
        <v>1970000</v>
      </c>
      <c r="S3117">
        <v>3962447</v>
      </c>
      <c r="T3117">
        <v>2.0113944162436499</v>
      </c>
      <c r="U3117">
        <v>2</v>
      </c>
    </row>
    <row r="3118" spans="1:21" x14ac:dyDescent="0.4">
      <c r="A3118">
        <v>3116</v>
      </c>
      <c r="B3118" t="s">
        <v>12075</v>
      </c>
      <c r="C3118" s="1">
        <v>44713</v>
      </c>
      <c r="D3118" t="s">
        <v>5295</v>
      </c>
      <c r="E3118" t="s">
        <v>5296</v>
      </c>
      <c r="F3118">
        <v>10</v>
      </c>
      <c r="G3118">
        <v>20</v>
      </c>
      <c r="H3118">
        <v>40</v>
      </c>
      <c r="I3118">
        <v>20</v>
      </c>
      <c r="J3118">
        <v>20</v>
      </c>
      <c r="K3118">
        <v>29</v>
      </c>
      <c r="L3118">
        <v>26</v>
      </c>
      <c r="M3118">
        <v>25</v>
      </c>
      <c r="N3118">
        <v>1</v>
      </c>
      <c r="O3118">
        <v>1</v>
      </c>
      <c r="P3118">
        <v>21.932834199999999</v>
      </c>
      <c r="Q3118">
        <v>1263</v>
      </c>
      <c r="R3118">
        <v>1970000</v>
      </c>
      <c r="S3118">
        <v>2854680</v>
      </c>
      <c r="T3118">
        <v>1.44907614213197</v>
      </c>
      <c r="U3118">
        <v>2</v>
      </c>
    </row>
    <row r="3119" spans="1:21" x14ac:dyDescent="0.4">
      <c r="A3119">
        <v>3117</v>
      </c>
      <c r="B3119" t="s">
        <v>12075</v>
      </c>
      <c r="C3119" s="1">
        <v>44713</v>
      </c>
      <c r="D3119" t="s">
        <v>5297</v>
      </c>
      <c r="E3119" t="s">
        <v>5298</v>
      </c>
      <c r="F3119">
        <v>10</v>
      </c>
      <c r="G3119">
        <v>10</v>
      </c>
      <c r="H3119">
        <v>20</v>
      </c>
      <c r="I3119">
        <v>10</v>
      </c>
      <c r="J3119">
        <v>10</v>
      </c>
      <c r="K3119">
        <v>26</v>
      </c>
      <c r="L3119">
        <v>23</v>
      </c>
      <c r="M3119">
        <v>27</v>
      </c>
      <c r="N3119">
        <v>1</v>
      </c>
      <c r="O3119">
        <v>1</v>
      </c>
      <c r="P3119">
        <v>12.781684029999999</v>
      </c>
      <c r="Q3119">
        <v>1201</v>
      </c>
      <c r="R3119">
        <v>1970000</v>
      </c>
      <c r="S3119">
        <v>3054791</v>
      </c>
      <c r="T3119">
        <v>1.5506553299492301</v>
      </c>
      <c r="U3119">
        <v>2</v>
      </c>
    </row>
    <row r="3120" spans="1:21" x14ac:dyDescent="0.4">
      <c r="A3120">
        <v>3118</v>
      </c>
      <c r="B3120" t="s">
        <v>12075</v>
      </c>
      <c r="C3120" s="1">
        <v>44713</v>
      </c>
      <c r="D3120" t="s">
        <v>5299</v>
      </c>
      <c r="E3120" t="s">
        <v>5300</v>
      </c>
      <c r="F3120">
        <v>10</v>
      </c>
      <c r="G3120">
        <v>10</v>
      </c>
      <c r="H3120">
        <v>10</v>
      </c>
      <c r="I3120">
        <v>10</v>
      </c>
      <c r="J3120">
        <v>10</v>
      </c>
      <c r="K3120">
        <v>10</v>
      </c>
      <c r="L3120">
        <v>17</v>
      </c>
      <c r="M3120">
        <v>22</v>
      </c>
      <c r="N3120">
        <v>0</v>
      </c>
      <c r="O3120">
        <v>1</v>
      </c>
      <c r="P3120">
        <v>15.16427951</v>
      </c>
      <c r="Q3120">
        <v>663</v>
      </c>
      <c r="R3120">
        <v>1970000</v>
      </c>
      <c r="S3120">
        <v>482575</v>
      </c>
      <c r="T3120">
        <v>0.24496192893401</v>
      </c>
      <c r="U3120">
        <v>0</v>
      </c>
    </row>
    <row r="3121" spans="1:21" x14ac:dyDescent="0.4">
      <c r="A3121">
        <v>3119</v>
      </c>
      <c r="B3121" t="s">
        <v>12075</v>
      </c>
      <c r="C3121" s="1">
        <v>44713</v>
      </c>
      <c r="D3121" t="s">
        <v>5301</v>
      </c>
      <c r="E3121" t="s">
        <v>5302</v>
      </c>
      <c r="F3121">
        <v>10</v>
      </c>
      <c r="G3121">
        <v>20</v>
      </c>
      <c r="H3121">
        <v>20</v>
      </c>
      <c r="I3121">
        <v>10</v>
      </c>
      <c r="J3121">
        <v>20</v>
      </c>
      <c r="K3121">
        <v>24</v>
      </c>
      <c r="L3121">
        <v>23</v>
      </c>
      <c r="M3121">
        <v>21</v>
      </c>
      <c r="N3121">
        <v>1</v>
      </c>
      <c r="O3121">
        <v>1</v>
      </c>
      <c r="P3121">
        <v>22.022460939999998</v>
      </c>
      <c r="Q3121">
        <v>1184</v>
      </c>
      <c r="R3121">
        <v>1970000</v>
      </c>
      <c r="S3121">
        <v>263942</v>
      </c>
      <c r="T3121">
        <v>0.133980710659898</v>
      </c>
      <c r="U3121">
        <v>0</v>
      </c>
    </row>
    <row r="3122" spans="1:21" x14ac:dyDescent="0.4">
      <c r="A3122">
        <v>3120</v>
      </c>
      <c r="B3122" t="s">
        <v>12075</v>
      </c>
      <c r="C3122" s="1">
        <v>44713</v>
      </c>
      <c r="D3122" t="s">
        <v>5303</v>
      </c>
      <c r="E3122" t="s">
        <v>5304</v>
      </c>
      <c r="F3122">
        <v>10</v>
      </c>
      <c r="G3122">
        <v>10</v>
      </c>
      <c r="H3122">
        <v>10</v>
      </c>
      <c r="I3122">
        <v>20</v>
      </c>
      <c r="J3122">
        <v>10</v>
      </c>
      <c r="K3122">
        <v>23</v>
      </c>
      <c r="L3122">
        <v>20</v>
      </c>
      <c r="M3122">
        <v>17</v>
      </c>
      <c r="N3122">
        <v>1</v>
      </c>
      <c r="O3122">
        <v>1</v>
      </c>
      <c r="P3122">
        <v>17.495225690000002</v>
      </c>
      <c r="Q3122">
        <v>1216</v>
      </c>
      <c r="R3122">
        <v>1970000</v>
      </c>
      <c r="S3122">
        <v>287813</v>
      </c>
      <c r="T3122">
        <v>0.14609796954314699</v>
      </c>
      <c r="U3122">
        <v>0</v>
      </c>
    </row>
    <row r="3123" spans="1:21" x14ac:dyDescent="0.4">
      <c r="A3123">
        <v>3121</v>
      </c>
      <c r="B3123" t="s">
        <v>12075</v>
      </c>
      <c r="C3123" s="1">
        <v>44713</v>
      </c>
      <c r="D3123" t="s">
        <v>5305</v>
      </c>
      <c r="F3123">
        <v>10</v>
      </c>
      <c r="G3123">
        <v>10</v>
      </c>
      <c r="H3123">
        <v>10</v>
      </c>
      <c r="I3123">
        <v>10</v>
      </c>
      <c r="J3123">
        <v>10</v>
      </c>
      <c r="K3123">
        <v>208</v>
      </c>
      <c r="L3123">
        <v>194</v>
      </c>
      <c r="M3123">
        <v>161</v>
      </c>
      <c r="N3123">
        <v>0</v>
      </c>
      <c r="O3123">
        <v>1</v>
      </c>
      <c r="P3123">
        <v>0</v>
      </c>
      <c r="Q3123">
        <v>1833</v>
      </c>
      <c r="R3123">
        <v>1970000</v>
      </c>
      <c r="S3123">
        <v>850782</v>
      </c>
      <c r="T3123">
        <v>0.43186903553299399</v>
      </c>
      <c r="U3123">
        <v>1</v>
      </c>
    </row>
    <row r="3124" spans="1:21" x14ac:dyDescent="0.4">
      <c r="A3124">
        <v>3122</v>
      </c>
      <c r="B3124" t="s">
        <v>12075</v>
      </c>
      <c r="C3124" s="1">
        <v>44713</v>
      </c>
      <c r="D3124" t="s">
        <v>5306</v>
      </c>
      <c r="E3124" t="s">
        <v>5307</v>
      </c>
      <c r="F3124">
        <v>10</v>
      </c>
      <c r="G3124">
        <v>10</v>
      </c>
      <c r="H3124">
        <v>30</v>
      </c>
      <c r="I3124">
        <v>10</v>
      </c>
      <c r="J3124">
        <v>10</v>
      </c>
      <c r="K3124">
        <v>23</v>
      </c>
      <c r="L3124">
        <v>21</v>
      </c>
      <c r="M3124">
        <v>16</v>
      </c>
      <c r="N3124">
        <v>1</v>
      </c>
      <c r="O3124">
        <v>2</v>
      </c>
      <c r="P3124">
        <v>21.993381079999999</v>
      </c>
      <c r="Q3124">
        <v>1650</v>
      </c>
      <c r="R3124">
        <v>1970000</v>
      </c>
      <c r="S3124">
        <v>2842416</v>
      </c>
      <c r="T3124">
        <v>1.44285076142131</v>
      </c>
      <c r="U3124">
        <v>2</v>
      </c>
    </row>
    <row r="3125" spans="1:21" x14ac:dyDescent="0.4">
      <c r="A3125">
        <v>3123</v>
      </c>
      <c r="B3125" t="s">
        <v>12075</v>
      </c>
      <c r="C3125" s="1">
        <v>44713</v>
      </c>
      <c r="D3125" t="s">
        <v>5308</v>
      </c>
      <c r="E3125" t="s">
        <v>5309</v>
      </c>
      <c r="F3125">
        <v>10</v>
      </c>
      <c r="G3125">
        <v>10</v>
      </c>
      <c r="H3125">
        <v>50</v>
      </c>
      <c r="I3125">
        <v>20</v>
      </c>
      <c r="J3125">
        <v>10</v>
      </c>
      <c r="K3125">
        <v>179</v>
      </c>
      <c r="L3125">
        <v>193</v>
      </c>
      <c r="M3125">
        <v>215</v>
      </c>
      <c r="N3125">
        <v>1</v>
      </c>
      <c r="O3125">
        <v>1</v>
      </c>
      <c r="P3125">
        <v>19.60753038</v>
      </c>
      <c r="Q3125">
        <v>1195</v>
      </c>
      <c r="R3125">
        <v>1970000</v>
      </c>
      <c r="S3125">
        <v>4323641</v>
      </c>
      <c r="T3125">
        <v>2.1947416243654798</v>
      </c>
      <c r="U3125">
        <v>2</v>
      </c>
    </row>
    <row r="3126" spans="1:21" x14ac:dyDescent="0.4">
      <c r="A3126">
        <v>3124</v>
      </c>
      <c r="B3126" t="s">
        <v>12075</v>
      </c>
      <c r="C3126" s="1">
        <v>44713</v>
      </c>
      <c r="D3126" t="s">
        <v>5310</v>
      </c>
      <c r="E3126" t="s">
        <v>5311</v>
      </c>
      <c r="F3126">
        <v>20</v>
      </c>
      <c r="G3126">
        <v>20</v>
      </c>
      <c r="H3126">
        <v>40</v>
      </c>
      <c r="I3126">
        <v>20</v>
      </c>
      <c r="J3126">
        <v>20</v>
      </c>
      <c r="K3126">
        <v>73</v>
      </c>
      <c r="L3126">
        <v>45</v>
      </c>
      <c r="M3126">
        <v>33</v>
      </c>
      <c r="N3126">
        <v>1</v>
      </c>
      <c r="O3126">
        <v>1</v>
      </c>
      <c r="P3126">
        <v>22.844184030000001</v>
      </c>
      <c r="Q3126">
        <v>1869</v>
      </c>
      <c r="R3126">
        <v>1970000</v>
      </c>
      <c r="S3126">
        <v>1918878</v>
      </c>
      <c r="T3126">
        <v>0.97404974619289297</v>
      </c>
      <c r="U3126">
        <v>1</v>
      </c>
    </row>
    <row r="3127" spans="1:21" x14ac:dyDescent="0.4">
      <c r="A3127">
        <v>3125</v>
      </c>
      <c r="B3127" t="s">
        <v>12075</v>
      </c>
      <c r="C3127" s="1">
        <v>44713</v>
      </c>
      <c r="D3127" t="s">
        <v>5312</v>
      </c>
      <c r="E3127" t="s">
        <v>5313</v>
      </c>
      <c r="F3127">
        <v>10</v>
      </c>
      <c r="G3127">
        <v>20</v>
      </c>
      <c r="H3127">
        <v>20</v>
      </c>
      <c r="I3127">
        <v>20</v>
      </c>
      <c r="J3127">
        <v>30</v>
      </c>
      <c r="K3127">
        <v>31</v>
      </c>
      <c r="L3127">
        <v>30</v>
      </c>
      <c r="M3127">
        <v>13</v>
      </c>
      <c r="N3127">
        <v>1</v>
      </c>
      <c r="O3127">
        <v>1</v>
      </c>
      <c r="P3127">
        <v>17.930881079999999</v>
      </c>
      <c r="Q3127">
        <v>1230</v>
      </c>
      <c r="R3127">
        <v>1970000</v>
      </c>
      <c r="S3127">
        <v>1079501</v>
      </c>
      <c r="T3127">
        <v>0.54797005076142102</v>
      </c>
      <c r="U3127">
        <v>1</v>
      </c>
    </row>
    <row r="3128" spans="1:21" x14ac:dyDescent="0.4">
      <c r="A3128">
        <v>3126</v>
      </c>
      <c r="B3128" t="s">
        <v>12075</v>
      </c>
      <c r="C3128" s="1">
        <v>44713</v>
      </c>
      <c r="D3128" t="s">
        <v>5314</v>
      </c>
      <c r="E3128" t="s">
        <v>5315</v>
      </c>
      <c r="F3128">
        <v>10</v>
      </c>
      <c r="G3128">
        <v>20</v>
      </c>
      <c r="H3128">
        <v>10</v>
      </c>
      <c r="I3128">
        <v>10</v>
      </c>
      <c r="J3128">
        <v>10</v>
      </c>
      <c r="K3128">
        <v>40</v>
      </c>
      <c r="L3128">
        <v>51</v>
      </c>
      <c r="M3128">
        <v>74</v>
      </c>
      <c r="N3128">
        <v>1</v>
      </c>
      <c r="O3128">
        <v>1</v>
      </c>
      <c r="P3128">
        <v>22.551974829999999</v>
      </c>
      <c r="Q3128">
        <v>1500</v>
      </c>
      <c r="R3128">
        <v>1970000</v>
      </c>
      <c r="S3128">
        <v>3020741</v>
      </c>
      <c r="T3128">
        <v>1.5333710659898401</v>
      </c>
      <c r="U3128">
        <v>2</v>
      </c>
    </row>
    <row r="3129" spans="1:21" x14ac:dyDescent="0.4">
      <c r="A3129">
        <v>3127</v>
      </c>
      <c r="B3129" t="s">
        <v>12075</v>
      </c>
      <c r="C3129" s="1">
        <v>44713</v>
      </c>
      <c r="D3129" t="s">
        <v>5316</v>
      </c>
      <c r="E3129" t="s">
        <v>5317</v>
      </c>
      <c r="F3129">
        <v>20</v>
      </c>
      <c r="G3129">
        <v>20</v>
      </c>
      <c r="H3129">
        <v>20</v>
      </c>
      <c r="I3129">
        <v>10</v>
      </c>
      <c r="J3129">
        <v>30</v>
      </c>
      <c r="K3129">
        <v>23</v>
      </c>
      <c r="L3129">
        <v>23</v>
      </c>
      <c r="M3129">
        <v>21</v>
      </c>
      <c r="N3129">
        <v>1</v>
      </c>
      <c r="O3129">
        <v>1</v>
      </c>
      <c r="P3129">
        <v>21.89659288</v>
      </c>
      <c r="Q3129">
        <v>1956</v>
      </c>
      <c r="R3129">
        <v>1970000</v>
      </c>
      <c r="S3129">
        <v>4855576</v>
      </c>
      <c r="T3129">
        <v>2.4647593908629402</v>
      </c>
      <c r="U3129">
        <v>2</v>
      </c>
    </row>
    <row r="3130" spans="1:21" x14ac:dyDescent="0.4">
      <c r="A3130">
        <v>3128</v>
      </c>
      <c r="B3130" t="s">
        <v>12075</v>
      </c>
      <c r="C3130" s="1">
        <v>44713</v>
      </c>
      <c r="D3130" t="s">
        <v>5318</v>
      </c>
      <c r="E3130" t="s">
        <v>5319</v>
      </c>
      <c r="F3130">
        <v>10</v>
      </c>
      <c r="G3130">
        <v>10</v>
      </c>
      <c r="H3130">
        <v>20</v>
      </c>
      <c r="I3130">
        <v>10</v>
      </c>
      <c r="J3130">
        <v>10</v>
      </c>
      <c r="K3130">
        <v>159</v>
      </c>
      <c r="L3130">
        <v>157</v>
      </c>
      <c r="M3130">
        <v>150</v>
      </c>
      <c r="N3130">
        <v>1</v>
      </c>
      <c r="O3130">
        <v>1</v>
      </c>
      <c r="P3130">
        <v>11.97374132</v>
      </c>
      <c r="Q3130">
        <v>1201</v>
      </c>
      <c r="R3130">
        <v>1970000</v>
      </c>
      <c r="S3130">
        <v>800933</v>
      </c>
      <c r="T3130">
        <v>0.40656497461928898</v>
      </c>
      <c r="U3130">
        <v>1</v>
      </c>
    </row>
    <row r="3131" spans="1:21" x14ac:dyDescent="0.4">
      <c r="A3131">
        <v>3129</v>
      </c>
      <c r="B3131" t="s">
        <v>12075</v>
      </c>
      <c r="C3131" s="1">
        <v>44682</v>
      </c>
      <c r="D3131" t="s">
        <v>5320</v>
      </c>
      <c r="E3131" t="s">
        <v>5321</v>
      </c>
      <c r="F3131">
        <v>20</v>
      </c>
      <c r="G3131">
        <v>10</v>
      </c>
      <c r="H3131">
        <v>30</v>
      </c>
      <c r="I3131">
        <v>20</v>
      </c>
      <c r="J3131">
        <v>20</v>
      </c>
      <c r="K3131">
        <v>53</v>
      </c>
      <c r="L3131">
        <v>54</v>
      </c>
      <c r="M3131">
        <v>59</v>
      </c>
      <c r="N3131">
        <v>1</v>
      </c>
      <c r="O3131">
        <v>2</v>
      </c>
      <c r="P3131">
        <v>22.774739579999999</v>
      </c>
      <c r="Q3131">
        <v>1206</v>
      </c>
      <c r="R3131">
        <v>1940000</v>
      </c>
      <c r="S3131">
        <v>548386</v>
      </c>
      <c r="T3131">
        <v>0.28267319587628797</v>
      </c>
      <c r="U3131">
        <v>0</v>
      </c>
    </row>
    <row r="3132" spans="1:21" x14ac:dyDescent="0.4">
      <c r="A3132">
        <v>3130</v>
      </c>
      <c r="B3132" t="s">
        <v>12075</v>
      </c>
      <c r="C3132" s="1">
        <v>44682</v>
      </c>
      <c r="D3132" t="s">
        <v>5322</v>
      </c>
      <c r="E3132" t="s">
        <v>5323</v>
      </c>
      <c r="F3132">
        <v>10</v>
      </c>
      <c r="G3132">
        <v>20</v>
      </c>
      <c r="H3132">
        <v>10</v>
      </c>
      <c r="I3132">
        <v>20</v>
      </c>
      <c r="J3132">
        <v>20</v>
      </c>
      <c r="K3132">
        <v>173</v>
      </c>
      <c r="L3132">
        <v>160</v>
      </c>
      <c r="M3132">
        <v>162</v>
      </c>
      <c r="N3132">
        <v>1</v>
      </c>
      <c r="O3132">
        <v>2</v>
      </c>
      <c r="P3132">
        <v>23.09971788</v>
      </c>
      <c r="Q3132">
        <v>1206</v>
      </c>
      <c r="R3132">
        <v>1940000</v>
      </c>
      <c r="S3132">
        <v>1648357</v>
      </c>
      <c r="T3132">
        <v>0.84966855670103003</v>
      </c>
      <c r="U3132">
        <v>1</v>
      </c>
    </row>
    <row r="3133" spans="1:21" x14ac:dyDescent="0.4">
      <c r="A3133">
        <v>3131</v>
      </c>
      <c r="B3133" t="s">
        <v>12075</v>
      </c>
      <c r="C3133" s="1">
        <v>44682</v>
      </c>
      <c r="D3133" t="s">
        <v>5324</v>
      </c>
      <c r="E3133" t="s">
        <v>5325</v>
      </c>
      <c r="F3133">
        <v>20</v>
      </c>
      <c r="G3133">
        <v>20</v>
      </c>
      <c r="H3133">
        <v>20</v>
      </c>
      <c r="I3133">
        <v>20</v>
      </c>
      <c r="J3133">
        <v>20</v>
      </c>
      <c r="K3133">
        <v>54</v>
      </c>
      <c r="L3133">
        <v>49</v>
      </c>
      <c r="M3133">
        <v>48</v>
      </c>
      <c r="N3133">
        <v>1</v>
      </c>
      <c r="O3133">
        <v>1</v>
      </c>
      <c r="P3133">
        <v>21.443793400000001</v>
      </c>
      <c r="Q3133">
        <v>1502</v>
      </c>
      <c r="R3133">
        <v>1940000</v>
      </c>
      <c r="S3133">
        <v>1209329</v>
      </c>
      <c r="T3133">
        <v>0.62336546391752501</v>
      </c>
      <c r="U3133">
        <v>1</v>
      </c>
    </row>
    <row r="3134" spans="1:21" x14ac:dyDescent="0.4">
      <c r="A3134">
        <v>3132</v>
      </c>
      <c r="B3134" t="s">
        <v>12075</v>
      </c>
      <c r="C3134" s="1">
        <v>44682</v>
      </c>
      <c r="D3134" t="s">
        <v>5326</v>
      </c>
      <c r="E3134" t="s">
        <v>5327</v>
      </c>
      <c r="F3134">
        <v>10</v>
      </c>
      <c r="G3134">
        <v>10</v>
      </c>
      <c r="H3134">
        <v>10</v>
      </c>
      <c r="I3134">
        <v>10</v>
      </c>
      <c r="J3134">
        <v>10</v>
      </c>
      <c r="K3134">
        <v>244</v>
      </c>
      <c r="L3134">
        <v>248</v>
      </c>
      <c r="M3134">
        <v>246</v>
      </c>
      <c r="N3134">
        <v>1</v>
      </c>
      <c r="O3134">
        <v>2</v>
      </c>
      <c r="P3134">
        <v>19.500651040000001</v>
      </c>
      <c r="Q3134">
        <v>560</v>
      </c>
      <c r="R3134">
        <v>1940000</v>
      </c>
      <c r="S3134">
        <v>1053647</v>
      </c>
      <c r="T3134">
        <v>0.54311701030927795</v>
      </c>
      <c r="U3134">
        <v>1</v>
      </c>
    </row>
    <row r="3135" spans="1:21" x14ac:dyDescent="0.4">
      <c r="A3135">
        <v>3133</v>
      </c>
      <c r="B3135" t="s">
        <v>12075</v>
      </c>
      <c r="C3135" s="1">
        <v>44682</v>
      </c>
      <c r="D3135" t="s">
        <v>5328</v>
      </c>
      <c r="E3135" t="s">
        <v>5329</v>
      </c>
      <c r="F3135">
        <v>20</v>
      </c>
      <c r="G3135">
        <v>20</v>
      </c>
      <c r="H3135">
        <v>20</v>
      </c>
      <c r="I3135">
        <v>20</v>
      </c>
      <c r="J3135">
        <v>30</v>
      </c>
      <c r="K3135">
        <v>49</v>
      </c>
      <c r="L3135">
        <v>51</v>
      </c>
      <c r="M3135">
        <v>51</v>
      </c>
      <c r="N3135">
        <v>1</v>
      </c>
      <c r="O3135">
        <v>1</v>
      </c>
      <c r="P3135">
        <v>14.13107639</v>
      </c>
      <c r="Q3135">
        <v>2577</v>
      </c>
      <c r="R3135">
        <v>1940000</v>
      </c>
      <c r="S3135">
        <v>2508198</v>
      </c>
      <c r="T3135">
        <v>1.2928855670103001</v>
      </c>
      <c r="U3135">
        <v>2</v>
      </c>
    </row>
    <row r="3136" spans="1:21" x14ac:dyDescent="0.4">
      <c r="A3136">
        <v>3134</v>
      </c>
      <c r="B3136" t="s">
        <v>12075</v>
      </c>
      <c r="C3136" s="1">
        <v>44682</v>
      </c>
      <c r="D3136" t="s">
        <v>5330</v>
      </c>
      <c r="E3136" t="s">
        <v>5331</v>
      </c>
      <c r="F3136">
        <v>10</v>
      </c>
      <c r="G3136">
        <v>10</v>
      </c>
      <c r="H3136">
        <v>10</v>
      </c>
      <c r="I3136">
        <v>10</v>
      </c>
      <c r="J3136">
        <v>20</v>
      </c>
      <c r="K3136">
        <v>22</v>
      </c>
      <c r="L3136">
        <v>26</v>
      </c>
      <c r="M3136">
        <v>32</v>
      </c>
      <c r="N3136">
        <v>1</v>
      </c>
      <c r="O3136">
        <v>1</v>
      </c>
      <c r="P3136">
        <v>15.606662330000001</v>
      </c>
      <c r="Q3136">
        <v>1201</v>
      </c>
      <c r="R3136">
        <v>1940000</v>
      </c>
      <c r="S3136">
        <v>2264696</v>
      </c>
      <c r="T3136">
        <v>1.1673690721649399</v>
      </c>
      <c r="U3136">
        <v>2</v>
      </c>
    </row>
    <row r="3137" spans="1:21" x14ac:dyDescent="0.4">
      <c r="A3137">
        <v>3135</v>
      </c>
      <c r="B3137" t="s">
        <v>12075</v>
      </c>
      <c r="C3137" s="1">
        <v>44682</v>
      </c>
      <c r="D3137" t="s">
        <v>5332</v>
      </c>
      <c r="E3137" t="s">
        <v>5333</v>
      </c>
      <c r="F3137">
        <v>10</v>
      </c>
      <c r="G3137">
        <v>20</v>
      </c>
      <c r="H3137">
        <v>20</v>
      </c>
      <c r="I3137">
        <v>20</v>
      </c>
      <c r="J3137">
        <v>20</v>
      </c>
      <c r="K3137">
        <v>10</v>
      </c>
      <c r="L3137">
        <v>18</v>
      </c>
      <c r="M3137">
        <v>25</v>
      </c>
      <c r="N3137">
        <v>1</v>
      </c>
      <c r="O3137">
        <v>1</v>
      </c>
      <c r="P3137">
        <v>19.763020829999999</v>
      </c>
      <c r="Q3137">
        <v>1346</v>
      </c>
      <c r="R3137">
        <v>1940000</v>
      </c>
      <c r="S3137">
        <v>603608</v>
      </c>
      <c r="T3137">
        <v>0.311138144329896</v>
      </c>
      <c r="U3137">
        <v>0</v>
      </c>
    </row>
    <row r="3138" spans="1:21" x14ac:dyDescent="0.4">
      <c r="A3138">
        <v>3136</v>
      </c>
      <c r="B3138" t="s">
        <v>12075</v>
      </c>
      <c r="C3138" s="1">
        <v>44682</v>
      </c>
      <c r="D3138" t="s">
        <v>5334</v>
      </c>
      <c r="E3138" t="s">
        <v>5335</v>
      </c>
      <c r="F3138">
        <v>10</v>
      </c>
      <c r="G3138">
        <v>20</v>
      </c>
      <c r="H3138">
        <v>20</v>
      </c>
      <c r="I3138">
        <v>20</v>
      </c>
      <c r="J3138">
        <v>20</v>
      </c>
      <c r="K3138">
        <v>21</v>
      </c>
      <c r="L3138">
        <v>26</v>
      </c>
      <c r="M3138">
        <v>28</v>
      </c>
      <c r="N3138">
        <v>2</v>
      </c>
      <c r="O3138">
        <v>2</v>
      </c>
      <c r="P3138">
        <v>13.09950087</v>
      </c>
      <c r="Q3138">
        <v>2478</v>
      </c>
      <c r="R3138">
        <v>1940000</v>
      </c>
      <c r="S3138">
        <v>2832138</v>
      </c>
      <c r="T3138">
        <v>1.4598649484535999</v>
      </c>
      <c r="U3138">
        <v>2</v>
      </c>
    </row>
    <row r="3139" spans="1:21" x14ac:dyDescent="0.4">
      <c r="A3139">
        <v>3137</v>
      </c>
      <c r="B3139" t="s">
        <v>12075</v>
      </c>
      <c r="C3139" s="1">
        <v>44682</v>
      </c>
      <c r="D3139" t="s">
        <v>5336</v>
      </c>
      <c r="E3139" t="s">
        <v>5337</v>
      </c>
      <c r="F3139">
        <v>20</v>
      </c>
      <c r="G3139">
        <v>10</v>
      </c>
      <c r="H3139">
        <v>20</v>
      </c>
      <c r="I3139">
        <v>10</v>
      </c>
      <c r="J3139">
        <v>20</v>
      </c>
      <c r="K3139">
        <v>243</v>
      </c>
      <c r="L3139">
        <v>239</v>
      </c>
      <c r="M3139">
        <v>229</v>
      </c>
      <c r="N3139">
        <v>1</v>
      </c>
      <c r="O3139">
        <v>2</v>
      </c>
      <c r="P3139">
        <v>15.40147569</v>
      </c>
      <c r="Q3139">
        <v>2543</v>
      </c>
      <c r="R3139">
        <v>1940000</v>
      </c>
      <c r="S3139">
        <v>3211414</v>
      </c>
      <c r="T3139">
        <v>1.6553680412371099</v>
      </c>
      <c r="U3139">
        <v>2</v>
      </c>
    </row>
    <row r="3140" spans="1:21" x14ac:dyDescent="0.4">
      <c r="A3140">
        <v>3138</v>
      </c>
      <c r="B3140" t="s">
        <v>12075</v>
      </c>
      <c r="C3140" s="1">
        <v>44652</v>
      </c>
      <c r="D3140" t="s">
        <v>5338</v>
      </c>
      <c r="E3140" t="s">
        <v>5339</v>
      </c>
      <c r="F3140">
        <v>20</v>
      </c>
      <c r="G3140">
        <v>20</v>
      </c>
      <c r="H3140">
        <v>10</v>
      </c>
      <c r="I3140">
        <v>20</v>
      </c>
      <c r="J3140">
        <v>20</v>
      </c>
      <c r="K3140">
        <v>32</v>
      </c>
      <c r="L3140">
        <v>30</v>
      </c>
      <c r="M3140">
        <v>23</v>
      </c>
      <c r="N3140">
        <v>0</v>
      </c>
      <c r="O3140">
        <v>1</v>
      </c>
      <c r="P3140">
        <v>8.2621527780000008</v>
      </c>
      <c r="Q3140">
        <v>1596</v>
      </c>
      <c r="R3140">
        <v>1910000</v>
      </c>
      <c r="S3140">
        <v>815721</v>
      </c>
      <c r="T3140">
        <v>0.42707905759162301</v>
      </c>
      <c r="U3140">
        <v>1</v>
      </c>
    </row>
    <row r="3141" spans="1:21" x14ac:dyDescent="0.4">
      <c r="A3141">
        <v>3139</v>
      </c>
      <c r="B3141" t="s">
        <v>12075</v>
      </c>
      <c r="C3141" s="1">
        <v>44652</v>
      </c>
      <c r="D3141" t="s">
        <v>5340</v>
      </c>
      <c r="E3141" t="s">
        <v>5341</v>
      </c>
      <c r="F3141">
        <v>10</v>
      </c>
      <c r="G3141">
        <v>20</v>
      </c>
      <c r="H3141">
        <v>40</v>
      </c>
      <c r="I3141">
        <v>20</v>
      </c>
      <c r="J3141">
        <v>20</v>
      </c>
      <c r="K3141">
        <v>13</v>
      </c>
      <c r="L3141">
        <v>21</v>
      </c>
      <c r="M3141">
        <v>37</v>
      </c>
      <c r="N3141">
        <v>1</v>
      </c>
      <c r="O3141">
        <v>2</v>
      </c>
      <c r="P3141">
        <v>19.851888020000001</v>
      </c>
      <c r="Q3141">
        <v>1202</v>
      </c>
      <c r="R3141">
        <v>1910000</v>
      </c>
      <c r="S3141">
        <v>1328716</v>
      </c>
      <c r="T3141">
        <v>0.69566282722512995</v>
      </c>
      <c r="U3141">
        <v>1</v>
      </c>
    </row>
    <row r="3142" spans="1:21" x14ac:dyDescent="0.4">
      <c r="A3142">
        <v>3140</v>
      </c>
      <c r="B3142" t="s">
        <v>12075</v>
      </c>
      <c r="C3142" s="1">
        <v>44652</v>
      </c>
      <c r="D3142" t="s">
        <v>5342</v>
      </c>
      <c r="E3142" t="s">
        <v>5343</v>
      </c>
      <c r="F3142">
        <v>20</v>
      </c>
      <c r="G3142">
        <v>10</v>
      </c>
      <c r="H3142">
        <v>10</v>
      </c>
      <c r="I3142">
        <v>20</v>
      </c>
      <c r="J3142">
        <v>40</v>
      </c>
      <c r="K3142">
        <v>239</v>
      </c>
      <c r="L3142">
        <v>240</v>
      </c>
      <c r="M3142">
        <v>236</v>
      </c>
      <c r="N3142">
        <v>1</v>
      </c>
      <c r="O3142">
        <v>2</v>
      </c>
      <c r="P3142">
        <v>17.80848524</v>
      </c>
      <c r="Q3142">
        <v>1854</v>
      </c>
      <c r="R3142">
        <v>1910000</v>
      </c>
      <c r="S3142">
        <v>3432348</v>
      </c>
      <c r="T3142">
        <v>1.7970408376963301</v>
      </c>
      <c r="U3142">
        <v>2</v>
      </c>
    </row>
    <row r="3143" spans="1:21" x14ac:dyDescent="0.4">
      <c r="A3143">
        <v>3141</v>
      </c>
      <c r="B3143" t="s">
        <v>12075</v>
      </c>
      <c r="C3143" s="1">
        <v>44652</v>
      </c>
      <c r="D3143" t="s">
        <v>5344</v>
      </c>
      <c r="E3143" t="s">
        <v>5345</v>
      </c>
      <c r="F3143">
        <v>10</v>
      </c>
      <c r="G3143">
        <v>20</v>
      </c>
      <c r="H3143">
        <v>20</v>
      </c>
      <c r="I3143">
        <v>10</v>
      </c>
      <c r="J3143">
        <v>10</v>
      </c>
      <c r="K3143">
        <v>95</v>
      </c>
      <c r="L3143">
        <v>125</v>
      </c>
      <c r="M3143">
        <v>88</v>
      </c>
      <c r="N3143">
        <v>2</v>
      </c>
      <c r="O3143">
        <v>1</v>
      </c>
      <c r="P3143">
        <v>19.60329861</v>
      </c>
      <c r="Q3143">
        <v>1781</v>
      </c>
      <c r="R3143">
        <v>1910000</v>
      </c>
      <c r="S3143">
        <v>1636488</v>
      </c>
      <c r="T3143">
        <v>0.85680000000000001</v>
      </c>
      <c r="U3143">
        <v>1</v>
      </c>
    </row>
    <row r="3144" spans="1:21" x14ac:dyDescent="0.4">
      <c r="A3144">
        <v>3142</v>
      </c>
      <c r="B3144" t="s">
        <v>12075</v>
      </c>
      <c r="C3144" s="1">
        <v>44652</v>
      </c>
      <c r="D3144" t="s">
        <v>5346</v>
      </c>
      <c r="E3144" t="s">
        <v>5347</v>
      </c>
      <c r="F3144">
        <v>10</v>
      </c>
      <c r="G3144">
        <v>10</v>
      </c>
      <c r="H3144">
        <v>40</v>
      </c>
      <c r="I3144">
        <v>20</v>
      </c>
      <c r="J3144">
        <v>10</v>
      </c>
      <c r="K3144">
        <v>250</v>
      </c>
      <c r="L3144">
        <v>250</v>
      </c>
      <c r="M3144">
        <v>228</v>
      </c>
      <c r="N3144">
        <v>0</v>
      </c>
      <c r="O3144">
        <v>1</v>
      </c>
      <c r="P3144">
        <v>22.455620660000001</v>
      </c>
      <c r="Q3144">
        <v>2701</v>
      </c>
      <c r="R3144">
        <v>1910000</v>
      </c>
      <c r="S3144">
        <v>1680190</v>
      </c>
      <c r="T3144">
        <v>0.87968062827225102</v>
      </c>
      <c r="U3144">
        <v>1</v>
      </c>
    </row>
    <row r="3145" spans="1:21" x14ac:dyDescent="0.4">
      <c r="A3145">
        <v>3143</v>
      </c>
      <c r="B3145" t="s">
        <v>12075</v>
      </c>
      <c r="C3145" s="1">
        <v>44652</v>
      </c>
      <c r="D3145" t="s">
        <v>5348</v>
      </c>
      <c r="E3145" t="s">
        <v>5349</v>
      </c>
      <c r="F3145">
        <v>20</v>
      </c>
      <c r="G3145">
        <v>10</v>
      </c>
      <c r="H3145">
        <v>40</v>
      </c>
      <c r="I3145">
        <v>20</v>
      </c>
      <c r="J3145">
        <v>20</v>
      </c>
      <c r="K3145">
        <v>53</v>
      </c>
      <c r="L3145">
        <v>52</v>
      </c>
      <c r="M3145">
        <v>53</v>
      </c>
      <c r="N3145">
        <v>2</v>
      </c>
      <c r="O3145">
        <v>1</v>
      </c>
      <c r="P3145">
        <v>22.62912326</v>
      </c>
      <c r="Q3145">
        <v>1740</v>
      </c>
      <c r="R3145">
        <v>1910000</v>
      </c>
      <c r="S3145">
        <v>4859423</v>
      </c>
      <c r="T3145">
        <v>2.5442005235602001</v>
      </c>
      <c r="U3145">
        <v>2</v>
      </c>
    </row>
    <row r="3146" spans="1:21" x14ac:dyDescent="0.4">
      <c r="A3146">
        <v>3144</v>
      </c>
      <c r="B3146" t="s">
        <v>12075</v>
      </c>
      <c r="C3146" s="1">
        <v>44652</v>
      </c>
      <c r="D3146" t="s">
        <v>5350</v>
      </c>
      <c r="E3146" t="s">
        <v>5351</v>
      </c>
      <c r="F3146">
        <v>10</v>
      </c>
      <c r="G3146">
        <v>10</v>
      </c>
      <c r="H3146">
        <v>20</v>
      </c>
      <c r="I3146">
        <v>10</v>
      </c>
      <c r="J3146">
        <v>10</v>
      </c>
      <c r="K3146">
        <v>6</v>
      </c>
      <c r="L3146">
        <v>27</v>
      </c>
      <c r="M3146">
        <v>47</v>
      </c>
      <c r="N3146">
        <v>2</v>
      </c>
      <c r="O3146">
        <v>1</v>
      </c>
      <c r="P3146">
        <v>17.40429688</v>
      </c>
      <c r="Q3146">
        <v>1890</v>
      </c>
      <c r="R3146">
        <v>1910000</v>
      </c>
      <c r="S3146">
        <v>4375022</v>
      </c>
      <c r="T3146">
        <v>2.2905874345549702</v>
      </c>
      <c r="U3146">
        <v>2</v>
      </c>
    </row>
    <row r="3147" spans="1:21" x14ac:dyDescent="0.4">
      <c r="A3147">
        <v>3145</v>
      </c>
      <c r="B3147" t="s">
        <v>12075</v>
      </c>
      <c r="C3147" s="1">
        <v>44652</v>
      </c>
      <c r="D3147" t="s">
        <v>5352</v>
      </c>
      <c r="E3147" t="s">
        <v>5353</v>
      </c>
      <c r="F3147">
        <v>10</v>
      </c>
      <c r="G3147">
        <v>10</v>
      </c>
      <c r="H3147">
        <v>20</v>
      </c>
      <c r="I3147">
        <v>20</v>
      </c>
      <c r="J3147">
        <v>10</v>
      </c>
      <c r="K3147">
        <v>150</v>
      </c>
      <c r="L3147">
        <v>152</v>
      </c>
      <c r="M3147">
        <v>154</v>
      </c>
      <c r="N3147">
        <v>2</v>
      </c>
      <c r="O3147">
        <v>1</v>
      </c>
      <c r="P3147">
        <v>14.87022569</v>
      </c>
      <c r="Q3147">
        <v>1204</v>
      </c>
      <c r="R3147">
        <v>1910000</v>
      </c>
      <c r="S3147">
        <v>3477445</v>
      </c>
      <c r="T3147">
        <v>1.8206518324607299</v>
      </c>
      <c r="U3147">
        <v>2</v>
      </c>
    </row>
    <row r="3148" spans="1:21" x14ac:dyDescent="0.4">
      <c r="A3148">
        <v>3146</v>
      </c>
      <c r="B3148" t="s">
        <v>12075</v>
      </c>
      <c r="C3148" s="1">
        <v>44652</v>
      </c>
      <c r="D3148" t="s">
        <v>5354</v>
      </c>
      <c r="E3148" t="s">
        <v>5355</v>
      </c>
      <c r="F3148">
        <v>20</v>
      </c>
      <c r="G3148">
        <v>10</v>
      </c>
      <c r="H3148">
        <v>30</v>
      </c>
      <c r="I3148">
        <v>20</v>
      </c>
      <c r="J3148">
        <v>20</v>
      </c>
      <c r="K3148">
        <v>17</v>
      </c>
      <c r="L3148">
        <v>20</v>
      </c>
      <c r="M3148">
        <v>21</v>
      </c>
      <c r="N3148">
        <v>1</v>
      </c>
      <c r="O3148">
        <v>1</v>
      </c>
      <c r="P3148">
        <v>21.466145829999999</v>
      </c>
      <c r="Q3148">
        <v>1826</v>
      </c>
      <c r="R3148">
        <v>1910000</v>
      </c>
      <c r="S3148">
        <v>5947137</v>
      </c>
      <c r="T3148">
        <v>3.1136842931937099</v>
      </c>
      <c r="U3148">
        <v>2</v>
      </c>
    </row>
    <row r="3149" spans="1:21" x14ac:dyDescent="0.4">
      <c r="A3149">
        <v>3147</v>
      </c>
      <c r="B3149" t="s">
        <v>12075</v>
      </c>
      <c r="C3149" s="1">
        <v>44652</v>
      </c>
      <c r="D3149" t="s">
        <v>5356</v>
      </c>
      <c r="E3149" t="s">
        <v>5357</v>
      </c>
      <c r="F3149">
        <v>10</v>
      </c>
      <c r="G3149">
        <v>20</v>
      </c>
      <c r="H3149">
        <v>40</v>
      </c>
      <c r="I3149">
        <v>10</v>
      </c>
      <c r="J3149">
        <v>10</v>
      </c>
      <c r="K3149">
        <v>19</v>
      </c>
      <c r="L3149">
        <v>25</v>
      </c>
      <c r="M3149">
        <v>23</v>
      </c>
      <c r="N3149">
        <v>2</v>
      </c>
      <c r="O3149">
        <v>1</v>
      </c>
      <c r="P3149">
        <v>12.10460069</v>
      </c>
      <c r="Q3149">
        <v>1931</v>
      </c>
      <c r="R3149">
        <v>1910000</v>
      </c>
      <c r="S3149">
        <v>3408280</v>
      </c>
      <c r="T3149">
        <v>1.78443979057591</v>
      </c>
      <c r="U3149">
        <v>2</v>
      </c>
    </row>
    <row r="3150" spans="1:21" x14ac:dyDescent="0.4">
      <c r="A3150">
        <v>3148</v>
      </c>
      <c r="B3150" t="s">
        <v>12075</v>
      </c>
      <c r="C3150" s="1">
        <v>44652</v>
      </c>
      <c r="D3150" t="s">
        <v>5358</v>
      </c>
      <c r="E3150" t="s">
        <v>5359</v>
      </c>
      <c r="F3150">
        <v>20</v>
      </c>
      <c r="G3150">
        <v>20</v>
      </c>
      <c r="H3150">
        <v>30</v>
      </c>
      <c r="I3150">
        <v>20</v>
      </c>
      <c r="J3150">
        <v>20</v>
      </c>
      <c r="K3150">
        <v>57</v>
      </c>
      <c r="L3150">
        <v>48</v>
      </c>
      <c r="M3150">
        <v>47</v>
      </c>
      <c r="N3150">
        <v>1</v>
      </c>
      <c r="O3150">
        <v>1</v>
      </c>
      <c r="P3150">
        <v>19.02517361</v>
      </c>
      <c r="Q3150">
        <v>4024</v>
      </c>
      <c r="R3150">
        <v>1910000</v>
      </c>
      <c r="S3150">
        <v>684339</v>
      </c>
      <c r="T3150">
        <v>0.35829267015706801</v>
      </c>
      <c r="U3150">
        <v>0</v>
      </c>
    </row>
    <row r="3151" spans="1:21" x14ac:dyDescent="0.4">
      <c r="A3151">
        <v>3149</v>
      </c>
      <c r="B3151" t="s">
        <v>12075</v>
      </c>
      <c r="C3151" s="1">
        <v>44652</v>
      </c>
      <c r="D3151" t="s">
        <v>5360</v>
      </c>
      <c r="E3151" t="s">
        <v>5361</v>
      </c>
      <c r="F3151">
        <v>10</v>
      </c>
      <c r="G3151">
        <v>20</v>
      </c>
      <c r="H3151">
        <v>20</v>
      </c>
      <c r="I3151">
        <v>20</v>
      </c>
      <c r="J3151">
        <v>20</v>
      </c>
      <c r="K3151">
        <v>52</v>
      </c>
      <c r="L3151">
        <v>54</v>
      </c>
      <c r="M3151">
        <v>52</v>
      </c>
      <c r="N3151">
        <v>0</v>
      </c>
      <c r="O3151">
        <v>1</v>
      </c>
      <c r="P3151">
        <v>4.7361111109999996</v>
      </c>
      <c r="Q3151">
        <v>1183</v>
      </c>
      <c r="R3151">
        <v>1910000</v>
      </c>
      <c r="S3151">
        <v>635492</v>
      </c>
      <c r="T3151">
        <v>0.33271832460732897</v>
      </c>
      <c r="U3151">
        <v>0</v>
      </c>
    </row>
    <row r="3152" spans="1:21" x14ac:dyDescent="0.4">
      <c r="A3152">
        <v>3150</v>
      </c>
      <c r="B3152" t="s">
        <v>12075</v>
      </c>
      <c r="C3152" s="1">
        <v>44621</v>
      </c>
      <c r="D3152" t="s">
        <v>5362</v>
      </c>
      <c r="E3152" t="s">
        <v>5363</v>
      </c>
      <c r="F3152">
        <v>10</v>
      </c>
      <c r="G3152">
        <v>10</v>
      </c>
      <c r="H3152">
        <v>20</v>
      </c>
      <c r="I3152">
        <v>20</v>
      </c>
      <c r="J3152">
        <v>10</v>
      </c>
      <c r="K3152">
        <v>228</v>
      </c>
      <c r="L3152">
        <v>242</v>
      </c>
      <c r="M3152">
        <v>236</v>
      </c>
      <c r="N3152">
        <v>2</v>
      </c>
      <c r="O3152">
        <v>1</v>
      </c>
      <c r="P3152">
        <v>15.4406467</v>
      </c>
      <c r="Q3152">
        <v>1571</v>
      </c>
      <c r="R3152">
        <v>1880000</v>
      </c>
      <c r="S3152">
        <v>993756</v>
      </c>
      <c r="T3152">
        <v>0.52859361702127605</v>
      </c>
      <c r="U3152">
        <v>1</v>
      </c>
    </row>
    <row r="3153" spans="1:21" x14ac:dyDescent="0.4">
      <c r="A3153">
        <v>3151</v>
      </c>
      <c r="B3153" t="s">
        <v>12075</v>
      </c>
      <c r="C3153" s="1">
        <v>44621</v>
      </c>
      <c r="D3153" t="s">
        <v>5364</v>
      </c>
      <c r="E3153" t="s">
        <v>5365</v>
      </c>
      <c r="F3153">
        <v>20</v>
      </c>
      <c r="G3153">
        <v>20</v>
      </c>
      <c r="H3153">
        <v>20</v>
      </c>
      <c r="I3153">
        <v>20</v>
      </c>
      <c r="J3153">
        <v>30</v>
      </c>
      <c r="K3153">
        <v>28</v>
      </c>
      <c r="L3153">
        <v>25</v>
      </c>
      <c r="M3153">
        <v>29</v>
      </c>
      <c r="N3153">
        <v>0</v>
      </c>
      <c r="O3153">
        <v>1</v>
      </c>
      <c r="P3153">
        <v>10.82226563</v>
      </c>
      <c r="Q3153">
        <v>1191</v>
      </c>
      <c r="R3153">
        <v>1880000</v>
      </c>
      <c r="S3153">
        <v>1011633</v>
      </c>
      <c r="T3153">
        <v>0.53810265957446801</v>
      </c>
      <c r="U3153">
        <v>1</v>
      </c>
    </row>
    <row r="3154" spans="1:21" x14ac:dyDescent="0.4">
      <c r="A3154">
        <v>3152</v>
      </c>
      <c r="B3154" t="s">
        <v>12075</v>
      </c>
      <c r="C3154" s="1">
        <v>44621</v>
      </c>
      <c r="D3154" t="s">
        <v>5366</v>
      </c>
      <c r="E3154" t="s">
        <v>5367</v>
      </c>
      <c r="F3154">
        <v>20</v>
      </c>
      <c r="G3154">
        <v>20</v>
      </c>
      <c r="H3154">
        <v>40</v>
      </c>
      <c r="I3154">
        <v>10</v>
      </c>
      <c r="J3154">
        <v>30</v>
      </c>
      <c r="K3154">
        <v>245</v>
      </c>
      <c r="L3154">
        <v>241</v>
      </c>
      <c r="M3154">
        <v>239</v>
      </c>
      <c r="N3154">
        <v>1</v>
      </c>
      <c r="O3154">
        <v>1</v>
      </c>
      <c r="P3154">
        <v>8.2963324650000008</v>
      </c>
      <c r="Q3154">
        <v>1438</v>
      </c>
      <c r="R3154">
        <v>1880000</v>
      </c>
      <c r="S3154">
        <v>5346226</v>
      </c>
      <c r="T3154">
        <v>2.8437372340425502</v>
      </c>
      <c r="U3154">
        <v>2</v>
      </c>
    </row>
    <row r="3155" spans="1:21" x14ac:dyDescent="0.4">
      <c r="A3155">
        <v>3153</v>
      </c>
      <c r="B3155" t="s">
        <v>12075</v>
      </c>
      <c r="C3155" s="1">
        <v>44621</v>
      </c>
      <c r="D3155" t="s">
        <v>5368</v>
      </c>
      <c r="E3155" t="s">
        <v>5369</v>
      </c>
      <c r="F3155">
        <v>10</v>
      </c>
      <c r="G3155">
        <v>10</v>
      </c>
      <c r="H3155">
        <v>10</v>
      </c>
      <c r="I3155">
        <v>10</v>
      </c>
      <c r="J3155">
        <v>10</v>
      </c>
      <c r="K3155">
        <v>242</v>
      </c>
      <c r="L3155">
        <v>249</v>
      </c>
      <c r="M3155">
        <v>249</v>
      </c>
      <c r="N3155">
        <v>1</v>
      </c>
      <c r="O3155">
        <v>1</v>
      </c>
      <c r="P3155">
        <v>10.49316406</v>
      </c>
      <c r="Q3155">
        <v>1191</v>
      </c>
      <c r="R3155">
        <v>1880000</v>
      </c>
      <c r="S3155">
        <v>907672</v>
      </c>
      <c r="T3155">
        <v>0.482804255319148</v>
      </c>
      <c r="U3155">
        <v>1</v>
      </c>
    </row>
    <row r="3156" spans="1:21" x14ac:dyDescent="0.4">
      <c r="A3156">
        <v>3154</v>
      </c>
      <c r="B3156" t="s">
        <v>12075</v>
      </c>
      <c r="C3156" s="1">
        <v>44621</v>
      </c>
      <c r="D3156" t="s">
        <v>5370</v>
      </c>
      <c r="E3156" t="s">
        <v>5371</v>
      </c>
      <c r="F3156">
        <v>20</v>
      </c>
      <c r="G3156">
        <v>20</v>
      </c>
      <c r="H3156">
        <v>10</v>
      </c>
      <c r="I3156">
        <v>20</v>
      </c>
      <c r="J3156">
        <v>10</v>
      </c>
      <c r="K3156">
        <v>118</v>
      </c>
      <c r="L3156">
        <v>122</v>
      </c>
      <c r="M3156">
        <v>123</v>
      </c>
      <c r="N3156">
        <v>0</v>
      </c>
      <c r="O3156">
        <v>2</v>
      </c>
      <c r="P3156">
        <v>25.220052079999999</v>
      </c>
      <c r="Q3156">
        <v>1201</v>
      </c>
      <c r="R3156">
        <v>1880000</v>
      </c>
      <c r="S3156">
        <v>1740448</v>
      </c>
      <c r="T3156">
        <v>0.92577021276595695</v>
      </c>
      <c r="U3156">
        <v>1</v>
      </c>
    </row>
    <row r="3157" spans="1:21" x14ac:dyDescent="0.4">
      <c r="A3157">
        <v>3155</v>
      </c>
      <c r="B3157" t="s">
        <v>12075</v>
      </c>
      <c r="C3157" s="1">
        <v>44621</v>
      </c>
      <c r="D3157" t="s">
        <v>5372</v>
      </c>
      <c r="E3157" t="s">
        <v>5373</v>
      </c>
      <c r="F3157">
        <v>10</v>
      </c>
      <c r="G3157">
        <v>20</v>
      </c>
      <c r="H3157">
        <v>20</v>
      </c>
      <c r="I3157">
        <v>20</v>
      </c>
      <c r="J3157">
        <v>20</v>
      </c>
      <c r="K3157">
        <v>34</v>
      </c>
      <c r="L3157">
        <v>23</v>
      </c>
      <c r="M3157">
        <v>19</v>
      </c>
      <c r="N3157">
        <v>1</v>
      </c>
      <c r="O3157">
        <v>2</v>
      </c>
      <c r="P3157">
        <v>25.284613719999999</v>
      </c>
      <c r="Q3157">
        <v>1709</v>
      </c>
      <c r="R3157">
        <v>1880000</v>
      </c>
      <c r="S3157">
        <v>1559776</v>
      </c>
      <c r="T3157">
        <v>0.82966808510638301</v>
      </c>
      <c r="U3157">
        <v>1</v>
      </c>
    </row>
    <row r="3158" spans="1:21" x14ac:dyDescent="0.4">
      <c r="A3158">
        <v>3156</v>
      </c>
      <c r="B3158" t="s">
        <v>12075</v>
      </c>
      <c r="C3158" s="1">
        <v>44621</v>
      </c>
      <c r="D3158" t="s">
        <v>5374</v>
      </c>
      <c r="E3158" t="s">
        <v>5375</v>
      </c>
      <c r="F3158">
        <v>10</v>
      </c>
      <c r="G3158">
        <v>10</v>
      </c>
      <c r="H3158">
        <v>20</v>
      </c>
      <c r="I3158">
        <v>20</v>
      </c>
      <c r="J3158">
        <v>10</v>
      </c>
      <c r="K3158">
        <v>194</v>
      </c>
      <c r="L3158">
        <v>197</v>
      </c>
      <c r="M3158">
        <v>190</v>
      </c>
      <c r="N3158">
        <v>2</v>
      </c>
      <c r="O3158">
        <v>2</v>
      </c>
      <c r="P3158">
        <v>21.573242189999998</v>
      </c>
      <c r="Q3158">
        <v>1019</v>
      </c>
      <c r="R3158">
        <v>1880000</v>
      </c>
      <c r="S3158">
        <v>468034</v>
      </c>
      <c r="T3158">
        <v>0.248954255319148</v>
      </c>
      <c r="U3158">
        <v>0</v>
      </c>
    </row>
    <row r="3159" spans="1:21" x14ac:dyDescent="0.4">
      <c r="A3159">
        <v>3157</v>
      </c>
      <c r="B3159" t="s">
        <v>12075</v>
      </c>
      <c r="C3159" s="1">
        <v>44621</v>
      </c>
      <c r="D3159" t="s">
        <v>5376</v>
      </c>
      <c r="E3159" t="s">
        <v>5377</v>
      </c>
      <c r="F3159">
        <v>10</v>
      </c>
      <c r="G3159">
        <v>10</v>
      </c>
      <c r="H3159">
        <v>30</v>
      </c>
      <c r="I3159">
        <v>20</v>
      </c>
      <c r="J3159">
        <v>10</v>
      </c>
      <c r="K3159">
        <v>157</v>
      </c>
      <c r="L3159">
        <v>154</v>
      </c>
      <c r="M3159">
        <v>149</v>
      </c>
      <c r="N3159">
        <v>2</v>
      </c>
      <c r="O3159">
        <v>1</v>
      </c>
      <c r="P3159">
        <v>17.070746530000001</v>
      </c>
      <c r="Q3159">
        <v>1046</v>
      </c>
      <c r="R3159">
        <v>1880000</v>
      </c>
      <c r="S3159">
        <v>2215006</v>
      </c>
      <c r="T3159">
        <v>1.1781946808510599</v>
      </c>
      <c r="U3159">
        <v>2</v>
      </c>
    </row>
    <row r="3160" spans="1:21" x14ac:dyDescent="0.4">
      <c r="A3160">
        <v>3158</v>
      </c>
      <c r="B3160" t="s">
        <v>12075</v>
      </c>
      <c r="C3160" s="1">
        <v>44621</v>
      </c>
      <c r="D3160" t="s">
        <v>5378</v>
      </c>
      <c r="E3160" t="s">
        <v>5379</v>
      </c>
      <c r="F3160">
        <v>10</v>
      </c>
      <c r="G3160">
        <v>10</v>
      </c>
      <c r="H3160">
        <v>10</v>
      </c>
      <c r="I3160">
        <v>10</v>
      </c>
      <c r="J3160">
        <v>20</v>
      </c>
      <c r="K3160">
        <v>49</v>
      </c>
      <c r="L3160">
        <v>47</v>
      </c>
      <c r="M3160">
        <v>47</v>
      </c>
      <c r="N3160">
        <v>1</v>
      </c>
      <c r="O3160">
        <v>2</v>
      </c>
      <c r="P3160">
        <v>27.852105030000001</v>
      </c>
      <c r="Q3160">
        <v>1207</v>
      </c>
      <c r="R3160">
        <v>1880000</v>
      </c>
      <c r="S3160">
        <v>2674722</v>
      </c>
      <c r="T3160">
        <v>1.4227244680850999</v>
      </c>
      <c r="U3160">
        <v>2</v>
      </c>
    </row>
    <row r="3161" spans="1:21" x14ac:dyDescent="0.4">
      <c r="A3161">
        <v>3159</v>
      </c>
      <c r="B3161" t="s">
        <v>12075</v>
      </c>
      <c r="C3161" s="1">
        <v>44621</v>
      </c>
      <c r="D3161" t="s">
        <v>5380</v>
      </c>
      <c r="E3161" t="s">
        <v>5381</v>
      </c>
      <c r="F3161">
        <v>10</v>
      </c>
      <c r="G3161">
        <v>20</v>
      </c>
      <c r="H3161">
        <v>40</v>
      </c>
      <c r="I3161">
        <v>20</v>
      </c>
      <c r="J3161">
        <v>20</v>
      </c>
      <c r="K3161">
        <v>156</v>
      </c>
      <c r="L3161">
        <v>155</v>
      </c>
      <c r="M3161">
        <v>161</v>
      </c>
      <c r="N3161">
        <v>1</v>
      </c>
      <c r="O3161">
        <v>1</v>
      </c>
      <c r="P3161">
        <v>18.916341150000001</v>
      </c>
      <c r="Q3161">
        <v>1187</v>
      </c>
      <c r="R3161">
        <v>1880000</v>
      </c>
      <c r="S3161">
        <v>3064127</v>
      </c>
      <c r="T3161">
        <v>1.6298547872340401</v>
      </c>
      <c r="U3161">
        <v>2</v>
      </c>
    </row>
    <row r="3162" spans="1:21" x14ac:dyDescent="0.4">
      <c r="A3162">
        <v>3160</v>
      </c>
      <c r="B3162" t="s">
        <v>12075</v>
      </c>
      <c r="C3162" s="1">
        <v>44621</v>
      </c>
      <c r="D3162" t="s">
        <v>5382</v>
      </c>
      <c r="E3162" t="s">
        <v>5383</v>
      </c>
      <c r="F3162">
        <v>10</v>
      </c>
      <c r="G3162">
        <v>20</v>
      </c>
      <c r="H3162">
        <v>20</v>
      </c>
      <c r="I3162">
        <v>20</v>
      </c>
      <c r="J3162">
        <v>10</v>
      </c>
      <c r="K3162">
        <v>17</v>
      </c>
      <c r="L3162">
        <v>22</v>
      </c>
      <c r="M3162">
        <v>14</v>
      </c>
      <c r="N3162">
        <v>1</v>
      </c>
      <c r="O3162">
        <v>2</v>
      </c>
      <c r="P3162">
        <v>20.592230900000001</v>
      </c>
      <c r="Q3162">
        <v>1547</v>
      </c>
      <c r="R3162">
        <v>1880000</v>
      </c>
      <c r="S3162">
        <v>1971343</v>
      </c>
      <c r="T3162">
        <v>1.04858670212765</v>
      </c>
      <c r="U3162">
        <v>1</v>
      </c>
    </row>
    <row r="3163" spans="1:21" x14ac:dyDescent="0.4">
      <c r="A3163">
        <v>3161</v>
      </c>
      <c r="B3163" t="s">
        <v>12075</v>
      </c>
      <c r="C3163" s="1">
        <v>44593</v>
      </c>
      <c r="D3163" t="s">
        <v>5384</v>
      </c>
      <c r="E3163" t="s">
        <v>5385</v>
      </c>
      <c r="F3163">
        <v>10</v>
      </c>
      <c r="G3163">
        <v>10</v>
      </c>
      <c r="H3163">
        <v>10</v>
      </c>
      <c r="I3163">
        <v>20</v>
      </c>
      <c r="J3163">
        <v>20</v>
      </c>
      <c r="K3163">
        <v>17</v>
      </c>
      <c r="L3163">
        <v>16</v>
      </c>
      <c r="M3163">
        <v>19</v>
      </c>
      <c r="N3163">
        <v>2</v>
      </c>
      <c r="O3163">
        <v>2</v>
      </c>
      <c r="P3163">
        <v>15.99294705</v>
      </c>
      <c r="Q3163">
        <v>1674</v>
      </c>
      <c r="R3163">
        <v>1850000</v>
      </c>
      <c r="S3163">
        <v>992021</v>
      </c>
      <c r="T3163">
        <v>0.53622756756756695</v>
      </c>
      <c r="U3163">
        <v>1</v>
      </c>
    </row>
    <row r="3164" spans="1:21" x14ac:dyDescent="0.4">
      <c r="A3164">
        <v>3162</v>
      </c>
      <c r="B3164" t="s">
        <v>12075</v>
      </c>
      <c r="C3164" s="1">
        <v>44593</v>
      </c>
      <c r="D3164" t="s">
        <v>5386</v>
      </c>
      <c r="E3164" t="s">
        <v>5387</v>
      </c>
      <c r="F3164">
        <v>20</v>
      </c>
      <c r="G3164">
        <v>20</v>
      </c>
      <c r="H3164">
        <v>20</v>
      </c>
      <c r="I3164">
        <v>20</v>
      </c>
      <c r="J3164">
        <v>20</v>
      </c>
      <c r="K3164">
        <v>63</v>
      </c>
      <c r="L3164">
        <v>84</v>
      </c>
      <c r="M3164">
        <v>108</v>
      </c>
      <c r="N3164">
        <v>2</v>
      </c>
      <c r="O3164">
        <v>1</v>
      </c>
      <c r="P3164">
        <v>16.716362849999999</v>
      </c>
      <c r="Q3164">
        <v>1201</v>
      </c>
      <c r="R3164">
        <v>1850000</v>
      </c>
      <c r="S3164">
        <v>2205815</v>
      </c>
      <c r="T3164">
        <v>1.19233243243243</v>
      </c>
      <c r="U3164">
        <v>2</v>
      </c>
    </row>
    <row r="3165" spans="1:21" x14ac:dyDescent="0.4">
      <c r="A3165">
        <v>3163</v>
      </c>
      <c r="B3165" t="s">
        <v>12075</v>
      </c>
      <c r="C3165" s="1">
        <v>44593</v>
      </c>
      <c r="D3165" t="s">
        <v>5388</v>
      </c>
      <c r="E3165" t="s">
        <v>5389</v>
      </c>
      <c r="F3165">
        <v>20</v>
      </c>
      <c r="G3165">
        <v>20</v>
      </c>
      <c r="H3165">
        <v>10</v>
      </c>
      <c r="I3165">
        <v>10</v>
      </c>
      <c r="J3165">
        <v>30</v>
      </c>
      <c r="K3165">
        <v>143</v>
      </c>
      <c r="L3165">
        <v>121</v>
      </c>
      <c r="M3165">
        <v>101</v>
      </c>
      <c r="N3165">
        <v>1</v>
      </c>
      <c r="O3165">
        <v>1</v>
      </c>
      <c r="P3165">
        <v>6.6197916670000003</v>
      </c>
      <c r="Q3165">
        <v>1774</v>
      </c>
      <c r="R3165">
        <v>1850000</v>
      </c>
      <c r="S3165">
        <v>2611178</v>
      </c>
      <c r="T3165">
        <v>1.41144756756756</v>
      </c>
      <c r="U3165">
        <v>2</v>
      </c>
    </row>
    <row r="3166" spans="1:21" x14ac:dyDescent="0.4">
      <c r="A3166">
        <v>3164</v>
      </c>
      <c r="B3166" t="s">
        <v>12075</v>
      </c>
      <c r="C3166" s="1">
        <v>44593</v>
      </c>
      <c r="D3166" t="s">
        <v>5390</v>
      </c>
      <c r="E3166" t="s">
        <v>5391</v>
      </c>
      <c r="F3166">
        <v>20</v>
      </c>
      <c r="G3166">
        <v>20</v>
      </c>
      <c r="H3166">
        <v>20</v>
      </c>
      <c r="I3166">
        <v>10</v>
      </c>
      <c r="J3166">
        <v>20</v>
      </c>
      <c r="K3166">
        <v>4</v>
      </c>
      <c r="L3166">
        <v>117</v>
      </c>
      <c r="M3166">
        <v>196</v>
      </c>
      <c r="N3166">
        <v>1</v>
      </c>
      <c r="O3166">
        <v>1</v>
      </c>
      <c r="P3166">
        <v>18.062825520000001</v>
      </c>
      <c r="Q3166">
        <v>1904</v>
      </c>
      <c r="R3166">
        <v>1850000</v>
      </c>
      <c r="S3166">
        <v>3692103</v>
      </c>
      <c r="T3166">
        <v>1.9957313513513499</v>
      </c>
      <c r="U3166">
        <v>2</v>
      </c>
    </row>
    <row r="3167" spans="1:21" x14ac:dyDescent="0.4">
      <c r="A3167">
        <v>3165</v>
      </c>
      <c r="B3167" t="s">
        <v>12075</v>
      </c>
      <c r="C3167" s="1">
        <v>44593</v>
      </c>
      <c r="D3167" t="s">
        <v>5392</v>
      </c>
      <c r="E3167" t="s">
        <v>5393</v>
      </c>
      <c r="F3167">
        <v>10</v>
      </c>
      <c r="G3167">
        <v>20</v>
      </c>
      <c r="H3167">
        <v>30</v>
      </c>
      <c r="I3167">
        <v>20</v>
      </c>
      <c r="J3167">
        <v>10</v>
      </c>
      <c r="K3167">
        <v>59</v>
      </c>
      <c r="L3167">
        <v>47</v>
      </c>
      <c r="M3167">
        <v>47</v>
      </c>
      <c r="N3167">
        <v>2</v>
      </c>
      <c r="O3167">
        <v>1</v>
      </c>
      <c r="P3167">
        <v>14.72081163</v>
      </c>
      <c r="Q3167">
        <v>1664</v>
      </c>
      <c r="R3167">
        <v>1850000</v>
      </c>
      <c r="S3167">
        <v>1291866</v>
      </c>
      <c r="T3167">
        <v>0.69830594594594597</v>
      </c>
      <c r="U3167">
        <v>1</v>
      </c>
    </row>
    <row r="3168" spans="1:21" x14ac:dyDescent="0.4">
      <c r="A3168">
        <v>3166</v>
      </c>
      <c r="B3168" t="s">
        <v>12075</v>
      </c>
      <c r="C3168" s="1">
        <v>44593</v>
      </c>
      <c r="D3168" t="s">
        <v>5394</v>
      </c>
      <c r="E3168" t="s">
        <v>5395</v>
      </c>
      <c r="F3168">
        <v>10</v>
      </c>
      <c r="G3168">
        <v>10</v>
      </c>
      <c r="H3168">
        <v>10</v>
      </c>
      <c r="I3168">
        <v>20</v>
      </c>
      <c r="J3168">
        <v>10</v>
      </c>
      <c r="K3168">
        <v>62</v>
      </c>
      <c r="L3168">
        <v>87</v>
      </c>
      <c r="M3168">
        <v>61</v>
      </c>
      <c r="N3168">
        <v>1</v>
      </c>
      <c r="O3168">
        <v>2</v>
      </c>
      <c r="P3168">
        <v>24.846245660000001</v>
      </c>
      <c r="Q3168">
        <v>736</v>
      </c>
      <c r="R3168">
        <v>1850000</v>
      </c>
      <c r="S3168">
        <v>246096</v>
      </c>
      <c r="T3168">
        <v>0.13302486486486401</v>
      </c>
      <c r="U3168">
        <v>0</v>
      </c>
    </row>
    <row r="3169" spans="1:21" x14ac:dyDescent="0.4">
      <c r="A3169">
        <v>3167</v>
      </c>
      <c r="B3169" t="s">
        <v>12075</v>
      </c>
      <c r="C3169" s="1">
        <v>44593</v>
      </c>
      <c r="D3169" t="s">
        <v>5396</v>
      </c>
      <c r="E3169" t="s">
        <v>5397</v>
      </c>
      <c r="F3169">
        <v>10</v>
      </c>
      <c r="G3169">
        <v>10</v>
      </c>
      <c r="H3169">
        <v>20</v>
      </c>
      <c r="I3169">
        <v>20</v>
      </c>
      <c r="J3169">
        <v>20</v>
      </c>
      <c r="K3169">
        <v>20</v>
      </c>
      <c r="L3169">
        <v>29</v>
      </c>
      <c r="M3169">
        <v>27</v>
      </c>
      <c r="N3169">
        <v>1</v>
      </c>
      <c r="O3169">
        <v>2</v>
      </c>
      <c r="P3169">
        <v>21.26161024</v>
      </c>
      <c r="Q3169">
        <v>1083</v>
      </c>
      <c r="R3169">
        <v>1850000</v>
      </c>
      <c r="S3169">
        <v>1498906</v>
      </c>
      <c r="T3169">
        <v>0.81021945945945895</v>
      </c>
      <c r="U3169">
        <v>1</v>
      </c>
    </row>
    <row r="3170" spans="1:21" x14ac:dyDescent="0.4">
      <c r="A3170">
        <v>3168</v>
      </c>
      <c r="B3170" t="s">
        <v>12075</v>
      </c>
      <c r="C3170" s="1">
        <v>44593</v>
      </c>
      <c r="D3170" t="s">
        <v>5398</v>
      </c>
      <c r="E3170" t="s">
        <v>5399</v>
      </c>
      <c r="F3170">
        <v>10</v>
      </c>
      <c r="G3170">
        <v>10</v>
      </c>
      <c r="H3170">
        <v>20</v>
      </c>
      <c r="I3170">
        <v>20</v>
      </c>
      <c r="J3170">
        <v>10</v>
      </c>
      <c r="K3170">
        <v>49</v>
      </c>
      <c r="L3170">
        <v>49</v>
      </c>
      <c r="M3170">
        <v>53</v>
      </c>
      <c r="N3170">
        <v>1</v>
      </c>
      <c r="O3170">
        <v>2</v>
      </c>
      <c r="P3170">
        <v>18.879448780000001</v>
      </c>
      <c r="Q3170">
        <v>3881</v>
      </c>
      <c r="R3170">
        <v>1850000</v>
      </c>
      <c r="S3170">
        <v>7580732</v>
      </c>
      <c r="T3170">
        <v>4.0976929729729701</v>
      </c>
      <c r="U3170">
        <v>2</v>
      </c>
    </row>
    <row r="3171" spans="1:21" x14ac:dyDescent="0.4">
      <c r="A3171">
        <v>3169</v>
      </c>
      <c r="B3171" t="s">
        <v>12075</v>
      </c>
      <c r="C3171" s="1">
        <v>44593</v>
      </c>
      <c r="D3171" t="s">
        <v>5400</v>
      </c>
      <c r="E3171" t="s">
        <v>5401</v>
      </c>
      <c r="F3171">
        <v>20</v>
      </c>
      <c r="G3171">
        <v>20</v>
      </c>
      <c r="H3171">
        <v>10</v>
      </c>
      <c r="I3171">
        <v>20</v>
      </c>
      <c r="J3171">
        <v>50</v>
      </c>
      <c r="K3171">
        <v>162</v>
      </c>
      <c r="L3171">
        <v>106</v>
      </c>
      <c r="M3171">
        <v>102</v>
      </c>
      <c r="N3171">
        <v>2</v>
      </c>
      <c r="O3171">
        <v>1</v>
      </c>
      <c r="P3171">
        <v>12.02745226</v>
      </c>
      <c r="Q3171">
        <v>477</v>
      </c>
      <c r="R3171">
        <v>1850000</v>
      </c>
      <c r="S3171">
        <v>176474</v>
      </c>
      <c r="T3171">
        <v>9.5391351351351295E-2</v>
      </c>
      <c r="U3171">
        <v>0</v>
      </c>
    </row>
    <row r="3172" spans="1:21" x14ac:dyDescent="0.4">
      <c r="A3172">
        <v>3170</v>
      </c>
      <c r="B3172" t="s">
        <v>12075</v>
      </c>
      <c r="C3172" s="1">
        <v>44593</v>
      </c>
      <c r="D3172" t="s">
        <v>5402</v>
      </c>
      <c r="E3172" t="s">
        <v>5403</v>
      </c>
      <c r="F3172">
        <v>10</v>
      </c>
      <c r="G3172">
        <v>20</v>
      </c>
      <c r="H3172">
        <v>20</v>
      </c>
      <c r="I3172">
        <v>20</v>
      </c>
      <c r="J3172">
        <v>10</v>
      </c>
      <c r="K3172">
        <v>200</v>
      </c>
      <c r="L3172">
        <v>194</v>
      </c>
      <c r="M3172">
        <v>186</v>
      </c>
      <c r="N3172">
        <v>2</v>
      </c>
      <c r="O3172">
        <v>1</v>
      </c>
      <c r="P3172">
        <v>6.9965277779999999</v>
      </c>
      <c r="Q3172">
        <v>990</v>
      </c>
      <c r="R3172">
        <v>1850000</v>
      </c>
      <c r="S3172">
        <v>257824</v>
      </c>
      <c r="T3172">
        <v>0.139364324324324</v>
      </c>
      <c r="U3172">
        <v>0</v>
      </c>
    </row>
    <row r="3173" spans="1:21" x14ac:dyDescent="0.4">
      <c r="A3173">
        <v>3171</v>
      </c>
      <c r="B3173" t="s">
        <v>12075</v>
      </c>
      <c r="C3173" s="1">
        <v>44593</v>
      </c>
      <c r="D3173" t="s">
        <v>5404</v>
      </c>
      <c r="E3173" t="s">
        <v>5405</v>
      </c>
      <c r="F3173">
        <v>20</v>
      </c>
      <c r="G3173">
        <v>20</v>
      </c>
      <c r="H3173">
        <v>20</v>
      </c>
      <c r="I3173">
        <v>20</v>
      </c>
      <c r="J3173">
        <v>20</v>
      </c>
      <c r="K3173">
        <v>73</v>
      </c>
      <c r="L3173">
        <v>38</v>
      </c>
      <c r="M3173">
        <v>23</v>
      </c>
      <c r="N3173">
        <v>2</v>
      </c>
      <c r="O3173">
        <v>1</v>
      </c>
      <c r="P3173">
        <v>8.4537760419999994</v>
      </c>
      <c r="Q3173">
        <v>1095</v>
      </c>
      <c r="R3173">
        <v>1850000</v>
      </c>
      <c r="S3173">
        <v>95926</v>
      </c>
      <c r="T3173">
        <v>5.1851891891891801E-2</v>
      </c>
      <c r="U3173">
        <v>0</v>
      </c>
    </row>
    <row r="3174" spans="1:21" x14ac:dyDescent="0.4">
      <c r="A3174">
        <v>3172</v>
      </c>
      <c r="B3174" t="s">
        <v>12075</v>
      </c>
      <c r="C3174" s="1">
        <v>44593</v>
      </c>
      <c r="D3174" t="s">
        <v>5406</v>
      </c>
      <c r="E3174" t="s">
        <v>5407</v>
      </c>
      <c r="F3174">
        <v>10</v>
      </c>
      <c r="G3174">
        <v>10</v>
      </c>
      <c r="H3174">
        <v>30</v>
      </c>
      <c r="I3174">
        <v>10</v>
      </c>
      <c r="J3174">
        <v>10</v>
      </c>
      <c r="K3174">
        <v>158</v>
      </c>
      <c r="L3174">
        <v>156</v>
      </c>
      <c r="M3174">
        <v>157</v>
      </c>
      <c r="N3174">
        <v>1</v>
      </c>
      <c r="O3174">
        <v>1</v>
      </c>
      <c r="P3174">
        <v>17.42773438</v>
      </c>
      <c r="Q3174">
        <v>4550</v>
      </c>
      <c r="R3174">
        <v>1850000</v>
      </c>
      <c r="S3174">
        <v>684689</v>
      </c>
      <c r="T3174">
        <v>0.37010216216216202</v>
      </c>
      <c r="U3174">
        <v>0</v>
      </c>
    </row>
    <row r="3175" spans="1:21" x14ac:dyDescent="0.4">
      <c r="A3175">
        <v>3173</v>
      </c>
      <c r="B3175" t="s">
        <v>12075</v>
      </c>
      <c r="C3175" s="1">
        <v>44593</v>
      </c>
      <c r="D3175" t="s">
        <v>5408</v>
      </c>
      <c r="E3175" t="s">
        <v>5409</v>
      </c>
      <c r="F3175">
        <v>10</v>
      </c>
      <c r="G3175">
        <v>20</v>
      </c>
      <c r="H3175">
        <v>10</v>
      </c>
      <c r="I3175">
        <v>10</v>
      </c>
      <c r="J3175">
        <v>10</v>
      </c>
      <c r="K3175">
        <v>38</v>
      </c>
      <c r="L3175">
        <v>50</v>
      </c>
      <c r="M3175">
        <v>71</v>
      </c>
      <c r="N3175">
        <v>1</v>
      </c>
      <c r="O3175">
        <v>1</v>
      </c>
      <c r="P3175">
        <v>20.520833329999999</v>
      </c>
      <c r="Q3175">
        <v>2177</v>
      </c>
      <c r="R3175">
        <v>1850000</v>
      </c>
      <c r="S3175">
        <v>1596210</v>
      </c>
      <c r="T3175">
        <v>0.86281621621621596</v>
      </c>
      <c r="U3175">
        <v>1</v>
      </c>
    </row>
    <row r="3176" spans="1:21" x14ac:dyDescent="0.4">
      <c r="A3176">
        <v>3174</v>
      </c>
      <c r="B3176" t="s">
        <v>12075</v>
      </c>
      <c r="C3176" s="1">
        <v>44593</v>
      </c>
      <c r="D3176" t="s">
        <v>5410</v>
      </c>
      <c r="E3176" t="s">
        <v>5411</v>
      </c>
      <c r="F3176">
        <v>10</v>
      </c>
      <c r="G3176">
        <v>20</v>
      </c>
      <c r="H3176">
        <v>20</v>
      </c>
      <c r="I3176">
        <v>20</v>
      </c>
      <c r="J3176">
        <v>20</v>
      </c>
      <c r="K3176">
        <v>20</v>
      </c>
      <c r="L3176">
        <v>15</v>
      </c>
      <c r="M3176">
        <v>16</v>
      </c>
      <c r="N3176">
        <v>2</v>
      </c>
      <c r="O3176">
        <v>2</v>
      </c>
      <c r="P3176">
        <v>26.84385851</v>
      </c>
      <c r="Q3176">
        <v>3450</v>
      </c>
      <c r="R3176">
        <v>1850000</v>
      </c>
      <c r="S3176">
        <v>633903</v>
      </c>
      <c r="T3176">
        <v>0.34265027027027001</v>
      </c>
      <c r="U3176">
        <v>0</v>
      </c>
    </row>
    <row r="3177" spans="1:21" x14ac:dyDescent="0.4">
      <c r="A3177">
        <v>3175</v>
      </c>
      <c r="B3177" t="s">
        <v>12075</v>
      </c>
      <c r="C3177" s="1">
        <v>44562</v>
      </c>
      <c r="D3177" t="s">
        <v>5412</v>
      </c>
      <c r="E3177" t="s">
        <v>5413</v>
      </c>
      <c r="F3177">
        <v>10</v>
      </c>
      <c r="G3177">
        <v>20</v>
      </c>
      <c r="H3177">
        <v>10</v>
      </c>
      <c r="I3177">
        <v>10</v>
      </c>
      <c r="J3177">
        <v>20</v>
      </c>
      <c r="K3177">
        <v>18</v>
      </c>
      <c r="L3177">
        <v>18</v>
      </c>
      <c r="M3177">
        <v>14</v>
      </c>
      <c r="N3177">
        <v>1</v>
      </c>
      <c r="O3177">
        <v>2</v>
      </c>
      <c r="P3177">
        <v>23.47276476</v>
      </c>
      <c r="Q3177">
        <v>1614</v>
      </c>
      <c r="R3177">
        <v>1810000</v>
      </c>
      <c r="S3177">
        <v>523329</v>
      </c>
      <c r="T3177">
        <v>0.28913204419889499</v>
      </c>
      <c r="U3177">
        <v>0</v>
      </c>
    </row>
    <row r="3178" spans="1:21" x14ac:dyDescent="0.4">
      <c r="A3178">
        <v>3176</v>
      </c>
      <c r="B3178" t="s">
        <v>12075</v>
      </c>
      <c r="C3178" s="1">
        <v>44562</v>
      </c>
      <c r="D3178" t="s">
        <v>5414</v>
      </c>
      <c r="E3178" t="s">
        <v>5415</v>
      </c>
      <c r="F3178">
        <v>10</v>
      </c>
      <c r="G3178">
        <v>10</v>
      </c>
      <c r="H3178">
        <v>20</v>
      </c>
      <c r="I3178">
        <v>20</v>
      </c>
      <c r="J3178">
        <v>10</v>
      </c>
      <c r="K3178">
        <v>23</v>
      </c>
      <c r="L3178">
        <v>18</v>
      </c>
      <c r="M3178">
        <v>16</v>
      </c>
      <c r="N3178">
        <v>2</v>
      </c>
      <c r="O3178">
        <v>1</v>
      </c>
      <c r="P3178">
        <v>18.056315099999999</v>
      </c>
      <c r="Q3178">
        <v>2007</v>
      </c>
      <c r="R3178">
        <v>1810000</v>
      </c>
      <c r="S3178">
        <v>1826350</v>
      </c>
      <c r="T3178">
        <v>1.0090331491712701</v>
      </c>
      <c r="U3178">
        <v>1</v>
      </c>
    </row>
    <row r="3179" spans="1:21" x14ac:dyDescent="0.4">
      <c r="A3179">
        <v>3177</v>
      </c>
      <c r="B3179" t="s">
        <v>12075</v>
      </c>
      <c r="C3179" s="1">
        <v>44562</v>
      </c>
      <c r="D3179" t="s">
        <v>5416</v>
      </c>
      <c r="E3179" t="s">
        <v>5417</v>
      </c>
      <c r="F3179">
        <v>10</v>
      </c>
      <c r="G3179">
        <v>20</v>
      </c>
      <c r="H3179">
        <v>30</v>
      </c>
      <c r="I3179">
        <v>20</v>
      </c>
      <c r="J3179">
        <v>20</v>
      </c>
      <c r="K3179">
        <v>49</v>
      </c>
      <c r="L3179">
        <v>51</v>
      </c>
      <c r="M3179">
        <v>53</v>
      </c>
      <c r="N3179">
        <v>2</v>
      </c>
      <c r="O3179">
        <v>1</v>
      </c>
      <c r="P3179">
        <v>7.5661892359999996</v>
      </c>
      <c r="Q3179">
        <v>2704</v>
      </c>
      <c r="R3179">
        <v>1810000</v>
      </c>
      <c r="S3179">
        <v>687305</v>
      </c>
      <c r="T3179">
        <v>0.37972651933701601</v>
      </c>
      <c r="U3179">
        <v>0</v>
      </c>
    </row>
    <row r="3180" spans="1:21" x14ac:dyDescent="0.4">
      <c r="A3180">
        <v>3178</v>
      </c>
      <c r="B3180" t="s">
        <v>12075</v>
      </c>
      <c r="C3180" s="1">
        <v>44562</v>
      </c>
      <c r="D3180" t="s">
        <v>5418</v>
      </c>
      <c r="E3180" t="s">
        <v>5419</v>
      </c>
      <c r="F3180">
        <v>10</v>
      </c>
      <c r="G3180">
        <v>20</v>
      </c>
      <c r="H3180">
        <v>40</v>
      </c>
      <c r="I3180">
        <v>20</v>
      </c>
      <c r="J3180">
        <v>10</v>
      </c>
      <c r="K3180">
        <v>98</v>
      </c>
      <c r="L3180">
        <v>81</v>
      </c>
      <c r="M3180">
        <v>56</v>
      </c>
      <c r="N3180">
        <v>1</v>
      </c>
      <c r="O3180">
        <v>1</v>
      </c>
      <c r="P3180">
        <v>20.78146701</v>
      </c>
      <c r="Q3180">
        <v>1298</v>
      </c>
      <c r="R3180">
        <v>1810000</v>
      </c>
      <c r="S3180">
        <v>459430</v>
      </c>
      <c r="T3180">
        <v>0.25382872928176797</v>
      </c>
      <c r="U3180">
        <v>0</v>
      </c>
    </row>
    <row r="3181" spans="1:21" x14ac:dyDescent="0.4">
      <c r="A3181">
        <v>3179</v>
      </c>
      <c r="B3181" t="s">
        <v>12075</v>
      </c>
      <c r="C3181" s="1">
        <v>44562</v>
      </c>
      <c r="D3181" t="s">
        <v>5420</v>
      </c>
      <c r="E3181" t="s">
        <v>5421</v>
      </c>
      <c r="F3181">
        <v>10</v>
      </c>
      <c r="G3181">
        <v>10</v>
      </c>
      <c r="H3181">
        <v>20</v>
      </c>
      <c r="I3181">
        <v>10</v>
      </c>
      <c r="J3181">
        <v>10</v>
      </c>
      <c r="K3181">
        <v>229</v>
      </c>
      <c r="L3181">
        <v>231</v>
      </c>
      <c r="M3181">
        <v>223</v>
      </c>
      <c r="N3181">
        <v>1</v>
      </c>
      <c r="O3181">
        <v>1</v>
      </c>
      <c r="P3181">
        <v>28.12684462</v>
      </c>
      <c r="Q3181">
        <v>2299</v>
      </c>
      <c r="R3181">
        <v>1810000</v>
      </c>
      <c r="S3181">
        <v>1047556</v>
      </c>
      <c r="T3181">
        <v>0.57876022099447499</v>
      </c>
      <c r="U3181">
        <v>1</v>
      </c>
    </row>
    <row r="3182" spans="1:21" x14ac:dyDescent="0.4">
      <c r="A3182">
        <v>3180</v>
      </c>
      <c r="B3182" t="s">
        <v>12075</v>
      </c>
      <c r="C3182" s="1">
        <v>44562</v>
      </c>
      <c r="D3182" t="s">
        <v>5422</v>
      </c>
      <c r="E3182" t="s">
        <v>5423</v>
      </c>
      <c r="F3182">
        <v>20</v>
      </c>
      <c r="G3182">
        <v>20</v>
      </c>
      <c r="H3182">
        <v>30</v>
      </c>
      <c r="I3182">
        <v>20</v>
      </c>
      <c r="J3182">
        <v>30</v>
      </c>
      <c r="K3182">
        <v>156</v>
      </c>
      <c r="L3182">
        <v>160</v>
      </c>
      <c r="M3182">
        <v>148</v>
      </c>
      <c r="N3182">
        <v>2</v>
      </c>
      <c r="O3182">
        <v>1</v>
      </c>
      <c r="P3182">
        <v>20.889865449999999</v>
      </c>
      <c r="Q3182">
        <v>1892</v>
      </c>
      <c r="R3182">
        <v>1810000</v>
      </c>
      <c r="S3182">
        <v>1810666</v>
      </c>
      <c r="T3182">
        <v>1.0003679558011001</v>
      </c>
      <c r="U3182">
        <v>1</v>
      </c>
    </row>
    <row r="3183" spans="1:21" x14ac:dyDescent="0.4">
      <c r="A3183">
        <v>3181</v>
      </c>
      <c r="B3183" t="s">
        <v>12075</v>
      </c>
      <c r="C3183" s="1">
        <v>44562</v>
      </c>
      <c r="D3183" t="s">
        <v>5424</v>
      </c>
      <c r="E3183" t="s">
        <v>5417</v>
      </c>
      <c r="F3183">
        <v>30</v>
      </c>
      <c r="G3183">
        <v>20</v>
      </c>
      <c r="H3183">
        <v>10</v>
      </c>
      <c r="I3183">
        <v>20</v>
      </c>
      <c r="J3183">
        <v>40</v>
      </c>
      <c r="K3183">
        <v>23</v>
      </c>
      <c r="L3183">
        <v>25</v>
      </c>
      <c r="M3183">
        <v>30</v>
      </c>
      <c r="N3183">
        <v>2</v>
      </c>
      <c r="O3183">
        <v>1</v>
      </c>
      <c r="P3183">
        <v>11.508246529999999</v>
      </c>
      <c r="Q3183">
        <v>1539</v>
      </c>
      <c r="R3183">
        <v>1810000</v>
      </c>
      <c r="S3183">
        <v>208471</v>
      </c>
      <c r="T3183">
        <v>0.11517734806629799</v>
      </c>
      <c r="U3183">
        <v>0</v>
      </c>
    </row>
    <row r="3184" spans="1:21" x14ac:dyDescent="0.4">
      <c r="A3184">
        <v>3182</v>
      </c>
      <c r="B3184" t="s">
        <v>12075</v>
      </c>
      <c r="C3184" s="1">
        <v>44562</v>
      </c>
      <c r="D3184" t="s">
        <v>5425</v>
      </c>
      <c r="E3184" t="s">
        <v>5426</v>
      </c>
      <c r="F3184">
        <v>10</v>
      </c>
      <c r="G3184">
        <v>10</v>
      </c>
      <c r="H3184">
        <v>50</v>
      </c>
      <c r="I3184">
        <v>20</v>
      </c>
      <c r="J3184">
        <v>10</v>
      </c>
      <c r="K3184">
        <v>41</v>
      </c>
      <c r="L3184">
        <v>50</v>
      </c>
      <c r="M3184">
        <v>50</v>
      </c>
      <c r="N3184">
        <v>2</v>
      </c>
      <c r="O3184">
        <v>1</v>
      </c>
      <c r="P3184">
        <v>23.84559462</v>
      </c>
      <c r="Q3184">
        <v>1711</v>
      </c>
      <c r="R3184">
        <v>1810000</v>
      </c>
      <c r="S3184">
        <v>1398055</v>
      </c>
      <c r="T3184">
        <v>0.77240607734806599</v>
      </c>
      <c r="U3184">
        <v>1</v>
      </c>
    </row>
    <row r="3185" spans="1:21" x14ac:dyDescent="0.4">
      <c r="A3185">
        <v>3183</v>
      </c>
      <c r="B3185" t="s">
        <v>12075</v>
      </c>
      <c r="C3185" s="1">
        <v>44562</v>
      </c>
      <c r="D3185" t="s">
        <v>5427</v>
      </c>
      <c r="E3185" t="s">
        <v>5428</v>
      </c>
      <c r="F3185">
        <v>10</v>
      </c>
      <c r="G3185">
        <v>10</v>
      </c>
      <c r="H3185">
        <v>20</v>
      </c>
      <c r="I3185">
        <v>10</v>
      </c>
      <c r="J3185">
        <v>10</v>
      </c>
      <c r="K3185">
        <v>18</v>
      </c>
      <c r="L3185">
        <v>23</v>
      </c>
      <c r="M3185">
        <v>18</v>
      </c>
      <c r="N3185">
        <v>1</v>
      </c>
      <c r="O3185">
        <v>1</v>
      </c>
      <c r="P3185">
        <v>17.021809900000001</v>
      </c>
      <c r="Q3185">
        <v>1774</v>
      </c>
      <c r="R3185">
        <v>1810000</v>
      </c>
      <c r="S3185">
        <v>519824</v>
      </c>
      <c r="T3185">
        <v>0.28719558011049701</v>
      </c>
      <c r="U3185">
        <v>0</v>
      </c>
    </row>
    <row r="3186" spans="1:21" x14ac:dyDescent="0.4">
      <c r="A3186">
        <v>3184</v>
      </c>
      <c r="B3186" t="s">
        <v>12075</v>
      </c>
      <c r="C3186" s="1">
        <v>44562</v>
      </c>
      <c r="D3186" t="s">
        <v>5429</v>
      </c>
      <c r="E3186" t="s">
        <v>5430</v>
      </c>
      <c r="F3186">
        <v>10</v>
      </c>
      <c r="G3186">
        <v>20</v>
      </c>
      <c r="H3186">
        <v>10</v>
      </c>
      <c r="I3186">
        <v>10</v>
      </c>
      <c r="J3186">
        <v>20</v>
      </c>
      <c r="K3186">
        <v>10</v>
      </c>
      <c r="L3186">
        <v>23</v>
      </c>
      <c r="M3186">
        <v>41</v>
      </c>
      <c r="N3186">
        <v>2</v>
      </c>
      <c r="O3186">
        <v>1</v>
      </c>
      <c r="P3186">
        <v>17.008680559999998</v>
      </c>
      <c r="Q3186">
        <v>1815</v>
      </c>
      <c r="R3186">
        <v>1810000</v>
      </c>
      <c r="S3186">
        <v>5686865</v>
      </c>
      <c r="T3186">
        <v>3.14191436464088</v>
      </c>
      <c r="U3186">
        <v>2</v>
      </c>
    </row>
    <row r="3187" spans="1:21" x14ac:dyDescent="0.4">
      <c r="A3187">
        <v>3185</v>
      </c>
      <c r="B3187" t="s">
        <v>12075</v>
      </c>
      <c r="C3187" s="1">
        <v>44562</v>
      </c>
      <c r="D3187" t="s">
        <v>5431</v>
      </c>
      <c r="E3187" t="s">
        <v>5432</v>
      </c>
      <c r="F3187">
        <v>10</v>
      </c>
      <c r="G3187">
        <v>20</v>
      </c>
      <c r="H3187">
        <v>10</v>
      </c>
      <c r="I3187">
        <v>20</v>
      </c>
      <c r="J3187">
        <v>10</v>
      </c>
      <c r="K3187">
        <v>28</v>
      </c>
      <c r="L3187">
        <v>24</v>
      </c>
      <c r="M3187">
        <v>21</v>
      </c>
      <c r="N3187">
        <v>2</v>
      </c>
      <c r="O3187">
        <v>1</v>
      </c>
      <c r="P3187">
        <v>15.007161460000001</v>
      </c>
      <c r="Q3187">
        <v>1627</v>
      </c>
      <c r="R3187">
        <v>1810000</v>
      </c>
      <c r="S3187">
        <v>1841261</v>
      </c>
      <c r="T3187">
        <v>1.0172712707182301</v>
      </c>
      <c r="U3187">
        <v>1</v>
      </c>
    </row>
    <row r="3188" spans="1:21" x14ac:dyDescent="0.4">
      <c r="A3188">
        <v>3186</v>
      </c>
      <c r="B3188" t="s">
        <v>12075</v>
      </c>
      <c r="C3188" s="1">
        <v>44562</v>
      </c>
      <c r="D3188" t="s">
        <v>5433</v>
      </c>
      <c r="E3188" t="s">
        <v>5434</v>
      </c>
      <c r="F3188">
        <v>10</v>
      </c>
      <c r="G3188">
        <v>10</v>
      </c>
      <c r="H3188">
        <v>10</v>
      </c>
      <c r="I3188">
        <v>20</v>
      </c>
      <c r="J3188">
        <v>10</v>
      </c>
      <c r="K3188">
        <v>60</v>
      </c>
      <c r="L3188">
        <v>50</v>
      </c>
      <c r="M3188">
        <v>30</v>
      </c>
      <c r="N3188">
        <v>2</v>
      </c>
      <c r="O3188">
        <v>1</v>
      </c>
      <c r="P3188">
        <v>16.586588540000001</v>
      </c>
      <c r="Q3188">
        <v>1529</v>
      </c>
      <c r="R3188">
        <v>1810000</v>
      </c>
      <c r="S3188">
        <v>1398978</v>
      </c>
      <c r="T3188">
        <v>0.77291602209944699</v>
      </c>
      <c r="U3188">
        <v>1</v>
      </c>
    </row>
    <row r="3189" spans="1:21" x14ac:dyDescent="0.4">
      <c r="A3189">
        <v>3187</v>
      </c>
      <c r="B3189" t="s">
        <v>12075</v>
      </c>
      <c r="C3189" s="1">
        <v>44562</v>
      </c>
      <c r="D3189" t="s">
        <v>5435</v>
      </c>
      <c r="E3189" t="s">
        <v>5436</v>
      </c>
      <c r="F3189">
        <v>10</v>
      </c>
      <c r="G3189">
        <v>20</v>
      </c>
      <c r="H3189">
        <v>40</v>
      </c>
      <c r="I3189">
        <v>20</v>
      </c>
      <c r="J3189">
        <v>10</v>
      </c>
      <c r="K3189">
        <v>49</v>
      </c>
      <c r="L3189">
        <v>57</v>
      </c>
      <c r="M3189">
        <v>53</v>
      </c>
      <c r="N3189">
        <v>1</v>
      </c>
      <c r="O3189">
        <v>1</v>
      </c>
      <c r="P3189">
        <v>12.804144969999999</v>
      </c>
      <c r="Q3189">
        <v>1573</v>
      </c>
      <c r="R3189">
        <v>1810000</v>
      </c>
      <c r="S3189">
        <v>428046</v>
      </c>
      <c r="T3189">
        <v>0.23648950276243</v>
      </c>
      <c r="U3189">
        <v>0</v>
      </c>
    </row>
    <row r="3190" spans="1:21" x14ac:dyDescent="0.4">
      <c r="A3190">
        <v>3188</v>
      </c>
      <c r="B3190" t="s">
        <v>12075</v>
      </c>
      <c r="C3190" s="1">
        <v>44562</v>
      </c>
      <c r="D3190" t="s">
        <v>5437</v>
      </c>
      <c r="E3190" t="s">
        <v>5438</v>
      </c>
      <c r="F3190">
        <v>10</v>
      </c>
      <c r="G3190">
        <v>10</v>
      </c>
      <c r="H3190">
        <v>10</v>
      </c>
      <c r="I3190">
        <v>10</v>
      </c>
      <c r="J3190">
        <v>10</v>
      </c>
      <c r="K3190">
        <v>20</v>
      </c>
      <c r="L3190">
        <v>21</v>
      </c>
      <c r="M3190">
        <v>20</v>
      </c>
      <c r="N3190">
        <v>2</v>
      </c>
      <c r="O3190">
        <v>1</v>
      </c>
      <c r="P3190">
        <v>9.469726563</v>
      </c>
      <c r="Q3190">
        <v>1690</v>
      </c>
      <c r="R3190">
        <v>1810000</v>
      </c>
      <c r="S3190">
        <v>1399154</v>
      </c>
      <c r="T3190">
        <v>0.77301325966850798</v>
      </c>
      <c r="U3190">
        <v>1</v>
      </c>
    </row>
    <row r="3191" spans="1:21" x14ac:dyDescent="0.4">
      <c r="A3191">
        <v>3189</v>
      </c>
      <c r="B3191" t="s">
        <v>12075</v>
      </c>
      <c r="C3191" s="1">
        <v>44531</v>
      </c>
      <c r="D3191" t="s">
        <v>5439</v>
      </c>
      <c r="E3191" t="s">
        <v>5440</v>
      </c>
      <c r="F3191">
        <v>10</v>
      </c>
      <c r="G3191">
        <v>10</v>
      </c>
      <c r="H3191">
        <v>20</v>
      </c>
      <c r="I3191">
        <v>20</v>
      </c>
      <c r="J3191">
        <v>10</v>
      </c>
      <c r="K3191">
        <v>14</v>
      </c>
      <c r="L3191">
        <v>17</v>
      </c>
      <c r="M3191">
        <v>21</v>
      </c>
      <c r="N3191">
        <v>1</v>
      </c>
      <c r="O3191">
        <v>1</v>
      </c>
      <c r="P3191">
        <v>5.9411892359999996</v>
      </c>
      <c r="Q3191">
        <v>1746</v>
      </c>
      <c r="R3191">
        <v>1790000</v>
      </c>
      <c r="S3191">
        <v>592760</v>
      </c>
      <c r="T3191">
        <v>0.331150837988826</v>
      </c>
      <c r="U3191">
        <v>0</v>
      </c>
    </row>
    <row r="3192" spans="1:21" x14ac:dyDescent="0.4">
      <c r="A3192">
        <v>3190</v>
      </c>
      <c r="B3192" t="s">
        <v>12075</v>
      </c>
      <c r="C3192" s="1">
        <v>44531</v>
      </c>
      <c r="D3192" t="s">
        <v>5441</v>
      </c>
      <c r="E3192" t="s">
        <v>5442</v>
      </c>
      <c r="F3192">
        <v>10</v>
      </c>
      <c r="G3192">
        <v>10</v>
      </c>
      <c r="H3192">
        <v>10</v>
      </c>
      <c r="I3192">
        <v>20</v>
      </c>
      <c r="J3192">
        <v>10</v>
      </c>
      <c r="K3192">
        <v>9</v>
      </c>
      <c r="L3192">
        <v>24</v>
      </c>
      <c r="M3192">
        <v>26</v>
      </c>
      <c r="N3192">
        <v>1</v>
      </c>
      <c r="O3192">
        <v>1</v>
      </c>
      <c r="P3192">
        <v>17.940538190000002</v>
      </c>
      <c r="Q3192">
        <v>982</v>
      </c>
      <c r="R3192">
        <v>1790000</v>
      </c>
      <c r="S3192">
        <v>2074817</v>
      </c>
      <c r="T3192">
        <v>1.1591156424580999</v>
      </c>
      <c r="U3192">
        <v>1</v>
      </c>
    </row>
    <row r="3193" spans="1:21" x14ac:dyDescent="0.4">
      <c r="A3193">
        <v>3191</v>
      </c>
      <c r="B3193" t="s">
        <v>12075</v>
      </c>
      <c r="C3193" s="1">
        <v>44531</v>
      </c>
      <c r="D3193" t="s">
        <v>5443</v>
      </c>
      <c r="E3193" t="s">
        <v>5444</v>
      </c>
      <c r="F3193">
        <v>20</v>
      </c>
      <c r="G3193">
        <v>10</v>
      </c>
      <c r="H3193">
        <v>20</v>
      </c>
      <c r="I3193">
        <v>20</v>
      </c>
      <c r="J3193">
        <v>40</v>
      </c>
      <c r="K3193">
        <v>56</v>
      </c>
      <c r="L3193">
        <v>46</v>
      </c>
      <c r="M3193">
        <v>42</v>
      </c>
      <c r="N3193">
        <v>1</v>
      </c>
      <c r="O3193">
        <v>2</v>
      </c>
      <c r="P3193">
        <v>14.505316840000001</v>
      </c>
      <c r="Q3193">
        <v>1496</v>
      </c>
      <c r="R3193">
        <v>1790000</v>
      </c>
      <c r="S3193">
        <v>315926</v>
      </c>
      <c r="T3193">
        <v>0.17649497206703901</v>
      </c>
      <c r="U3193">
        <v>0</v>
      </c>
    </row>
    <row r="3194" spans="1:21" x14ac:dyDescent="0.4">
      <c r="A3194">
        <v>3192</v>
      </c>
      <c r="B3194" t="s">
        <v>12075</v>
      </c>
      <c r="C3194" s="1">
        <v>44531</v>
      </c>
      <c r="D3194" t="s">
        <v>5445</v>
      </c>
      <c r="E3194" t="s">
        <v>5446</v>
      </c>
      <c r="F3194">
        <v>10</v>
      </c>
      <c r="G3194">
        <v>10</v>
      </c>
      <c r="H3194">
        <v>20</v>
      </c>
      <c r="I3194">
        <v>20</v>
      </c>
      <c r="J3194">
        <v>20</v>
      </c>
      <c r="K3194">
        <v>123</v>
      </c>
      <c r="L3194">
        <v>121</v>
      </c>
      <c r="M3194">
        <v>90</v>
      </c>
      <c r="N3194">
        <v>1</v>
      </c>
      <c r="O3194">
        <v>2</v>
      </c>
      <c r="P3194">
        <v>16.278645829999999</v>
      </c>
      <c r="Q3194">
        <v>1686</v>
      </c>
      <c r="R3194">
        <v>1790000</v>
      </c>
      <c r="S3194">
        <v>916307</v>
      </c>
      <c r="T3194">
        <v>0.51190335195530701</v>
      </c>
      <c r="U3194">
        <v>1</v>
      </c>
    </row>
    <row r="3195" spans="1:21" x14ac:dyDescent="0.4">
      <c r="A3195">
        <v>3193</v>
      </c>
      <c r="B3195" t="s">
        <v>12075</v>
      </c>
      <c r="C3195" s="1">
        <v>44531</v>
      </c>
      <c r="D3195" t="s">
        <v>5447</v>
      </c>
      <c r="F3195">
        <v>20</v>
      </c>
      <c r="G3195">
        <v>20</v>
      </c>
      <c r="H3195">
        <v>10</v>
      </c>
      <c r="I3195">
        <v>30</v>
      </c>
      <c r="J3195">
        <v>20</v>
      </c>
      <c r="K3195">
        <v>59</v>
      </c>
      <c r="L3195">
        <v>49</v>
      </c>
      <c r="M3195">
        <v>29</v>
      </c>
      <c r="N3195">
        <v>0</v>
      </c>
      <c r="O3195">
        <v>1</v>
      </c>
      <c r="P3195">
        <v>0</v>
      </c>
      <c r="Q3195">
        <v>1753</v>
      </c>
      <c r="R3195">
        <v>1790000</v>
      </c>
      <c r="S3195">
        <v>1022813</v>
      </c>
      <c r="T3195">
        <v>0.571403910614525</v>
      </c>
      <c r="U3195">
        <v>1</v>
      </c>
    </row>
    <row r="3196" spans="1:21" x14ac:dyDescent="0.4">
      <c r="A3196">
        <v>3194</v>
      </c>
      <c r="B3196" t="s">
        <v>12075</v>
      </c>
      <c r="C3196" s="1">
        <v>44531</v>
      </c>
      <c r="D3196" t="s">
        <v>5448</v>
      </c>
      <c r="E3196" t="s">
        <v>5449</v>
      </c>
      <c r="F3196">
        <v>10</v>
      </c>
      <c r="G3196">
        <v>10</v>
      </c>
      <c r="H3196">
        <v>10</v>
      </c>
      <c r="I3196">
        <v>10</v>
      </c>
      <c r="J3196">
        <v>10</v>
      </c>
      <c r="K3196">
        <v>27</v>
      </c>
      <c r="L3196">
        <v>58</v>
      </c>
      <c r="M3196">
        <v>58</v>
      </c>
      <c r="N3196">
        <v>0</v>
      </c>
      <c r="O3196">
        <v>1</v>
      </c>
      <c r="P3196">
        <v>13.238715279999999</v>
      </c>
      <c r="Q3196">
        <v>1672</v>
      </c>
      <c r="R3196">
        <v>1790000</v>
      </c>
      <c r="S3196">
        <v>762383</v>
      </c>
      <c r="T3196">
        <v>0.425912290502793</v>
      </c>
      <c r="U3196">
        <v>1</v>
      </c>
    </row>
    <row r="3197" spans="1:21" x14ac:dyDescent="0.4">
      <c r="A3197">
        <v>3195</v>
      </c>
      <c r="B3197" t="s">
        <v>12075</v>
      </c>
      <c r="C3197" s="1">
        <v>44531</v>
      </c>
      <c r="D3197" t="s">
        <v>5450</v>
      </c>
      <c r="E3197" t="s">
        <v>5451</v>
      </c>
      <c r="F3197">
        <v>10</v>
      </c>
      <c r="G3197">
        <v>20</v>
      </c>
      <c r="H3197">
        <v>20</v>
      </c>
      <c r="I3197">
        <v>20</v>
      </c>
      <c r="J3197">
        <v>10</v>
      </c>
      <c r="K3197">
        <v>48</v>
      </c>
      <c r="L3197">
        <v>44</v>
      </c>
      <c r="M3197">
        <v>44</v>
      </c>
      <c r="N3197">
        <v>1</v>
      </c>
      <c r="O3197">
        <v>1</v>
      </c>
      <c r="P3197">
        <v>18.129665800000001</v>
      </c>
      <c r="Q3197">
        <v>2207</v>
      </c>
      <c r="R3197">
        <v>1790000</v>
      </c>
      <c r="S3197">
        <v>2407561</v>
      </c>
      <c r="T3197">
        <v>1.34500614525139</v>
      </c>
      <c r="U3197">
        <v>2</v>
      </c>
    </row>
    <row r="3198" spans="1:21" x14ac:dyDescent="0.4">
      <c r="A3198">
        <v>3196</v>
      </c>
      <c r="B3198" t="s">
        <v>12075</v>
      </c>
      <c r="C3198" s="1">
        <v>44531</v>
      </c>
      <c r="D3198" t="s">
        <v>5452</v>
      </c>
      <c r="E3198" t="s">
        <v>5453</v>
      </c>
      <c r="F3198">
        <v>10</v>
      </c>
      <c r="G3198">
        <v>10</v>
      </c>
      <c r="H3198">
        <v>20</v>
      </c>
      <c r="I3198">
        <v>20</v>
      </c>
      <c r="J3198">
        <v>20</v>
      </c>
      <c r="K3198">
        <v>23</v>
      </c>
      <c r="L3198">
        <v>17</v>
      </c>
      <c r="M3198">
        <v>18</v>
      </c>
      <c r="N3198">
        <v>1</v>
      </c>
      <c r="O3198">
        <v>1</v>
      </c>
      <c r="P3198">
        <v>14.27473958</v>
      </c>
      <c r="Q3198">
        <v>987</v>
      </c>
      <c r="R3198">
        <v>1790000</v>
      </c>
      <c r="S3198">
        <v>515476</v>
      </c>
      <c r="T3198">
        <v>0.28797541899441298</v>
      </c>
      <c r="U3198">
        <v>0</v>
      </c>
    </row>
    <row r="3199" spans="1:21" x14ac:dyDescent="0.4">
      <c r="A3199">
        <v>3197</v>
      </c>
      <c r="B3199" t="s">
        <v>12075</v>
      </c>
      <c r="C3199" s="1">
        <v>44531</v>
      </c>
      <c r="D3199" t="s">
        <v>5454</v>
      </c>
      <c r="E3199" t="s">
        <v>5455</v>
      </c>
      <c r="F3199">
        <v>10</v>
      </c>
      <c r="G3199">
        <v>10</v>
      </c>
      <c r="H3199">
        <v>20</v>
      </c>
      <c r="I3199">
        <v>20</v>
      </c>
      <c r="J3199">
        <v>10</v>
      </c>
      <c r="K3199">
        <v>85</v>
      </c>
      <c r="L3199">
        <v>148</v>
      </c>
      <c r="M3199">
        <v>197</v>
      </c>
      <c r="N3199">
        <v>1</v>
      </c>
      <c r="O3199">
        <v>2</v>
      </c>
      <c r="P3199">
        <v>22.033528650000001</v>
      </c>
      <c r="Q3199">
        <v>1375</v>
      </c>
      <c r="R3199">
        <v>1790000</v>
      </c>
      <c r="S3199">
        <v>2483056</v>
      </c>
      <c r="T3199">
        <v>1.3871821229050201</v>
      </c>
      <c r="U3199">
        <v>2</v>
      </c>
    </row>
    <row r="3200" spans="1:21" x14ac:dyDescent="0.4">
      <c r="A3200">
        <v>3198</v>
      </c>
      <c r="B3200" t="s">
        <v>12075</v>
      </c>
      <c r="C3200" s="1">
        <v>44501</v>
      </c>
      <c r="D3200" t="s">
        <v>5456</v>
      </c>
      <c r="E3200" t="s">
        <v>5457</v>
      </c>
      <c r="F3200">
        <v>20</v>
      </c>
      <c r="G3200">
        <v>20</v>
      </c>
      <c r="H3200">
        <v>20</v>
      </c>
      <c r="I3200">
        <v>20</v>
      </c>
      <c r="J3200">
        <v>20</v>
      </c>
      <c r="K3200">
        <v>18</v>
      </c>
      <c r="L3200">
        <v>19</v>
      </c>
      <c r="M3200">
        <v>24</v>
      </c>
      <c r="N3200">
        <v>1</v>
      </c>
      <c r="O3200">
        <v>1</v>
      </c>
      <c r="P3200">
        <v>20.05447049</v>
      </c>
      <c r="Q3200">
        <v>1280</v>
      </c>
      <c r="R3200">
        <v>1750000</v>
      </c>
      <c r="S3200">
        <v>3295623</v>
      </c>
      <c r="T3200">
        <v>1.8832131428571399</v>
      </c>
      <c r="U3200">
        <v>2</v>
      </c>
    </row>
    <row r="3201" spans="1:21" x14ac:dyDescent="0.4">
      <c r="A3201">
        <v>3199</v>
      </c>
      <c r="B3201" t="s">
        <v>12075</v>
      </c>
      <c r="C3201" s="1">
        <v>44501</v>
      </c>
      <c r="D3201" t="s">
        <v>5458</v>
      </c>
      <c r="E3201" t="s">
        <v>5459</v>
      </c>
      <c r="F3201">
        <v>10</v>
      </c>
      <c r="G3201">
        <v>10</v>
      </c>
      <c r="H3201">
        <v>30</v>
      </c>
      <c r="I3201">
        <v>20</v>
      </c>
      <c r="J3201">
        <v>10</v>
      </c>
      <c r="K3201">
        <v>23</v>
      </c>
      <c r="L3201">
        <v>22</v>
      </c>
      <c r="M3201">
        <v>21</v>
      </c>
      <c r="N3201">
        <v>1</v>
      </c>
      <c r="O3201">
        <v>1</v>
      </c>
      <c r="P3201">
        <v>20.833658849999999</v>
      </c>
      <c r="Q3201">
        <v>1333</v>
      </c>
      <c r="R3201">
        <v>1750000</v>
      </c>
      <c r="S3201">
        <v>1240929</v>
      </c>
      <c r="T3201">
        <v>0.70910228571428502</v>
      </c>
      <c r="U3201">
        <v>1</v>
      </c>
    </row>
    <row r="3202" spans="1:21" x14ac:dyDescent="0.4">
      <c r="A3202">
        <v>3200</v>
      </c>
      <c r="B3202" t="s">
        <v>12075</v>
      </c>
      <c r="C3202" s="1">
        <v>44501</v>
      </c>
      <c r="D3202" t="s">
        <v>5460</v>
      </c>
      <c r="E3202" t="s">
        <v>5461</v>
      </c>
      <c r="F3202">
        <v>10</v>
      </c>
      <c r="G3202">
        <v>10</v>
      </c>
      <c r="H3202">
        <v>20</v>
      </c>
      <c r="I3202">
        <v>20</v>
      </c>
      <c r="J3202">
        <v>10</v>
      </c>
      <c r="K3202">
        <v>16</v>
      </c>
      <c r="L3202">
        <v>16</v>
      </c>
      <c r="M3202">
        <v>16</v>
      </c>
      <c r="N3202">
        <v>1</v>
      </c>
      <c r="O3202">
        <v>1</v>
      </c>
      <c r="P3202">
        <v>21.016276040000001</v>
      </c>
      <c r="Q3202">
        <v>744</v>
      </c>
      <c r="R3202">
        <v>1750000</v>
      </c>
      <c r="S3202">
        <v>7876348</v>
      </c>
      <c r="T3202">
        <v>4.50077028571428</v>
      </c>
      <c r="U3202">
        <v>3</v>
      </c>
    </row>
    <row r="3203" spans="1:21" x14ac:dyDescent="0.4">
      <c r="A3203">
        <v>3201</v>
      </c>
      <c r="B3203" t="s">
        <v>12075</v>
      </c>
      <c r="C3203" s="1">
        <v>44501</v>
      </c>
      <c r="D3203" t="s">
        <v>5462</v>
      </c>
      <c r="E3203" t="s">
        <v>5463</v>
      </c>
      <c r="F3203">
        <v>10</v>
      </c>
      <c r="G3203">
        <v>10</v>
      </c>
      <c r="H3203">
        <v>20</v>
      </c>
      <c r="I3203">
        <v>10</v>
      </c>
      <c r="J3203">
        <v>20</v>
      </c>
      <c r="K3203">
        <v>21</v>
      </c>
      <c r="L3203">
        <v>17</v>
      </c>
      <c r="M3203">
        <v>20</v>
      </c>
      <c r="N3203">
        <v>1</v>
      </c>
      <c r="O3203">
        <v>1</v>
      </c>
      <c r="P3203">
        <v>12.502387150000001</v>
      </c>
      <c r="Q3203">
        <v>1182</v>
      </c>
      <c r="R3203">
        <v>1750000</v>
      </c>
      <c r="S3203">
        <v>723150</v>
      </c>
      <c r="T3203">
        <v>0.413228571428571</v>
      </c>
      <c r="U3203">
        <v>1</v>
      </c>
    </row>
    <row r="3204" spans="1:21" x14ac:dyDescent="0.4">
      <c r="A3204">
        <v>3202</v>
      </c>
      <c r="B3204" t="s">
        <v>12075</v>
      </c>
      <c r="C3204" s="1">
        <v>44501</v>
      </c>
      <c r="D3204" t="s">
        <v>5464</v>
      </c>
      <c r="E3204" t="s">
        <v>5465</v>
      </c>
      <c r="F3204">
        <v>10</v>
      </c>
      <c r="G3204">
        <v>10</v>
      </c>
      <c r="H3204">
        <v>10</v>
      </c>
      <c r="I3204">
        <v>10</v>
      </c>
      <c r="J3204">
        <v>20</v>
      </c>
      <c r="K3204">
        <v>21</v>
      </c>
      <c r="L3204">
        <v>20</v>
      </c>
      <c r="M3204">
        <v>27</v>
      </c>
      <c r="N3204">
        <v>1</v>
      </c>
      <c r="O3204">
        <v>1</v>
      </c>
      <c r="P3204">
        <v>26.176757810000002</v>
      </c>
      <c r="Q3204">
        <v>1211</v>
      </c>
      <c r="R3204">
        <v>1750000</v>
      </c>
      <c r="S3204">
        <v>2397386</v>
      </c>
      <c r="T3204">
        <v>1.36993485714285</v>
      </c>
      <c r="U3204">
        <v>2</v>
      </c>
    </row>
    <row r="3205" spans="1:21" x14ac:dyDescent="0.4">
      <c r="A3205">
        <v>3203</v>
      </c>
      <c r="B3205" t="s">
        <v>12075</v>
      </c>
      <c r="C3205" s="1">
        <v>44501</v>
      </c>
      <c r="D3205" t="s">
        <v>5466</v>
      </c>
      <c r="E3205" t="s">
        <v>5467</v>
      </c>
      <c r="F3205">
        <v>10</v>
      </c>
      <c r="G3205">
        <v>10</v>
      </c>
      <c r="H3205">
        <v>10</v>
      </c>
      <c r="I3205">
        <v>10</v>
      </c>
      <c r="J3205">
        <v>10</v>
      </c>
      <c r="K3205">
        <v>42</v>
      </c>
      <c r="L3205">
        <v>52</v>
      </c>
      <c r="M3205">
        <v>50</v>
      </c>
      <c r="N3205">
        <v>1</v>
      </c>
      <c r="O3205">
        <v>1</v>
      </c>
      <c r="P3205">
        <v>19.711914060000002</v>
      </c>
      <c r="Q3205">
        <v>814</v>
      </c>
      <c r="R3205">
        <v>1750000</v>
      </c>
      <c r="S3205">
        <v>1216886</v>
      </c>
      <c r="T3205">
        <v>0.69536342857142797</v>
      </c>
      <c r="U3205">
        <v>1</v>
      </c>
    </row>
    <row r="3206" spans="1:21" x14ac:dyDescent="0.4">
      <c r="A3206">
        <v>3204</v>
      </c>
      <c r="B3206" t="s">
        <v>12075</v>
      </c>
      <c r="C3206" s="1">
        <v>44501</v>
      </c>
      <c r="D3206" t="s">
        <v>5468</v>
      </c>
      <c r="E3206" t="s">
        <v>5469</v>
      </c>
      <c r="F3206">
        <v>10</v>
      </c>
      <c r="G3206">
        <v>20</v>
      </c>
      <c r="H3206">
        <v>20</v>
      </c>
      <c r="I3206">
        <v>20</v>
      </c>
      <c r="J3206">
        <v>20</v>
      </c>
      <c r="K3206">
        <v>160</v>
      </c>
      <c r="L3206">
        <v>152</v>
      </c>
      <c r="M3206">
        <v>129</v>
      </c>
      <c r="N3206">
        <v>1</v>
      </c>
      <c r="O3206">
        <v>1</v>
      </c>
      <c r="P3206">
        <v>12.63368056</v>
      </c>
      <c r="Q3206">
        <v>1087</v>
      </c>
      <c r="R3206">
        <v>1750000</v>
      </c>
      <c r="S3206">
        <v>4622963</v>
      </c>
      <c r="T3206">
        <v>2.64169314285714</v>
      </c>
      <c r="U3206">
        <v>2</v>
      </c>
    </row>
    <row r="3207" spans="1:21" x14ac:dyDescent="0.4">
      <c r="A3207">
        <v>3205</v>
      </c>
      <c r="B3207" t="s">
        <v>12075</v>
      </c>
      <c r="C3207" s="1">
        <v>44501</v>
      </c>
      <c r="D3207" t="s">
        <v>5470</v>
      </c>
      <c r="E3207" t="s">
        <v>5471</v>
      </c>
      <c r="F3207">
        <v>10</v>
      </c>
      <c r="G3207">
        <v>10</v>
      </c>
      <c r="H3207">
        <v>40</v>
      </c>
      <c r="I3207">
        <v>20</v>
      </c>
      <c r="J3207">
        <v>10</v>
      </c>
      <c r="K3207">
        <v>74</v>
      </c>
      <c r="L3207">
        <v>84</v>
      </c>
      <c r="M3207">
        <v>76</v>
      </c>
      <c r="N3207">
        <v>1</v>
      </c>
      <c r="O3207">
        <v>1</v>
      </c>
      <c r="P3207">
        <v>14.71180556</v>
      </c>
      <c r="Q3207">
        <v>1461</v>
      </c>
      <c r="R3207">
        <v>1750000</v>
      </c>
      <c r="S3207">
        <v>4578492</v>
      </c>
      <c r="T3207">
        <v>2.6162811428571402</v>
      </c>
      <c r="U3207">
        <v>2</v>
      </c>
    </row>
    <row r="3208" spans="1:21" x14ac:dyDescent="0.4">
      <c r="A3208">
        <v>3206</v>
      </c>
      <c r="B3208" t="s">
        <v>12075</v>
      </c>
      <c r="C3208" s="1">
        <v>44501</v>
      </c>
      <c r="D3208" t="s">
        <v>5472</v>
      </c>
      <c r="E3208" t="s">
        <v>5473</v>
      </c>
      <c r="F3208">
        <v>10</v>
      </c>
      <c r="G3208">
        <v>20</v>
      </c>
      <c r="H3208">
        <v>40</v>
      </c>
      <c r="I3208">
        <v>20</v>
      </c>
      <c r="J3208">
        <v>10</v>
      </c>
      <c r="K3208">
        <v>27</v>
      </c>
      <c r="L3208">
        <v>21</v>
      </c>
      <c r="M3208">
        <v>17</v>
      </c>
      <c r="N3208">
        <v>1</v>
      </c>
      <c r="O3208">
        <v>1</v>
      </c>
      <c r="P3208">
        <v>25.21484375</v>
      </c>
      <c r="Q3208">
        <v>962</v>
      </c>
      <c r="R3208">
        <v>1750000</v>
      </c>
      <c r="S3208">
        <v>451475</v>
      </c>
      <c r="T3208">
        <v>0.25798571428571399</v>
      </c>
      <c r="U3208">
        <v>0</v>
      </c>
    </row>
    <row r="3209" spans="1:21" x14ac:dyDescent="0.4">
      <c r="A3209">
        <v>3207</v>
      </c>
      <c r="B3209" t="s">
        <v>12075</v>
      </c>
      <c r="C3209" s="1">
        <v>44470</v>
      </c>
      <c r="D3209" t="s">
        <v>5474</v>
      </c>
      <c r="E3209" t="s">
        <v>5475</v>
      </c>
      <c r="F3209">
        <v>20</v>
      </c>
      <c r="G3209">
        <v>20</v>
      </c>
      <c r="H3209">
        <v>10</v>
      </c>
      <c r="I3209">
        <v>10</v>
      </c>
      <c r="J3209">
        <v>20</v>
      </c>
      <c r="K3209">
        <v>25</v>
      </c>
      <c r="L3209">
        <v>14</v>
      </c>
      <c r="M3209">
        <v>14</v>
      </c>
      <c r="N3209">
        <v>2</v>
      </c>
      <c r="O3209">
        <v>1</v>
      </c>
      <c r="P3209">
        <v>14.324652779999999</v>
      </c>
      <c r="Q3209">
        <v>850</v>
      </c>
      <c r="R3209">
        <v>1730000</v>
      </c>
      <c r="S3209">
        <v>1021563</v>
      </c>
      <c r="T3209">
        <v>0.59049884393063501</v>
      </c>
      <c r="U3209">
        <v>1</v>
      </c>
    </row>
    <row r="3210" spans="1:21" x14ac:dyDescent="0.4">
      <c r="A3210">
        <v>3208</v>
      </c>
      <c r="B3210" t="s">
        <v>12075</v>
      </c>
      <c r="C3210" s="1">
        <v>44470</v>
      </c>
      <c r="D3210" t="s">
        <v>5476</v>
      </c>
      <c r="E3210" t="s">
        <v>5477</v>
      </c>
      <c r="F3210">
        <v>10</v>
      </c>
      <c r="G3210">
        <v>20</v>
      </c>
      <c r="H3210">
        <v>30</v>
      </c>
      <c r="I3210">
        <v>20</v>
      </c>
      <c r="J3210">
        <v>20</v>
      </c>
      <c r="K3210">
        <v>126</v>
      </c>
      <c r="L3210">
        <v>118</v>
      </c>
      <c r="M3210">
        <v>94</v>
      </c>
      <c r="N3210">
        <v>1</v>
      </c>
      <c r="O3210">
        <v>1</v>
      </c>
      <c r="P3210">
        <v>16.619791670000001</v>
      </c>
      <c r="Q3210">
        <v>2042</v>
      </c>
      <c r="R3210">
        <v>1730000</v>
      </c>
      <c r="S3210">
        <v>1135555</v>
      </c>
      <c r="T3210">
        <v>0.65639017341040395</v>
      </c>
      <c r="U3210">
        <v>1</v>
      </c>
    </row>
    <row r="3211" spans="1:21" x14ac:dyDescent="0.4">
      <c r="A3211">
        <v>3209</v>
      </c>
      <c r="B3211" t="s">
        <v>12075</v>
      </c>
      <c r="C3211" s="1">
        <v>44440</v>
      </c>
      <c r="D3211" t="s">
        <v>5478</v>
      </c>
      <c r="E3211" t="s">
        <v>5479</v>
      </c>
      <c r="F3211">
        <v>10</v>
      </c>
      <c r="G3211">
        <v>20</v>
      </c>
      <c r="H3211">
        <v>20</v>
      </c>
      <c r="I3211">
        <v>40</v>
      </c>
      <c r="J3211">
        <v>20</v>
      </c>
      <c r="K3211">
        <v>56</v>
      </c>
      <c r="L3211">
        <v>58</v>
      </c>
      <c r="M3211">
        <v>59</v>
      </c>
      <c r="N3211">
        <v>1</v>
      </c>
      <c r="O3211">
        <v>0</v>
      </c>
      <c r="P3211">
        <v>4.5487196179999998</v>
      </c>
      <c r="Q3211">
        <v>1636</v>
      </c>
      <c r="R3211">
        <v>1670000</v>
      </c>
      <c r="S3211">
        <v>2743412</v>
      </c>
      <c r="T3211">
        <v>1.6427616766466999</v>
      </c>
      <c r="U3211">
        <v>2</v>
      </c>
    </row>
    <row r="3212" spans="1:21" x14ac:dyDescent="0.4">
      <c r="A3212">
        <v>3210</v>
      </c>
      <c r="B3212" t="s">
        <v>12075</v>
      </c>
      <c r="C3212" s="1">
        <v>44440</v>
      </c>
      <c r="D3212" t="s">
        <v>5480</v>
      </c>
      <c r="E3212" t="s">
        <v>5481</v>
      </c>
      <c r="F3212">
        <v>10</v>
      </c>
      <c r="G3212">
        <v>10</v>
      </c>
      <c r="H3212">
        <v>40</v>
      </c>
      <c r="I3212">
        <v>20</v>
      </c>
      <c r="J3212">
        <v>10</v>
      </c>
      <c r="K3212">
        <v>26</v>
      </c>
      <c r="L3212">
        <v>21</v>
      </c>
      <c r="M3212">
        <v>21</v>
      </c>
      <c r="N3212">
        <v>2</v>
      </c>
      <c r="O3212">
        <v>1</v>
      </c>
      <c r="P3212">
        <v>14.90451389</v>
      </c>
      <c r="Q3212">
        <v>1014</v>
      </c>
      <c r="R3212">
        <v>1670000</v>
      </c>
      <c r="S3212">
        <v>870397</v>
      </c>
      <c r="T3212">
        <v>0.52119580838323298</v>
      </c>
      <c r="U3212">
        <v>1</v>
      </c>
    </row>
    <row r="3213" spans="1:21" x14ac:dyDescent="0.4">
      <c r="A3213">
        <v>3211</v>
      </c>
      <c r="B3213" t="s">
        <v>12075</v>
      </c>
      <c r="C3213" s="1">
        <v>44440</v>
      </c>
      <c r="D3213" t="s">
        <v>5482</v>
      </c>
      <c r="E3213" t="s">
        <v>5483</v>
      </c>
      <c r="F3213">
        <v>20</v>
      </c>
      <c r="G3213">
        <v>20</v>
      </c>
      <c r="H3213">
        <v>40</v>
      </c>
      <c r="I3213">
        <v>20</v>
      </c>
      <c r="J3213">
        <v>30</v>
      </c>
      <c r="K3213">
        <v>205</v>
      </c>
      <c r="L3213">
        <v>191</v>
      </c>
      <c r="M3213">
        <v>193</v>
      </c>
      <c r="N3213">
        <v>2</v>
      </c>
      <c r="O3213">
        <v>1</v>
      </c>
      <c r="P3213">
        <v>20.934027780000001</v>
      </c>
      <c r="Q3213">
        <v>1011</v>
      </c>
      <c r="R3213">
        <v>1670000</v>
      </c>
      <c r="S3213">
        <v>3954724</v>
      </c>
      <c r="T3213">
        <v>2.36809820359281</v>
      </c>
      <c r="U3213">
        <v>2</v>
      </c>
    </row>
    <row r="3214" spans="1:21" x14ac:dyDescent="0.4">
      <c r="A3214">
        <v>3212</v>
      </c>
      <c r="B3214" t="s">
        <v>12075</v>
      </c>
      <c r="C3214" s="1">
        <v>44409</v>
      </c>
      <c r="D3214" t="s">
        <v>5484</v>
      </c>
      <c r="E3214" t="s">
        <v>5485</v>
      </c>
      <c r="F3214">
        <v>10</v>
      </c>
      <c r="G3214">
        <v>10</v>
      </c>
      <c r="H3214">
        <v>20</v>
      </c>
      <c r="I3214">
        <v>10</v>
      </c>
      <c r="J3214">
        <v>10</v>
      </c>
      <c r="K3214">
        <v>179</v>
      </c>
      <c r="L3214">
        <v>164</v>
      </c>
      <c r="M3214">
        <v>145</v>
      </c>
      <c r="N3214">
        <v>1</v>
      </c>
      <c r="O3214">
        <v>1</v>
      </c>
      <c r="P3214">
        <v>15.41710069</v>
      </c>
      <c r="Q3214">
        <v>1138</v>
      </c>
      <c r="R3214">
        <v>1650000</v>
      </c>
      <c r="S3214">
        <v>891873</v>
      </c>
      <c r="T3214">
        <v>0.54052909090909096</v>
      </c>
      <c r="U3214">
        <v>1</v>
      </c>
    </row>
    <row r="3215" spans="1:21" x14ac:dyDescent="0.4">
      <c r="A3215">
        <v>3213</v>
      </c>
      <c r="B3215" t="s">
        <v>12075</v>
      </c>
      <c r="C3215" s="1">
        <v>44409</v>
      </c>
      <c r="D3215" t="s">
        <v>5486</v>
      </c>
      <c r="E3215" t="s">
        <v>5487</v>
      </c>
      <c r="F3215">
        <v>10</v>
      </c>
      <c r="G3215">
        <v>10</v>
      </c>
      <c r="H3215">
        <v>40</v>
      </c>
      <c r="I3215">
        <v>20</v>
      </c>
      <c r="J3215">
        <v>10</v>
      </c>
      <c r="K3215">
        <v>15</v>
      </c>
      <c r="L3215">
        <v>15</v>
      </c>
      <c r="M3215">
        <v>14</v>
      </c>
      <c r="N3215">
        <v>1</v>
      </c>
      <c r="O3215">
        <v>1</v>
      </c>
      <c r="P3215">
        <v>14.180338539999999</v>
      </c>
      <c r="Q3215">
        <v>949</v>
      </c>
      <c r="R3215">
        <v>1650000</v>
      </c>
      <c r="S3215">
        <v>1539566</v>
      </c>
      <c r="T3215">
        <v>0.93307030303030303</v>
      </c>
      <c r="U3215">
        <v>1</v>
      </c>
    </row>
    <row r="3216" spans="1:21" x14ac:dyDescent="0.4">
      <c r="A3216">
        <v>3214</v>
      </c>
      <c r="B3216" t="s">
        <v>12075</v>
      </c>
      <c r="C3216" s="1">
        <v>44409</v>
      </c>
      <c r="D3216" t="s">
        <v>5488</v>
      </c>
      <c r="E3216" t="s">
        <v>5489</v>
      </c>
      <c r="F3216">
        <v>10</v>
      </c>
      <c r="G3216">
        <v>10</v>
      </c>
      <c r="H3216">
        <v>40</v>
      </c>
      <c r="I3216">
        <v>20</v>
      </c>
      <c r="J3216">
        <v>10</v>
      </c>
      <c r="K3216">
        <v>17</v>
      </c>
      <c r="L3216">
        <v>23</v>
      </c>
      <c r="M3216">
        <v>27</v>
      </c>
      <c r="N3216">
        <v>1</v>
      </c>
      <c r="O3216">
        <v>1</v>
      </c>
      <c r="P3216">
        <v>17.58420139</v>
      </c>
      <c r="Q3216">
        <v>1037</v>
      </c>
      <c r="R3216">
        <v>1650000</v>
      </c>
      <c r="S3216">
        <v>662687</v>
      </c>
      <c r="T3216">
        <v>0.40162848484848401</v>
      </c>
      <c r="U3216">
        <v>1</v>
      </c>
    </row>
    <row r="3217" spans="1:21" x14ac:dyDescent="0.4">
      <c r="A3217">
        <v>3215</v>
      </c>
      <c r="B3217" t="s">
        <v>12075</v>
      </c>
      <c r="C3217" s="1">
        <v>44409</v>
      </c>
      <c r="D3217" t="s">
        <v>5490</v>
      </c>
      <c r="E3217" t="s">
        <v>5491</v>
      </c>
      <c r="F3217">
        <v>10</v>
      </c>
      <c r="G3217">
        <v>10</v>
      </c>
      <c r="H3217">
        <v>30</v>
      </c>
      <c r="I3217">
        <v>10</v>
      </c>
      <c r="J3217">
        <v>20</v>
      </c>
      <c r="K3217">
        <v>54</v>
      </c>
      <c r="L3217">
        <v>54</v>
      </c>
      <c r="M3217">
        <v>63</v>
      </c>
      <c r="N3217">
        <v>1</v>
      </c>
      <c r="O3217">
        <v>1</v>
      </c>
      <c r="P3217">
        <v>9.9836154510000004</v>
      </c>
      <c r="Q3217">
        <v>984</v>
      </c>
      <c r="R3217">
        <v>1650000</v>
      </c>
      <c r="S3217">
        <v>555656</v>
      </c>
      <c r="T3217">
        <v>0.33676121212121202</v>
      </c>
      <c r="U3217">
        <v>0</v>
      </c>
    </row>
    <row r="3218" spans="1:21" x14ac:dyDescent="0.4">
      <c r="A3218">
        <v>3216</v>
      </c>
      <c r="B3218" t="s">
        <v>12075</v>
      </c>
      <c r="C3218" s="1">
        <v>44409</v>
      </c>
      <c r="D3218" t="s">
        <v>5492</v>
      </c>
      <c r="E3218" t="s">
        <v>5493</v>
      </c>
      <c r="F3218">
        <v>10</v>
      </c>
      <c r="G3218">
        <v>20</v>
      </c>
      <c r="H3218">
        <v>10</v>
      </c>
      <c r="I3218">
        <v>20</v>
      </c>
      <c r="J3218">
        <v>10</v>
      </c>
      <c r="K3218">
        <v>81</v>
      </c>
      <c r="L3218">
        <v>133</v>
      </c>
      <c r="M3218">
        <v>146</v>
      </c>
      <c r="N3218">
        <v>0</v>
      </c>
      <c r="O3218">
        <v>1</v>
      </c>
      <c r="P3218">
        <v>19.872721349999999</v>
      </c>
      <c r="Q3218">
        <v>736</v>
      </c>
      <c r="R3218">
        <v>1650000</v>
      </c>
      <c r="S3218">
        <v>1596427</v>
      </c>
      <c r="T3218">
        <v>0.96753151515151503</v>
      </c>
      <c r="U3218">
        <v>1</v>
      </c>
    </row>
    <row r="3219" spans="1:21" x14ac:dyDescent="0.4">
      <c r="A3219">
        <v>3217</v>
      </c>
      <c r="B3219" t="s">
        <v>12075</v>
      </c>
      <c r="C3219" s="1">
        <v>44378</v>
      </c>
      <c r="D3219" t="s">
        <v>5494</v>
      </c>
      <c r="E3219" t="s">
        <v>5495</v>
      </c>
      <c r="F3219">
        <v>10</v>
      </c>
      <c r="G3219">
        <v>20</v>
      </c>
      <c r="H3219">
        <v>20</v>
      </c>
      <c r="I3219">
        <v>20</v>
      </c>
      <c r="J3219">
        <v>10</v>
      </c>
      <c r="K3219">
        <v>55</v>
      </c>
      <c r="L3219">
        <v>84</v>
      </c>
      <c r="M3219">
        <v>115</v>
      </c>
      <c r="N3219">
        <v>1</v>
      </c>
      <c r="O3219">
        <v>1</v>
      </c>
      <c r="P3219">
        <v>18.348307290000001</v>
      </c>
      <c r="Q3219">
        <v>977</v>
      </c>
      <c r="R3219">
        <v>1630000</v>
      </c>
      <c r="S3219">
        <v>1964858</v>
      </c>
      <c r="T3219">
        <v>1.2054343558282199</v>
      </c>
      <c r="U3219">
        <v>2</v>
      </c>
    </row>
    <row r="3220" spans="1:21" x14ac:dyDescent="0.4">
      <c r="A3220">
        <v>3218</v>
      </c>
      <c r="B3220" t="s">
        <v>12075</v>
      </c>
      <c r="C3220" s="1">
        <v>44378</v>
      </c>
      <c r="D3220" t="s">
        <v>5496</v>
      </c>
      <c r="E3220" t="s">
        <v>5497</v>
      </c>
      <c r="F3220">
        <v>10</v>
      </c>
      <c r="G3220">
        <v>10</v>
      </c>
      <c r="H3220">
        <v>20</v>
      </c>
      <c r="I3220">
        <v>20</v>
      </c>
      <c r="J3220">
        <v>20</v>
      </c>
      <c r="K3220">
        <v>18</v>
      </c>
      <c r="L3220">
        <v>19</v>
      </c>
      <c r="M3220">
        <v>15</v>
      </c>
      <c r="N3220">
        <v>1</v>
      </c>
      <c r="O3220">
        <v>1</v>
      </c>
      <c r="P3220">
        <v>15.045681419999999</v>
      </c>
      <c r="Q3220">
        <v>808</v>
      </c>
      <c r="R3220">
        <v>1630000</v>
      </c>
      <c r="S3220">
        <v>2046964</v>
      </c>
      <c r="T3220">
        <v>1.2558061349693199</v>
      </c>
      <c r="U3220">
        <v>2</v>
      </c>
    </row>
    <row r="3221" spans="1:21" x14ac:dyDescent="0.4">
      <c r="A3221">
        <v>3219</v>
      </c>
      <c r="B3221" t="s">
        <v>12075</v>
      </c>
      <c r="C3221" s="1">
        <v>44378</v>
      </c>
      <c r="D3221" t="s">
        <v>5498</v>
      </c>
      <c r="E3221" t="s">
        <v>5499</v>
      </c>
      <c r="F3221">
        <v>10</v>
      </c>
      <c r="G3221">
        <v>10</v>
      </c>
      <c r="H3221">
        <v>20</v>
      </c>
      <c r="I3221">
        <v>20</v>
      </c>
      <c r="J3221">
        <v>20</v>
      </c>
      <c r="K3221">
        <v>22</v>
      </c>
      <c r="L3221">
        <v>18</v>
      </c>
      <c r="M3221">
        <v>17</v>
      </c>
      <c r="N3221">
        <v>1</v>
      </c>
      <c r="O3221">
        <v>1</v>
      </c>
      <c r="P3221">
        <v>11.92979601</v>
      </c>
      <c r="Q3221">
        <v>1080</v>
      </c>
      <c r="R3221">
        <v>1630000</v>
      </c>
      <c r="S3221">
        <v>964796</v>
      </c>
      <c r="T3221">
        <v>0.59189938650306695</v>
      </c>
      <c r="U3221">
        <v>1</v>
      </c>
    </row>
    <row r="3222" spans="1:21" x14ac:dyDescent="0.4">
      <c r="A3222">
        <v>3220</v>
      </c>
      <c r="B3222" t="s">
        <v>12075</v>
      </c>
      <c r="C3222" s="1">
        <v>44378</v>
      </c>
      <c r="D3222" t="s">
        <v>5500</v>
      </c>
      <c r="E3222" t="s">
        <v>5501</v>
      </c>
      <c r="F3222">
        <v>30</v>
      </c>
      <c r="G3222">
        <v>10</v>
      </c>
      <c r="H3222">
        <v>20</v>
      </c>
      <c r="I3222">
        <v>20</v>
      </c>
      <c r="J3222">
        <v>30</v>
      </c>
      <c r="K3222">
        <v>63</v>
      </c>
      <c r="L3222">
        <v>54</v>
      </c>
      <c r="M3222">
        <v>47</v>
      </c>
      <c r="N3222">
        <v>1</v>
      </c>
      <c r="O3222">
        <v>1</v>
      </c>
      <c r="P3222">
        <v>9.5431857640000004</v>
      </c>
      <c r="Q3222">
        <v>1117</v>
      </c>
      <c r="R3222">
        <v>1630000</v>
      </c>
      <c r="S3222">
        <v>1958050</v>
      </c>
      <c r="T3222">
        <v>1.2012576687116501</v>
      </c>
      <c r="U3222">
        <v>2</v>
      </c>
    </row>
    <row r="3223" spans="1:21" x14ac:dyDescent="0.4">
      <c r="A3223">
        <v>3221</v>
      </c>
      <c r="B3223" t="s">
        <v>12075</v>
      </c>
      <c r="C3223" s="1">
        <v>44348</v>
      </c>
      <c r="D3223" t="s">
        <v>5502</v>
      </c>
      <c r="E3223" t="e">
        <f>-치명적이니?</f>
        <v>#NAME?</v>
      </c>
      <c r="F3223">
        <v>10</v>
      </c>
      <c r="G3223">
        <v>10</v>
      </c>
      <c r="H3223">
        <v>20</v>
      </c>
      <c r="I3223">
        <v>10</v>
      </c>
      <c r="J3223">
        <v>10</v>
      </c>
      <c r="K3223">
        <v>84</v>
      </c>
      <c r="L3223">
        <v>86</v>
      </c>
      <c r="M3223">
        <v>90</v>
      </c>
      <c r="N3223">
        <v>2</v>
      </c>
      <c r="O3223">
        <v>1</v>
      </c>
      <c r="P3223">
        <v>9.973632813</v>
      </c>
      <c r="Q3223">
        <v>983</v>
      </c>
      <c r="R3223">
        <v>1610000</v>
      </c>
      <c r="S3223">
        <v>1734575</v>
      </c>
      <c r="T3223">
        <v>1.07737577639751</v>
      </c>
      <c r="U3223">
        <v>1</v>
      </c>
    </row>
    <row r="3224" spans="1:21" x14ac:dyDescent="0.4">
      <c r="A3224">
        <v>3222</v>
      </c>
      <c r="B3224" t="s">
        <v>12075</v>
      </c>
      <c r="C3224" s="1">
        <v>44348</v>
      </c>
      <c r="D3224" t="s">
        <v>5503</v>
      </c>
      <c r="E3224" t="s">
        <v>5504</v>
      </c>
      <c r="F3224">
        <v>10</v>
      </c>
      <c r="G3224">
        <v>10</v>
      </c>
      <c r="H3224">
        <v>20</v>
      </c>
      <c r="I3224">
        <v>20</v>
      </c>
      <c r="J3224">
        <v>10</v>
      </c>
      <c r="K3224">
        <v>21</v>
      </c>
      <c r="L3224">
        <v>17</v>
      </c>
      <c r="M3224">
        <v>17</v>
      </c>
      <c r="N3224">
        <v>1</v>
      </c>
      <c r="O3224">
        <v>2</v>
      </c>
      <c r="P3224">
        <v>23.155164930000002</v>
      </c>
      <c r="Q3224">
        <v>1327</v>
      </c>
      <c r="R3224">
        <v>1610000</v>
      </c>
      <c r="S3224">
        <v>326550</v>
      </c>
      <c r="T3224">
        <v>0.20282608695652099</v>
      </c>
      <c r="U3224">
        <v>0</v>
      </c>
    </row>
    <row r="3225" spans="1:21" x14ac:dyDescent="0.4">
      <c r="A3225">
        <v>3223</v>
      </c>
      <c r="B3225" t="s">
        <v>12075</v>
      </c>
      <c r="C3225" s="1">
        <v>44348</v>
      </c>
      <c r="D3225" t="s">
        <v>5505</v>
      </c>
      <c r="E3225" t="s">
        <v>5506</v>
      </c>
      <c r="F3225">
        <v>10</v>
      </c>
      <c r="G3225">
        <v>20</v>
      </c>
      <c r="H3225">
        <v>40</v>
      </c>
      <c r="I3225">
        <v>20</v>
      </c>
      <c r="J3225">
        <v>20</v>
      </c>
      <c r="K3225">
        <v>23</v>
      </c>
      <c r="L3225">
        <v>11</v>
      </c>
      <c r="M3225">
        <v>7</v>
      </c>
      <c r="N3225">
        <v>1</v>
      </c>
      <c r="O3225">
        <v>1</v>
      </c>
      <c r="P3225">
        <v>13.20290799</v>
      </c>
      <c r="Q3225">
        <v>916</v>
      </c>
      <c r="R3225">
        <v>1610000</v>
      </c>
      <c r="S3225">
        <v>4134023</v>
      </c>
      <c r="T3225">
        <v>2.5677161490683198</v>
      </c>
      <c r="U3225">
        <v>2</v>
      </c>
    </row>
    <row r="3226" spans="1:21" x14ac:dyDescent="0.4">
      <c r="A3226">
        <v>3224</v>
      </c>
      <c r="B3226" t="s">
        <v>12075</v>
      </c>
      <c r="C3226" s="1">
        <v>44348</v>
      </c>
      <c r="D3226" t="s">
        <v>5507</v>
      </c>
      <c r="E3226" t="s">
        <v>5508</v>
      </c>
      <c r="F3226">
        <v>20</v>
      </c>
      <c r="G3226">
        <v>10</v>
      </c>
      <c r="H3226">
        <v>30</v>
      </c>
      <c r="I3226">
        <v>20</v>
      </c>
      <c r="J3226">
        <v>30</v>
      </c>
      <c r="K3226">
        <v>78</v>
      </c>
      <c r="L3226">
        <v>88</v>
      </c>
      <c r="M3226">
        <v>85</v>
      </c>
      <c r="N3226">
        <v>1</v>
      </c>
      <c r="O3226">
        <v>2</v>
      </c>
      <c r="P3226">
        <v>14.70138889</v>
      </c>
      <c r="Q3226">
        <v>980</v>
      </c>
      <c r="R3226">
        <v>1610000</v>
      </c>
      <c r="S3226">
        <v>3194186</v>
      </c>
      <c r="T3226">
        <v>1.9839664596273201</v>
      </c>
      <c r="U3226">
        <v>2</v>
      </c>
    </row>
    <row r="3227" spans="1:21" x14ac:dyDescent="0.4">
      <c r="A3227">
        <v>3225</v>
      </c>
      <c r="B3227" t="s">
        <v>12075</v>
      </c>
      <c r="C3227" s="1">
        <v>44348</v>
      </c>
      <c r="D3227" t="s">
        <v>5509</v>
      </c>
      <c r="E3227" t="s">
        <v>5510</v>
      </c>
      <c r="F3227">
        <v>20</v>
      </c>
      <c r="G3227">
        <v>10</v>
      </c>
      <c r="H3227">
        <v>20</v>
      </c>
      <c r="I3227">
        <v>10</v>
      </c>
      <c r="J3227">
        <v>20</v>
      </c>
      <c r="K3227">
        <v>158</v>
      </c>
      <c r="L3227">
        <v>162</v>
      </c>
      <c r="M3227">
        <v>157</v>
      </c>
      <c r="N3227">
        <v>0</v>
      </c>
      <c r="O3227">
        <v>1</v>
      </c>
      <c r="P3227">
        <v>10.74327257</v>
      </c>
      <c r="Q3227">
        <v>897</v>
      </c>
      <c r="R3227">
        <v>1610000</v>
      </c>
      <c r="S3227">
        <v>1597429</v>
      </c>
      <c r="T3227">
        <v>0.99219192546583801</v>
      </c>
      <c r="U3227">
        <v>1</v>
      </c>
    </row>
    <row r="3228" spans="1:21" x14ac:dyDescent="0.4">
      <c r="A3228">
        <v>3226</v>
      </c>
      <c r="B3228" t="s">
        <v>12075</v>
      </c>
      <c r="C3228" s="1">
        <v>44348</v>
      </c>
      <c r="D3228" t="s">
        <v>5511</v>
      </c>
      <c r="E3228" t="s">
        <v>5512</v>
      </c>
      <c r="F3228">
        <v>10</v>
      </c>
      <c r="G3228">
        <v>10</v>
      </c>
      <c r="H3228">
        <v>20</v>
      </c>
      <c r="I3228">
        <v>10</v>
      </c>
      <c r="J3228">
        <v>20</v>
      </c>
      <c r="K3228">
        <v>26</v>
      </c>
      <c r="L3228">
        <v>21</v>
      </c>
      <c r="M3228">
        <v>19</v>
      </c>
      <c r="N3228">
        <v>1</v>
      </c>
      <c r="O3228">
        <v>1</v>
      </c>
      <c r="P3228">
        <v>18.217122400000001</v>
      </c>
      <c r="Q3228">
        <v>1546</v>
      </c>
      <c r="R3228">
        <v>1610000</v>
      </c>
      <c r="S3228">
        <v>1172337</v>
      </c>
      <c r="T3228">
        <v>0.72815962732919204</v>
      </c>
      <c r="U3228">
        <v>1</v>
      </c>
    </row>
    <row r="3229" spans="1:21" x14ac:dyDescent="0.4">
      <c r="A3229">
        <v>3227</v>
      </c>
      <c r="B3229" t="s">
        <v>12075</v>
      </c>
      <c r="C3229" s="1">
        <v>44317</v>
      </c>
      <c r="D3229" t="s">
        <v>5513</v>
      </c>
      <c r="E3229" t="s">
        <v>5514</v>
      </c>
      <c r="F3229">
        <v>30</v>
      </c>
      <c r="G3229">
        <v>20</v>
      </c>
      <c r="H3229">
        <v>10</v>
      </c>
      <c r="I3229">
        <v>10</v>
      </c>
      <c r="J3229">
        <v>40</v>
      </c>
      <c r="K3229">
        <v>247</v>
      </c>
      <c r="L3229">
        <v>240</v>
      </c>
      <c r="M3229">
        <v>238</v>
      </c>
      <c r="N3229">
        <v>1</v>
      </c>
      <c r="O3229">
        <v>1</v>
      </c>
      <c r="P3229">
        <v>9.8742404510000004</v>
      </c>
      <c r="Q3229">
        <v>1164</v>
      </c>
      <c r="R3229">
        <v>1580000</v>
      </c>
      <c r="S3229">
        <v>1391069</v>
      </c>
      <c r="T3229">
        <v>0.880423417721519</v>
      </c>
      <c r="U3229">
        <v>1</v>
      </c>
    </row>
    <row r="3230" spans="1:21" x14ac:dyDescent="0.4">
      <c r="A3230">
        <v>3228</v>
      </c>
      <c r="B3230" t="s">
        <v>12075</v>
      </c>
      <c r="C3230" s="1">
        <v>44317</v>
      </c>
      <c r="D3230" t="s">
        <v>5515</v>
      </c>
      <c r="E3230" t="s">
        <v>5516</v>
      </c>
      <c r="F3230">
        <v>20</v>
      </c>
      <c r="G3230">
        <v>20</v>
      </c>
      <c r="H3230">
        <v>10</v>
      </c>
      <c r="I3230">
        <v>10</v>
      </c>
      <c r="J3230">
        <v>30</v>
      </c>
      <c r="K3230">
        <v>52</v>
      </c>
      <c r="L3230">
        <v>51</v>
      </c>
      <c r="M3230">
        <v>29</v>
      </c>
      <c r="N3230">
        <v>1</v>
      </c>
      <c r="O3230">
        <v>1</v>
      </c>
      <c r="P3230">
        <v>17.791341150000001</v>
      </c>
      <c r="Q3230">
        <v>2309</v>
      </c>
      <c r="R3230">
        <v>1580000</v>
      </c>
      <c r="S3230">
        <v>3825044</v>
      </c>
      <c r="T3230">
        <v>2.4209139240506299</v>
      </c>
      <c r="U3230">
        <v>2</v>
      </c>
    </row>
    <row r="3231" spans="1:21" x14ac:dyDescent="0.4">
      <c r="A3231">
        <v>3229</v>
      </c>
      <c r="B3231" t="s">
        <v>12075</v>
      </c>
      <c r="C3231" s="1">
        <v>44317</v>
      </c>
      <c r="D3231" t="s">
        <v>5517</v>
      </c>
      <c r="E3231" t="s">
        <v>5518</v>
      </c>
      <c r="F3231">
        <v>10</v>
      </c>
      <c r="G3231">
        <v>10</v>
      </c>
      <c r="H3231">
        <v>20</v>
      </c>
      <c r="I3231">
        <v>20</v>
      </c>
      <c r="J3231">
        <v>20</v>
      </c>
      <c r="K3231">
        <v>78</v>
      </c>
      <c r="L3231">
        <v>88</v>
      </c>
      <c r="M3231">
        <v>76</v>
      </c>
      <c r="N3231">
        <v>1</v>
      </c>
      <c r="O3231">
        <v>1</v>
      </c>
      <c r="P3231">
        <v>15.01258681</v>
      </c>
      <c r="Q3231">
        <v>2250</v>
      </c>
      <c r="R3231">
        <v>1580000</v>
      </c>
      <c r="S3231">
        <v>491674</v>
      </c>
      <c r="T3231">
        <v>0.31118607594936698</v>
      </c>
      <c r="U3231">
        <v>0</v>
      </c>
    </row>
    <row r="3232" spans="1:21" x14ac:dyDescent="0.4">
      <c r="A3232">
        <v>3230</v>
      </c>
      <c r="B3232" t="s">
        <v>12075</v>
      </c>
      <c r="C3232" s="1">
        <v>44317</v>
      </c>
      <c r="D3232" t="s">
        <v>5519</v>
      </c>
      <c r="E3232" t="s">
        <v>5520</v>
      </c>
      <c r="F3232">
        <v>10</v>
      </c>
      <c r="G3232">
        <v>10</v>
      </c>
      <c r="H3232">
        <v>30</v>
      </c>
      <c r="I3232">
        <v>20</v>
      </c>
      <c r="J3232">
        <v>10</v>
      </c>
      <c r="K3232">
        <v>24</v>
      </c>
      <c r="L3232">
        <v>27</v>
      </c>
      <c r="M3232">
        <v>22</v>
      </c>
      <c r="N3232">
        <v>1</v>
      </c>
      <c r="O3232">
        <v>1</v>
      </c>
      <c r="P3232">
        <v>21.30685764</v>
      </c>
      <c r="Q3232">
        <v>1320</v>
      </c>
      <c r="R3232">
        <v>1580000</v>
      </c>
      <c r="S3232">
        <v>2801478</v>
      </c>
      <c r="T3232">
        <v>1.77308734177215</v>
      </c>
      <c r="U3232">
        <v>2</v>
      </c>
    </row>
    <row r="3233" spans="1:21" x14ac:dyDescent="0.4">
      <c r="A3233">
        <v>3231</v>
      </c>
      <c r="B3233" t="s">
        <v>12075</v>
      </c>
      <c r="C3233" s="1">
        <v>44317</v>
      </c>
      <c r="D3233" t="s">
        <v>5521</v>
      </c>
      <c r="E3233" t="s">
        <v>5522</v>
      </c>
      <c r="F3233">
        <v>10</v>
      </c>
      <c r="G3233">
        <v>10</v>
      </c>
      <c r="H3233">
        <v>10</v>
      </c>
      <c r="I3233">
        <v>10</v>
      </c>
      <c r="J3233">
        <v>10</v>
      </c>
      <c r="K3233">
        <v>23</v>
      </c>
      <c r="L3233">
        <v>25</v>
      </c>
      <c r="M3233">
        <v>22</v>
      </c>
      <c r="N3233">
        <v>2</v>
      </c>
      <c r="O3233">
        <v>2</v>
      </c>
      <c r="P3233">
        <v>10.79101563</v>
      </c>
      <c r="Q3233">
        <v>1053</v>
      </c>
      <c r="R3233">
        <v>1580000</v>
      </c>
      <c r="S3233">
        <v>5330720</v>
      </c>
      <c r="T3233">
        <v>3.3738734177215099</v>
      </c>
      <c r="U3233">
        <v>2</v>
      </c>
    </row>
    <row r="3234" spans="1:21" x14ac:dyDescent="0.4">
      <c r="A3234">
        <v>3232</v>
      </c>
      <c r="B3234" t="s">
        <v>12075</v>
      </c>
      <c r="C3234" s="1">
        <v>44317</v>
      </c>
      <c r="D3234" t="s">
        <v>5523</v>
      </c>
      <c r="E3234" t="s">
        <v>5524</v>
      </c>
      <c r="F3234">
        <v>10</v>
      </c>
      <c r="G3234">
        <v>20</v>
      </c>
      <c r="H3234">
        <v>20</v>
      </c>
      <c r="I3234">
        <v>20</v>
      </c>
      <c r="J3234">
        <v>10</v>
      </c>
      <c r="K3234">
        <v>23</v>
      </c>
      <c r="L3234">
        <v>26</v>
      </c>
      <c r="M3234">
        <v>22</v>
      </c>
      <c r="N3234">
        <v>1</v>
      </c>
      <c r="O3234">
        <v>1</v>
      </c>
      <c r="P3234">
        <v>17.064887150000001</v>
      </c>
      <c r="Q3234">
        <v>1966</v>
      </c>
      <c r="R3234">
        <v>1580000</v>
      </c>
      <c r="S3234">
        <v>548956</v>
      </c>
      <c r="T3234">
        <v>0.347440506329113</v>
      </c>
      <c r="U3234">
        <v>0</v>
      </c>
    </row>
    <row r="3235" spans="1:21" x14ac:dyDescent="0.4">
      <c r="A3235">
        <v>3233</v>
      </c>
      <c r="B3235" t="s">
        <v>12075</v>
      </c>
      <c r="C3235" s="1">
        <v>44287</v>
      </c>
      <c r="D3235" t="s">
        <v>5525</v>
      </c>
      <c r="E3235" t="s">
        <v>5526</v>
      </c>
      <c r="F3235">
        <v>10</v>
      </c>
      <c r="G3235">
        <v>20</v>
      </c>
      <c r="H3235">
        <v>30</v>
      </c>
      <c r="I3235">
        <v>10</v>
      </c>
      <c r="J3235">
        <v>20</v>
      </c>
      <c r="K3235">
        <v>204</v>
      </c>
      <c r="L3235">
        <v>205</v>
      </c>
      <c r="M3235">
        <v>200</v>
      </c>
      <c r="N3235">
        <v>1</v>
      </c>
      <c r="O3235">
        <v>0</v>
      </c>
      <c r="P3235">
        <v>35.16775174</v>
      </c>
      <c r="Q3235">
        <v>705</v>
      </c>
      <c r="R3235">
        <v>1550000</v>
      </c>
      <c r="S3235">
        <v>341863</v>
      </c>
      <c r="T3235">
        <v>0.22055677419354799</v>
      </c>
      <c r="U3235">
        <v>0</v>
      </c>
    </row>
    <row r="3236" spans="1:21" x14ac:dyDescent="0.4">
      <c r="A3236">
        <v>3234</v>
      </c>
      <c r="B3236" t="s">
        <v>12075</v>
      </c>
      <c r="C3236" s="1">
        <v>44287</v>
      </c>
      <c r="D3236" t="s">
        <v>5527</v>
      </c>
      <c r="E3236" t="s">
        <v>5528</v>
      </c>
      <c r="F3236">
        <v>10</v>
      </c>
      <c r="G3236">
        <v>10</v>
      </c>
      <c r="H3236">
        <v>20</v>
      </c>
      <c r="I3236">
        <v>10</v>
      </c>
      <c r="J3236">
        <v>20</v>
      </c>
      <c r="K3236">
        <v>22</v>
      </c>
      <c r="L3236">
        <v>20</v>
      </c>
      <c r="M3236">
        <v>18</v>
      </c>
      <c r="N3236">
        <v>1</v>
      </c>
      <c r="O3236">
        <v>1</v>
      </c>
      <c r="P3236">
        <v>20.937065969999999</v>
      </c>
      <c r="Q3236">
        <v>873</v>
      </c>
      <c r="R3236">
        <v>1550000</v>
      </c>
      <c r="S3236">
        <v>1704506</v>
      </c>
      <c r="T3236">
        <v>1.0996812903225801</v>
      </c>
      <c r="U3236">
        <v>1</v>
      </c>
    </row>
    <row r="3237" spans="1:21" x14ac:dyDescent="0.4">
      <c r="A3237">
        <v>3235</v>
      </c>
      <c r="B3237" t="s">
        <v>12075</v>
      </c>
      <c r="C3237" s="1">
        <v>44287</v>
      </c>
      <c r="D3237" t="s">
        <v>5529</v>
      </c>
      <c r="E3237" t="s">
        <v>5530</v>
      </c>
      <c r="F3237">
        <v>10</v>
      </c>
      <c r="G3237">
        <v>20</v>
      </c>
      <c r="H3237">
        <v>20</v>
      </c>
      <c r="I3237">
        <v>20</v>
      </c>
      <c r="J3237">
        <v>30</v>
      </c>
      <c r="K3237">
        <v>95</v>
      </c>
      <c r="L3237">
        <v>85</v>
      </c>
      <c r="M3237">
        <v>59</v>
      </c>
      <c r="N3237">
        <v>2</v>
      </c>
      <c r="O3237">
        <v>1</v>
      </c>
      <c r="P3237">
        <v>11.533745659999999</v>
      </c>
      <c r="Q3237">
        <v>859</v>
      </c>
      <c r="R3237">
        <v>1550000</v>
      </c>
      <c r="S3237">
        <v>950249</v>
      </c>
      <c r="T3237">
        <v>0.61306387096774195</v>
      </c>
      <c r="U3237">
        <v>1</v>
      </c>
    </row>
    <row r="3238" spans="1:21" x14ac:dyDescent="0.4">
      <c r="A3238">
        <v>3236</v>
      </c>
      <c r="B3238" t="s">
        <v>12075</v>
      </c>
      <c r="C3238" s="1">
        <v>44287</v>
      </c>
      <c r="D3238" t="s">
        <v>5531</v>
      </c>
      <c r="E3238" t="s">
        <v>5532</v>
      </c>
      <c r="F3238">
        <v>10</v>
      </c>
      <c r="G3238">
        <v>20</v>
      </c>
      <c r="H3238">
        <v>30</v>
      </c>
      <c r="I3238">
        <v>20</v>
      </c>
      <c r="J3238">
        <v>20</v>
      </c>
      <c r="K3238">
        <v>19</v>
      </c>
      <c r="L3238">
        <v>19</v>
      </c>
      <c r="M3238">
        <v>15</v>
      </c>
      <c r="N3238">
        <v>1</v>
      </c>
      <c r="O3238">
        <v>1</v>
      </c>
      <c r="P3238">
        <v>12.14268663</v>
      </c>
      <c r="Q3238">
        <v>907</v>
      </c>
      <c r="R3238">
        <v>1550000</v>
      </c>
      <c r="S3238">
        <v>334033</v>
      </c>
      <c r="T3238">
        <v>0.21550516129032199</v>
      </c>
      <c r="U3238">
        <v>0</v>
      </c>
    </row>
    <row r="3239" spans="1:21" x14ac:dyDescent="0.4">
      <c r="A3239">
        <v>3237</v>
      </c>
      <c r="B3239" t="s">
        <v>12075</v>
      </c>
      <c r="C3239" s="1">
        <v>44287</v>
      </c>
      <c r="D3239" t="s">
        <v>5533</v>
      </c>
      <c r="E3239" t="s">
        <v>5534</v>
      </c>
      <c r="F3239">
        <v>10</v>
      </c>
      <c r="G3239">
        <v>10</v>
      </c>
      <c r="H3239">
        <v>40</v>
      </c>
      <c r="I3239">
        <v>20</v>
      </c>
      <c r="J3239">
        <v>10</v>
      </c>
      <c r="K3239">
        <v>121</v>
      </c>
      <c r="L3239">
        <v>121</v>
      </c>
      <c r="M3239">
        <v>118</v>
      </c>
      <c r="N3239">
        <v>2</v>
      </c>
      <c r="O3239">
        <v>1</v>
      </c>
      <c r="P3239">
        <v>16.653320310000002</v>
      </c>
      <c r="Q3239">
        <v>1070</v>
      </c>
      <c r="R3239">
        <v>1550000</v>
      </c>
      <c r="S3239">
        <v>2859635</v>
      </c>
      <c r="T3239">
        <v>1.8449258064516101</v>
      </c>
      <c r="U3239">
        <v>2</v>
      </c>
    </row>
    <row r="3240" spans="1:21" x14ac:dyDescent="0.4">
      <c r="A3240">
        <v>3238</v>
      </c>
      <c r="B3240" t="s">
        <v>12075</v>
      </c>
      <c r="C3240" s="1">
        <v>44287</v>
      </c>
      <c r="D3240" t="s">
        <v>5535</v>
      </c>
      <c r="E3240" t="s">
        <v>5536</v>
      </c>
      <c r="F3240">
        <v>10</v>
      </c>
      <c r="G3240">
        <v>10</v>
      </c>
      <c r="H3240">
        <v>20</v>
      </c>
      <c r="I3240">
        <v>20</v>
      </c>
      <c r="J3240">
        <v>10</v>
      </c>
      <c r="K3240">
        <v>21</v>
      </c>
      <c r="L3240">
        <v>28</v>
      </c>
      <c r="M3240">
        <v>49</v>
      </c>
      <c r="N3240">
        <v>2</v>
      </c>
      <c r="O3240">
        <v>1</v>
      </c>
      <c r="P3240">
        <v>21.01736111</v>
      </c>
      <c r="Q3240">
        <v>846</v>
      </c>
      <c r="R3240">
        <v>1550000</v>
      </c>
      <c r="S3240">
        <v>2555498</v>
      </c>
      <c r="T3240">
        <v>1.64870838709677</v>
      </c>
      <c r="U3240">
        <v>2</v>
      </c>
    </row>
    <row r="3241" spans="1:21" x14ac:dyDescent="0.4">
      <c r="A3241">
        <v>3239</v>
      </c>
      <c r="B3241" t="s">
        <v>12075</v>
      </c>
      <c r="C3241" s="1">
        <v>44287</v>
      </c>
      <c r="D3241" t="s">
        <v>5537</v>
      </c>
      <c r="E3241" t="s">
        <v>5538</v>
      </c>
      <c r="F3241">
        <v>20</v>
      </c>
      <c r="G3241">
        <v>10</v>
      </c>
      <c r="H3241">
        <v>30</v>
      </c>
      <c r="I3241">
        <v>20</v>
      </c>
      <c r="J3241">
        <v>20</v>
      </c>
      <c r="K3241">
        <v>151</v>
      </c>
      <c r="L3241">
        <v>153</v>
      </c>
      <c r="M3241">
        <v>144</v>
      </c>
      <c r="N3241">
        <v>0</v>
      </c>
      <c r="O3241">
        <v>1</v>
      </c>
      <c r="P3241">
        <v>14.976888020000001</v>
      </c>
      <c r="Q3241">
        <v>975</v>
      </c>
      <c r="R3241">
        <v>1550000</v>
      </c>
      <c r="S3241">
        <v>1452810</v>
      </c>
      <c r="T3241">
        <v>0.93729677419354795</v>
      </c>
      <c r="U3241">
        <v>1</v>
      </c>
    </row>
    <row r="3242" spans="1:21" x14ac:dyDescent="0.4">
      <c r="A3242">
        <v>3240</v>
      </c>
      <c r="B3242" t="s">
        <v>12075</v>
      </c>
      <c r="C3242" s="1">
        <v>44287</v>
      </c>
      <c r="D3242" t="s">
        <v>5539</v>
      </c>
      <c r="E3242" t="s">
        <v>5540</v>
      </c>
      <c r="F3242">
        <v>20</v>
      </c>
      <c r="G3242">
        <v>10</v>
      </c>
      <c r="H3242">
        <v>50</v>
      </c>
      <c r="I3242">
        <v>20</v>
      </c>
      <c r="J3242">
        <v>30</v>
      </c>
      <c r="K3242">
        <v>240</v>
      </c>
      <c r="L3242">
        <v>230</v>
      </c>
      <c r="M3242">
        <v>228</v>
      </c>
      <c r="N3242">
        <v>1</v>
      </c>
      <c r="O3242">
        <v>0</v>
      </c>
      <c r="P3242">
        <v>10.11794705</v>
      </c>
      <c r="Q3242">
        <v>1019</v>
      </c>
      <c r="R3242">
        <v>1550000</v>
      </c>
      <c r="S3242">
        <v>342147</v>
      </c>
      <c r="T3242">
        <v>0.22073999999999999</v>
      </c>
      <c r="U3242">
        <v>0</v>
      </c>
    </row>
    <row r="3243" spans="1:21" x14ac:dyDescent="0.4">
      <c r="A3243">
        <v>3241</v>
      </c>
      <c r="B3243" t="s">
        <v>12075</v>
      </c>
      <c r="C3243" s="1">
        <v>44256</v>
      </c>
      <c r="D3243" t="s">
        <v>5541</v>
      </c>
      <c r="E3243" t="s">
        <v>5542</v>
      </c>
      <c r="F3243">
        <v>20</v>
      </c>
      <c r="G3243">
        <v>20</v>
      </c>
      <c r="H3243">
        <v>40</v>
      </c>
      <c r="I3243">
        <v>10</v>
      </c>
      <c r="J3243">
        <v>20</v>
      </c>
      <c r="K3243">
        <v>130</v>
      </c>
      <c r="L3243">
        <v>119</v>
      </c>
      <c r="M3243">
        <v>94</v>
      </c>
      <c r="N3243">
        <v>1</v>
      </c>
      <c r="O3243">
        <v>1</v>
      </c>
      <c r="P3243">
        <v>14.902886280000001</v>
      </c>
      <c r="Q3243">
        <v>1138</v>
      </c>
      <c r="R3243">
        <v>1500000</v>
      </c>
      <c r="S3243">
        <v>580547</v>
      </c>
      <c r="T3243">
        <v>0.38703133333333301</v>
      </c>
      <c r="U3243">
        <v>0</v>
      </c>
    </row>
    <row r="3244" spans="1:21" x14ac:dyDescent="0.4">
      <c r="A3244">
        <v>3242</v>
      </c>
      <c r="B3244" t="s">
        <v>12075</v>
      </c>
      <c r="C3244" s="1">
        <v>44256</v>
      </c>
      <c r="D3244" t="s">
        <v>5543</v>
      </c>
      <c r="E3244" t="s">
        <v>5544</v>
      </c>
      <c r="F3244">
        <v>10</v>
      </c>
      <c r="G3244">
        <v>10</v>
      </c>
      <c r="H3244">
        <v>20</v>
      </c>
      <c r="I3244">
        <v>20</v>
      </c>
      <c r="J3244">
        <v>10</v>
      </c>
      <c r="K3244">
        <v>89</v>
      </c>
      <c r="L3244">
        <v>89</v>
      </c>
      <c r="M3244">
        <v>89</v>
      </c>
      <c r="N3244">
        <v>1</v>
      </c>
      <c r="O3244">
        <v>1</v>
      </c>
      <c r="P3244">
        <v>17.017903650000001</v>
      </c>
      <c r="Q3244">
        <v>980</v>
      </c>
      <c r="R3244">
        <v>1500000</v>
      </c>
      <c r="S3244">
        <v>1202462</v>
      </c>
      <c r="T3244">
        <v>0.80164133333333298</v>
      </c>
      <c r="U3244">
        <v>1</v>
      </c>
    </row>
    <row r="3245" spans="1:21" x14ac:dyDescent="0.4">
      <c r="A3245">
        <v>3243</v>
      </c>
      <c r="B3245" t="s">
        <v>12075</v>
      </c>
      <c r="C3245" s="1">
        <v>44256</v>
      </c>
      <c r="D3245" t="s">
        <v>5545</v>
      </c>
      <c r="E3245" t="s">
        <v>5546</v>
      </c>
      <c r="F3245">
        <v>10</v>
      </c>
      <c r="G3245">
        <v>10</v>
      </c>
      <c r="H3245">
        <v>40</v>
      </c>
      <c r="I3245">
        <v>10</v>
      </c>
      <c r="J3245">
        <v>10</v>
      </c>
      <c r="K3245">
        <v>38</v>
      </c>
      <c r="L3245">
        <v>51</v>
      </c>
      <c r="M3245">
        <v>74</v>
      </c>
      <c r="N3245">
        <v>1</v>
      </c>
      <c r="O3245">
        <v>1</v>
      </c>
      <c r="P3245">
        <v>18.522135420000001</v>
      </c>
      <c r="Q3245">
        <v>1223</v>
      </c>
      <c r="R3245">
        <v>1500000</v>
      </c>
      <c r="S3245">
        <v>2040341</v>
      </c>
      <c r="T3245">
        <v>1.3602273333333299</v>
      </c>
      <c r="U3245">
        <v>2</v>
      </c>
    </row>
    <row r="3246" spans="1:21" x14ac:dyDescent="0.4">
      <c r="A3246">
        <v>3244</v>
      </c>
      <c r="B3246" t="s">
        <v>12075</v>
      </c>
      <c r="C3246" s="1">
        <v>44256</v>
      </c>
      <c r="D3246" t="s">
        <v>5547</v>
      </c>
      <c r="E3246" t="s">
        <v>5548</v>
      </c>
      <c r="F3246">
        <v>10</v>
      </c>
      <c r="G3246">
        <v>10</v>
      </c>
      <c r="H3246">
        <v>20</v>
      </c>
      <c r="I3246">
        <v>20</v>
      </c>
      <c r="J3246">
        <v>10</v>
      </c>
      <c r="K3246">
        <v>89</v>
      </c>
      <c r="L3246">
        <v>126</v>
      </c>
      <c r="M3246">
        <v>124</v>
      </c>
      <c r="N3246">
        <v>1</v>
      </c>
      <c r="O3246">
        <v>1</v>
      </c>
      <c r="P3246">
        <v>16.317491319999998</v>
      </c>
      <c r="Q3246">
        <v>1316</v>
      </c>
      <c r="R3246">
        <v>1500000</v>
      </c>
      <c r="S3246">
        <v>568254</v>
      </c>
      <c r="T3246">
        <v>0.37883600000000001</v>
      </c>
      <c r="U3246">
        <v>0</v>
      </c>
    </row>
    <row r="3247" spans="1:21" x14ac:dyDescent="0.4">
      <c r="A3247">
        <v>3245</v>
      </c>
      <c r="B3247" t="s">
        <v>12075</v>
      </c>
      <c r="C3247" s="1">
        <v>44256</v>
      </c>
      <c r="D3247" t="s">
        <v>5549</v>
      </c>
      <c r="E3247" t="s">
        <v>5550</v>
      </c>
      <c r="F3247">
        <v>10</v>
      </c>
      <c r="G3247">
        <v>10</v>
      </c>
      <c r="H3247">
        <v>30</v>
      </c>
      <c r="I3247">
        <v>20</v>
      </c>
      <c r="J3247">
        <v>10</v>
      </c>
      <c r="K3247">
        <v>227</v>
      </c>
      <c r="L3247">
        <v>232</v>
      </c>
      <c r="M3247">
        <v>227</v>
      </c>
      <c r="N3247">
        <v>1</v>
      </c>
      <c r="O3247">
        <v>1</v>
      </c>
      <c r="P3247">
        <v>15.35177951</v>
      </c>
      <c r="Q3247">
        <v>1427</v>
      </c>
      <c r="R3247">
        <v>1500000</v>
      </c>
      <c r="S3247">
        <v>2136229</v>
      </c>
      <c r="T3247">
        <v>1.42415266666666</v>
      </c>
      <c r="U3247">
        <v>2</v>
      </c>
    </row>
    <row r="3248" spans="1:21" x14ac:dyDescent="0.4">
      <c r="A3248">
        <v>3246</v>
      </c>
      <c r="B3248" t="s">
        <v>12075</v>
      </c>
      <c r="C3248" s="1">
        <v>44256</v>
      </c>
      <c r="D3248" t="s">
        <v>5551</v>
      </c>
      <c r="E3248" t="e">
        <f>-라이브 중 잡혀옴</f>
        <v>#NAME?</v>
      </c>
      <c r="F3248">
        <v>20</v>
      </c>
      <c r="G3248">
        <v>10</v>
      </c>
      <c r="H3248">
        <v>10</v>
      </c>
      <c r="I3248">
        <v>20</v>
      </c>
      <c r="J3248">
        <v>20</v>
      </c>
      <c r="K3248">
        <v>40</v>
      </c>
      <c r="L3248">
        <v>49</v>
      </c>
      <c r="M3248">
        <v>49</v>
      </c>
      <c r="N3248">
        <v>0</v>
      </c>
      <c r="O3248">
        <v>1</v>
      </c>
      <c r="P3248">
        <v>10.30664063</v>
      </c>
      <c r="Q3248">
        <v>894</v>
      </c>
      <c r="R3248">
        <v>1500000</v>
      </c>
      <c r="S3248">
        <v>2840373</v>
      </c>
      <c r="T3248">
        <v>1.8935820000000001</v>
      </c>
      <c r="U3248">
        <v>2</v>
      </c>
    </row>
    <row r="3249" spans="1:21" x14ac:dyDescent="0.4">
      <c r="A3249">
        <v>3247</v>
      </c>
      <c r="B3249" t="s">
        <v>12075</v>
      </c>
      <c r="C3249" s="1">
        <v>44256</v>
      </c>
      <c r="D3249" t="s">
        <v>5552</v>
      </c>
      <c r="E3249" t="s">
        <v>5553</v>
      </c>
      <c r="F3249">
        <v>20</v>
      </c>
      <c r="G3249">
        <v>20</v>
      </c>
      <c r="H3249">
        <v>50</v>
      </c>
      <c r="I3249">
        <v>20</v>
      </c>
      <c r="J3249">
        <v>20</v>
      </c>
      <c r="K3249">
        <v>20</v>
      </c>
      <c r="L3249">
        <v>25</v>
      </c>
      <c r="M3249">
        <v>25</v>
      </c>
      <c r="N3249">
        <v>2</v>
      </c>
      <c r="O3249">
        <v>1</v>
      </c>
      <c r="P3249">
        <v>17.91037326</v>
      </c>
      <c r="Q3249">
        <v>734</v>
      </c>
      <c r="R3249">
        <v>1500000</v>
      </c>
      <c r="S3249">
        <v>382189</v>
      </c>
      <c r="T3249">
        <v>0.254792666666666</v>
      </c>
      <c r="U3249">
        <v>0</v>
      </c>
    </row>
    <row r="3250" spans="1:21" x14ac:dyDescent="0.4">
      <c r="A3250">
        <v>3248</v>
      </c>
      <c r="B3250" t="s">
        <v>12075</v>
      </c>
      <c r="C3250" s="1">
        <v>44256</v>
      </c>
      <c r="D3250" t="s">
        <v>5554</v>
      </c>
      <c r="E3250" t="s">
        <v>5555</v>
      </c>
      <c r="F3250">
        <v>20</v>
      </c>
      <c r="G3250">
        <v>10</v>
      </c>
      <c r="H3250">
        <v>20</v>
      </c>
      <c r="I3250">
        <v>20</v>
      </c>
      <c r="J3250">
        <v>20</v>
      </c>
      <c r="K3250">
        <v>21</v>
      </c>
      <c r="L3250">
        <v>19</v>
      </c>
      <c r="M3250">
        <v>15</v>
      </c>
      <c r="N3250">
        <v>2</v>
      </c>
      <c r="O3250">
        <v>2</v>
      </c>
      <c r="P3250">
        <v>14.34950087</v>
      </c>
      <c r="Q3250">
        <v>830</v>
      </c>
      <c r="R3250">
        <v>1500000</v>
      </c>
      <c r="S3250">
        <v>1630412</v>
      </c>
      <c r="T3250">
        <v>1.08694133333333</v>
      </c>
      <c r="U3250">
        <v>1</v>
      </c>
    </row>
    <row r="3251" spans="1:21" x14ac:dyDescent="0.4">
      <c r="A3251">
        <v>3249</v>
      </c>
      <c r="B3251" t="s">
        <v>12075</v>
      </c>
      <c r="C3251" s="1">
        <v>44256</v>
      </c>
      <c r="D3251" t="s">
        <v>5556</v>
      </c>
      <c r="E3251" t="s">
        <v>5557</v>
      </c>
      <c r="F3251">
        <v>10</v>
      </c>
      <c r="G3251">
        <v>10</v>
      </c>
      <c r="H3251">
        <v>20</v>
      </c>
      <c r="I3251">
        <v>20</v>
      </c>
      <c r="J3251">
        <v>20</v>
      </c>
      <c r="K3251">
        <v>152</v>
      </c>
      <c r="L3251">
        <v>167</v>
      </c>
      <c r="M3251">
        <v>171</v>
      </c>
      <c r="N3251">
        <v>2</v>
      </c>
      <c r="O3251">
        <v>1</v>
      </c>
      <c r="P3251">
        <v>17.862521699999999</v>
      </c>
      <c r="Q3251">
        <v>1422</v>
      </c>
      <c r="R3251">
        <v>1500000</v>
      </c>
      <c r="S3251">
        <v>944638</v>
      </c>
      <c r="T3251">
        <v>0.62975866666666602</v>
      </c>
      <c r="U3251">
        <v>1</v>
      </c>
    </row>
    <row r="3252" spans="1:21" x14ac:dyDescent="0.4">
      <c r="A3252">
        <v>3250</v>
      </c>
      <c r="B3252" t="s">
        <v>12075</v>
      </c>
      <c r="C3252" s="1">
        <v>44256</v>
      </c>
      <c r="D3252" t="s">
        <v>5558</v>
      </c>
      <c r="E3252" t="s">
        <v>5559</v>
      </c>
      <c r="F3252">
        <v>10</v>
      </c>
      <c r="G3252">
        <v>20</v>
      </c>
      <c r="H3252">
        <v>50</v>
      </c>
      <c r="I3252">
        <v>20</v>
      </c>
      <c r="J3252">
        <v>20</v>
      </c>
      <c r="K3252">
        <v>49</v>
      </c>
      <c r="L3252">
        <v>49</v>
      </c>
      <c r="M3252">
        <v>54</v>
      </c>
      <c r="N3252">
        <v>2</v>
      </c>
      <c r="O3252">
        <v>1</v>
      </c>
      <c r="P3252">
        <v>15.40928819</v>
      </c>
      <c r="Q3252">
        <v>831</v>
      </c>
      <c r="R3252">
        <v>1500000</v>
      </c>
      <c r="S3252">
        <v>1001392</v>
      </c>
      <c r="T3252">
        <v>0.667594666666666</v>
      </c>
      <c r="U3252">
        <v>1</v>
      </c>
    </row>
    <row r="3253" spans="1:21" x14ac:dyDescent="0.4">
      <c r="A3253">
        <v>3251</v>
      </c>
      <c r="B3253" t="s">
        <v>12075</v>
      </c>
      <c r="C3253" s="1">
        <v>44256</v>
      </c>
      <c r="D3253" t="s">
        <v>5560</v>
      </c>
      <c r="E3253" t="s">
        <v>5561</v>
      </c>
      <c r="F3253">
        <v>10</v>
      </c>
      <c r="G3253">
        <v>10</v>
      </c>
      <c r="H3253">
        <v>20</v>
      </c>
      <c r="I3253">
        <v>10</v>
      </c>
      <c r="J3253">
        <v>10</v>
      </c>
      <c r="K3253">
        <v>237</v>
      </c>
      <c r="L3253">
        <v>250</v>
      </c>
      <c r="M3253">
        <v>252</v>
      </c>
      <c r="N3253">
        <v>2</v>
      </c>
      <c r="O3253">
        <v>2</v>
      </c>
      <c r="P3253">
        <v>15.49924045</v>
      </c>
      <c r="Q3253">
        <v>1369</v>
      </c>
      <c r="R3253">
        <v>1500000</v>
      </c>
      <c r="S3253">
        <v>7210187</v>
      </c>
      <c r="T3253">
        <v>4.8067913333333303</v>
      </c>
      <c r="U3253">
        <v>3</v>
      </c>
    </row>
    <row r="3254" spans="1:21" x14ac:dyDescent="0.4">
      <c r="A3254">
        <v>3252</v>
      </c>
      <c r="B3254" t="s">
        <v>12075</v>
      </c>
      <c r="C3254" s="1">
        <v>44256</v>
      </c>
      <c r="D3254" t="s">
        <v>5562</v>
      </c>
      <c r="E3254" t="s">
        <v>5563</v>
      </c>
      <c r="F3254">
        <v>20</v>
      </c>
      <c r="G3254">
        <v>20</v>
      </c>
      <c r="H3254">
        <v>20</v>
      </c>
      <c r="I3254">
        <v>20</v>
      </c>
      <c r="J3254">
        <v>20</v>
      </c>
      <c r="K3254">
        <v>41</v>
      </c>
      <c r="L3254">
        <v>56</v>
      </c>
      <c r="M3254">
        <v>84</v>
      </c>
      <c r="N3254">
        <v>1</v>
      </c>
      <c r="O3254">
        <v>1</v>
      </c>
      <c r="P3254">
        <v>19.138020829999999</v>
      </c>
      <c r="Q3254">
        <v>1520</v>
      </c>
      <c r="R3254">
        <v>1500000</v>
      </c>
      <c r="S3254">
        <v>4308250</v>
      </c>
      <c r="T3254">
        <v>2.8721666666666601</v>
      </c>
      <c r="U3254">
        <v>2</v>
      </c>
    </row>
    <row r="3255" spans="1:21" x14ac:dyDescent="0.4">
      <c r="A3255">
        <v>3253</v>
      </c>
      <c r="B3255" t="s">
        <v>12075</v>
      </c>
      <c r="C3255" s="1">
        <v>44256</v>
      </c>
      <c r="D3255" t="s">
        <v>5564</v>
      </c>
      <c r="E3255" t="s">
        <v>5565</v>
      </c>
      <c r="F3255">
        <v>20</v>
      </c>
      <c r="G3255">
        <v>10</v>
      </c>
      <c r="H3255">
        <v>20</v>
      </c>
      <c r="I3255">
        <v>10</v>
      </c>
      <c r="J3255">
        <v>20</v>
      </c>
      <c r="K3255">
        <v>23</v>
      </c>
      <c r="L3255">
        <v>21</v>
      </c>
      <c r="M3255">
        <v>18</v>
      </c>
      <c r="N3255">
        <v>1</v>
      </c>
      <c r="O3255">
        <v>2</v>
      </c>
      <c r="P3255">
        <v>21.25802951</v>
      </c>
      <c r="Q3255">
        <v>940</v>
      </c>
      <c r="R3255">
        <v>1500000</v>
      </c>
      <c r="S3255">
        <v>2065883</v>
      </c>
      <c r="T3255">
        <v>1.3772553333333299</v>
      </c>
      <c r="U3255">
        <v>2</v>
      </c>
    </row>
    <row r="3256" spans="1:21" x14ac:dyDescent="0.4">
      <c r="A3256">
        <v>3254</v>
      </c>
      <c r="B3256" t="s">
        <v>12075</v>
      </c>
      <c r="C3256" s="1">
        <v>44256</v>
      </c>
      <c r="D3256" t="s">
        <v>5566</v>
      </c>
      <c r="E3256" t="s">
        <v>5567</v>
      </c>
      <c r="F3256">
        <v>10</v>
      </c>
      <c r="G3256">
        <v>10</v>
      </c>
      <c r="H3256">
        <v>40</v>
      </c>
      <c r="I3256">
        <v>20</v>
      </c>
      <c r="J3256">
        <v>20</v>
      </c>
      <c r="K3256">
        <v>19</v>
      </c>
      <c r="L3256">
        <v>11</v>
      </c>
      <c r="M3256">
        <v>9</v>
      </c>
      <c r="N3256">
        <v>2</v>
      </c>
      <c r="O3256">
        <v>1</v>
      </c>
      <c r="P3256">
        <v>10.15364583</v>
      </c>
      <c r="Q3256">
        <v>496</v>
      </c>
      <c r="R3256">
        <v>1500000</v>
      </c>
      <c r="S3256">
        <v>495638</v>
      </c>
      <c r="T3256">
        <v>0.33042533333333302</v>
      </c>
      <c r="U3256">
        <v>0</v>
      </c>
    </row>
    <row r="3257" spans="1:21" x14ac:dyDescent="0.4">
      <c r="A3257">
        <v>3255</v>
      </c>
      <c r="B3257" t="s">
        <v>12075</v>
      </c>
      <c r="C3257" s="1">
        <v>44256</v>
      </c>
      <c r="D3257" t="s">
        <v>5568</v>
      </c>
      <c r="E3257" t="s">
        <v>5569</v>
      </c>
      <c r="F3257">
        <v>10</v>
      </c>
      <c r="G3257">
        <v>10</v>
      </c>
      <c r="H3257">
        <v>10</v>
      </c>
      <c r="I3257">
        <v>20</v>
      </c>
      <c r="J3257">
        <v>10</v>
      </c>
      <c r="K3257">
        <v>112</v>
      </c>
      <c r="L3257">
        <v>126</v>
      </c>
      <c r="M3257">
        <v>131</v>
      </c>
      <c r="N3257">
        <v>1</v>
      </c>
      <c r="O3257">
        <v>2</v>
      </c>
      <c r="P3257">
        <v>5.3709852429999998</v>
      </c>
      <c r="Q3257">
        <v>1656</v>
      </c>
      <c r="R3257">
        <v>1500000</v>
      </c>
      <c r="S3257">
        <v>2914353</v>
      </c>
      <c r="T3257">
        <v>1.9429019999999999</v>
      </c>
      <c r="U3257">
        <v>2</v>
      </c>
    </row>
    <row r="3258" spans="1:21" x14ac:dyDescent="0.4">
      <c r="A3258">
        <v>3256</v>
      </c>
      <c r="B3258" t="s">
        <v>12075</v>
      </c>
      <c r="C3258" s="1">
        <v>44256</v>
      </c>
      <c r="D3258" t="s">
        <v>5570</v>
      </c>
      <c r="E3258" t="s">
        <v>5571</v>
      </c>
      <c r="F3258">
        <v>20</v>
      </c>
      <c r="G3258">
        <v>10</v>
      </c>
      <c r="H3258">
        <v>20</v>
      </c>
      <c r="I3258">
        <v>20</v>
      </c>
      <c r="J3258">
        <v>20</v>
      </c>
      <c r="K3258">
        <v>167</v>
      </c>
      <c r="L3258">
        <v>153</v>
      </c>
      <c r="M3258">
        <v>127</v>
      </c>
      <c r="N3258">
        <v>1</v>
      </c>
      <c r="O3258">
        <v>2</v>
      </c>
      <c r="P3258">
        <v>11.449652779999999</v>
      </c>
      <c r="Q3258">
        <v>1012</v>
      </c>
      <c r="R3258">
        <v>1500000</v>
      </c>
      <c r="S3258">
        <v>2656466</v>
      </c>
      <c r="T3258">
        <v>1.7709773333333301</v>
      </c>
      <c r="U3258">
        <v>2</v>
      </c>
    </row>
    <row r="3259" spans="1:21" x14ac:dyDescent="0.4">
      <c r="A3259">
        <v>3257</v>
      </c>
      <c r="B3259" t="s">
        <v>12075</v>
      </c>
      <c r="C3259" s="1">
        <v>44228</v>
      </c>
      <c r="D3259" t="s">
        <v>5572</v>
      </c>
      <c r="F3259">
        <v>10</v>
      </c>
      <c r="G3259">
        <v>10</v>
      </c>
      <c r="H3259">
        <v>20</v>
      </c>
      <c r="I3259">
        <v>20</v>
      </c>
      <c r="J3259">
        <v>10</v>
      </c>
      <c r="K3259">
        <v>18</v>
      </c>
      <c r="L3259">
        <v>19</v>
      </c>
      <c r="M3259">
        <v>23</v>
      </c>
      <c r="N3259">
        <v>2</v>
      </c>
      <c r="O3259">
        <v>1</v>
      </c>
      <c r="P3259">
        <v>0</v>
      </c>
      <c r="Q3259">
        <v>902</v>
      </c>
      <c r="R3259">
        <v>1440000</v>
      </c>
      <c r="S3259">
        <v>7085078</v>
      </c>
      <c r="T3259">
        <v>4.9201930555555498</v>
      </c>
      <c r="U3259">
        <v>3</v>
      </c>
    </row>
    <row r="3260" spans="1:21" x14ac:dyDescent="0.4">
      <c r="A3260">
        <v>3258</v>
      </c>
      <c r="B3260" t="s">
        <v>12075</v>
      </c>
      <c r="C3260" s="1">
        <v>44228</v>
      </c>
      <c r="D3260" t="s">
        <v>5573</v>
      </c>
      <c r="E3260" t="s">
        <v>5574</v>
      </c>
      <c r="F3260">
        <v>20</v>
      </c>
      <c r="G3260">
        <v>10</v>
      </c>
      <c r="H3260">
        <v>20</v>
      </c>
      <c r="I3260">
        <v>20</v>
      </c>
      <c r="J3260">
        <v>30</v>
      </c>
      <c r="K3260">
        <v>201</v>
      </c>
      <c r="L3260">
        <v>202</v>
      </c>
      <c r="M3260">
        <v>213</v>
      </c>
      <c r="N3260">
        <v>2</v>
      </c>
      <c r="O3260">
        <v>1</v>
      </c>
      <c r="P3260">
        <v>18.47265625</v>
      </c>
      <c r="Q3260">
        <v>1611</v>
      </c>
      <c r="R3260">
        <v>1440000</v>
      </c>
      <c r="S3260">
        <v>3988126</v>
      </c>
      <c r="T3260">
        <v>2.7695319444444402</v>
      </c>
      <c r="U3260">
        <v>2</v>
      </c>
    </row>
    <row r="3261" spans="1:21" x14ac:dyDescent="0.4">
      <c r="A3261">
        <v>3259</v>
      </c>
      <c r="B3261" t="s">
        <v>12075</v>
      </c>
      <c r="C3261" s="1">
        <v>44228</v>
      </c>
      <c r="D3261" t="s">
        <v>5575</v>
      </c>
      <c r="E3261" t="s">
        <v>5576</v>
      </c>
      <c r="F3261">
        <v>40</v>
      </c>
      <c r="G3261">
        <v>30</v>
      </c>
      <c r="H3261">
        <v>20</v>
      </c>
      <c r="I3261">
        <v>20</v>
      </c>
      <c r="J3261">
        <v>50</v>
      </c>
      <c r="K3261">
        <v>20</v>
      </c>
      <c r="L3261">
        <v>18</v>
      </c>
      <c r="M3261">
        <v>18</v>
      </c>
      <c r="N3261">
        <v>0</v>
      </c>
      <c r="O3261">
        <v>1</v>
      </c>
      <c r="P3261">
        <v>6.0200737850000001</v>
      </c>
      <c r="Q3261">
        <v>2393</v>
      </c>
      <c r="R3261">
        <v>1440000</v>
      </c>
      <c r="S3261">
        <v>1671448</v>
      </c>
      <c r="T3261">
        <v>1.16072777777777</v>
      </c>
      <c r="U3261">
        <v>1</v>
      </c>
    </row>
    <row r="3262" spans="1:21" x14ac:dyDescent="0.4">
      <c r="A3262">
        <v>3260</v>
      </c>
      <c r="B3262" t="s">
        <v>12075</v>
      </c>
      <c r="C3262" s="1">
        <v>44228</v>
      </c>
      <c r="D3262" t="s">
        <v>5577</v>
      </c>
      <c r="E3262" t="s">
        <v>5578</v>
      </c>
      <c r="F3262">
        <v>10</v>
      </c>
      <c r="G3262">
        <v>10</v>
      </c>
      <c r="H3262">
        <v>20</v>
      </c>
      <c r="I3262">
        <v>20</v>
      </c>
      <c r="J3262">
        <v>20</v>
      </c>
      <c r="K3262">
        <v>239</v>
      </c>
      <c r="L3262">
        <v>238</v>
      </c>
      <c r="M3262">
        <v>229</v>
      </c>
      <c r="N3262">
        <v>2</v>
      </c>
      <c r="O3262">
        <v>1</v>
      </c>
      <c r="P3262">
        <v>8.151367188</v>
      </c>
      <c r="Q3262">
        <v>949</v>
      </c>
      <c r="R3262">
        <v>1440000</v>
      </c>
      <c r="S3262">
        <v>4599051</v>
      </c>
      <c r="T3262">
        <v>3.1937854166666599</v>
      </c>
      <c r="U3262">
        <v>2</v>
      </c>
    </row>
    <row r="3263" spans="1:21" x14ac:dyDescent="0.4">
      <c r="A3263">
        <v>3261</v>
      </c>
      <c r="B3263" t="s">
        <v>12075</v>
      </c>
      <c r="C3263" s="1">
        <v>44228</v>
      </c>
      <c r="D3263" t="s">
        <v>5579</v>
      </c>
      <c r="E3263" t="s">
        <v>5580</v>
      </c>
      <c r="F3263">
        <v>10</v>
      </c>
      <c r="G3263">
        <v>20</v>
      </c>
      <c r="H3263">
        <v>40</v>
      </c>
      <c r="I3263">
        <v>20</v>
      </c>
      <c r="J3263">
        <v>10</v>
      </c>
      <c r="K3263">
        <v>120</v>
      </c>
      <c r="L3263">
        <v>122</v>
      </c>
      <c r="M3263">
        <v>114</v>
      </c>
      <c r="N3263">
        <v>2</v>
      </c>
      <c r="O3263">
        <v>2</v>
      </c>
      <c r="P3263">
        <v>9.4583333330000006</v>
      </c>
      <c r="Q3263">
        <v>1077</v>
      </c>
      <c r="R3263">
        <v>1440000</v>
      </c>
      <c r="S3263">
        <v>1862513</v>
      </c>
      <c r="T3263">
        <v>1.2934118055555499</v>
      </c>
      <c r="U3263">
        <v>2</v>
      </c>
    </row>
    <row r="3264" spans="1:21" x14ac:dyDescent="0.4">
      <c r="A3264">
        <v>3262</v>
      </c>
      <c r="B3264" t="s">
        <v>12075</v>
      </c>
      <c r="C3264" s="1">
        <v>44228</v>
      </c>
      <c r="D3264" t="s">
        <v>5581</v>
      </c>
      <c r="E3264" t="s">
        <v>5582</v>
      </c>
      <c r="F3264">
        <v>10</v>
      </c>
      <c r="G3264">
        <v>10</v>
      </c>
      <c r="H3264">
        <v>20</v>
      </c>
      <c r="I3264">
        <v>20</v>
      </c>
      <c r="J3264">
        <v>30</v>
      </c>
      <c r="K3264">
        <v>55</v>
      </c>
      <c r="L3264">
        <v>50</v>
      </c>
      <c r="M3264">
        <v>53</v>
      </c>
      <c r="N3264">
        <v>2</v>
      </c>
      <c r="O3264">
        <v>1</v>
      </c>
      <c r="P3264">
        <v>8.1557074650000008</v>
      </c>
      <c r="Q3264">
        <v>1553</v>
      </c>
      <c r="R3264">
        <v>1440000</v>
      </c>
      <c r="S3264">
        <v>2852717</v>
      </c>
      <c r="T3264">
        <v>1.9810534722222199</v>
      </c>
      <c r="U3264">
        <v>2</v>
      </c>
    </row>
    <row r="3265" spans="1:21" x14ac:dyDescent="0.4">
      <c r="A3265">
        <v>3263</v>
      </c>
      <c r="B3265" t="s">
        <v>12075</v>
      </c>
      <c r="C3265" s="1">
        <v>44228</v>
      </c>
      <c r="D3265" t="s">
        <v>5583</v>
      </c>
      <c r="E3265" t="s">
        <v>5584</v>
      </c>
      <c r="F3265">
        <v>10</v>
      </c>
      <c r="G3265">
        <v>10</v>
      </c>
      <c r="H3265">
        <v>50</v>
      </c>
      <c r="I3265">
        <v>20</v>
      </c>
      <c r="J3265">
        <v>10</v>
      </c>
      <c r="K3265">
        <v>67</v>
      </c>
      <c r="L3265">
        <v>58</v>
      </c>
      <c r="M3265">
        <v>56</v>
      </c>
      <c r="N3265">
        <v>1</v>
      </c>
      <c r="O3265">
        <v>1</v>
      </c>
      <c r="P3265">
        <v>17.053927949999999</v>
      </c>
      <c r="Q3265">
        <v>900</v>
      </c>
      <c r="R3265">
        <v>1440000</v>
      </c>
      <c r="S3265">
        <v>1547253</v>
      </c>
      <c r="T3265">
        <v>1.0744812500000001</v>
      </c>
      <c r="U3265">
        <v>1</v>
      </c>
    </row>
    <row r="3266" spans="1:21" x14ac:dyDescent="0.4">
      <c r="A3266">
        <v>3264</v>
      </c>
      <c r="B3266" t="s">
        <v>12076</v>
      </c>
      <c r="C3266" s="1">
        <v>45108</v>
      </c>
      <c r="D3266" t="s">
        <v>5585</v>
      </c>
      <c r="E3266" t="s">
        <v>5586</v>
      </c>
      <c r="F3266">
        <v>10</v>
      </c>
      <c r="G3266">
        <v>10</v>
      </c>
      <c r="H3266">
        <v>20</v>
      </c>
      <c r="I3266">
        <v>20</v>
      </c>
      <c r="J3266">
        <v>10</v>
      </c>
      <c r="K3266">
        <v>40</v>
      </c>
      <c r="L3266">
        <v>53</v>
      </c>
      <c r="M3266">
        <v>60</v>
      </c>
      <c r="N3266">
        <v>2</v>
      </c>
      <c r="O3266">
        <v>1</v>
      </c>
      <c r="P3266">
        <v>8.3402777780000008</v>
      </c>
      <c r="Q3266">
        <v>1812</v>
      </c>
      <c r="R3266">
        <v>1250000</v>
      </c>
      <c r="S3266">
        <v>150740</v>
      </c>
      <c r="T3266">
        <v>0.120592</v>
      </c>
      <c r="U3266">
        <v>0</v>
      </c>
    </row>
    <row r="3267" spans="1:21" x14ac:dyDescent="0.4">
      <c r="A3267">
        <v>3265</v>
      </c>
      <c r="B3267" t="s">
        <v>12076</v>
      </c>
      <c r="C3267" s="1">
        <v>45078</v>
      </c>
      <c r="D3267" t="s">
        <v>5587</v>
      </c>
      <c r="E3267" t="s">
        <v>5588</v>
      </c>
      <c r="F3267">
        <v>10</v>
      </c>
      <c r="G3267">
        <v>10</v>
      </c>
      <c r="H3267">
        <v>20</v>
      </c>
      <c r="I3267">
        <v>20</v>
      </c>
      <c r="J3267">
        <v>10</v>
      </c>
      <c r="K3267">
        <v>201</v>
      </c>
      <c r="L3267">
        <v>250</v>
      </c>
      <c r="M3267">
        <v>239</v>
      </c>
      <c r="N3267">
        <v>0</v>
      </c>
      <c r="O3267">
        <v>1</v>
      </c>
      <c r="P3267">
        <v>10.02083333</v>
      </c>
      <c r="Q3267">
        <v>1394</v>
      </c>
      <c r="R3267">
        <v>1250000</v>
      </c>
      <c r="S3267">
        <v>54475</v>
      </c>
      <c r="T3267">
        <v>4.3580000000000001E-2</v>
      </c>
      <c r="U3267">
        <v>0</v>
      </c>
    </row>
    <row r="3268" spans="1:21" x14ac:dyDescent="0.4">
      <c r="A3268">
        <v>3266</v>
      </c>
      <c r="B3268" t="s">
        <v>12076</v>
      </c>
      <c r="C3268" s="1">
        <v>45047</v>
      </c>
      <c r="D3268" t="s">
        <v>5589</v>
      </c>
      <c r="E3268" t="s">
        <v>5590</v>
      </c>
      <c r="F3268">
        <v>10</v>
      </c>
      <c r="G3268">
        <v>20</v>
      </c>
      <c r="H3268">
        <v>10</v>
      </c>
      <c r="I3268">
        <v>20</v>
      </c>
      <c r="J3268">
        <v>30</v>
      </c>
      <c r="K3268">
        <v>21</v>
      </c>
      <c r="L3268">
        <v>17</v>
      </c>
      <c r="M3268">
        <v>26</v>
      </c>
      <c r="N3268">
        <v>1</v>
      </c>
      <c r="O3268">
        <v>0</v>
      </c>
      <c r="P3268">
        <v>0</v>
      </c>
      <c r="Q3268">
        <v>2160</v>
      </c>
      <c r="R3268">
        <v>1250000</v>
      </c>
      <c r="S3268">
        <v>15032</v>
      </c>
      <c r="T3268">
        <v>1.2025599999999999E-2</v>
      </c>
      <c r="U3268">
        <v>0</v>
      </c>
    </row>
    <row r="3269" spans="1:21" x14ac:dyDescent="0.4">
      <c r="A3269">
        <v>3267</v>
      </c>
      <c r="B3269" t="s">
        <v>12076</v>
      </c>
      <c r="C3269" s="1">
        <v>45047</v>
      </c>
      <c r="D3269" t="s">
        <v>5591</v>
      </c>
      <c r="E3269" t="s">
        <v>5592</v>
      </c>
      <c r="F3269">
        <v>10</v>
      </c>
      <c r="G3269">
        <v>20</v>
      </c>
      <c r="H3269">
        <v>30</v>
      </c>
      <c r="I3269">
        <v>10</v>
      </c>
      <c r="J3269">
        <v>20</v>
      </c>
      <c r="K3269">
        <v>209</v>
      </c>
      <c r="L3269">
        <v>197</v>
      </c>
      <c r="M3269">
        <v>201</v>
      </c>
      <c r="N3269">
        <v>2</v>
      </c>
      <c r="O3269">
        <v>1</v>
      </c>
      <c r="P3269">
        <v>9.0494791669999994</v>
      </c>
      <c r="Q3269">
        <v>959</v>
      </c>
      <c r="R3269">
        <v>1250000</v>
      </c>
      <c r="S3269">
        <v>42619</v>
      </c>
      <c r="T3269">
        <v>3.4095199999999999E-2</v>
      </c>
      <c r="U3269">
        <v>0</v>
      </c>
    </row>
    <row r="3270" spans="1:21" x14ac:dyDescent="0.4">
      <c r="A3270">
        <v>3268</v>
      </c>
      <c r="B3270" t="s">
        <v>12076</v>
      </c>
      <c r="C3270" s="1">
        <v>45047</v>
      </c>
      <c r="D3270" t="s">
        <v>5593</v>
      </c>
      <c r="E3270" t="s">
        <v>5594</v>
      </c>
      <c r="F3270">
        <v>20</v>
      </c>
      <c r="G3270">
        <v>20</v>
      </c>
      <c r="H3270">
        <v>40</v>
      </c>
      <c r="I3270">
        <v>20</v>
      </c>
      <c r="J3270">
        <v>20</v>
      </c>
      <c r="K3270">
        <v>78</v>
      </c>
      <c r="L3270">
        <v>89</v>
      </c>
      <c r="M3270">
        <v>82</v>
      </c>
      <c r="N3270">
        <v>2</v>
      </c>
      <c r="O3270">
        <v>1</v>
      </c>
      <c r="P3270">
        <v>4.8678385420000003</v>
      </c>
      <c r="Q3270">
        <v>2811</v>
      </c>
      <c r="R3270">
        <v>1250000</v>
      </c>
      <c r="S3270">
        <v>34791</v>
      </c>
      <c r="T3270">
        <v>2.7832800000000001E-2</v>
      </c>
      <c r="U3270">
        <v>0</v>
      </c>
    </row>
    <row r="3271" spans="1:21" x14ac:dyDescent="0.4">
      <c r="A3271">
        <v>3269</v>
      </c>
      <c r="B3271" t="s">
        <v>12076</v>
      </c>
      <c r="C3271" s="1">
        <v>45047</v>
      </c>
      <c r="D3271" t="s">
        <v>5595</v>
      </c>
      <c r="E3271" t="s">
        <v>5596</v>
      </c>
      <c r="F3271">
        <v>20</v>
      </c>
      <c r="G3271">
        <v>20</v>
      </c>
      <c r="H3271">
        <v>40</v>
      </c>
      <c r="I3271">
        <v>20</v>
      </c>
      <c r="J3271">
        <v>10</v>
      </c>
      <c r="K3271">
        <v>247</v>
      </c>
      <c r="L3271">
        <v>244</v>
      </c>
      <c r="M3271">
        <v>244</v>
      </c>
      <c r="N3271">
        <v>2</v>
      </c>
      <c r="O3271">
        <v>1</v>
      </c>
      <c r="P3271">
        <v>4.5011935760000004</v>
      </c>
      <c r="Q3271">
        <v>1259</v>
      </c>
      <c r="R3271">
        <v>1250000</v>
      </c>
      <c r="S3271">
        <v>163736</v>
      </c>
      <c r="T3271">
        <v>0.13098879999999999</v>
      </c>
      <c r="U3271">
        <v>0</v>
      </c>
    </row>
    <row r="3272" spans="1:21" x14ac:dyDescent="0.4">
      <c r="A3272">
        <v>3270</v>
      </c>
      <c r="B3272" t="s">
        <v>12076</v>
      </c>
      <c r="C3272" s="1">
        <v>45017</v>
      </c>
      <c r="D3272" t="s">
        <v>5597</v>
      </c>
      <c r="E3272" t="s">
        <v>5598</v>
      </c>
      <c r="F3272">
        <v>10</v>
      </c>
      <c r="G3272">
        <v>10</v>
      </c>
      <c r="H3272">
        <v>20</v>
      </c>
      <c r="I3272">
        <v>10</v>
      </c>
      <c r="J3272">
        <v>10</v>
      </c>
      <c r="K3272">
        <v>58</v>
      </c>
      <c r="L3272">
        <v>54</v>
      </c>
      <c r="M3272">
        <v>62</v>
      </c>
      <c r="N3272">
        <v>2</v>
      </c>
      <c r="O3272">
        <v>1</v>
      </c>
      <c r="P3272">
        <v>8.8185763890000004</v>
      </c>
      <c r="Q3272">
        <v>5330</v>
      </c>
      <c r="R3272">
        <v>1250000</v>
      </c>
      <c r="S3272">
        <v>55294</v>
      </c>
      <c r="T3272">
        <v>4.4235200000000002E-2</v>
      </c>
      <c r="U3272">
        <v>0</v>
      </c>
    </row>
    <row r="3273" spans="1:21" x14ac:dyDescent="0.4">
      <c r="A3273">
        <v>3271</v>
      </c>
      <c r="B3273" t="s">
        <v>12076</v>
      </c>
      <c r="C3273" s="1">
        <v>45017</v>
      </c>
      <c r="D3273" t="s">
        <v>5599</v>
      </c>
      <c r="E3273" t="s">
        <v>5600</v>
      </c>
      <c r="F3273">
        <v>20</v>
      </c>
      <c r="G3273">
        <v>10</v>
      </c>
      <c r="H3273">
        <v>40</v>
      </c>
      <c r="I3273">
        <v>20</v>
      </c>
      <c r="J3273">
        <v>20</v>
      </c>
      <c r="K3273">
        <v>24</v>
      </c>
      <c r="L3273">
        <v>20</v>
      </c>
      <c r="M3273">
        <v>28</v>
      </c>
      <c r="N3273">
        <v>2</v>
      </c>
      <c r="O3273">
        <v>1</v>
      </c>
      <c r="P3273">
        <v>6.111328125</v>
      </c>
      <c r="Q3273">
        <v>3197</v>
      </c>
      <c r="R3273">
        <v>1250000</v>
      </c>
      <c r="S3273">
        <v>140089</v>
      </c>
      <c r="T3273">
        <v>0.1120712</v>
      </c>
      <c r="U3273">
        <v>0</v>
      </c>
    </row>
    <row r="3274" spans="1:21" x14ac:dyDescent="0.4">
      <c r="A3274">
        <v>3272</v>
      </c>
      <c r="B3274" t="s">
        <v>12076</v>
      </c>
      <c r="C3274" s="1">
        <v>44986</v>
      </c>
      <c r="D3274" t="s">
        <v>5601</v>
      </c>
      <c r="E3274" t="s">
        <v>5602</v>
      </c>
      <c r="F3274">
        <v>20</v>
      </c>
      <c r="G3274">
        <v>20</v>
      </c>
      <c r="H3274">
        <v>50</v>
      </c>
      <c r="I3274">
        <v>20</v>
      </c>
      <c r="J3274">
        <v>10</v>
      </c>
      <c r="K3274">
        <v>145</v>
      </c>
      <c r="L3274">
        <v>158</v>
      </c>
      <c r="M3274">
        <v>179</v>
      </c>
      <c r="N3274">
        <v>1</v>
      </c>
      <c r="O3274">
        <v>1</v>
      </c>
      <c r="P3274">
        <v>7.7342664929999998</v>
      </c>
      <c r="Q3274">
        <v>1856</v>
      </c>
      <c r="R3274">
        <v>1240000</v>
      </c>
      <c r="S3274">
        <v>279257</v>
      </c>
      <c r="T3274">
        <v>0.225207258064516</v>
      </c>
      <c r="U3274">
        <v>0</v>
      </c>
    </row>
    <row r="3275" spans="1:21" x14ac:dyDescent="0.4">
      <c r="A3275">
        <v>3273</v>
      </c>
      <c r="B3275" t="s">
        <v>12076</v>
      </c>
      <c r="C3275" s="1">
        <v>44986</v>
      </c>
      <c r="D3275" t="s">
        <v>5603</v>
      </c>
      <c r="E3275" t="s">
        <v>5604</v>
      </c>
      <c r="F3275">
        <v>10</v>
      </c>
      <c r="G3275">
        <v>20</v>
      </c>
      <c r="H3275">
        <v>30</v>
      </c>
      <c r="I3275">
        <v>10</v>
      </c>
      <c r="J3275">
        <v>10</v>
      </c>
      <c r="K3275">
        <v>53</v>
      </c>
      <c r="L3275">
        <v>50</v>
      </c>
      <c r="M3275">
        <v>51</v>
      </c>
      <c r="N3275">
        <v>2</v>
      </c>
      <c r="O3275">
        <v>1</v>
      </c>
      <c r="P3275">
        <v>8.0342881940000002</v>
      </c>
      <c r="Q3275">
        <v>3187</v>
      </c>
      <c r="R3275">
        <v>1240000</v>
      </c>
      <c r="S3275">
        <v>141699</v>
      </c>
      <c r="T3275">
        <v>0.114273387096774</v>
      </c>
      <c r="U3275">
        <v>0</v>
      </c>
    </row>
    <row r="3276" spans="1:21" x14ac:dyDescent="0.4">
      <c r="A3276">
        <v>3274</v>
      </c>
      <c r="B3276" t="s">
        <v>12076</v>
      </c>
      <c r="C3276" s="1">
        <v>44986</v>
      </c>
      <c r="D3276" t="s">
        <v>5605</v>
      </c>
      <c r="E3276" t="s">
        <v>5606</v>
      </c>
      <c r="F3276">
        <v>20</v>
      </c>
      <c r="G3276">
        <v>10</v>
      </c>
      <c r="H3276">
        <v>30</v>
      </c>
      <c r="I3276">
        <v>10</v>
      </c>
      <c r="J3276">
        <v>30</v>
      </c>
      <c r="K3276">
        <v>59</v>
      </c>
      <c r="L3276">
        <v>49</v>
      </c>
      <c r="M3276">
        <v>45</v>
      </c>
      <c r="N3276">
        <v>1</v>
      </c>
      <c r="O3276">
        <v>1</v>
      </c>
      <c r="P3276">
        <v>6.9129774309999998</v>
      </c>
      <c r="Q3276">
        <v>1423</v>
      </c>
      <c r="R3276">
        <v>1240000</v>
      </c>
      <c r="S3276">
        <v>88285</v>
      </c>
      <c r="T3276">
        <v>7.1197580645161296E-2</v>
      </c>
      <c r="U3276">
        <v>0</v>
      </c>
    </row>
    <row r="3277" spans="1:21" x14ac:dyDescent="0.4">
      <c r="A3277">
        <v>3275</v>
      </c>
      <c r="B3277" t="s">
        <v>12076</v>
      </c>
      <c r="C3277" s="1">
        <v>44986</v>
      </c>
      <c r="D3277" t="s">
        <v>5607</v>
      </c>
      <c r="E3277" t="s">
        <v>5608</v>
      </c>
      <c r="F3277">
        <v>10</v>
      </c>
      <c r="G3277">
        <v>10</v>
      </c>
      <c r="H3277">
        <v>20</v>
      </c>
      <c r="I3277">
        <v>20</v>
      </c>
      <c r="J3277">
        <v>10</v>
      </c>
      <c r="K3277">
        <v>129</v>
      </c>
      <c r="L3277">
        <v>116</v>
      </c>
      <c r="M3277">
        <v>112</v>
      </c>
      <c r="N3277">
        <v>1</v>
      </c>
      <c r="O3277">
        <v>2</v>
      </c>
      <c r="P3277">
        <v>13.03613281</v>
      </c>
      <c r="Q3277">
        <v>3562</v>
      </c>
      <c r="R3277">
        <v>1240000</v>
      </c>
      <c r="S3277">
        <v>234789</v>
      </c>
      <c r="T3277">
        <v>0.18934596774193499</v>
      </c>
      <c r="U3277">
        <v>0</v>
      </c>
    </row>
    <row r="3278" spans="1:21" x14ac:dyDescent="0.4">
      <c r="A3278">
        <v>3276</v>
      </c>
      <c r="B3278" t="s">
        <v>12076</v>
      </c>
      <c r="C3278" s="1">
        <v>44958</v>
      </c>
      <c r="D3278" t="s">
        <v>5609</v>
      </c>
      <c r="E3278" t="s">
        <v>5610</v>
      </c>
      <c r="F3278">
        <v>10</v>
      </c>
      <c r="G3278">
        <v>30</v>
      </c>
      <c r="H3278">
        <v>40</v>
      </c>
      <c r="I3278">
        <v>50</v>
      </c>
      <c r="J3278">
        <v>20</v>
      </c>
      <c r="K3278">
        <v>51</v>
      </c>
      <c r="L3278">
        <v>53</v>
      </c>
      <c r="M3278">
        <v>53</v>
      </c>
      <c r="N3278">
        <v>1</v>
      </c>
      <c r="O3278">
        <v>1</v>
      </c>
      <c r="P3278">
        <v>6.6991102429999998</v>
      </c>
      <c r="Q3278">
        <v>1259</v>
      </c>
      <c r="R3278">
        <v>1230000</v>
      </c>
      <c r="S3278">
        <v>122011</v>
      </c>
      <c r="T3278">
        <v>9.9195934959349599E-2</v>
      </c>
      <c r="U3278">
        <v>0</v>
      </c>
    </row>
    <row r="3279" spans="1:21" x14ac:dyDescent="0.4">
      <c r="A3279">
        <v>3277</v>
      </c>
      <c r="B3279" t="s">
        <v>12076</v>
      </c>
      <c r="C3279" s="1">
        <v>44958</v>
      </c>
      <c r="D3279" t="s">
        <v>5611</v>
      </c>
      <c r="E3279" t="s">
        <v>5612</v>
      </c>
      <c r="F3279">
        <v>20</v>
      </c>
      <c r="G3279">
        <v>20</v>
      </c>
      <c r="H3279">
        <v>40</v>
      </c>
      <c r="I3279">
        <v>20</v>
      </c>
      <c r="J3279">
        <v>10</v>
      </c>
      <c r="K3279">
        <v>153</v>
      </c>
      <c r="L3279">
        <v>157</v>
      </c>
      <c r="M3279">
        <v>159</v>
      </c>
      <c r="N3279">
        <v>1</v>
      </c>
      <c r="O3279">
        <v>1</v>
      </c>
      <c r="P3279">
        <v>6.3639322920000003</v>
      </c>
      <c r="Q3279">
        <v>1259</v>
      </c>
      <c r="R3279">
        <v>1230000</v>
      </c>
      <c r="S3279">
        <v>89706</v>
      </c>
      <c r="T3279">
        <v>7.2931707317073102E-2</v>
      </c>
      <c r="U3279">
        <v>0</v>
      </c>
    </row>
    <row r="3280" spans="1:21" x14ac:dyDescent="0.4">
      <c r="A3280">
        <v>3278</v>
      </c>
      <c r="B3280" t="s">
        <v>12076</v>
      </c>
      <c r="C3280" s="1">
        <v>44958</v>
      </c>
      <c r="D3280" t="s">
        <v>5613</v>
      </c>
      <c r="E3280" t="s">
        <v>5614</v>
      </c>
      <c r="F3280">
        <v>10</v>
      </c>
      <c r="G3280">
        <v>20</v>
      </c>
      <c r="H3280">
        <v>30</v>
      </c>
      <c r="I3280">
        <v>10</v>
      </c>
      <c r="J3280">
        <v>10</v>
      </c>
      <c r="K3280">
        <v>170</v>
      </c>
      <c r="L3280">
        <v>193</v>
      </c>
      <c r="M3280">
        <v>222</v>
      </c>
      <c r="N3280">
        <v>2</v>
      </c>
      <c r="O3280">
        <v>1</v>
      </c>
      <c r="P3280">
        <v>8.7743055559999998</v>
      </c>
      <c r="Q3280">
        <v>1258</v>
      </c>
      <c r="R3280">
        <v>1230000</v>
      </c>
      <c r="S3280">
        <v>220825</v>
      </c>
      <c r="T3280">
        <v>0.179532520325203</v>
      </c>
      <c r="U3280">
        <v>0</v>
      </c>
    </row>
    <row r="3281" spans="1:21" x14ac:dyDescent="0.4">
      <c r="A3281">
        <v>3279</v>
      </c>
      <c r="B3281" t="s">
        <v>12076</v>
      </c>
      <c r="C3281" s="1">
        <v>44958</v>
      </c>
      <c r="D3281" t="s">
        <v>5615</v>
      </c>
      <c r="E3281" t="s">
        <v>5616</v>
      </c>
      <c r="F3281">
        <v>10</v>
      </c>
      <c r="G3281">
        <v>20</v>
      </c>
      <c r="H3281">
        <v>10</v>
      </c>
      <c r="I3281">
        <v>10</v>
      </c>
      <c r="J3281">
        <v>10</v>
      </c>
      <c r="K3281">
        <v>52</v>
      </c>
      <c r="L3281">
        <v>51</v>
      </c>
      <c r="M3281">
        <v>56</v>
      </c>
      <c r="N3281">
        <v>2</v>
      </c>
      <c r="O3281">
        <v>1</v>
      </c>
      <c r="P3281">
        <v>8.1066623260000004</v>
      </c>
      <c r="Q3281">
        <v>346</v>
      </c>
      <c r="R3281">
        <v>1230000</v>
      </c>
      <c r="S3281">
        <v>31114</v>
      </c>
      <c r="T3281">
        <v>2.5295934959349502E-2</v>
      </c>
      <c r="U3281">
        <v>0</v>
      </c>
    </row>
    <row r="3282" spans="1:21" x14ac:dyDescent="0.4">
      <c r="A3282">
        <v>3280</v>
      </c>
      <c r="B3282" t="s">
        <v>12076</v>
      </c>
      <c r="C3282" s="1">
        <v>44958</v>
      </c>
      <c r="D3282" t="s">
        <v>5617</v>
      </c>
      <c r="E3282" t="s">
        <v>5618</v>
      </c>
      <c r="F3282">
        <v>10</v>
      </c>
      <c r="G3282">
        <v>20</v>
      </c>
      <c r="H3282">
        <v>20</v>
      </c>
      <c r="I3282">
        <v>20</v>
      </c>
      <c r="J3282">
        <v>30</v>
      </c>
      <c r="K3282">
        <v>126</v>
      </c>
      <c r="L3282">
        <v>121</v>
      </c>
      <c r="M3282">
        <v>128</v>
      </c>
      <c r="N3282">
        <v>0</v>
      </c>
      <c r="O3282">
        <v>0</v>
      </c>
      <c r="P3282">
        <v>8.7730034719999992</v>
      </c>
      <c r="Q3282">
        <v>3376</v>
      </c>
      <c r="R3282">
        <v>1230000</v>
      </c>
      <c r="S3282">
        <v>90916</v>
      </c>
      <c r="T3282">
        <v>7.39154471544715E-2</v>
      </c>
      <c r="U3282">
        <v>0</v>
      </c>
    </row>
    <row r="3283" spans="1:21" x14ac:dyDescent="0.4">
      <c r="A3283">
        <v>3281</v>
      </c>
      <c r="B3283" t="s">
        <v>12076</v>
      </c>
      <c r="C3283" s="1">
        <v>44958</v>
      </c>
      <c r="D3283" t="s">
        <v>5619</v>
      </c>
      <c r="E3283" t="s">
        <v>5620</v>
      </c>
      <c r="F3283">
        <v>10</v>
      </c>
      <c r="G3283">
        <v>10</v>
      </c>
      <c r="H3283">
        <v>50</v>
      </c>
      <c r="I3283">
        <v>20</v>
      </c>
      <c r="J3283">
        <v>10</v>
      </c>
      <c r="K3283">
        <v>31</v>
      </c>
      <c r="L3283">
        <v>52</v>
      </c>
      <c r="M3283">
        <v>74</v>
      </c>
      <c r="N3283">
        <v>2</v>
      </c>
      <c r="O3283">
        <v>1</v>
      </c>
      <c r="P3283">
        <v>5.5598958329999997</v>
      </c>
      <c r="Q3283">
        <v>785</v>
      </c>
      <c r="R3283">
        <v>1230000</v>
      </c>
      <c r="S3283">
        <v>16001</v>
      </c>
      <c r="T3283">
        <v>1.30089430894308E-2</v>
      </c>
      <c r="U3283">
        <v>0</v>
      </c>
    </row>
    <row r="3284" spans="1:21" x14ac:dyDescent="0.4">
      <c r="A3284">
        <v>3282</v>
      </c>
      <c r="B3284" t="s">
        <v>12076</v>
      </c>
      <c r="C3284" s="1">
        <v>44958</v>
      </c>
      <c r="D3284" t="s">
        <v>5621</v>
      </c>
      <c r="E3284" t="s">
        <v>5622</v>
      </c>
      <c r="F3284">
        <v>10</v>
      </c>
      <c r="G3284">
        <v>20</v>
      </c>
      <c r="H3284">
        <v>40</v>
      </c>
      <c r="I3284">
        <v>20</v>
      </c>
      <c r="J3284">
        <v>20</v>
      </c>
      <c r="K3284">
        <v>26</v>
      </c>
      <c r="L3284">
        <v>21</v>
      </c>
      <c r="M3284">
        <v>20</v>
      </c>
      <c r="N3284">
        <v>2</v>
      </c>
      <c r="O3284">
        <v>1</v>
      </c>
      <c r="P3284">
        <v>9.7523871530000008</v>
      </c>
      <c r="Q3284">
        <v>1259</v>
      </c>
      <c r="R3284">
        <v>1230000</v>
      </c>
      <c r="S3284">
        <v>403324</v>
      </c>
      <c r="T3284">
        <v>0.32790569105690998</v>
      </c>
      <c r="U3284">
        <v>0</v>
      </c>
    </row>
    <row r="3285" spans="1:21" x14ac:dyDescent="0.4">
      <c r="A3285">
        <v>3283</v>
      </c>
      <c r="B3285" t="s">
        <v>12076</v>
      </c>
      <c r="C3285" s="1">
        <v>44958</v>
      </c>
      <c r="D3285" t="s">
        <v>5623</v>
      </c>
      <c r="E3285" t="s">
        <v>5624</v>
      </c>
      <c r="F3285">
        <v>10</v>
      </c>
      <c r="G3285">
        <v>10</v>
      </c>
      <c r="H3285">
        <v>20</v>
      </c>
      <c r="I3285">
        <v>10</v>
      </c>
      <c r="J3285">
        <v>10</v>
      </c>
      <c r="K3285">
        <v>228</v>
      </c>
      <c r="L3285">
        <v>239</v>
      </c>
      <c r="M3285">
        <v>234</v>
      </c>
      <c r="N3285">
        <v>1</v>
      </c>
      <c r="O3285">
        <v>2</v>
      </c>
      <c r="P3285">
        <v>12.19791667</v>
      </c>
      <c r="Q3285">
        <v>1259</v>
      </c>
      <c r="R3285">
        <v>1230000</v>
      </c>
      <c r="S3285">
        <v>26708</v>
      </c>
      <c r="T3285">
        <v>2.1713821138211301E-2</v>
      </c>
      <c r="U3285">
        <v>0</v>
      </c>
    </row>
    <row r="3286" spans="1:21" x14ac:dyDescent="0.4">
      <c r="A3286">
        <v>3284</v>
      </c>
      <c r="B3286" t="s">
        <v>12076</v>
      </c>
      <c r="C3286" s="1">
        <v>44958</v>
      </c>
      <c r="D3286" t="s">
        <v>5625</v>
      </c>
      <c r="E3286" t="s">
        <v>5626</v>
      </c>
      <c r="F3286">
        <v>10</v>
      </c>
      <c r="G3286">
        <v>20</v>
      </c>
      <c r="H3286">
        <v>30</v>
      </c>
      <c r="I3286">
        <v>20</v>
      </c>
      <c r="J3286">
        <v>20</v>
      </c>
      <c r="K3286">
        <v>240</v>
      </c>
      <c r="L3286">
        <v>246</v>
      </c>
      <c r="M3286">
        <v>239</v>
      </c>
      <c r="N3286">
        <v>1</v>
      </c>
      <c r="O3286">
        <v>1</v>
      </c>
      <c r="P3286">
        <v>10.215386280000001</v>
      </c>
      <c r="Q3286">
        <v>2954</v>
      </c>
      <c r="R3286">
        <v>1230000</v>
      </c>
      <c r="S3286">
        <v>30006</v>
      </c>
      <c r="T3286">
        <v>2.4395121951219501E-2</v>
      </c>
      <c r="U3286">
        <v>0</v>
      </c>
    </row>
    <row r="3287" spans="1:21" x14ac:dyDescent="0.4">
      <c r="A3287">
        <v>3285</v>
      </c>
      <c r="B3287" t="s">
        <v>12076</v>
      </c>
      <c r="C3287" s="1">
        <v>44958</v>
      </c>
      <c r="D3287" t="s">
        <v>5627</v>
      </c>
      <c r="E3287" t="s">
        <v>5628</v>
      </c>
      <c r="F3287">
        <v>10</v>
      </c>
      <c r="G3287">
        <v>10</v>
      </c>
      <c r="H3287">
        <v>50</v>
      </c>
      <c r="I3287">
        <v>20</v>
      </c>
      <c r="J3287">
        <v>10</v>
      </c>
      <c r="K3287">
        <v>229</v>
      </c>
      <c r="L3287">
        <v>235</v>
      </c>
      <c r="M3287">
        <v>235</v>
      </c>
      <c r="N3287">
        <v>2</v>
      </c>
      <c r="O3287">
        <v>1</v>
      </c>
      <c r="P3287">
        <v>6.1827256940000002</v>
      </c>
      <c r="Q3287">
        <v>1259</v>
      </c>
      <c r="R3287">
        <v>1230000</v>
      </c>
      <c r="S3287">
        <v>202024</v>
      </c>
      <c r="T3287">
        <v>0.164247154471544</v>
      </c>
      <c r="U3287">
        <v>0</v>
      </c>
    </row>
    <row r="3288" spans="1:21" x14ac:dyDescent="0.4">
      <c r="A3288">
        <v>3286</v>
      </c>
      <c r="B3288" t="s">
        <v>12076</v>
      </c>
      <c r="C3288" s="1">
        <v>44927</v>
      </c>
      <c r="D3288" t="s">
        <v>5629</v>
      </c>
      <c r="E3288" t="s">
        <v>5630</v>
      </c>
      <c r="F3288">
        <v>20</v>
      </c>
      <c r="G3288">
        <v>10</v>
      </c>
      <c r="H3288">
        <v>10</v>
      </c>
      <c r="I3288">
        <v>20</v>
      </c>
      <c r="J3288">
        <v>30</v>
      </c>
      <c r="K3288">
        <v>51</v>
      </c>
      <c r="L3288">
        <v>52</v>
      </c>
      <c r="M3288">
        <v>45</v>
      </c>
      <c r="N3288">
        <v>1</v>
      </c>
      <c r="O3288">
        <v>1</v>
      </c>
      <c r="P3288">
        <v>11.9812283</v>
      </c>
      <c r="Q3288">
        <v>1259</v>
      </c>
      <c r="R3288">
        <v>1220000</v>
      </c>
      <c r="S3288">
        <v>41119</v>
      </c>
      <c r="T3288">
        <v>3.3704098360655702E-2</v>
      </c>
      <c r="U3288">
        <v>0</v>
      </c>
    </row>
    <row r="3289" spans="1:21" x14ac:dyDescent="0.4">
      <c r="A3289">
        <v>3287</v>
      </c>
      <c r="B3289" t="s">
        <v>12076</v>
      </c>
      <c r="C3289" s="1">
        <v>44927</v>
      </c>
      <c r="D3289" t="s">
        <v>5631</v>
      </c>
      <c r="E3289" t="s">
        <v>5632</v>
      </c>
      <c r="F3289">
        <v>10</v>
      </c>
      <c r="G3289">
        <v>20</v>
      </c>
      <c r="H3289">
        <v>40</v>
      </c>
      <c r="I3289">
        <v>20</v>
      </c>
      <c r="J3289">
        <v>10</v>
      </c>
      <c r="K3289">
        <v>159</v>
      </c>
      <c r="L3289">
        <v>153</v>
      </c>
      <c r="M3289">
        <v>158</v>
      </c>
      <c r="N3289">
        <v>2</v>
      </c>
      <c r="O3289">
        <v>1</v>
      </c>
      <c r="P3289">
        <v>8.8063151039999994</v>
      </c>
      <c r="Q3289">
        <v>1259</v>
      </c>
      <c r="R3289">
        <v>1220000</v>
      </c>
      <c r="S3289">
        <v>260358</v>
      </c>
      <c r="T3289">
        <v>0.21340819672131101</v>
      </c>
      <c r="U3289">
        <v>0</v>
      </c>
    </row>
    <row r="3290" spans="1:21" x14ac:dyDescent="0.4">
      <c r="A3290">
        <v>3288</v>
      </c>
      <c r="B3290" t="s">
        <v>12076</v>
      </c>
      <c r="C3290" s="1">
        <v>44927</v>
      </c>
      <c r="D3290" t="s">
        <v>5633</v>
      </c>
      <c r="E3290" t="s">
        <v>5634</v>
      </c>
      <c r="F3290">
        <v>10</v>
      </c>
      <c r="G3290">
        <v>20</v>
      </c>
      <c r="H3290">
        <v>20</v>
      </c>
      <c r="I3290">
        <v>10</v>
      </c>
      <c r="J3290">
        <v>10</v>
      </c>
      <c r="K3290">
        <v>27</v>
      </c>
      <c r="L3290">
        <v>20</v>
      </c>
      <c r="M3290">
        <v>23</v>
      </c>
      <c r="N3290">
        <v>2</v>
      </c>
      <c r="O3290">
        <v>1</v>
      </c>
      <c r="P3290">
        <v>10.034830729999999</v>
      </c>
      <c r="Q3290">
        <v>1259</v>
      </c>
      <c r="R3290">
        <v>1220000</v>
      </c>
      <c r="S3290">
        <v>105513</v>
      </c>
      <c r="T3290">
        <v>8.6486065573770393E-2</v>
      </c>
      <c r="U3290">
        <v>0</v>
      </c>
    </row>
    <row r="3291" spans="1:21" x14ac:dyDescent="0.4">
      <c r="A3291">
        <v>3289</v>
      </c>
      <c r="B3291" t="s">
        <v>12076</v>
      </c>
      <c r="C3291" s="1">
        <v>44927</v>
      </c>
      <c r="D3291" t="s">
        <v>5635</v>
      </c>
      <c r="E3291" t="s">
        <v>5636</v>
      </c>
      <c r="F3291">
        <v>10</v>
      </c>
      <c r="G3291">
        <v>10</v>
      </c>
      <c r="H3291">
        <v>20</v>
      </c>
      <c r="I3291">
        <v>20</v>
      </c>
      <c r="J3291">
        <v>10</v>
      </c>
      <c r="K3291">
        <v>44</v>
      </c>
      <c r="L3291">
        <v>54</v>
      </c>
      <c r="M3291">
        <v>59</v>
      </c>
      <c r="N3291">
        <v>2</v>
      </c>
      <c r="O3291">
        <v>1</v>
      </c>
      <c r="P3291">
        <v>5.3958333329999997</v>
      </c>
      <c r="Q3291">
        <v>3658</v>
      </c>
      <c r="R3291">
        <v>1220000</v>
      </c>
      <c r="S3291">
        <v>187668</v>
      </c>
      <c r="T3291">
        <v>0.15382622950819599</v>
      </c>
      <c r="U3291">
        <v>0</v>
      </c>
    </row>
    <row r="3292" spans="1:21" x14ac:dyDescent="0.4">
      <c r="A3292">
        <v>3290</v>
      </c>
      <c r="B3292" t="s">
        <v>12076</v>
      </c>
      <c r="C3292" s="1">
        <v>44927</v>
      </c>
      <c r="D3292" t="s">
        <v>5637</v>
      </c>
      <c r="E3292" t="s">
        <v>5638</v>
      </c>
      <c r="F3292">
        <v>10</v>
      </c>
      <c r="G3292">
        <v>10</v>
      </c>
      <c r="H3292">
        <v>10</v>
      </c>
      <c r="I3292">
        <v>10</v>
      </c>
      <c r="J3292">
        <v>10</v>
      </c>
      <c r="K3292">
        <v>236</v>
      </c>
      <c r="L3292">
        <v>241</v>
      </c>
      <c r="M3292">
        <v>246</v>
      </c>
      <c r="N3292">
        <v>0</v>
      </c>
      <c r="O3292">
        <v>1</v>
      </c>
      <c r="P3292">
        <v>12.514431419999999</v>
      </c>
      <c r="Q3292">
        <v>1259</v>
      </c>
      <c r="R3292">
        <v>1220000</v>
      </c>
      <c r="S3292">
        <v>266144</v>
      </c>
      <c r="T3292">
        <v>0.21815081967213101</v>
      </c>
      <c r="U3292">
        <v>0</v>
      </c>
    </row>
    <row r="3293" spans="1:21" x14ac:dyDescent="0.4">
      <c r="A3293">
        <v>3291</v>
      </c>
      <c r="B3293" t="s">
        <v>12076</v>
      </c>
      <c r="C3293" s="1">
        <v>44927</v>
      </c>
      <c r="D3293" t="s">
        <v>5639</v>
      </c>
      <c r="E3293" t="s">
        <v>5640</v>
      </c>
      <c r="F3293">
        <v>20</v>
      </c>
      <c r="G3293">
        <v>20</v>
      </c>
      <c r="H3293">
        <v>50</v>
      </c>
      <c r="I3293">
        <v>20</v>
      </c>
      <c r="J3293">
        <v>20</v>
      </c>
      <c r="K3293">
        <v>202</v>
      </c>
      <c r="L3293">
        <v>187</v>
      </c>
      <c r="M3293">
        <v>184</v>
      </c>
      <c r="N3293">
        <v>0</v>
      </c>
      <c r="O3293">
        <v>2</v>
      </c>
      <c r="P3293">
        <v>10.752278649999999</v>
      </c>
      <c r="Q3293">
        <v>1240</v>
      </c>
      <c r="R3293">
        <v>1220000</v>
      </c>
      <c r="S3293">
        <v>19579</v>
      </c>
      <c r="T3293">
        <v>1.6048360655737701E-2</v>
      </c>
      <c r="U3293">
        <v>0</v>
      </c>
    </row>
    <row r="3294" spans="1:21" x14ac:dyDescent="0.4">
      <c r="A3294">
        <v>3292</v>
      </c>
      <c r="B3294" t="s">
        <v>12076</v>
      </c>
      <c r="C3294" s="1">
        <v>44927</v>
      </c>
      <c r="D3294" t="s">
        <v>5641</v>
      </c>
      <c r="E3294" t="s">
        <v>5642</v>
      </c>
      <c r="F3294">
        <v>20</v>
      </c>
      <c r="G3294">
        <v>20</v>
      </c>
      <c r="H3294">
        <v>30</v>
      </c>
      <c r="I3294">
        <v>10</v>
      </c>
      <c r="J3294">
        <v>20</v>
      </c>
      <c r="K3294">
        <v>198</v>
      </c>
      <c r="L3294">
        <v>194</v>
      </c>
      <c r="M3294">
        <v>198</v>
      </c>
      <c r="N3294">
        <v>1</v>
      </c>
      <c r="O3294">
        <v>2</v>
      </c>
      <c r="P3294">
        <v>12.309136280000001</v>
      </c>
      <c r="Q3294">
        <v>1259</v>
      </c>
      <c r="R3294">
        <v>1220000</v>
      </c>
      <c r="S3294">
        <v>65531</v>
      </c>
      <c r="T3294">
        <v>5.3713934426229501E-2</v>
      </c>
      <c r="U3294">
        <v>0</v>
      </c>
    </row>
    <row r="3295" spans="1:21" x14ac:dyDescent="0.4">
      <c r="A3295">
        <v>3293</v>
      </c>
      <c r="B3295" t="s">
        <v>12076</v>
      </c>
      <c r="C3295" s="1">
        <v>44927</v>
      </c>
      <c r="D3295" t="s">
        <v>5643</v>
      </c>
      <c r="E3295" t="s">
        <v>5644</v>
      </c>
      <c r="F3295">
        <v>20</v>
      </c>
      <c r="G3295">
        <v>20</v>
      </c>
      <c r="H3295">
        <v>40</v>
      </c>
      <c r="I3295">
        <v>20</v>
      </c>
      <c r="J3295">
        <v>40</v>
      </c>
      <c r="K3295">
        <v>243</v>
      </c>
      <c r="L3295">
        <v>237</v>
      </c>
      <c r="M3295">
        <v>232</v>
      </c>
      <c r="N3295">
        <v>0</v>
      </c>
      <c r="O3295">
        <v>1</v>
      </c>
      <c r="P3295">
        <v>8.8960503469999992</v>
      </c>
      <c r="Q3295">
        <v>832</v>
      </c>
      <c r="R3295">
        <v>1220000</v>
      </c>
      <c r="S3295">
        <v>219305</v>
      </c>
      <c r="T3295">
        <v>0.17975819672131099</v>
      </c>
      <c r="U3295">
        <v>0</v>
      </c>
    </row>
    <row r="3296" spans="1:21" x14ac:dyDescent="0.4">
      <c r="A3296">
        <v>3294</v>
      </c>
      <c r="B3296" t="s">
        <v>12076</v>
      </c>
      <c r="C3296" s="1">
        <v>44927</v>
      </c>
      <c r="D3296" t="s">
        <v>5645</v>
      </c>
      <c r="E3296" t="s">
        <v>5646</v>
      </c>
      <c r="F3296">
        <v>10</v>
      </c>
      <c r="G3296">
        <v>10</v>
      </c>
      <c r="H3296">
        <v>20</v>
      </c>
      <c r="I3296">
        <v>10</v>
      </c>
      <c r="J3296">
        <v>10</v>
      </c>
      <c r="K3296">
        <v>43</v>
      </c>
      <c r="L3296">
        <v>52</v>
      </c>
      <c r="M3296">
        <v>54</v>
      </c>
      <c r="N3296">
        <v>1</v>
      </c>
      <c r="O3296">
        <v>1</v>
      </c>
      <c r="P3296">
        <v>6.8704427079999997</v>
      </c>
      <c r="Q3296">
        <v>847</v>
      </c>
      <c r="R3296">
        <v>1220000</v>
      </c>
      <c r="S3296">
        <v>77276</v>
      </c>
      <c r="T3296">
        <v>6.3340983606557294E-2</v>
      </c>
      <c r="U3296">
        <v>0</v>
      </c>
    </row>
    <row r="3297" spans="1:21" x14ac:dyDescent="0.4">
      <c r="A3297">
        <v>3295</v>
      </c>
      <c r="B3297" t="s">
        <v>12076</v>
      </c>
      <c r="C3297" s="1">
        <v>44927</v>
      </c>
      <c r="D3297" t="s">
        <v>5647</v>
      </c>
      <c r="E3297" t="s">
        <v>5648</v>
      </c>
      <c r="F3297">
        <v>10</v>
      </c>
      <c r="G3297">
        <v>10</v>
      </c>
      <c r="H3297">
        <v>10</v>
      </c>
      <c r="I3297">
        <v>20</v>
      </c>
      <c r="J3297">
        <v>10</v>
      </c>
      <c r="K3297">
        <v>53</v>
      </c>
      <c r="L3297">
        <v>50</v>
      </c>
      <c r="M3297">
        <v>53</v>
      </c>
      <c r="N3297">
        <v>2</v>
      </c>
      <c r="O3297">
        <v>1</v>
      </c>
      <c r="P3297">
        <v>11.731987849999999</v>
      </c>
      <c r="Q3297">
        <v>1258</v>
      </c>
      <c r="R3297">
        <v>1220000</v>
      </c>
      <c r="S3297">
        <v>910731</v>
      </c>
      <c r="T3297">
        <v>0.746500819672131</v>
      </c>
      <c r="U3297">
        <v>1</v>
      </c>
    </row>
    <row r="3298" spans="1:21" x14ac:dyDescent="0.4">
      <c r="A3298">
        <v>3296</v>
      </c>
      <c r="B3298" t="s">
        <v>12076</v>
      </c>
      <c r="C3298" s="1">
        <v>44896</v>
      </c>
      <c r="D3298" t="s">
        <v>5649</v>
      </c>
      <c r="E3298" t="s">
        <v>5650</v>
      </c>
      <c r="F3298">
        <v>20</v>
      </c>
      <c r="G3298">
        <v>20</v>
      </c>
      <c r="H3298">
        <v>50</v>
      </c>
      <c r="I3298">
        <v>10</v>
      </c>
      <c r="J3298">
        <v>30</v>
      </c>
      <c r="K3298">
        <v>105</v>
      </c>
      <c r="L3298">
        <v>74</v>
      </c>
      <c r="M3298">
        <v>60</v>
      </c>
      <c r="N3298">
        <v>1</v>
      </c>
      <c r="O3298">
        <v>1</v>
      </c>
      <c r="P3298">
        <v>5.6193576390000004</v>
      </c>
      <c r="Q3298">
        <v>1007</v>
      </c>
      <c r="R3298">
        <v>1210000</v>
      </c>
      <c r="S3298">
        <v>52545</v>
      </c>
      <c r="T3298">
        <v>4.3425619834710702E-2</v>
      </c>
      <c r="U3298">
        <v>0</v>
      </c>
    </row>
    <row r="3299" spans="1:21" x14ac:dyDescent="0.4">
      <c r="A3299">
        <v>3297</v>
      </c>
      <c r="B3299" t="s">
        <v>12076</v>
      </c>
      <c r="C3299" s="1">
        <v>44896</v>
      </c>
      <c r="D3299" t="s">
        <v>5651</v>
      </c>
      <c r="E3299" t="s">
        <v>5652</v>
      </c>
      <c r="F3299">
        <v>20</v>
      </c>
      <c r="G3299">
        <v>10</v>
      </c>
      <c r="H3299">
        <v>40</v>
      </c>
      <c r="I3299">
        <v>20</v>
      </c>
      <c r="J3299">
        <v>20</v>
      </c>
      <c r="K3299">
        <v>95</v>
      </c>
      <c r="L3299">
        <v>80</v>
      </c>
      <c r="M3299">
        <v>77</v>
      </c>
      <c r="N3299">
        <v>2</v>
      </c>
      <c r="O3299">
        <v>1</v>
      </c>
      <c r="P3299">
        <v>11.61436632</v>
      </c>
      <c r="Q3299">
        <v>916</v>
      </c>
      <c r="R3299">
        <v>1210000</v>
      </c>
      <c r="S3299">
        <v>24584</v>
      </c>
      <c r="T3299">
        <v>2.0317355371900801E-2</v>
      </c>
      <c r="U3299">
        <v>0</v>
      </c>
    </row>
    <row r="3300" spans="1:21" x14ac:dyDescent="0.4">
      <c r="A3300">
        <v>3298</v>
      </c>
      <c r="B3300" t="s">
        <v>12076</v>
      </c>
      <c r="C3300" s="1">
        <v>44896</v>
      </c>
      <c r="D3300" t="s">
        <v>5653</v>
      </c>
      <c r="E3300" t="s">
        <v>5654</v>
      </c>
      <c r="F3300">
        <v>10</v>
      </c>
      <c r="G3300">
        <v>10</v>
      </c>
      <c r="H3300">
        <v>20</v>
      </c>
      <c r="I3300">
        <v>20</v>
      </c>
      <c r="J3300">
        <v>10</v>
      </c>
      <c r="K3300">
        <v>231</v>
      </c>
      <c r="L3300">
        <v>239</v>
      </c>
      <c r="M3300">
        <v>247</v>
      </c>
      <c r="N3300">
        <v>0</v>
      </c>
      <c r="O3300">
        <v>2</v>
      </c>
      <c r="P3300">
        <v>16.865559900000001</v>
      </c>
      <c r="Q3300">
        <v>593</v>
      </c>
      <c r="R3300">
        <v>1210000</v>
      </c>
      <c r="S3300">
        <v>20946</v>
      </c>
      <c r="T3300">
        <v>1.73107438016528E-2</v>
      </c>
      <c r="U3300">
        <v>0</v>
      </c>
    </row>
    <row r="3301" spans="1:21" x14ac:dyDescent="0.4">
      <c r="A3301">
        <v>3299</v>
      </c>
      <c r="B3301" t="s">
        <v>12076</v>
      </c>
      <c r="C3301" s="1">
        <v>44896</v>
      </c>
      <c r="D3301" t="s">
        <v>5655</v>
      </c>
      <c r="F3301">
        <v>10</v>
      </c>
      <c r="G3301">
        <v>10</v>
      </c>
      <c r="H3301">
        <v>10</v>
      </c>
      <c r="I3301">
        <v>10</v>
      </c>
      <c r="J3301">
        <v>20</v>
      </c>
      <c r="K3301">
        <v>161</v>
      </c>
      <c r="L3301">
        <v>193</v>
      </c>
      <c r="M3301">
        <v>218</v>
      </c>
      <c r="N3301">
        <v>1</v>
      </c>
      <c r="O3301">
        <v>1</v>
      </c>
      <c r="P3301">
        <v>0</v>
      </c>
      <c r="Q3301">
        <v>1812</v>
      </c>
      <c r="R3301">
        <v>1210000</v>
      </c>
      <c r="S3301">
        <v>16433</v>
      </c>
      <c r="T3301">
        <v>1.3580991735537101E-2</v>
      </c>
      <c r="U3301">
        <v>0</v>
      </c>
    </row>
    <row r="3302" spans="1:21" x14ac:dyDescent="0.4">
      <c r="A3302">
        <v>3300</v>
      </c>
      <c r="B3302" t="s">
        <v>12076</v>
      </c>
      <c r="C3302" s="1">
        <v>44896</v>
      </c>
      <c r="D3302" t="s">
        <v>5656</v>
      </c>
      <c r="E3302" t="s">
        <v>5657</v>
      </c>
      <c r="F3302">
        <v>10</v>
      </c>
      <c r="G3302">
        <v>10</v>
      </c>
      <c r="H3302">
        <v>20</v>
      </c>
      <c r="I3302">
        <v>10</v>
      </c>
      <c r="J3302">
        <v>10</v>
      </c>
      <c r="K3302">
        <v>81</v>
      </c>
      <c r="L3302">
        <v>83</v>
      </c>
      <c r="M3302">
        <v>85</v>
      </c>
      <c r="N3302">
        <v>0</v>
      </c>
      <c r="O3302">
        <v>2</v>
      </c>
      <c r="P3302">
        <v>6.6080729170000003</v>
      </c>
      <c r="Q3302">
        <v>925</v>
      </c>
      <c r="R3302">
        <v>1210000</v>
      </c>
      <c r="S3302">
        <v>13549</v>
      </c>
      <c r="T3302">
        <v>1.1197520661157E-2</v>
      </c>
      <c r="U3302">
        <v>0</v>
      </c>
    </row>
    <row r="3303" spans="1:21" x14ac:dyDescent="0.4">
      <c r="A3303">
        <v>3301</v>
      </c>
      <c r="B3303" t="s">
        <v>12076</v>
      </c>
      <c r="C3303" s="1">
        <v>44896</v>
      </c>
      <c r="D3303" t="s">
        <v>5658</v>
      </c>
      <c r="E3303" t="s">
        <v>5659</v>
      </c>
      <c r="F3303">
        <v>10</v>
      </c>
      <c r="G3303">
        <v>10</v>
      </c>
      <c r="H3303">
        <v>50</v>
      </c>
      <c r="I3303">
        <v>20</v>
      </c>
      <c r="J3303">
        <v>20</v>
      </c>
      <c r="K3303">
        <v>22</v>
      </c>
      <c r="L3303">
        <v>21</v>
      </c>
      <c r="M3303">
        <v>20</v>
      </c>
      <c r="N3303">
        <v>2</v>
      </c>
      <c r="O3303">
        <v>1</v>
      </c>
      <c r="P3303">
        <v>7.4474826390000004</v>
      </c>
      <c r="Q3303">
        <v>859</v>
      </c>
      <c r="R3303">
        <v>1210000</v>
      </c>
      <c r="S3303">
        <v>27964</v>
      </c>
      <c r="T3303">
        <v>2.3110743801652799E-2</v>
      </c>
      <c r="U3303">
        <v>0</v>
      </c>
    </row>
    <row r="3304" spans="1:21" x14ac:dyDescent="0.4">
      <c r="A3304">
        <v>3302</v>
      </c>
      <c r="B3304" t="s">
        <v>12076</v>
      </c>
      <c r="C3304" s="1">
        <v>44866</v>
      </c>
      <c r="D3304" t="s">
        <v>5660</v>
      </c>
      <c r="F3304">
        <v>20</v>
      </c>
      <c r="G3304">
        <v>20</v>
      </c>
      <c r="H3304">
        <v>10</v>
      </c>
      <c r="I3304">
        <v>20</v>
      </c>
      <c r="J3304">
        <v>30</v>
      </c>
      <c r="K3304">
        <v>14</v>
      </c>
      <c r="L3304">
        <v>93</v>
      </c>
      <c r="M3304">
        <v>114</v>
      </c>
      <c r="N3304">
        <v>0</v>
      </c>
      <c r="O3304">
        <v>1</v>
      </c>
      <c r="P3304">
        <v>0</v>
      </c>
      <c r="Q3304">
        <v>3675</v>
      </c>
      <c r="R3304">
        <v>1200000</v>
      </c>
      <c r="S3304">
        <v>58345</v>
      </c>
      <c r="T3304">
        <v>4.8620833333333301E-2</v>
      </c>
      <c r="U3304">
        <v>0</v>
      </c>
    </row>
    <row r="3305" spans="1:21" x14ac:dyDescent="0.4">
      <c r="A3305">
        <v>3303</v>
      </c>
      <c r="B3305" t="s">
        <v>12076</v>
      </c>
      <c r="C3305" s="1">
        <v>44866</v>
      </c>
      <c r="D3305" t="s">
        <v>5661</v>
      </c>
      <c r="E3305" t="s">
        <v>5662</v>
      </c>
      <c r="F3305">
        <v>20</v>
      </c>
      <c r="G3305">
        <v>20</v>
      </c>
      <c r="H3305">
        <v>50</v>
      </c>
      <c r="I3305">
        <v>20</v>
      </c>
      <c r="J3305">
        <v>40</v>
      </c>
      <c r="K3305">
        <v>247</v>
      </c>
      <c r="L3305">
        <v>248</v>
      </c>
      <c r="M3305">
        <v>249</v>
      </c>
      <c r="N3305">
        <v>2</v>
      </c>
      <c r="O3305">
        <v>1</v>
      </c>
      <c r="P3305">
        <v>9.0589192710000006</v>
      </c>
      <c r="Q3305">
        <v>3518</v>
      </c>
      <c r="R3305">
        <v>1200000</v>
      </c>
      <c r="S3305">
        <v>328248</v>
      </c>
      <c r="T3305">
        <v>0.27354000000000001</v>
      </c>
      <c r="U3305">
        <v>0</v>
      </c>
    </row>
    <row r="3306" spans="1:21" x14ac:dyDescent="0.4">
      <c r="A3306">
        <v>3304</v>
      </c>
      <c r="B3306" t="s">
        <v>12076</v>
      </c>
      <c r="C3306" s="1">
        <v>44866</v>
      </c>
      <c r="D3306" t="s">
        <v>5663</v>
      </c>
      <c r="F3306">
        <v>10</v>
      </c>
      <c r="G3306">
        <v>10</v>
      </c>
      <c r="H3306">
        <v>10</v>
      </c>
      <c r="I3306">
        <v>10</v>
      </c>
      <c r="J3306">
        <v>20</v>
      </c>
      <c r="K3306">
        <v>227</v>
      </c>
      <c r="L3306">
        <v>232</v>
      </c>
      <c r="M3306">
        <v>237</v>
      </c>
      <c r="N3306">
        <v>0</v>
      </c>
      <c r="O3306">
        <v>1</v>
      </c>
      <c r="P3306">
        <v>0</v>
      </c>
      <c r="Q3306">
        <v>2227</v>
      </c>
      <c r="R3306">
        <v>1200000</v>
      </c>
      <c r="S3306">
        <v>1117322</v>
      </c>
      <c r="T3306">
        <v>0.93110166666666605</v>
      </c>
      <c r="U3306">
        <v>1</v>
      </c>
    </row>
    <row r="3307" spans="1:21" x14ac:dyDescent="0.4">
      <c r="A3307">
        <v>3305</v>
      </c>
      <c r="B3307" t="s">
        <v>12076</v>
      </c>
      <c r="C3307" s="1">
        <v>44866</v>
      </c>
      <c r="D3307" t="s">
        <v>5664</v>
      </c>
      <c r="E3307" t="s">
        <v>5665</v>
      </c>
      <c r="F3307">
        <v>20</v>
      </c>
      <c r="G3307">
        <v>10</v>
      </c>
      <c r="H3307">
        <v>20</v>
      </c>
      <c r="I3307">
        <v>20</v>
      </c>
      <c r="J3307">
        <v>20</v>
      </c>
      <c r="K3307">
        <v>101</v>
      </c>
      <c r="L3307">
        <v>124</v>
      </c>
      <c r="M3307">
        <v>140</v>
      </c>
      <c r="N3307">
        <v>1</v>
      </c>
      <c r="O3307">
        <v>1</v>
      </c>
      <c r="P3307">
        <v>10.8406033</v>
      </c>
      <c r="Q3307">
        <v>1376</v>
      </c>
      <c r="R3307">
        <v>1200000</v>
      </c>
      <c r="S3307">
        <v>45623</v>
      </c>
      <c r="T3307">
        <v>3.8019166666666597E-2</v>
      </c>
      <c r="U3307">
        <v>0</v>
      </c>
    </row>
    <row r="3308" spans="1:21" x14ac:dyDescent="0.4">
      <c r="A3308">
        <v>3306</v>
      </c>
      <c r="B3308" t="s">
        <v>12076</v>
      </c>
      <c r="C3308" s="1">
        <v>44866</v>
      </c>
      <c r="D3308" t="s">
        <v>5666</v>
      </c>
      <c r="E3308" t="s">
        <v>5667</v>
      </c>
      <c r="F3308">
        <v>10</v>
      </c>
      <c r="G3308">
        <v>10</v>
      </c>
      <c r="H3308">
        <v>40</v>
      </c>
      <c r="I3308">
        <v>20</v>
      </c>
      <c r="J3308">
        <v>10</v>
      </c>
      <c r="K3308">
        <v>128</v>
      </c>
      <c r="L3308">
        <v>212</v>
      </c>
      <c r="M3308">
        <v>219</v>
      </c>
      <c r="N3308">
        <v>0</v>
      </c>
      <c r="O3308">
        <v>0</v>
      </c>
      <c r="P3308">
        <v>9.5564236109999996</v>
      </c>
      <c r="Q3308">
        <v>340</v>
      </c>
      <c r="R3308">
        <v>1200000</v>
      </c>
      <c r="S3308">
        <v>17142</v>
      </c>
      <c r="T3308">
        <v>1.4285000000000001E-2</v>
      </c>
      <c r="U3308">
        <v>0</v>
      </c>
    </row>
    <row r="3309" spans="1:21" x14ac:dyDescent="0.4">
      <c r="A3309">
        <v>3307</v>
      </c>
      <c r="B3309" t="s">
        <v>12076</v>
      </c>
      <c r="C3309" s="1">
        <v>44866</v>
      </c>
      <c r="D3309" t="s">
        <v>5668</v>
      </c>
      <c r="E3309" t="s">
        <v>5669</v>
      </c>
      <c r="F3309">
        <v>10</v>
      </c>
      <c r="G3309">
        <v>10</v>
      </c>
      <c r="H3309">
        <v>40</v>
      </c>
      <c r="I3309">
        <v>20</v>
      </c>
      <c r="J3309">
        <v>10</v>
      </c>
      <c r="K3309">
        <v>25</v>
      </c>
      <c r="L3309">
        <v>24</v>
      </c>
      <c r="M3309">
        <v>29</v>
      </c>
      <c r="N3309">
        <v>2</v>
      </c>
      <c r="O3309">
        <v>1</v>
      </c>
      <c r="P3309">
        <v>7.8833550350000001</v>
      </c>
      <c r="Q3309">
        <v>1261</v>
      </c>
      <c r="R3309">
        <v>1200000</v>
      </c>
      <c r="S3309">
        <v>261134</v>
      </c>
      <c r="T3309">
        <v>0.21761166666666601</v>
      </c>
      <c r="U3309">
        <v>0</v>
      </c>
    </row>
    <row r="3310" spans="1:21" x14ac:dyDescent="0.4">
      <c r="A3310">
        <v>3308</v>
      </c>
      <c r="B3310" t="s">
        <v>12076</v>
      </c>
      <c r="C3310" s="1">
        <v>44866</v>
      </c>
      <c r="D3310" t="s">
        <v>5670</v>
      </c>
      <c r="E3310" t="s">
        <v>5671</v>
      </c>
      <c r="F3310">
        <v>10</v>
      </c>
      <c r="G3310">
        <v>10</v>
      </c>
      <c r="H3310">
        <v>40</v>
      </c>
      <c r="I3310">
        <v>20</v>
      </c>
      <c r="J3310">
        <v>20</v>
      </c>
      <c r="K3310">
        <v>18</v>
      </c>
      <c r="L3310">
        <v>32</v>
      </c>
      <c r="M3310">
        <v>32</v>
      </c>
      <c r="N3310">
        <v>2</v>
      </c>
      <c r="O3310">
        <v>1</v>
      </c>
      <c r="P3310">
        <v>7.5118272570000002</v>
      </c>
      <c r="Q3310">
        <v>1426</v>
      </c>
      <c r="R3310">
        <v>1200000</v>
      </c>
      <c r="S3310">
        <v>31706</v>
      </c>
      <c r="T3310">
        <v>2.64216666666666E-2</v>
      </c>
      <c r="U3310">
        <v>0</v>
      </c>
    </row>
    <row r="3311" spans="1:21" x14ac:dyDescent="0.4">
      <c r="A3311">
        <v>3309</v>
      </c>
      <c r="B3311" t="s">
        <v>12076</v>
      </c>
      <c r="C3311" s="1">
        <v>44866</v>
      </c>
      <c r="D3311" t="s">
        <v>5672</v>
      </c>
      <c r="E3311" t="s">
        <v>5673</v>
      </c>
      <c r="F3311">
        <v>10</v>
      </c>
      <c r="G3311">
        <v>10</v>
      </c>
      <c r="H3311">
        <v>40</v>
      </c>
      <c r="I3311">
        <v>20</v>
      </c>
      <c r="J3311">
        <v>10</v>
      </c>
      <c r="K3311">
        <v>43</v>
      </c>
      <c r="L3311">
        <v>53</v>
      </c>
      <c r="M3311">
        <v>52</v>
      </c>
      <c r="N3311">
        <v>0</v>
      </c>
      <c r="O3311">
        <v>1</v>
      </c>
      <c r="P3311">
        <v>3.6573350690000002</v>
      </c>
      <c r="Q3311">
        <v>1436</v>
      </c>
      <c r="R3311">
        <v>1200000</v>
      </c>
      <c r="S3311">
        <v>185868</v>
      </c>
      <c r="T3311">
        <v>0.15489</v>
      </c>
      <c r="U3311">
        <v>0</v>
      </c>
    </row>
    <row r="3312" spans="1:21" x14ac:dyDescent="0.4">
      <c r="A3312">
        <v>3310</v>
      </c>
      <c r="B3312" t="s">
        <v>12076</v>
      </c>
      <c r="C3312" s="1">
        <v>44835</v>
      </c>
      <c r="D3312" t="s">
        <v>5674</v>
      </c>
      <c r="E3312" t="s">
        <v>5675</v>
      </c>
      <c r="F3312">
        <v>10</v>
      </c>
      <c r="G3312">
        <v>20</v>
      </c>
      <c r="H3312">
        <v>40</v>
      </c>
      <c r="I3312">
        <v>20</v>
      </c>
      <c r="J3312">
        <v>10</v>
      </c>
      <c r="K3312">
        <v>26</v>
      </c>
      <c r="L3312">
        <v>26</v>
      </c>
      <c r="M3312">
        <v>33</v>
      </c>
      <c r="N3312">
        <v>2</v>
      </c>
      <c r="O3312">
        <v>1</v>
      </c>
      <c r="P3312">
        <v>11.22764757</v>
      </c>
      <c r="Q3312">
        <v>1259</v>
      </c>
      <c r="R3312">
        <v>1200000</v>
      </c>
      <c r="S3312">
        <v>547207</v>
      </c>
      <c r="T3312">
        <v>0.456005833333333</v>
      </c>
      <c r="U3312">
        <v>1</v>
      </c>
    </row>
    <row r="3313" spans="1:21" x14ac:dyDescent="0.4">
      <c r="A3313">
        <v>3311</v>
      </c>
      <c r="B3313" t="s">
        <v>12076</v>
      </c>
      <c r="C3313" s="1">
        <v>44835</v>
      </c>
      <c r="D3313" t="s">
        <v>5676</v>
      </c>
      <c r="E3313" t="s">
        <v>5606</v>
      </c>
      <c r="F3313">
        <v>20</v>
      </c>
      <c r="G3313">
        <v>10</v>
      </c>
      <c r="H3313">
        <v>20</v>
      </c>
      <c r="I3313">
        <v>20</v>
      </c>
      <c r="J3313">
        <v>30</v>
      </c>
      <c r="K3313">
        <v>48</v>
      </c>
      <c r="L3313">
        <v>48</v>
      </c>
      <c r="M3313">
        <v>48</v>
      </c>
      <c r="N3313">
        <v>0</v>
      </c>
      <c r="O3313">
        <v>1</v>
      </c>
      <c r="P3313">
        <v>5.604492188</v>
      </c>
      <c r="Q3313">
        <v>1223</v>
      </c>
      <c r="R3313">
        <v>1200000</v>
      </c>
      <c r="S3313">
        <v>117922</v>
      </c>
      <c r="T3313">
        <v>9.8268333333333305E-2</v>
      </c>
      <c r="U3313">
        <v>0</v>
      </c>
    </row>
    <row r="3314" spans="1:21" x14ac:dyDescent="0.4">
      <c r="A3314">
        <v>3312</v>
      </c>
      <c r="B3314" t="s">
        <v>12076</v>
      </c>
      <c r="C3314" s="1">
        <v>44835</v>
      </c>
      <c r="D3314" t="s">
        <v>5677</v>
      </c>
      <c r="E3314" t="s">
        <v>5678</v>
      </c>
      <c r="F3314">
        <v>20</v>
      </c>
      <c r="G3314">
        <v>20</v>
      </c>
      <c r="H3314">
        <v>40</v>
      </c>
      <c r="I3314">
        <v>20</v>
      </c>
      <c r="J3314">
        <v>20</v>
      </c>
      <c r="K3314">
        <v>54</v>
      </c>
      <c r="L3314">
        <v>44</v>
      </c>
      <c r="M3314">
        <v>49</v>
      </c>
      <c r="N3314">
        <v>2</v>
      </c>
      <c r="O3314">
        <v>1</v>
      </c>
      <c r="P3314">
        <v>5.9740668399999999</v>
      </c>
      <c r="Q3314">
        <v>1849</v>
      </c>
      <c r="R3314">
        <v>1200000</v>
      </c>
      <c r="S3314">
        <v>97715</v>
      </c>
      <c r="T3314">
        <v>8.1429166666666594E-2</v>
      </c>
      <c r="U3314">
        <v>0</v>
      </c>
    </row>
    <row r="3315" spans="1:21" x14ac:dyDescent="0.4">
      <c r="A3315">
        <v>3313</v>
      </c>
      <c r="B3315" t="s">
        <v>12076</v>
      </c>
      <c r="C3315" s="1">
        <v>44835</v>
      </c>
      <c r="D3315" t="s">
        <v>5679</v>
      </c>
      <c r="E3315" t="s">
        <v>5680</v>
      </c>
      <c r="F3315">
        <v>10</v>
      </c>
      <c r="G3315">
        <v>10</v>
      </c>
      <c r="H3315">
        <v>40</v>
      </c>
      <c r="I3315">
        <v>20</v>
      </c>
      <c r="J3315">
        <v>20</v>
      </c>
      <c r="K3315">
        <v>16</v>
      </c>
      <c r="L3315">
        <v>14</v>
      </c>
      <c r="M3315">
        <v>17</v>
      </c>
      <c r="N3315">
        <v>2</v>
      </c>
      <c r="O3315">
        <v>1</v>
      </c>
      <c r="P3315">
        <v>10.94618056</v>
      </c>
      <c r="Q3315">
        <v>1259</v>
      </c>
      <c r="R3315">
        <v>1200000</v>
      </c>
      <c r="S3315">
        <v>145964</v>
      </c>
      <c r="T3315">
        <v>0.121636666666666</v>
      </c>
      <c r="U3315">
        <v>0</v>
      </c>
    </row>
    <row r="3316" spans="1:21" x14ac:dyDescent="0.4">
      <c r="A3316">
        <v>3314</v>
      </c>
      <c r="B3316" t="s">
        <v>12076</v>
      </c>
      <c r="C3316" s="1">
        <v>44835</v>
      </c>
      <c r="D3316" t="s">
        <v>5681</v>
      </c>
      <c r="E3316" t="s">
        <v>5682</v>
      </c>
      <c r="F3316">
        <v>20</v>
      </c>
      <c r="G3316">
        <v>20</v>
      </c>
      <c r="H3316">
        <v>50</v>
      </c>
      <c r="I3316">
        <v>20</v>
      </c>
      <c r="J3316">
        <v>30</v>
      </c>
      <c r="K3316">
        <v>56</v>
      </c>
      <c r="L3316">
        <v>50</v>
      </c>
      <c r="M3316">
        <v>47</v>
      </c>
      <c r="N3316">
        <v>1</v>
      </c>
      <c r="O3316">
        <v>1</v>
      </c>
      <c r="P3316">
        <v>6.1885850690000002</v>
      </c>
      <c r="Q3316">
        <v>1862</v>
      </c>
      <c r="R3316">
        <v>1200000</v>
      </c>
      <c r="S3316">
        <v>523879</v>
      </c>
      <c r="T3316">
        <v>0.43656583333333299</v>
      </c>
      <c r="U3316">
        <v>1</v>
      </c>
    </row>
    <row r="3317" spans="1:21" x14ac:dyDescent="0.4">
      <c r="A3317">
        <v>3315</v>
      </c>
      <c r="B3317" t="s">
        <v>12076</v>
      </c>
      <c r="C3317" s="1">
        <v>44835</v>
      </c>
      <c r="D3317" t="s">
        <v>5683</v>
      </c>
      <c r="F3317">
        <v>20</v>
      </c>
      <c r="G3317">
        <v>10</v>
      </c>
      <c r="H3317">
        <v>10</v>
      </c>
      <c r="I3317">
        <v>10</v>
      </c>
      <c r="J3317">
        <v>20</v>
      </c>
      <c r="K3317">
        <v>97</v>
      </c>
      <c r="L3317">
        <v>80</v>
      </c>
      <c r="M3317">
        <v>73</v>
      </c>
      <c r="N3317">
        <v>0</v>
      </c>
      <c r="O3317">
        <v>1</v>
      </c>
      <c r="P3317">
        <v>0</v>
      </c>
      <c r="Q3317">
        <v>1990</v>
      </c>
      <c r="R3317">
        <v>1200000</v>
      </c>
      <c r="S3317">
        <v>78184</v>
      </c>
      <c r="T3317">
        <v>6.5153333333333299E-2</v>
      </c>
      <c r="U3317">
        <v>0</v>
      </c>
    </row>
    <row r="3318" spans="1:21" x14ac:dyDescent="0.4">
      <c r="A3318">
        <v>3316</v>
      </c>
      <c r="B3318" t="s">
        <v>12076</v>
      </c>
      <c r="C3318" s="1">
        <v>44835</v>
      </c>
      <c r="D3318" t="s">
        <v>5684</v>
      </c>
      <c r="F3318">
        <v>10</v>
      </c>
      <c r="G3318">
        <v>10</v>
      </c>
      <c r="H3318">
        <v>10</v>
      </c>
      <c r="I3318">
        <v>10</v>
      </c>
      <c r="J3318">
        <v>10</v>
      </c>
      <c r="K3318">
        <v>236</v>
      </c>
      <c r="L3318">
        <v>245</v>
      </c>
      <c r="M3318">
        <v>246</v>
      </c>
      <c r="N3318">
        <v>0</v>
      </c>
      <c r="O3318">
        <v>1</v>
      </c>
      <c r="P3318">
        <v>0</v>
      </c>
      <c r="Q3318">
        <v>1259</v>
      </c>
      <c r="R3318">
        <v>1200000</v>
      </c>
      <c r="S3318">
        <v>63702</v>
      </c>
      <c r="T3318">
        <v>5.3085E-2</v>
      </c>
      <c r="U3318">
        <v>0</v>
      </c>
    </row>
    <row r="3319" spans="1:21" x14ac:dyDescent="0.4">
      <c r="A3319">
        <v>3317</v>
      </c>
      <c r="B3319" t="s">
        <v>12076</v>
      </c>
      <c r="C3319" s="1">
        <v>44835</v>
      </c>
      <c r="D3319" t="s">
        <v>5685</v>
      </c>
      <c r="E3319" t="s">
        <v>5686</v>
      </c>
      <c r="F3319">
        <v>10</v>
      </c>
      <c r="G3319">
        <v>10</v>
      </c>
      <c r="H3319">
        <v>50</v>
      </c>
      <c r="I3319">
        <v>10</v>
      </c>
      <c r="J3319">
        <v>10</v>
      </c>
      <c r="K3319">
        <v>49</v>
      </c>
      <c r="L3319">
        <v>45</v>
      </c>
      <c r="M3319">
        <v>54</v>
      </c>
      <c r="N3319">
        <v>2</v>
      </c>
      <c r="O3319">
        <v>1</v>
      </c>
      <c r="P3319">
        <v>5.4748263890000004</v>
      </c>
      <c r="Q3319">
        <v>1259</v>
      </c>
      <c r="R3319">
        <v>1200000</v>
      </c>
      <c r="S3319">
        <v>498247</v>
      </c>
      <c r="T3319">
        <v>0.415205833333333</v>
      </c>
      <c r="U3319">
        <v>1</v>
      </c>
    </row>
    <row r="3320" spans="1:21" x14ac:dyDescent="0.4">
      <c r="A3320">
        <v>3318</v>
      </c>
      <c r="B3320" t="s">
        <v>12076</v>
      </c>
      <c r="C3320" s="1">
        <v>44835</v>
      </c>
      <c r="D3320" t="s">
        <v>5687</v>
      </c>
      <c r="E3320" t="s">
        <v>5688</v>
      </c>
      <c r="F3320">
        <v>10</v>
      </c>
      <c r="G3320">
        <v>20</v>
      </c>
      <c r="H3320">
        <v>50</v>
      </c>
      <c r="I3320">
        <v>20</v>
      </c>
      <c r="J3320">
        <v>10</v>
      </c>
      <c r="K3320">
        <v>83</v>
      </c>
      <c r="L3320">
        <v>87</v>
      </c>
      <c r="M3320">
        <v>79</v>
      </c>
      <c r="N3320">
        <v>2</v>
      </c>
      <c r="O3320">
        <v>1</v>
      </c>
      <c r="P3320">
        <v>3.520507812</v>
      </c>
      <c r="Q3320">
        <v>1222</v>
      </c>
      <c r="R3320">
        <v>1200000</v>
      </c>
      <c r="S3320">
        <v>45372</v>
      </c>
      <c r="T3320">
        <v>3.7810000000000003E-2</v>
      </c>
      <c r="U3320">
        <v>0</v>
      </c>
    </row>
    <row r="3321" spans="1:21" x14ac:dyDescent="0.4">
      <c r="A3321">
        <v>3319</v>
      </c>
      <c r="B3321" t="s">
        <v>12076</v>
      </c>
      <c r="C3321" s="1">
        <v>44835</v>
      </c>
      <c r="D3321" t="s">
        <v>5689</v>
      </c>
      <c r="E3321" t="s">
        <v>5690</v>
      </c>
      <c r="F3321">
        <v>30</v>
      </c>
      <c r="G3321">
        <v>20</v>
      </c>
      <c r="H3321">
        <v>40</v>
      </c>
      <c r="I3321">
        <v>20</v>
      </c>
      <c r="J3321">
        <v>40</v>
      </c>
      <c r="K3321">
        <v>182</v>
      </c>
      <c r="L3321">
        <v>197</v>
      </c>
      <c r="M3321">
        <v>217</v>
      </c>
      <c r="N3321">
        <v>2</v>
      </c>
      <c r="O3321">
        <v>2</v>
      </c>
      <c r="P3321">
        <v>12.10839844</v>
      </c>
      <c r="Q3321">
        <v>1259</v>
      </c>
      <c r="R3321">
        <v>1200000</v>
      </c>
      <c r="S3321">
        <v>232725</v>
      </c>
      <c r="T3321">
        <v>0.19393750000000001</v>
      </c>
      <c r="U3321">
        <v>0</v>
      </c>
    </row>
    <row r="3322" spans="1:21" x14ac:dyDescent="0.4">
      <c r="A3322">
        <v>3320</v>
      </c>
      <c r="B3322" t="s">
        <v>12076</v>
      </c>
      <c r="C3322" s="1">
        <v>44835</v>
      </c>
      <c r="D3322" t="s">
        <v>5691</v>
      </c>
      <c r="F3322">
        <v>10</v>
      </c>
      <c r="G3322">
        <v>10</v>
      </c>
      <c r="H3322">
        <v>10</v>
      </c>
      <c r="I3322">
        <v>10</v>
      </c>
      <c r="J3322">
        <v>20</v>
      </c>
      <c r="K3322">
        <v>152</v>
      </c>
      <c r="L3322">
        <v>104</v>
      </c>
      <c r="M3322">
        <v>60</v>
      </c>
      <c r="N3322">
        <v>0</v>
      </c>
      <c r="O3322">
        <v>0</v>
      </c>
      <c r="P3322">
        <v>0</v>
      </c>
      <c r="Q3322">
        <v>1644</v>
      </c>
      <c r="R3322">
        <v>1200000</v>
      </c>
      <c r="S3322">
        <v>111254</v>
      </c>
      <c r="T3322">
        <v>9.2711666666666595E-2</v>
      </c>
      <c r="U3322">
        <v>0</v>
      </c>
    </row>
    <row r="3323" spans="1:21" x14ac:dyDescent="0.4">
      <c r="A3323">
        <v>3321</v>
      </c>
      <c r="B3323" t="s">
        <v>12076</v>
      </c>
      <c r="C3323" s="1">
        <v>44835</v>
      </c>
      <c r="D3323" t="s">
        <v>5692</v>
      </c>
      <c r="E3323" t="s">
        <v>5693</v>
      </c>
      <c r="F3323">
        <v>20</v>
      </c>
      <c r="G3323">
        <v>10</v>
      </c>
      <c r="H3323">
        <v>10</v>
      </c>
      <c r="I3323">
        <v>10</v>
      </c>
      <c r="J3323">
        <v>20</v>
      </c>
      <c r="K3323">
        <v>51</v>
      </c>
      <c r="L3323">
        <v>51</v>
      </c>
      <c r="M3323">
        <v>52</v>
      </c>
      <c r="N3323">
        <v>2</v>
      </c>
      <c r="O3323">
        <v>2</v>
      </c>
      <c r="P3323">
        <v>9.8092447919999994</v>
      </c>
      <c r="Q3323">
        <v>1259</v>
      </c>
      <c r="R3323">
        <v>1200000</v>
      </c>
      <c r="S3323">
        <v>651762</v>
      </c>
      <c r="T3323">
        <v>0.54313500000000003</v>
      </c>
      <c r="U3323">
        <v>1</v>
      </c>
    </row>
    <row r="3324" spans="1:21" x14ac:dyDescent="0.4">
      <c r="A3324">
        <v>3322</v>
      </c>
      <c r="B3324" t="s">
        <v>12076</v>
      </c>
      <c r="C3324" s="1">
        <v>44835</v>
      </c>
      <c r="D3324" t="s">
        <v>5694</v>
      </c>
      <c r="E3324" t="s">
        <v>5695</v>
      </c>
      <c r="F3324">
        <v>10</v>
      </c>
      <c r="G3324">
        <v>10</v>
      </c>
      <c r="H3324">
        <v>20</v>
      </c>
      <c r="I3324">
        <v>10</v>
      </c>
      <c r="J3324">
        <v>10</v>
      </c>
      <c r="K3324">
        <v>45</v>
      </c>
      <c r="L3324">
        <v>52</v>
      </c>
      <c r="M3324">
        <v>55</v>
      </c>
      <c r="N3324">
        <v>0</v>
      </c>
      <c r="O3324">
        <v>1</v>
      </c>
      <c r="P3324">
        <v>8.1443142359999996</v>
      </c>
      <c r="Q3324">
        <v>2348</v>
      </c>
      <c r="R3324">
        <v>1200000</v>
      </c>
      <c r="S3324">
        <v>89077</v>
      </c>
      <c r="T3324">
        <v>7.4230833333333301E-2</v>
      </c>
      <c r="U3324">
        <v>0</v>
      </c>
    </row>
    <row r="3325" spans="1:21" x14ac:dyDescent="0.4">
      <c r="A3325">
        <v>3323</v>
      </c>
      <c r="B3325" t="s">
        <v>12076</v>
      </c>
      <c r="C3325" s="1">
        <v>44835</v>
      </c>
      <c r="D3325" t="s">
        <v>5696</v>
      </c>
      <c r="E3325" t="s">
        <v>5697</v>
      </c>
      <c r="F3325">
        <v>20</v>
      </c>
      <c r="G3325">
        <v>20</v>
      </c>
      <c r="H3325">
        <v>50</v>
      </c>
      <c r="I3325">
        <v>20</v>
      </c>
      <c r="J3325">
        <v>30</v>
      </c>
      <c r="K3325">
        <v>58</v>
      </c>
      <c r="L3325">
        <v>45</v>
      </c>
      <c r="M3325">
        <v>43</v>
      </c>
      <c r="N3325">
        <v>2</v>
      </c>
      <c r="O3325">
        <v>1</v>
      </c>
      <c r="P3325">
        <v>5.6714409720000001</v>
      </c>
      <c r="Q3325">
        <v>1259</v>
      </c>
      <c r="R3325">
        <v>1200000</v>
      </c>
      <c r="S3325">
        <v>326942</v>
      </c>
      <c r="T3325">
        <v>0.27245166666666598</v>
      </c>
      <c r="U3325">
        <v>0</v>
      </c>
    </row>
    <row r="3326" spans="1:21" x14ac:dyDescent="0.4">
      <c r="A3326">
        <v>3324</v>
      </c>
      <c r="B3326" t="s">
        <v>12076</v>
      </c>
      <c r="C3326" s="1">
        <v>44805</v>
      </c>
      <c r="D3326" t="s">
        <v>5698</v>
      </c>
      <c r="E3326" t="s">
        <v>5699</v>
      </c>
      <c r="F3326">
        <v>10</v>
      </c>
      <c r="G3326">
        <v>20</v>
      </c>
      <c r="H3326">
        <v>40</v>
      </c>
      <c r="I3326">
        <v>20</v>
      </c>
      <c r="J3326">
        <v>10</v>
      </c>
      <c r="K3326">
        <v>82</v>
      </c>
      <c r="L3326">
        <v>80</v>
      </c>
      <c r="M3326">
        <v>92</v>
      </c>
      <c r="N3326">
        <v>2</v>
      </c>
      <c r="O3326">
        <v>1</v>
      </c>
      <c r="P3326">
        <v>6.2447916670000003</v>
      </c>
      <c r="Q3326">
        <v>1259</v>
      </c>
      <c r="R3326">
        <v>1190000</v>
      </c>
      <c r="S3326">
        <v>24736</v>
      </c>
      <c r="T3326">
        <v>2.07865546218487E-2</v>
      </c>
      <c r="U3326">
        <v>0</v>
      </c>
    </row>
    <row r="3327" spans="1:21" x14ac:dyDescent="0.4">
      <c r="A3327">
        <v>3325</v>
      </c>
      <c r="B3327" t="s">
        <v>12076</v>
      </c>
      <c r="C3327" s="1">
        <v>44805</v>
      </c>
      <c r="D3327" t="s">
        <v>5700</v>
      </c>
      <c r="E3327" t="s">
        <v>5701</v>
      </c>
      <c r="F3327">
        <v>20</v>
      </c>
      <c r="G3327">
        <v>10</v>
      </c>
      <c r="H3327">
        <v>40</v>
      </c>
      <c r="I3327">
        <v>10</v>
      </c>
      <c r="J3327">
        <v>20</v>
      </c>
      <c r="K3327">
        <v>234</v>
      </c>
      <c r="L3327">
        <v>239</v>
      </c>
      <c r="M3327">
        <v>245</v>
      </c>
      <c r="N3327">
        <v>1</v>
      </c>
      <c r="O3327">
        <v>2</v>
      </c>
      <c r="P3327">
        <v>8.2807074650000008</v>
      </c>
      <c r="Q3327">
        <v>1259</v>
      </c>
      <c r="R3327">
        <v>1190000</v>
      </c>
      <c r="S3327">
        <v>819406</v>
      </c>
      <c r="T3327">
        <v>0.68857647058823501</v>
      </c>
      <c r="U3327">
        <v>1</v>
      </c>
    </row>
    <row r="3328" spans="1:21" x14ac:dyDescent="0.4">
      <c r="A3328">
        <v>3326</v>
      </c>
      <c r="B3328" t="s">
        <v>12076</v>
      </c>
      <c r="C3328" s="1">
        <v>44805</v>
      </c>
      <c r="D3328" t="s">
        <v>5702</v>
      </c>
      <c r="E3328" t="s">
        <v>5703</v>
      </c>
      <c r="F3328">
        <v>20</v>
      </c>
      <c r="G3328">
        <v>20</v>
      </c>
      <c r="H3328">
        <v>30</v>
      </c>
      <c r="I3328">
        <v>20</v>
      </c>
      <c r="J3328">
        <v>30</v>
      </c>
      <c r="K3328">
        <v>153</v>
      </c>
      <c r="L3328">
        <v>155</v>
      </c>
      <c r="M3328">
        <v>166</v>
      </c>
      <c r="N3328">
        <v>2</v>
      </c>
      <c r="O3328">
        <v>1</v>
      </c>
      <c r="P3328">
        <v>8.8233506940000002</v>
      </c>
      <c r="Q3328">
        <v>1259</v>
      </c>
      <c r="R3328">
        <v>1190000</v>
      </c>
      <c r="S3328">
        <v>70353</v>
      </c>
      <c r="T3328">
        <v>5.9120168067226801E-2</v>
      </c>
      <c r="U3328">
        <v>0</v>
      </c>
    </row>
    <row r="3329" spans="1:21" x14ac:dyDescent="0.4">
      <c r="A3329">
        <v>3327</v>
      </c>
      <c r="B3329" t="s">
        <v>12076</v>
      </c>
      <c r="C3329" s="1">
        <v>44805</v>
      </c>
      <c r="D3329" t="s">
        <v>5704</v>
      </c>
      <c r="E3329" t="s">
        <v>5705</v>
      </c>
      <c r="F3329">
        <v>10</v>
      </c>
      <c r="G3329">
        <v>20</v>
      </c>
      <c r="H3329">
        <v>30</v>
      </c>
      <c r="I3329">
        <v>10</v>
      </c>
      <c r="J3329">
        <v>10</v>
      </c>
      <c r="K3329">
        <v>199</v>
      </c>
      <c r="L3329">
        <v>193</v>
      </c>
      <c r="M3329">
        <v>198</v>
      </c>
      <c r="N3329">
        <v>1</v>
      </c>
      <c r="O3329">
        <v>2</v>
      </c>
      <c r="P3329">
        <v>33.182400170000001</v>
      </c>
      <c r="Q3329">
        <v>1259</v>
      </c>
      <c r="R3329">
        <v>1190000</v>
      </c>
      <c r="S3329">
        <v>189292</v>
      </c>
      <c r="T3329">
        <v>0.159068907563025</v>
      </c>
      <c r="U3329">
        <v>0</v>
      </c>
    </row>
    <row r="3330" spans="1:21" x14ac:dyDescent="0.4">
      <c r="A3330">
        <v>3328</v>
      </c>
      <c r="B3330" t="s">
        <v>12076</v>
      </c>
      <c r="C3330" s="1">
        <v>44805</v>
      </c>
      <c r="D3330" t="s">
        <v>5706</v>
      </c>
      <c r="F3330">
        <v>10</v>
      </c>
      <c r="G3330">
        <v>10</v>
      </c>
      <c r="H3330">
        <v>10</v>
      </c>
      <c r="I3330">
        <v>20</v>
      </c>
      <c r="J3330">
        <v>10</v>
      </c>
      <c r="K3330">
        <v>12</v>
      </c>
      <c r="L3330">
        <v>8</v>
      </c>
      <c r="M3330">
        <v>6</v>
      </c>
      <c r="N3330">
        <v>0</v>
      </c>
      <c r="O3330">
        <v>1</v>
      </c>
      <c r="P3330">
        <v>0</v>
      </c>
      <c r="Q3330">
        <v>641</v>
      </c>
      <c r="R3330">
        <v>1190000</v>
      </c>
      <c r="S3330">
        <v>27855</v>
      </c>
      <c r="T3330">
        <v>2.340756302521E-2</v>
      </c>
      <c r="U3330">
        <v>0</v>
      </c>
    </row>
    <row r="3331" spans="1:21" x14ac:dyDescent="0.4">
      <c r="A3331">
        <v>3329</v>
      </c>
      <c r="B3331" t="s">
        <v>12076</v>
      </c>
      <c r="C3331" s="1">
        <v>44805</v>
      </c>
      <c r="D3331" t="s">
        <v>5707</v>
      </c>
      <c r="E3331" t="s">
        <v>5708</v>
      </c>
      <c r="F3331">
        <v>10</v>
      </c>
      <c r="G3331">
        <v>10</v>
      </c>
      <c r="H3331">
        <v>20</v>
      </c>
      <c r="I3331">
        <v>10</v>
      </c>
      <c r="J3331">
        <v>10</v>
      </c>
      <c r="K3331">
        <v>63</v>
      </c>
      <c r="L3331">
        <v>54</v>
      </c>
      <c r="M3331">
        <v>29</v>
      </c>
      <c r="N3331">
        <v>0</v>
      </c>
      <c r="O3331">
        <v>2</v>
      </c>
      <c r="P3331">
        <v>3.673611111</v>
      </c>
      <c r="Q3331">
        <v>607</v>
      </c>
      <c r="R3331">
        <v>1190000</v>
      </c>
      <c r="S3331">
        <v>22475</v>
      </c>
      <c r="T3331">
        <v>1.8886554621848701E-2</v>
      </c>
      <c r="U3331">
        <v>0</v>
      </c>
    </row>
    <row r="3332" spans="1:21" x14ac:dyDescent="0.4">
      <c r="A3332">
        <v>3330</v>
      </c>
      <c r="B3332" t="s">
        <v>12076</v>
      </c>
      <c r="C3332" s="1">
        <v>44805</v>
      </c>
      <c r="D3332" t="s">
        <v>5709</v>
      </c>
      <c r="E3332" t="s">
        <v>5710</v>
      </c>
      <c r="F3332">
        <v>20</v>
      </c>
      <c r="G3332">
        <v>20</v>
      </c>
      <c r="H3332">
        <v>30</v>
      </c>
      <c r="I3332">
        <v>10</v>
      </c>
      <c r="J3332">
        <v>20</v>
      </c>
      <c r="K3332">
        <v>57</v>
      </c>
      <c r="L3332">
        <v>50</v>
      </c>
      <c r="M3332">
        <v>45</v>
      </c>
      <c r="N3332">
        <v>0</v>
      </c>
      <c r="O3332">
        <v>1</v>
      </c>
      <c r="P3332">
        <v>9.4434678820000002</v>
      </c>
      <c r="Q3332">
        <v>1259</v>
      </c>
      <c r="R3332">
        <v>1190000</v>
      </c>
      <c r="S3332">
        <v>231187</v>
      </c>
      <c r="T3332">
        <v>0.194274789915966</v>
      </c>
      <c r="U3332">
        <v>0</v>
      </c>
    </row>
    <row r="3333" spans="1:21" x14ac:dyDescent="0.4">
      <c r="A3333">
        <v>3331</v>
      </c>
      <c r="B3333" t="s">
        <v>12076</v>
      </c>
      <c r="C3333" s="1">
        <v>44805</v>
      </c>
      <c r="D3333" t="s">
        <v>5711</v>
      </c>
      <c r="E3333" t="s">
        <v>5712</v>
      </c>
      <c r="F3333">
        <v>10</v>
      </c>
      <c r="G3333">
        <v>10</v>
      </c>
      <c r="H3333">
        <v>10</v>
      </c>
      <c r="I3333">
        <v>20</v>
      </c>
      <c r="J3333">
        <v>10</v>
      </c>
      <c r="K3333">
        <v>217</v>
      </c>
      <c r="L3333">
        <v>241</v>
      </c>
      <c r="M3333">
        <v>248</v>
      </c>
      <c r="N3333">
        <v>2</v>
      </c>
      <c r="O3333">
        <v>2</v>
      </c>
      <c r="P3333">
        <v>8.5647786460000006</v>
      </c>
      <c r="Q3333">
        <v>1499</v>
      </c>
      <c r="R3333">
        <v>1190000</v>
      </c>
      <c r="S3333">
        <v>265820</v>
      </c>
      <c r="T3333">
        <v>0.223378151260504</v>
      </c>
      <c r="U3333">
        <v>0</v>
      </c>
    </row>
    <row r="3334" spans="1:21" x14ac:dyDescent="0.4">
      <c r="A3334">
        <v>3332</v>
      </c>
      <c r="B3334" t="s">
        <v>12076</v>
      </c>
      <c r="C3334" s="1">
        <v>44774</v>
      </c>
      <c r="D3334" t="s">
        <v>5713</v>
      </c>
      <c r="E3334" t="s">
        <v>5714</v>
      </c>
      <c r="F3334">
        <v>10</v>
      </c>
      <c r="G3334">
        <v>10</v>
      </c>
      <c r="H3334">
        <v>30</v>
      </c>
      <c r="I3334">
        <v>20</v>
      </c>
      <c r="J3334">
        <v>10</v>
      </c>
      <c r="K3334">
        <v>194</v>
      </c>
      <c r="L3334">
        <v>193</v>
      </c>
      <c r="M3334">
        <v>191</v>
      </c>
      <c r="N3334">
        <v>1</v>
      </c>
      <c r="O3334">
        <v>1</v>
      </c>
      <c r="P3334">
        <v>7.013671875</v>
      </c>
      <c r="Q3334">
        <v>3658</v>
      </c>
      <c r="R3334">
        <v>1190000</v>
      </c>
      <c r="S3334">
        <v>522993</v>
      </c>
      <c r="T3334">
        <v>0.43948991596638598</v>
      </c>
      <c r="U3334">
        <v>1</v>
      </c>
    </row>
    <row r="3335" spans="1:21" x14ac:dyDescent="0.4">
      <c r="A3335">
        <v>3333</v>
      </c>
      <c r="B3335" t="s">
        <v>12076</v>
      </c>
      <c r="C3335" s="1">
        <v>44774</v>
      </c>
      <c r="D3335" t="s">
        <v>5715</v>
      </c>
      <c r="E3335" t="s">
        <v>5716</v>
      </c>
      <c r="F3335">
        <v>20</v>
      </c>
      <c r="G3335">
        <v>20</v>
      </c>
      <c r="H3335">
        <v>40</v>
      </c>
      <c r="I3335">
        <v>20</v>
      </c>
      <c r="J3335">
        <v>20</v>
      </c>
      <c r="K3335">
        <v>232</v>
      </c>
      <c r="L3335">
        <v>238</v>
      </c>
      <c r="M3335">
        <v>243</v>
      </c>
      <c r="N3335">
        <v>1</v>
      </c>
      <c r="O3335">
        <v>1</v>
      </c>
      <c r="P3335">
        <v>9.9327256940000002</v>
      </c>
      <c r="Q3335">
        <v>1259</v>
      </c>
      <c r="R3335">
        <v>1190000</v>
      </c>
      <c r="S3335">
        <v>303736</v>
      </c>
      <c r="T3335">
        <v>0.25524033613445302</v>
      </c>
      <c r="U3335">
        <v>0</v>
      </c>
    </row>
    <row r="3336" spans="1:21" x14ac:dyDescent="0.4">
      <c r="A3336">
        <v>3334</v>
      </c>
      <c r="B3336" t="s">
        <v>12076</v>
      </c>
      <c r="C3336" s="1">
        <v>44774</v>
      </c>
      <c r="D3336" t="s">
        <v>5717</v>
      </c>
      <c r="F3336">
        <v>10</v>
      </c>
      <c r="G3336">
        <v>10</v>
      </c>
      <c r="H3336">
        <v>10</v>
      </c>
      <c r="I3336">
        <v>10</v>
      </c>
      <c r="J3336">
        <v>10</v>
      </c>
      <c r="K3336">
        <v>47</v>
      </c>
      <c r="L3336">
        <v>57</v>
      </c>
      <c r="M3336">
        <v>81</v>
      </c>
      <c r="N3336">
        <v>0</v>
      </c>
      <c r="O3336">
        <v>0</v>
      </c>
      <c r="P3336">
        <v>0</v>
      </c>
      <c r="Q3336">
        <v>1005</v>
      </c>
      <c r="R3336">
        <v>1190000</v>
      </c>
      <c r="S3336">
        <v>165096</v>
      </c>
      <c r="T3336">
        <v>0.138736134453781</v>
      </c>
      <c r="U3336">
        <v>0</v>
      </c>
    </row>
    <row r="3337" spans="1:21" x14ac:dyDescent="0.4">
      <c r="A3337">
        <v>3335</v>
      </c>
      <c r="B3337" t="s">
        <v>12076</v>
      </c>
      <c r="C3337" s="1">
        <v>44774</v>
      </c>
      <c r="D3337" t="s">
        <v>5718</v>
      </c>
      <c r="E3337" t="s">
        <v>5719</v>
      </c>
      <c r="F3337">
        <v>10</v>
      </c>
      <c r="G3337">
        <v>10</v>
      </c>
      <c r="H3337">
        <v>20</v>
      </c>
      <c r="I3337">
        <v>20</v>
      </c>
      <c r="J3337">
        <v>20</v>
      </c>
      <c r="K3337">
        <v>22</v>
      </c>
      <c r="L3337">
        <v>21</v>
      </c>
      <c r="M3337">
        <v>26</v>
      </c>
      <c r="N3337">
        <v>1</v>
      </c>
      <c r="O3337">
        <v>1</v>
      </c>
      <c r="P3337">
        <v>18.231553819999998</v>
      </c>
      <c r="Q3337">
        <v>2998</v>
      </c>
      <c r="R3337">
        <v>1190000</v>
      </c>
      <c r="S3337">
        <v>821753</v>
      </c>
      <c r="T3337">
        <v>0.69054873949579798</v>
      </c>
      <c r="U3337">
        <v>1</v>
      </c>
    </row>
    <row r="3338" spans="1:21" x14ac:dyDescent="0.4">
      <c r="A3338">
        <v>3336</v>
      </c>
      <c r="B3338" t="s">
        <v>12076</v>
      </c>
      <c r="C3338" s="1">
        <v>44774</v>
      </c>
      <c r="D3338" t="s">
        <v>5720</v>
      </c>
      <c r="E3338" t="s">
        <v>5721</v>
      </c>
      <c r="F3338">
        <v>10</v>
      </c>
      <c r="G3338">
        <v>20</v>
      </c>
      <c r="H3338">
        <v>30</v>
      </c>
      <c r="I3338">
        <v>10</v>
      </c>
      <c r="J3338">
        <v>20</v>
      </c>
      <c r="K3338">
        <v>53</v>
      </c>
      <c r="L3338">
        <v>51</v>
      </c>
      <c r="M3338">
        <v>58</v>
      </c>
      <c r="N3338">
        <v>1</v>
      </c>
      <c r="O3338">
        <v>1</v>
      </c>
      <c r="P3338">
        <v>18.818901910000001</v>
      </c>
      <c r="Q3338">
        <v>1198</v>
      </c>
      <c r="R3338">
        <v>1190000</v>
      </c>
      <c r="S3338">
        <v>74463</v>
      </c>
      <c r="T3338">
        <v>6.2573949579831895E-2</v>
      </c>
      <c r="U3338">
        <v>0</v>
      </c>
    </row>
    <row r="3339" spans="1:21" x14ac:dyDescent="0.4">
      <c r="A3339">
        <v>3337</v>
      </c>
      <c r="B3339" t="s">
        <v>12076</v>
      </c>
      <c r="C3339" s="1">
        <v>44774</v>
      </c>
      <c r="D3339" t="s">
        <v>5722</v>
      </c>
      <c r="E3339" t="s">
        <v>5723</v>
      </c>
      <c r="F3339">
        <v>10</v>
      </c>
      <c r="G3339">
        <v>10</v>
      </c>
      <c r="H3339">
        <v>50</v>
      </c>
      <c r="I3339">
        <v>20</v>
      </c>
      <c r="J3339">
        <v>10</v>
      </c>
      <c r="K3339">
        <v>122</v>
      </c>
      <c r="L3339">
        <v>118</v>
      </c>
      <c r="M3339">
        <v>121</v>
      </c>
      <c r="N3339">
        <v>0</v>
      </c>
      <c r="O3339">
        <v>2</v>
      </c>
      <c r="P3339">
        <v>8.237304688</v>
      </c>
      <c r="Q3339">
        <v>786</v>
      </c>
      <c r="R3339">
        <v>1190000</v>
      </c>
      <c r="S3339">
        <v>22173</v>
      </c>
      <c r="T3339">
        <v>1.8632773109243699E-2</v>
      </c>
      <c r="U3339">
        <v>0</v>
      </c>
    </row>
    <row r="3340" spans="1:21" x14ac:dyDescent="0.4">
      <c r="A3340">
        <v>3338</v>
      </c>
      <c r="B3340" t="s">
        <v>12076</v>
      </c>
      <c r="C3340" s="1">
        <v>44774</v>
      </c>
      <c r="D3340" t="s">
        <v>5724</v>
      </c>
      <c r="E3340" t="s">
        <v>5725</v>
      </c>
      <c r="F3340">
        <v>30</v>
      </c>
      <c r="G3340">
        <v>20</v>
      </c>
      <c r="H3340">
        <v>30</v>
      </c>
      <c r="I3340">
        <v>20</v>
      </c>
      <c r="J3340">
        <v>30</v>
      </c>
      <c r="K3340">
        <v>17</v>
      </c>
      <c r="L3340">
        <v>17</v>
      </c>
      <c r="M3340">
        <v>17</v>
      </c>
      <c r="N3340">
        <v>2</v>
      </c>
      <c r="O3340">
        <v>0</v>
      </c>
      <c r="P3340">
        <v>3.1577690970000001</v>
      </c>
      <c r="Q3340">
        <v>865</v>
      </c>
      <c r="R3340">
        <v>1190000</v>
      </c>
      <c r="S3340">
        <v>35320</v>
      </c>
      <c r="T3340">
        <v>2.9680672268907499E-2</v>
      </c>
      <c r="U3340">
        <v>0</v>
      </c>
    </row>
    <row r="3341" spans="1:21" x14ac:dyDescent="0.4">
      <c r="A3341">
        <v>3339</v>
      </c>
      <c r="B3341" t="s">
        <v>12076</v>
      </c>
      <c r="C3341" s="1">
        <v>44774</v>
      </c>
      <c r="D3341" t="s">
        <v>5726</v>
      </c>
      <c r="E3341" t="s">
        <v>5727</v>
      </c>
      <c r="F3341">
        <v>10</v>
      </c>
      <c r="G3341">
        <v>20</v>
      </c>
      <c r="H3341">
        <v>50</v>
      </c>
      <c r="I3341">
        <v>10</v>
      </c>
      <c r="J3341">
        <v>10</v>
      </c>
      <c r="K3341">
        <v>24</v>
      </c>
      <c r="L3341">
        <v>24</v>
      </c>
      <c r="M3341">
        <v>24</v>
      </c>
      <c r="N3341">
        <v>1</v>
      </c>
      <c r="O3341">
        <v>1</v>
      </c>
      <c r="P3341">
        <v>17.895616319999998</v>
      </c>
      <c r="Q3341">
        <v>2039</v>
      </c>
      <c r="R3341">
        <v>1190000</v>
      </c>
      <c r="S3341">
        <v>58995</v>
      </c>
      <c r="T3341">
        <v>4.9575630252100801E-2</v>
      </c>
      <c r="U3341">
        <v>0</v>
      </c>
    </row>
    <row r="3342" spans="1:21" x14ac:dyDescent="0.4">
      <c r="A3342">
        <v>3340</v>
      </c>
      <c r="B3342" t="s">
        <v>12076</v>
      </c>
      <c r="C3342" s="1">
        <v>44774</v>
      </c>
      <c r="D3342" t="s">
        <v>5728</v>
      </c>
      <c r="E3342" t="s">
        <v>5729</v>
      </c>
      <c r="F3342">
        <v>10</v>
      </c>
      <c r="G3342">
        <v>10</v>
      </c>
      <c r="H3342">
        <v>20</v>
      </c>
      <c r="I3342">
        <v>10</v>
      </c>
      <c r="J3342">
        <v>20</v>
      </c>
      <c r="K3342">
        <v>55</v>
      </c>
      <c r="L3342">
        <v>51</v>
      </c>
      <c r="M3342">
        <v>54</v>
      </c>
      <c r="N3342">
        <v>2</v>
      </c>
      <c r="O3342">
        <v>1</v>
      </c>
      <c r="P3342">
        <v>9.2156032989999996</v>
      </c>
      <c r="Q3342">
        <v>1259</v>
      </c>
      <c r="R3342">
        <v>1190000</v>
      </c>
      <c r="S3342">
        <v>64365</v>
      </c>
      <c r="T3342">
        <v>5.4088235294117597E-2</v>
      </c>
      <c r="U3342">
        <v>0</v>
      </c>
    </row>
    <row r="3343" spans="1:21" x14ac:dyDescent="0.4">
      <c r="A3343">
        <v>3341</v>
      </c>
      <c r="B3343" t="s">
        <v>12076</v>
      </c>
      <c r="C3343" s="1">
        <v>44774</v>
      </c>
      <c r="D3343" t="s">
        <v>5730</v>
      </c>
      <c r="E3343" t="s">
        <v>5731</v>
      </c>
      <c r="F3343">
        <v>10</v>
      </c>
      <c r="G3343">
        <v>10</v>
      </c>
      <c r="H3343">
        <v>10</v>
      </c>
      <c r="I3343">
        <v>10</v>
      </c>
      <c r="J3343">
        <v>30</v>
      </c>
      <c r="K3343">
        <v>59</v>
      </c>
      <c r="L3343">
        <v>87</v>
      </c>
      <c r="M3343">
        <v>110</v>
      </c>
      <c r="N3343">
        <v>1</v>
      </c>
      <c r="O3343">
        <v>1</v>
      </c>
      <c r="P3343">
        <v>11.11013455</v>
      </c>
      <c r="Q3343">
        <v>1260</v>
      </c>
      <c r="R3343">
        <v>1190000</v>
      </c>
      <c r="S3343">
        <v>19738</v>
      </c>
      <c r="T3343">
        <v>1.6586554621848701E-2</v>
      </c>
      <c r="U3343">
        <v>0</v>
      </c>
    </row>
    <row r="3344" spans="1:21" x14ac:dyDescent="0.4">
      <c r="A3344">
        <v>3342</v>
      </c>
      <c r="B3344" t="s">
        <v>12076</v>
      </c>
      <c r="C3344" s="1">
        <v>44774</v>
      </c>
      <c r="D3344" t="s">
        <v>5732</v>
      </c>
      <c r="E3344" t="s">
        <v>5733</v>
      </c>
      <c r="F3344">
        <v>20</v>
      </c>
      <c r="G3344">
        <v>20</v>
      </c>
      <c r="H3344">
        <v>10</v>
      </c>
      <c r="I3344">
        <v>20</v>
      </c>
      <c r="J3344">
        <v>30</v>
      </c>
      <c r="K3344">
        <v>50</v>
      </c>
      <c r="L3344">
        <v>44</v>
      </c>
      <c r="M3344">
        <v>52</v>
      </c>
      <c r="N3344">
        <v>0</v>
      </c>
      <c r="O3344">
        <v>1</v>
      </c>
      <c r="P3344">
        <v>12.785481770000001</v>
      </c>
      <c r="Q3344">
        <v>1987</v>
      </c>
      <c r="R3344">
        <v>1190000</v>
      </c>
      <c r="S3344">
        <v>355836</v>
      </c>
      <c r="T3344">
        <v>0.299021848739495</v>
      </c>
      <c r="U3344">
        <v>0</v>
      </c>
    </row>
    <row r="3345" spans="1:21" x14ac:dyDescent="0.4">
      <c r="A3345">
        <v>3343</v>
      </c>
      <c r="B3345" t="s">
        <v>12076</v>
      </c>
      <c r="C3345" s="1">
        <v>44774</v>
      </c>
      <c r="D3345" t="s">
        <v>5734</v>
      </c>
      <c r="E3345" t="s">
        <v>5735</v>
      </c>
      <c r="F3345">
        <v>20</v>
      </c>
      <c r="G3345">
        <v>20</v>
      </c>
      <c r="H3345">
        <v>20</v>
      </c>
      <c r="I3345">
        <v>20</v>
      </c>
      <c r="J3345">
        <v>30</v>
      </c>
      <c r="K3345">
        <v>239</v>
      </c>
      <c r="L3345">
        <v>242</v>
      </c>
      <c r="M3345">
        <v>249</v>
      </c>
      <c r="N3345">
        <v>1</v>
      </c>
      <c r="O3345">
        <v>1</v>
      </c>
      <c r="P3345">
        <v>4.7833116320000002</v>
      </c>
      <c r="Q3345">
        <v>1257</v>
      </c>
      <c r="R3345">
        <v>1190000</v>
      </c>
      <c r="S3345">
        <v>83701</v>
      </c>
      <c r="T3345">
        <v>7.0336974789915893E-2</v>
      </c>
      <c r="U3345">
        <v>0</v>
      </c>
    </row>
    <row r="3346" spans="1:21" x14ac:dyDescent="0.4">
      <c r="A3346">
        <v>3344</v>
      </c>
      <c r="B3346" t="s">
        <v>12076</v>
      </c>
      <c r="C3346" s="1">
        <v>44774</v>
      </c>
      <c r="D3346" t="s">
        <v>5736</v>
      </c>
      <c r="F3346">
        <v>10</v>
      </c>
      <c r="G3346">
        <v>20</v>
      </c>
      <c r="H3346">
        <v>10</v>
      </c>
      <c r="I3346">
        <v>20</v>
      </c>
      <c r="J3346">
        <v>20</v>
      </c>
      <c r="K3346">
        <v>21</v>
      </c>
      <c r="L3346">
        <v>24</v>
      </c>
      <c r="M3346">
        <v>38</v>
      </c>
      <c r="N3346">
        <v>0</v>
      </c>
      <c r="O3346">
        <v>0</v>
      </c>
      <c r="P3346">
        <v>0</v>
      </c>
      <c r="Q3346">
        <v>1255</v>
      </c>
      <c r="R3346">
        <v>1190000</v>
      </c>
      <c r="S3346">
        <v>30564</v>
      </c>
      <c r="T3346">
        <v>2.56840336134453E-2</v>
      </c>
      <c r="U3346">
        <v>0</v>
      </c>
    </row>
    <row r="3347" spans="1:21" x14ac:dyDescent="0.4">
      <c r="A3347">
        <v>3345</v>
      </c>
      <c r="B3347" t="s">
        <v>12076</v>
      </c>
      <c r="C3347" s="1">
        <v>44743</v>
      </c>
      <c r="D3347" t="s">
        <v>5737</v>
      </c>
      <c r="E3347" t="s">
        <v>5738</v>
      </c>
      <c r="F3347">
        <v>20</v>
      </c>
      <c r="G3347">
        <v>10</v>
      </c>
      <c r="H3347">
        <v>10</v>
      </c>
      <c r="I3347">
        <v>10</v>
      </c>
      <c r="J3347">
        <v>10</v>
      </c>
      <c r="K3347">
        <v>63</v>
      </c>
      <c r="L3347">
        <v>84</v>
      </c>
      <c r="M3347">
        <v>109</v>
      </c>
      <c r="N3347">
        <v>0</v>
      </c>
      <c r="O3347">
        <v>2</v>
      </c>
      <c r="P3347">
        <v>15.523111979999999</v>
      </c>
      <c r="Q3347">
        <v>898</v>
      </c>
      <c r="R3347">
        <v>1180000</v>
      </c>
      <c r="S3347">
        <v>42451</v>
      </c>
      <c r="T3347">
        <v>3.5975423728813502E-2</v>
      </c>
      <c r="U3347">
        <v>0</v>
      </c>
    </row>
    <row r="3348" spans="1:21" x14ac:dyDescent="0.4">
      <c r="A3348">
        <v>3346</v>
      </c>
      <c r="B3348" t="s">
        <v>12076</v>
      </c>
      <c r="C3348" s="1">
        <v>44743</v>
      </c>
      <c r="D3348" t="s">
        <v>5739</v>
      </c>
      <c r="E3348" t="s">
        <v>5740</v>
      </c>
      <c r="F3348">
        <v>10</v>
      </c>
      <c r="G3348">
        <v>10</v>
      </c>
      <c r="H3348">
        <v>40</v>
      </c>
      <c r="I3348">
        <v>20</v>
      </c>
      <c r="J3348">
        <v>10</v>
      </c>
      <c r="K3348">
        <v>5</v>
      </c>
      <c r="L3348">
        <v>6</v>
      </c>
      <c r="M3348">
        <v>13</v>
      </c>
      <c r="N3348">
        <v>2</v>
      </c>
      <c r="O3348">
        <v>1</v>
      </c>
      <c r="P3348">
        <v>8.7817925349999992</v>
      </c>
      <c r="Q3348">
        <v>2461</v>
      </c>
      <c r="R3348">
        <v>1180000</v>
      </c>
      <c r="S3348">
        <v>623334</v>
      </c>
      <c r="T3348">
        <v>0.52824915254237204</v>
      </c>
      <c r="U3348">
        <v>1</v>
      </c>
    </row>
    <row r="3349" spans="1:21" x14ac:dyDescent="0.4">
      <c r="A3349">
        <v>3347</v>
      </c>
      <c r="B3349" t="s">
        <v>12076</v>
      </c>
      <c r="C3349" s="1">
        <v>44743</v>
      </c>
      <c r="D3349" t="s">
        <v>5741</v>
      </c>
      <c r="E3349" t="s">
        <v>5742</v>
      </c>
      <c r="F3349">
        <v>10</v>
      </c>
      <c r="G3349">
        <v>20</v>
      </c>
      <c r="H3349">
        <v>30</v>
      </c>
      <c r="I3349">
        <v>20</v>
      </c>
      <c r="J3349">
        <v>10</v>
      </c>
      <c r="K3349">
        <v>26</v>
      </c>
      <c r="L3349">
        <v>18</v>
      </c>
      <c r="M3349">
        <v>18</v>
      </c>
      <c r="N3349">
        <v>1</v>
      </c>
      <c r="O3349">
        <v>1</v>
      </c>
      <c r="P3349">
        <v>13.205620659999999</v>
      </c>
      <c r="Q3349">
        <v>2456</v>
      </c>
      <c r="R3349">
        <v>1180000</v>
      </c>
      <c r="S3349">
        <v>1664509</v>
      </c>
      <c r="T3349">
        <v>1.4106008474576199</v>
      </c>
      <c r="U3349">
        <v>2</v>
      </c>
    </row>
    <row r="3350" spans="1:21" x14ac:dyDescent="0.4">
      <c r="A3350">
        <v>3348</v>
      </c>
      <c r="B3350" t="s">
        <v>12076</v>
      </c>
      <c r="C3350" s="1">
        <v>44743</v>
      </c>
      <c r="D3350" t="s">
        <v>5743</v>
      </c>
      <c r="E3350" t="s">
        <v>5744</v>
      </c>
      <c r="F3350">
        <v>20</v>
      </c>
      <c r="G3350">
        <v>20</v>
      </c>
      <c r="H3350">
        <v>40</v>
      </c>
      <c r="I3350">
        <v>10</v>
      </c>
      <c r="J3350">
        <v>20</v>
      </c>
      <c r="K3350">
        <v>200</v>
      </c>
      <c r="L3350">
        <v>193</v>
      </c>
      <c r="M3350">
        <v>186</v>
      </c>
      <c r="N3350">
        <v>0</v>
      </c>
      <c r="O3350">
        <v>1</v>
      </c>
      <c r="P3350">
        <v>6.2696397570000002</v>
      </c>
      <c r="Q3350">
        <v>2757</v>
      </c>
      <c r="R3350">
        <v>1180000</v>
      </c>
      <c r="S3350">
        <v>487082</v>
      </c>
      <c r="T3350">
        <v>0.412781355932203</v>
      </c>
      <c r="U3350">
        <v>1</v>
      </c>
    </row>
    <row r="3351" spans="1:21" x14ac:dyDescent="0.4">
      <c r="A3351">
        <v>3349</v>
      </c>
      <c r="B3351" t="s">
        <v>12076</v>
      </c>
      <c r="C3351" s="1">
        <v>44743</v>
      </c>
      <c r="D3351" t="s">
        <v>5745</v>
      </c>
      <c r="E3351" t="s">
        <v>5746</v>
      </c>
      <c r="F3351">
        <v>30</v>
      </c>
      <c r="G3351">
        <v>20</v>
      </c>
      <c r="H3351">
        <v>50</v>
      </c>
      <c r="I3351">
        <v>10</v>
      </c>
      <c r="J3351">
        <v>30</v>
      </c>
      <c r="K3351">
        <v>233</v>
      </c>
      <c r="L3351">
        <v>230</v>
      </c>
      <c r="M3351">
        <v>236</v>
      </c>
      <c r="N3351">
        <v>2</v>
      </c>
      <c r="O3351">
        <v>1</v>
      </c>
      <c r="P3351">
        <v>9.6618923609999996</v>
      </c>
      <c r="Q3351">
        <v>959</v>
      </c>
      <c r="R3351">
        <v>1180000</v>
      </c>
      <c r="S3351">
        <v>43989</v>
      </c>
      <c r="T3351">
        <v>3.7278813559321999E-2</v>
      </c>
      <c r="U3351">
        <v>0</v>
      </c>
    </row>
    <row r="3352" spans="1:21" x14ac:dyDescent="0.4">
      <c r="A3352">
        <v>3350</v>
      </c>
      <c r="B3352" t="s">
        <v>12076</v>
      </c>
      <c r="C3352" s="1">
        <v>44743</v>
      </c>
      <c r="D3352" t="s">
        <v>5747</v>
      </c>
      <c r="F3352">
        <v>10</v>
      </c>
      <c r="G3352">
        <v>10</v>
      </c>
      <c r="H3352">
        <v>10</v>
      </c>
      <c r="I3352">
        <v>10</v>
      </c>
      <c r="J3352">
        <v>10</v>
      </c>
      <c r="K3352">
        <v>199</v>
      </c>
      <c r="L3352">
        <v>234</v>
      </c>
      <c r="M3352">
        <v>250</v>
      </c>
      <c r="N3352">
        <v>0</v>
      </c>
      <c r="O3352">
        <v>1</v>
      </c>
      <c r="P3352">
        <v>0</v>
      </c>
      <c r="Q3352">
        <v>819</v>
      </c>
      <c r="R3352">
        <v>1180000</v>
      </c>
      <c r="S3352">
        <v>30533</v>
      </c>
      <c r="T3352">
        <v>2.5875423728813501E-2</v>
      </c>
      <c r="U3352">
        <v>0</v>
      </c>
    </row>
    <row r="3353" spans="1:21" x14ac:dyDescent="0.4">
      <c r="A3353">
        <v>3351</v>
      </c>
      <c r="B3353" t="s">
        <v>12076</v>
      </c>
      <c r="C3353" s="1">
        <v>44743</v>
      </c>
      <c r="D3353" t="s">
        <v>5748</v>
      </c>
      <c r="E3353" t="s">
        <v>5749</v>
      </c>
      <c r="F3353">
        <v>10</v>
      </c>
      <c r="G3353">
        <v>10</v>
      </c>
      <c r="H3353">
        <v>20</v>
      </c>
      <c r="I3353">
        <v>10</v>
      </c>
      <c r="J3353">
        <v>10</v>
      </c>
      <c r="K3353">
        <v>48</v>
      </c>
      <c r="L3353">
        <v>51</v>
      </c>
      <c r="M3353">
        <v>55</v>
      </c>
      <c r="N3353">
        <v>2</v>
      </c>
      <c r="O3353">
        <v>2</v>
      </c>
      <c r="P3353">
        <v>9.8707682289999994</v>
      </c>
      <c r="Q3353">
        <v>1280</v>
      </c>
      <c r="R3353">
        <v>1180000</v>
      </c>
      <c r="S3353">
        <v>48495</v>
      </c>
      <c r="T3353">
        <v>4.1097457627118597E-2</v>
      </c>
      <c r="U3353">
        <v>0</v>
      </c>
    </row>
    <row r="3354" spans="1:21" x14ac:dyDescent="0.4">
      <c r="A3354">
        <v>3352</v>
      </c>
      <c r="B3354" t="s">
        <v>12076</v>
      </c>
      <c r="C3354" s="1">
        <v>44743</v>
      </c>
      <c r="D3354" t="s">
        <v>5750</v>
      </c>
      <c r="E3354" t="s">
        <v>5751</v>
      </c>
      <c r="F3354">
        <v>20</v>
      </c>
      <c r="G3354">
        <v>10</v>
      </c>
      <c r="H3354">
        <v>40</v>
      </c>
      <c r="I3354">
        <v>20</v>
      </c>
      <c r="J3354">
        <v>10</v>
      </c>
      <c r="K3354">
        <v>43</v>
      </c>
      <c r="L3354">
        <v>49</v>
      </c>
      <c r="M3354">
        <v>57</v>
      </c>
      <c r="N3354">
        <v>1</v>
      </c>
      <c r="O3354">
        <v>2</v>
      </c>
      <c r="P3354">
        <v>7.3429904510000004</v>
      </c>
      <c r="Q3354">
        <v>1258</v>
      </c>
      <c r="R3354">
        <v>1180000</v>
      </c>
      <c r="S3354">
        <v>789105</v>
      </c>
      <c r="T3354">
        <v>0.66873305084745704</v>
      </c>
      <c r="U3354">
        <v>1</v>
      </c>
    </row>
    <row r="3355" spans="1:21" x14ac:dyDescent="0.4">
      <c r="A3355">
        <v>3353</v>
      </c>
      <c r="B3355" t="s">
        <v>12076</v>
      </c>
      <c r="C3355" s="1">
        <v>44743</v>
      </c>
      <c r="D3355" t="s">
        <v>5752</v>
      </c>
      <c r="E3355" t="s">
        <v>5753</v>
      </c>
      <c r="F3355">
        <v>10</v>
      </c>
      <c r="G3355">
        <v>20</v>
      </c>
      <c r="H3355">
        <v>30</v>
      </c>
      <c r="I3355">
        <v>20</v>
      </c>
      <c r="J3355">
        <v>10</v>
      </c>
      <c r="K3355">
        <v>18</v>
      </c>
      <c r="L3355">
        <v>18</v>
      </c>
      <c r="M3355">
        <v>21</v>
      </c>
      <c r="N3355">
        <v>2</v>
      </c>
      <c r="O3355">
        <v>1</v>
      </c>
      <c r="P3355">
        <v>11.86892361</v>
      </c>
      <c r="Q3355">
        <v>1259</v>
      </c>
      <c r="R3355">
        <v>1180000</v>
      </c>
      <c r="S3355">
        <v>106398</v>
      </c>
      <c r="T3355">
        <v>9.0167796610169396E-2</v>
      </c>
      <c r="U3355">
        <v>0</v>
      </c>
    </row>
    <row r="3356" spans="1:21" x14ac:dyDescent="0.4">
      <c r="A3356">
        <v>3354</v>
      </c>
      <c r="B3356" t="s">
        <v>12076</v>
      </c>
      <c r="C3356" s="1">
        <v>44743</v>
      </c>
      <c r="D3356" t="s">
        <v>5754</v>
      </c>
      <c r="F3356">
        <v>10</v>
      </c>
      <c r="G3356">
        <v>10</v>
      </c>
      <c r="H3356">
        <v>10</v>
      </c>
      <c r="I3356">
        <v>10</v>
      </c>
      <c r="J3356">
        <v>10</v>
      </c>
      <c r="K3356">
        <v>234</v>
      </c>
      <c r="L3356">
        <v>226</v>
      </c>
      <c r="M3356">
        <v>228</v>
      </c>
      <c r="N3356">
        <v>1</v>
      </c>
      <c r="O3356">
        <v>1</v>
      </c>
      <c r="P3356">
        <v>0</v>
      </c>
      <c r="Q3356">
        <v>1221</v>
      </c>
      <c r="R3356">
        <v>1180000</v>
      </c>
      <c r="S3356">
        <v>14940</v>
      </c>
      <c r="T3356">
        <v>1.26610169491525E-2</v>
      </c>
      <c r="U3356">
        <v>0</v>
      </c>
    </row>
    <row r="3357" spans="1:21" x14ac:dyDescent="0.4">
      <c r="A3357">
        <v>3355</v>
      </c>
      <c r="B3357" t="s">
        <v>12076</v>
      </c>
      <c r="C3357" s="1">
        <v>44743</v>
      </c>
      <c r="D3357" t="s">
        <v>5755</v>
      </c>
      <c r="E3357" t="s">
        <v>5756</v>
      </c>
      <c r="F3357">
        <v>10</v>
      </c>
      <c r="G3357">
        <v>20</v>
      </c>
      <c r="H3357">
        <v>20</v>
      </c>
      <c r="I3357">
        <v>20</v>
      </c>
      <c r="J3357">
        <v>20</v>
      </c>
      <c r="K3357">
        <v>15</v>
      </c>
      <c r="L3357">
        <v>12</v>
      </c>
      <c r="M3357">
        <v>19</v>
      </c>
      <c r="N3357">
        <v>0</v>
      </c>
      <c r="O3357">
        <v>1</v>
      </c>
      <c r="P3357">
        <v>7.380859375</v>
      </c>
      <c r="Q3357">
        <v>1260</v>
      </c>
      <c r="R3357">
        <v>1180000</v>
      </c>
      <c r="S3357">
        <v>262955</v>
      </c>
      <c r="T3357">
        <v>0.22284322033898299</v>
      </c>
      <c r="U3357">
        <v>0</v>
      </c>
    </row>
    <row r="3358" spans="1:21" x14ac:dyDescent="0.4">
      <c r="A3358">
        <v>3356</v>
      </c>
      <c r="B3358" t="s">
        <v>12076</v>
      </c>
      <c r="C3358" s="1">
        <v>44743</v>
      </c>
      <c r="D3358" t="s">
        <v>5757</v>
      </c>
      <c r="E3358" t="s">
        <v>5758</v>
      </c>
      <c r="F3358">
        <v>10</v>
      </c>
      <c r="G3358">
        <v>20</v>
      </c>
      <c r="H3358">
        <v>40</v>
      </c>
      <c r="I3358">
        <v>20</v>
      </c>
      <c r="J3358">
        <v>10</v>
      </c>
      <c r="K3358">
        <v>39</v>
      </c>
      <c r="L3358">
        <v>51</v>
      </c>
      <c r="M3358">
        <v>54</v>
      </c>
      <c r="N3358">
        <v>2</v>
      </c>
      <c r="O3358">
        <v>1</v>
      </c>
      <c r="P3358">
        <v>11.10373264</v>
      </c>
      <c r="Q3358">
        <v>1244</v>
      </c>
      <c r="R3358">
        <v>1180000</v>
      </c>
      <c r="S3358">
        <v>42495</v>
      </c>
      <c r="T3358">
        <v>3.6012711864406702E-2</v>
      </c>
      <c r="U3358">
        <v>0</v>
      </c>
    </row>
    <row r="3359" spans="1:21" x14ac:dyDescent="0.4">
      <c r="A3359">
        <v>3357</v>
      </c>
      <c r="B3359" t="s">
        <v>12076</v>
      </c>
      <c r="C3359" s="1">
        <v>44743</v>
      </c>
      <c r="D3359" t="s">
        <v>5759</v>
      </c>
      <c r="F3359">
        <v>20</v>
      </c>
      <c r="G3359">
        <v>20</v>
      </c>
      <c r="H3359">
        <v>10</v>
      </c>
      <c r="I3359">
        <v>20</v>
      </c>
      <c r="J3359">
        <v>30</v>
      </c>
      <c r="K3359">
        <v>181</v>
      </c>
      <c r="L3359">
        <v>186</v>
      </c>
      <c r="M3359">
        <v>221</v>
      </c>
      <c r="N3359">
        <v>0</v>
      </c>
      <c r="O3359">
        <v>1</v>
      </c>
      <c r="P3359">
        <v>0</v>
      </c>
      <c r="Q3359">
        <v>1258</v>
      </c>
      <c r="R3359">
        <v>1180000</v>
      </c>
      <c r="S3359">
        <v>316353</v>
      </c>
      <c r="T3359">
        <v>0.26809576271186403</v>
      </c>
      <c r="U3359">
        <v>0</v>
      </c>
    </row>
    <row r="3360" spans="1:21" x14ac:dyDescent="0.4">
      <c r="A3360">
        <v>3358</v>
      </c>
      <c r="B3360" t="s">
        <v>12076</v>
      </c>
      <c r="C3360" s="1">
        <v>44743</v>
      </c>
      <c r="D3360" t="s">
        <v>5760</v>
      </c>
      <c r="E3360" t="s">
        <v>5761</v>
      </c>
      <c r="F3360">
        <v>10</v>
      </c>
      <c r="G3360">
        <v>20</v>
      </c>
      <c r="H3360">
        <v>20</v>
      </c>
      <c r="I3360">
        <v>20</v>
      </c>
      <c r="J3360">
        <v>10</v>
      </c>
      <c r="K3360">
        <v>120</v>
      </c>
      <c r="L3360">
        <v>114</v>
      </c>
      <c r="M3360">
        <v>116</v>
      </c>
      <c r="N3360">
        <v>2</v>
      </c>
      <c r="O3360">
        <v>1</v>
      </c>
      <c r="P3360">
        <v>12.27170139</v>
      </c>
      <c r="Q3360">
        <v>1160</v>
      </c>
      <c r="R3360">
        <v>1180000</v>
      </c>
      <c r="S3360">
        <v>1430869</v>
      </c>
      <c r="T3360">
        <v>1.21260084745762</v>
      </c>
      <c r="U3360">
        <v>2</v>
      </c>
    </row>
    <row r="3361" spans="1:21" x14ac:dyDescent="0.4">
      <c r="A3361">
        <v>3359</v>
      </c>
      <c r="B3361" t="s">
        <v>12076</v>
      </c>
      <c r="C3361" s="1">
        <v>44713</v>
      </c>
      <c r="D3361" t="s">
        <v>5762</v>
      </c>
      <c r="E3361" t="s">
        <v>5763</v>
      </c>
      <c r="F3361">
        <v>10</v>
      </c>
      <c r="G3361">
        <v>20</v>
      </c>
      <c r="H3361">
        <v>40</v>
      </c>
      <c r="I3361">
        <v>20</v>
      </c>
      <c r="J3361">
        <v>20</v>
      </c>
      <c r="K3361">
        <v>20</v>
      </c>
      <c r="L3361">
        <v>26</v>
      </c>
      <c r="M3361">
        <v>26</v>
      </c>
      <c r="N3361">
        <v>2</v>
      </c>
      <c r="O3361">
        <v>1</v>
      </c>
      <c r="P3361">
        <v>8.640625</v>
      </c>
      <c r="Q3361">
        <v>1260</v>
      </c>
      <c r="R3361">
        <v>1170000</v>
      </c>
      <c r="S3361">
        <v>158490</v>
      </c>
      <c r="T3361">
        <v>0.13546153846153799</v>
      </c>
      <c r="U3361">
        <v>0</v>
      </c>
    </row>
    <row r="3362" spans="1:21" x14ac:dyDescent="0.4">
      <c r="A3362">
        <v>3360</v>
      </c>
      <c r="B3362" t="s">
        <v>12076</v>
      </c>
      <c r="C3362" s="1">
        <v>44713</v>
      </c>
      <c r="D3362" t="s">
        <v>5764</v>
      </c>
      <c r="E3362" t="s">
        <v>5765</v>
      </c>
      <c r="F3362">
        <v>20</v>
      </c>
      <c r="G3362">
        <v>10</v>
      </c>
      <c r="H3362">
        <v>30</v>
      </c>
      <c r="I3362">
        <v>20</v>
      </c>
      <c r="J3362">
        <v>20</v>
      </c>
      <c r="K3362">
        <v>36</v>
      </c>
      <c r="L3362">
        <v>49</v>
      </c>
      <c r="M3362">
        <v>66</v>
      </c>
      <c r="N3362">
        <v>1</v>
      </c>
      <c r="O3362">
        <v>2</v>
      </c>
      <c r="P3362">
        <v>13.05078125</v>
      </c>
      <c r="Q3362">
        <v>1259</v>
      </c>
      <c r="R3362">
        <v>1170000</v>
      </c>
      <c r="S3362">
        <v>46809</v>
      </c>
      <c r="T3362">
        <v>4.00076923076923E-2</v>
      </c>
      <c r="U3362">
        <v>0</v>
      </c>
    </row>
    <row r="3363" spans="1:21" x14ac:dyDescent="0.4">
      <c r="A3363">
        <v>3361</v>
      </c>
      <c r="B3363" t="s">
        <v>12076</v>
      </c>
      <c r="C3363" s="1">
        <v>44713</v>
      </c>
      <c r="D3363" t="s">
        <v>5766</v>
      </c>
      <c r="E3363" t="s">
        <v>5767</v>
      </c>
      <c r="F3363">
        <v>20</v>
      </c>
      <c r="G3363">
        <v>30</v>
      </c>
      <c r="H3363">
        <v>50</v>
      </c>
      <c r="I3363">
        <v>20</v>
      </c>
      <c r="J3363">
        <v>50</v>
      </c>
      <c r="K3363">
        <v>243</v>
      </c>
      <c r="L3363">
        <v>247</v>
      </c>
      <c r="M3363">
        <v>247</v>
      </c>
      <c r="N3363">
        <v>2</v>
      </c>
      <c r="O3363">
        <v>1</v>
      </c>
      <c r="P3363">
        <v>7.5694444440000002</v>
      </c>
      <c r="Q3363">
        <v>1258</v>
      </c>
      <c r="R3363">
        <v>1170000</v>
      </c>
      <c r="S3363">
        <v>102408</v>
      </c>
      <c r="T3363">
        <v>8.7528205128205097E-2</v>
      </c>
      <c r="U3363">
        <v>0</v>
      </c>
    </row>
    <row r="3364" spans="1:21" x14ac:dyDescent="0.4">
      <c r="A3364">
        <v>3362</v>
      </c>
      <c r="B3364" t="s">
        <v>12076</v>
      </c>
      <c r="C3364" s="1">
        <v>44713</v>
      </c>
      <c r="D3364" t="s">
        <v>5768</v>
      </c>
      <c r="E3364" t="s">
        <v>5769</v>
      </c>
      <c r="F3364">
        <v>20</v>
      </c>
      <c r="G3364">
        <v>10</v>
      </c>
      <c r="H3364">
        <v>20</v>
      </c>
      <c r="I3364">
        <v>20</v>
      </c>
      <c r="J3364">
        <v>30</v>
      </c>
      <c r="K3364">
        <v>9</v>
      </c>
      <c r="L3364">
        <v>7</v>
      </c>
      <c r="M3364">
        <v>9</v>
      </c>
      <c r="N3364">
        <v>2</v>
      </c>
      <c r="O3364">
        <v>1</v>
      </c>
      <c r="P3364">
        <v>1.0886501740000001</v>
      </c>
      <c r="Q3364">
        <v>610</v>
      </c>
      <c r="R3364">
        <v>1170000</v>
      </c>
      <c r="S3364">
        <v>12934</v>
      </c>
      <c r="T3364">
        <v>1.10547008547008E-2</v>
      </c>
      <c r="U3364">
        <v>0</v>
      </c>
    </row>
    <row r="3365" spans="1:21" x14ac:dyDescent="0.4">
      <c r="A3365">
        <v>3363</v>
      </c>
      <c r="B3365" t="s">
        <v>12076</v>
      </c>
      <c r="C3365" s="1">
        <v>44713</v>
      </c>
      <c r="D3365" t="s">
        <v>5770</v>
      </c>
      <c r="F3365">
        <v>10</v>
      </c>
      <c r="G3365">
        <v>20</v>
      </c>
      <c r="H3365">
        <v>10</v>
      </c>
      <c r="I3365">
        <v>20</v>
      </c>
      <c r="J3365">
        <v>20</v>
      </c>
      <c r="K3365">
        <v>238</v>
      </c>
      <c r="L3365">
        <v>238</v>
      </c>
      <c r="M3365">
        <v>244</v>
      </c>
      <c r="N3365">
        <v>0</v>
      </c>
      <c r="O3365">
        <v>1</v>
      </c>
      <c r="P3365">
        <v>0</v>
      </c>
      <c r="Q3365">
        <v>1258</v>
      </c>
      <c r="R3365">
        <v>1170000</v>
      </c>
      <c r="S3365">
        <v>19703</v>
      </c>
      <c r="T3365">
        <v>1.6840170940170901E-2</v>
      </c>
      <c r="U3365">
        <v>0</v>
      </c>
    </row>
    <row r="3366" spans="1:21" x14ac:dyDescent="0.4">
      <c r="A3366">
        <v>3364</v>
      </c>
      <c r="B3366" t="s">
        <v>12076</v>
      </c>
      <c r="C3366" s="1">
        <v>44713</v>
      </c>
      <c r="D3366" t="s">
        <v>5771</v>
      </c>
      <c r="E3366" t="s">
        <v>5772</v>
      </c>
      <c r="F3366">
        <v>10</v>
      </c>
      <c r="G3366">
        <v>20</v>
      </c>
      <c r="H3366">
        <v>40</v>
      </c>
      <c r="I3366">
        <v>20</v>
      </c>
      <c r="J3366">
        <v>20</v>
      </c>
      <c r="K3366">
        <v>60</v>
      </c>
      <c r="L3366">
        <v>49</v>
      </c>
      <c r="M3366">
        <v>45</v>
      </c>
      <c r="N3366">
        <v>2</v>
      </c>
      <c r="O3366">
        <v>1</v>
      </c>
      <c r="P3366">
        <v>7.6731770829999997</v>
      </c>
      <c r="Q3366">
        <v>1258</v>
      </c>
      <c r="R3366">
        <v>1170000</v>
      </c>
      <c r="S3366">
        <v>160077</v>
      </c>
      <c r="T3366">
        <v>0.136817948717948</v>
      </c>
      <c r="U3366">
        <v>0</v>
      </c>
    </row>
    <row r="3367" spans="1:21" x14ac:dyDescent="0.4">
      <c r="A3367">
        <v>3365</v>
      </c>
      <c r="B3367" t="s">
        <v>12076</v>
      </c>
      <c r="C3367" s="1">
        <v>44713</v>
      </c>
      <c r="D3367" t="s">
        <v>5773</v>
      </c>
      <c r="E3367" t="s">
        <v>5774</v>
      </c>
      <c r="F3367">
        <v>20</v>
      </c>
      <c r="G3367">
        <v>20</v>
      </c>
      <c r="H3367">
        <v>20</v>
      </c>
      <c r="I3367">
        <v>20</v>
      </c>
      <c r="J3367">
        <v>30</v>
      </c>
      <c r="K3367">
        <v>247</v>
      </c>
      <c r="L3367">
        <v>241</v>
      </c>
      <c r="M3367">
        <v>237</v>
      </c>
      <c r="N3367">
        <v>0</v>
      </c>
      <c r="O3367">
        <v>0</v>
      </c>
      <c r="P3367">
        <v>9.4959852429999998</v>
      </c>
      <c r="Q3367">
        <v>1260</v>
      </c>
      <c r="R3367">
        <v>1170000</v>
      </c>
      <c r="S3367">
        <v>262221</v>
      </c>
      <c r="T3367">
        <v>0.22412051282051201</v>
      </c>
      <c r="U3367">
        <v>0</v>
      </c>
    </row>
    <row r="3368" spans="1:21" x14ac:dyDescent="0.4">
      <c r="A3368">
        <v>3366</v>
      </c>
      <c r="B3368" t="s">
        <v>12076</v>
      </c>
      <c r="C3368" s="1">
        <v>44713</v>
      </c>
      <c r="D3368" t="s">
        <v>5775</v>
      </c>
      <c r="F3368">
        <v>20</v>
      </c>
      <c r="G3368">
        <v>10</v>
      </c>
      <c r="H3368">
        <v>10</v>
      </c>
      <c r="I3368">
        <v>20</v>
      </c>
      <c r="J3368">
        <v>20</v>
      </c>
      <c r="K3368">
        <v>226</v>
      </c>
      <c r="L3368">
        <v>236</v>
      </c>
      <c r="M3368">
        <v>244</v>
      </c>
      <c r="N3368">
        <v>0</v>
      </c>
      <c r="O3368">
        <v>2</v>
      </c>
      <c r="P3368">
        <v>0</v>
      </c>
      <c r="Q3368">
        <v>598</v>
      </c>
      <c r="R3368">
        <v>1170000</v>
      </c>
      <c r="S3368">
        <v>45545</v>
      </c>
      <c r="T3368">
        <v>3.8927350427350398E-2</v>
      </c>
      <c r="U3368">
        <v>0</v>
      </c>
    </row>
    <row r="3369" spans="1:21" x14ac:dyDescent="0.4">
      <c r="A3369">
        <v>3367</v>
      </c>
      <c r="B3369" t="s">
        <v>12076</v>
      </c>
      <c r="C3369" s="1">
        <v>44713</v>
      </c>
      <c r="D3369" t="s">
        <v>5776</v>
      </c>
      <c r="E3369" t="s">
        <v>5777</v>
      </c>
      <c r="F3369">
        <v>10</v>
      </c>
      <c r="G3369">
        <v>10</v>
      </c>
      <c r="H3369">
        <v>40</v>
      </c>
      <c r="I3369">
        <v>20</v>
      </c>
      <c r="J3369">
        <v>10</v>
      </c>
      <c r="K3369">
        <v>170</v>
      </c>
      <c r="L3369">
        <v>201</v>
      </c>
      <c r="M3369">
        <v>237</v>
      </c>
      <c r="N3369">
        <v>0</v>
      </c>
      <c r="O3369">
        <v>1</v>
      </c>
      <c r="P3369">
        <v>6.6131727429999998</v>
      </c>
      <c r="Q3369">
        <v>1225</v>
      </c>
      <c r="R3369">
        <v>1170000</v>
      </c>
      <c r="S3369">
        <v>43886</v>
      </c>
      <c r="T3369">
        <v>3.7509401709401702E-2</v>
      </c>
      <c r="U3369">
        <v>0</v>
      </c>
    </row>
    <row r="3370" spans="1:21" x14ac:dyDescent="0.4">
      <c r="A3370">
        <v>3368</v>
      </c>
      <c r="B3370" t="s">
        <v>12076</v>
      </c>
      <c r="C3370" s="1">
        <v>44713</v>
      </c>
      <c r="D3370" t="s">
        <v>5778</v>
      </c>
      <c r="E3370" t="s">
        <v>5779</v>
      </c>
      <c r="F3370">
        <v>10</v>
      </c>
      <c r="G3370">
        <v>20</v>
      </c>
      <c r="H3370">
        <v>50</v>
      </c>
      <c r="I3370">
        <v>20</v>
      </c>
      <c r="J3370">
        <v>10</v>
      </c>
      <c r="K3370">
        <v>29</v>
      </c>
      <c r="L3370">
        <v>21</v>
      </c>
      <c r="M3370">
        <v>24</v>
      </c>
      <c r="N3370">
        <v>0</v>
      </c>
      <c r="O3370">
        <v>1</v>
      </c>
      <c r="P3370">
        <v>4.11328125</v>
      </c>
      <c r="Q3370">
        <v>1258</v>
      </c>
      <c r="R3370">
        <v>1170000</v>
      </c>
      <c r="S3370">
        <v>50699</v>
      </c>
      <c r="T3370">
        <v>4.3332478632478598E-2</v>
      </c>
      <c r="U3370">
        <v>0</v>
      </c>
    </row>
    <row r="3371" spans="1:21" x14ac:dyDescent="0.4">
      <c r="A3371">
        <v>3369</v>
      </c>
      <c r="B3371" t="s">
        <v>12076</v>
      </c>
      <c r="C3371" s="1">
        <v>44713</v>
      </c>
      <c r="D3371" t="s">
        <v>5780</v>
      </c>
      <c r="E3371" t="s">
        <v>5781</v>
      </c>
      <c r="F3371">
        <v>10</v>
      </c>
      <c r="G3371">
        <v>20</v>
      </c>
      <c r="H3371">
        <v>40</v>
      </c>
      <c r="I3371">
        <v>10</v>
      </c>
      <c r="J3371">
        <v>20</v>
      </c>
      <c r="K3371">
        <v>32</v>
      </c>
      <c r="L3371">
        <v>21</v>
      </c>
      <c r="M3371">
        <v>22</v>
      </c>
      <c r="N3371">
        <v>2</v>
      </c>
      <c r="O3371">
        <v>1</v>
      </c>
      <c r="P3371">
        <v>9.2204861109999996</v>
      </c>
      <c r="Q3371">
        <v>1257</v>
      </c>
      <c r="R3371">
        <v>1170000</v>
      </c>
      <c r="S3371">
        <v>556188</v>
      </c>
      <c r="T3371">
        <v>0.47537435897435898</v>
      </c>
      <c r="U3371">
        <v>1</v>
      </c>
    </row>
    <row r="3372" spans="1:21" x14ac:dyDescent="0.4">
      <c r="A3372">
        <v>3370</v>
      </c>
      <c r="B3372" t="s">
        <v>12076</v>
      </c>
      <c r="C3372" s="1">
        <v>44713</v>
      </c>
      <c r="D3372" t="s">
        <v>5782</v>
      </c>
      <c r="E3372" t="s">
        <v>5783</v>
      </c>
      <c r="F3372">
        <v>20</v>
      </c>
      <c r="G3372">
        <v>10</v>
      </c>
      <c r="H3372">
        <v>20</v>
      </c>
      <c r="I3372">
        <v>20</v>
      </c>
      <c r="J3372">
        <v>20</v>
      </c>
      <c r="K3372">
        <v>183</v>
      </c>
      <c r="L3372">
        <v>200</v>
      </c>
      <c r="M3372">
        <v>225</v>
      </c>
      <c r="N3372">
        <v>0</v>
      </c>
      <c r="O3372">
        <v>1</v>
      </c>
      <c r="P3372">
        <v>9.411132813</v>
      </c>
      <c r="Q3372">
        <v>834</v>
      </c>
      <c r="R3372">
        <v>1170000</v>
      </c>
      <c r="S3372">
        <v>43032</v>
      </c>
      <c r="T3372">
        <v>3.6779487179487098E-2</v>
      </c>
      <c r="U3372">
        <v>0</v>
      </c>
    </row>
    <row r="3373" spans="1:21" x14ac:dyDescent="0.4">
      <c r="A3373">
        <v>3371</v>
      </c>
      <c r="B3373" t="s">
        <v>12076</v>
      </c>
      <c r="C3373" s="1">
        <v>44682</v>
      </c>
      <c r="D3373" t="s">
        <v>5784</v>
      </c>
      <c r="E3373" t="s">
        <v>5785</v>
      </c>
      <c r="F3373">
        <v>30</v>
      </c>
      <c r="G3373">
        <v>20</v>
      </c>
      <c r="H3373">
        <v>20</v>
      </c>
      <c r="I3373">
        <v>20</v>
      </c>
      <c r="J3373">
        <v>40</v>
      </c>
      <c r="K3373">
        <v>112</v>
      </c>
      <c r="L3373">
        <v>73</v>
      </c>
      <c r="M3373">
        <v>63</v>
      </c>
      <c r="N3373">
        <v>1</v>
      </c>
      <c r="O3373">
        <v>1</v>
      </c>
      <c r="P3373">
        <v>6.391601563</v>
      </c>
      <c r="Q3373">
        <v>4435</v>
      </c>
      <c r="R3373">
        <v>1170000</v>
      </c>
      <c r="S3373">
        <v>446307</v>
      </c>
      <c r="T3373">
        <v>0.38145897435897402</v>
      </c>
      <c r="U3373">
        <v>0</v>
      </c>
    </row>
    <row r="3374" spans="1:21" x14ac:dyDescent="0.4">
      <c r="A3374">
        <v>3372</v>
      </c>
      <c r="B3374" t="s">
        <v>12076</v>
      </c>
      <c r="C3374" s="1">
        <v>44682</v>
      </c>
      <c r="D3374" t="s">
        <v>5786</v>
      </c>
      <c r="E3374" t="s">
        <v>5787</v>
      </c>
      <c r="F3374">
        <v>10</v>
      </c>
      <c r="G3374">
        <v>20</v>
      </c>
      <c r="H3374">
        <v>30</v>
      </c>
      <c r="I3374">
        <v>20</v>
      </c>
      <c r="J3374">
        <v>20</v>
      </c>
      <c r="K3374">
        <v>55</v>
      </c>
      <c r="L3374">
        <v>48</v>
      </c>
      <c r="M3374">
        <v>50</v>
      </c>
      <c r="N3374">
        <v>1</v>
      </c>
      <c r="O3374">
        <v>1</v>
      </c>
      <c r="P3374">
        <v>12.63368056</v>
      </c>
      <c r="Q3374">
        <v>1258</v>
      </c>
      <c r="R3374">
        <v>1170000</v>
      </c>
      <c r="S3374">
        <v>364333</v>
      </c>
      <c r="T3374">
        <v>0.311395726495726</v>
      </c>
      <c r="U3374">
        <v>0</v>
      </c>
    </row>
    <row r="3375" spans="1:21" x14ac:dyDescent="0.4">
      <c r="A3375">
        <v>3373</v>
      </c>
      <c r="B3375" t="s">
        <v>12076</v>
      </c>
      <c r="C3375" s="1">
        <v>44682</v>
      </c>
      <c r="D3375" t="s">
        <v>5788</v>
      </c>
      <c r="F3375">
        <v>20</v>
      </c>
      <c r="G3375">
        <v>20</v>
      </c>
      <c r="H3375">
        <v>10</v>
      </c>
      <c r="I3375">
        <v>10</v>
      </c>
      <c r="J3375">
        <v>20</v>
      </c>
      <c r="K3375">
        <v>192</v>
      </c>
      <c r="L3375">
        <v>194</v>
      </c>
      <c r="M3375">
        <v>211</v>
      </c>
      <c r="N3375">
        <v>0</v>
      </c>
      <c r="O3375">
        <v>1</v>
      </c>
      <c r="P3375">
        <v>0</v>
      </c>
      <c r="Q3375">
        <v>3607</v>
      </c>
      <c r="R3375">
        <v>1170000</v>
      </c>
      <c r="S3375">
        <v>1140680</v>
      </c>
      <c r="T3375">
        <v>0.97494017094017005</v>
      </c>
      <c r="U3375">
        <v>1</v>
      </c>
    </row>
    <row r="3376" spans="1:21" x14ac:dyDescent="0.4">
      <c r="A3376">
        <v>3374</v>
      </c>
      <c r="B3376" t="s">
        <v>12076</v>
      </c>
      <c r="C3376" s="1">
        <v>44682</v>
      </c>
      <c r="D3376" t="s">
        <v>5789</v>
      </c>
      <c r="E3376" t="s">
        <v>5790</v>
      </c>
      <c r="F3376">
        <v>20</v>
      </c>
      <c r="G3376">
        <v>20</v>
      </c>
      <c r="H3376">
        <v>50</v>
      </c>
      <c r="I3376">
        <v>20</v>
      </c>
      <c r="J3376">
        <v>20</v>
      </c>
      <c r="K3376">
        <v>233</v>
      </c>
      <c r="L3376">
        <v>237</v>
      </c>
      <c r="M3376">
        <v>240</v>
      </c>
      <c r="N3376">
        <v>2</v>
      </c>
      <c r="O3376">
        <v>1</v>
      </c>
      <c r="P3376">
        <v>6.3888888890000004</v>
      </c>
      <c r="Q3376">
        <v>1258</v>
      </c>
      <c r="R3376">
        <v>1170000</v>
      </c>
      <c r="S3376">
        <v>197698</v>
      </c>
      <c r="T3376">
        <v>0.16897264957264899</v>
      </c>
      <c r="U3376">
        <v>0</v>
      </c>
    </row>
    <row r="3377" spans="1:21" x14ac:dyDescent="0.4">
      <c r="A3377">
        <v>3375</v>
      </c>
      <c r="B3377" t="s">
        <v>12076</v>
      </c>
      <c r="C3377" s="1">
        <v>44682</v>
      </c>
      <c r="D3377" t="s">
        <v>5791</v>
      </c>
      <c r="E3377" t="s">
        <v>5792</v>
      </c>
      <c r="F3377">
        <v>10</v>
      </c>
      <c r="G3377">
        <v>10</v>
      </c>
      <c r="H3377">
        <v>40</v>
      </c>
      <c r="I3377">
        <v>20</v>
      </c>
      <c r="J3377">
        <v>20</v>
      </c>
      <c r="K3377">
        <v>75</v>
      </c>
      <c r="L3377">
        <v>86</v>
      </c>
      <c r="M3377">
        <v>88</v>
      </c>
      <c r="N3377">
        <v>1</v>
      </c>
      <c r="O3377">
        <v>2</v>
      </c>
      <c r="P3377">
        <v>13.67957899</v>
      </c>
      <c r="Q3377">
        <v>1259</v>
      </c>
      <c r="R3377">
        <v>1170000</v>
      </c>
      <c r="S3377">
        <v>344870</v>
      </c>
      <c r="T3377">
        <v>0.29476068376068298</v>
      </c>
      <c r="U3377">
        <v>0</v>
      </c>
    </row>
    <row r="3378" spans="1:21" x14ac:dyDescent="0.4">
      <c r="A3378">
        <v>3376</v>
      </c>
      <c r="B3378" t="s">
        <v>12076</v>
      </c>
      <c r="C3378" s="1">
        <v>44682</v>
      </c>
      <c r="D3378" t="s">
        <v>5793</v>
      </c>
      <c r="F3378">
        <v>10</v>
      </c>
      <c r="G3378">
        <v>20</v>
      </c>
      <c r="H3378">
        <v>10</v>
      </c>
      <c r="I3378">
        <v>10</v>
      </c>
      <c r="J3378">
        <v>20</v>
      </c>
      <c r="K3378">
        <v>87</v>
      </c>
      <c r="L3378">
        <v>125</v>
      </c>
      <c r="M3378">
        <v>114</v>
      </c>
      <c r="N3378">
        <v>0</v>
      </c>
      <c r="O3378">
        <v>1</v>
      </c>
      <c r="P3378">
        <v>0</v>
      </c>
      <c r="Q3378">
        <v>1854</v>
      </c>
      <c r="R3378">
        <v>1170000</v>
      </c>
      <c r="S3378">
        <v>86992</v>
      </c>
      <c r="T3378">
        <v>7.4352136752136699E-2</v>
      </c>
      <c r="U3378">
        <v>0</v>
      </c>
    </row>
    <row r="3379" spans="1:21" x14ac:dyDescent="0.4">
      <c r="A3379">
        <v>3377</v>
      </c>
      <c r="B3379" t="s">
        <v>12076</v>
      </c>
      <c r="C3379" s="1">
        <v>44682</v>
      </c>
      <c r="D3379" t="s">
        <v>5794</v>
      </c>
      <c r="E3379" t="s">
        <v>5795</v>
      </c>
      <c r="F3379">
        <v>10</v>
      </c>
      <c r="G3379">
        <v>20</v>
      </c>
      <c r="H3379">
        <v>20</v>
      </c>
      <c r="I3379">
        <v>20</v>
      </c>
      <c r="J3379">
        <v>20</v>
      </c>
      <c r="K3379">
        <v>27</v>
      </c>
      <c r="L3379">
        <v>98</v>
      </c>
      <c r="M3379">
        <v>111</v>
      </c>
      <c r="N3379">
        <v>0</v>
      </c>
      <c r="O3379">
        <v>2</v>
      </c>
      <c r="P3379">
        <v>12.52636719</v>
      </c>
      <c r="Q3379">
        <v>1258</v>
      </c>
      <c r="R3379">
        <v>1170000</v>
      </c>
      <c r="S3379">
        <v>199460</v>
      </c>
      <c r="T3379">
        <v>0.17047863247863199</v>
      </c>
      <c r="U3379">
        <v>0</v>
      </c>
    </row>
    <row r="3380" spans="1:21" x14ac:dyDescent="0.4">
      <c r="A3380">
        <v>3378</v>
      </c>
      <c r="B3380" t="s">
        <v>12076</v>
      </c>
      <c r="C3380" s="1">
        <v>44682</v>
      </c>
      <c r="D3380" t="s">
        <v>5796</v>
      </c>
      <c r="E3380" t="s">
        <v>5797</v>
      </c>
      <c r="F3380">
        <v>20</v>
      </c>
      <c r="G3380">
        <v>20</v>
      </c>
      <c r="H3380">
        <v>20</v>
      </c>
      <c r="I3380">
        <v>10</v>
      </c>
      <c r="J3380">
        <v>20</v>
      </c>
      <c r="K3380">
        <v>47</v>
      </c>
      <c r="L3380">
        <v>51</v>
      </c>
      <c r="M3380">
        <v>54</v>
      </c>
      <c r="N3380">
        <v>2</v>
      </c>
      <c r="O3380">
        <v>1</v>
      </c>
      <c r="P3380">
        <v>14.41210938</v>
      </c>
      <c r="Q3380">
        <v>1260</v>
      </c>
      <c r="R3380">
        <v>1170000</v>
      </c>
      <c r="S3380">
        <v>487946</v>
      </c>
      <c r="T3380">
        <v>0.41704786324786303</v>
      </c>
      <c r="U3380">
        <v>1</v>
      </c>
    </row>
    <row r="3381" spans="1:21" x14ac:dyDescent="0.4">
      <c r="A3381">
        <v>3379</v>
      </c>
      <c r="B3381" t="s">
        <v>12076</v>
      </c>
      <c r="C3381" s="1">
        <v>44682</v>
      </c>
      <c r="D3381" t="s">
        <v>5798</v>
      </c>
      <c r="E3381" t="s">
        <v>5799</v>
      </c>
      <c r="F3381">
        <v>20</v>
      </c>
      <c r="G3381">
        <v>20</v>
      </c>
      <c r="H3381">
        <v>30</v>
      </c>
      <c r="I3381">
        <v>20</v>
      </c>
      <c r="J3381">
        <v>20</v>
      </c>
      <c r="K3381">
        <v>102</v>
      </c>
      <c r="L3381">
        <v>83</v>
      </c>
      <c r="M3381">
        <v>65</v>
      </c>
      <c r="N3381">
        <v>1</v>
      </c>
      <c r="O3381">
        <v>1</v>
      </c>
      <c r="P3381">
        <v>13.401909720000001</v>
      </c>
      <c r="Q3381">
        <v>1259</v>
      </c>
      <c r="R3381">
        <v>1170000</v>
      </c>
      <c r="S3381">
        <v>141862</v>
      </c>
      <c r="T3381">
        <v>0.12124957264957199</v>
      </c>
      <c r="U3381">
        <v>0</v>
      </c>
    </row>
    <row r="3382" spans="1:21" x14ac:dyDescent="0.4">
      <c r="A3382">
        <v>3380</v>
      </c>
      <c r="B3382" t="s">
        <v>12076</v>
      </c>
      <c r="C3382" s="1">
        <v>44652</v>
      </c>
      <c r="D3382" t="s">
        <v>5800</v>
      </c>
      <c r="E3382" t="s">
        <v>5801</v>
      </c>
      <c r="F3382">
        <v>10</v>
      </c>
      <c r="G3382">
        <v>20</v>
      </c>
      <c r="H3382">
        <v>40</v>
      </c>
      <c r="I3382">
        <v>20</v>
      </c>
      <c r="J3382">
        <v>20</v>
      </c>
      <c r="K3382">
        <v>30</v>
      </c>
      <c r="L3382">
        <v>24</v>
      </c>
      <c r="M3382">
        <v>22</v>
      </c>
      <c r="N3382">
        <v>0</v>
      </c>
      <c r="O3382">
        <v>1</v>
      </c>
      <c r="P3382">
        <v>4.5744357640000004</v>
      </c>
      <c r="Q3382">
        <v>2880</v>
      </c>
      <c r="R3382">
        <v>1140000</v>
      </c>
      <c r="S3382">
        <v>803533</v>
      </c>
      <c r="T3382">
        <v>0.70485350877192898</v>
      </c>
      <c r="U3382">
        <v>1</v>
      </c>
    </row>
    <row r="3383" spans="1:21" x14ac:dyDescent="0.4">
      <c r="A3383">
        <v>3381</v>
      </c>
      <c r="B3383" t="s">
        <v>12076</v>
      </c>
      <c r="C3383" s="1">
        <v>44652</v>
      </c>
      <c r="D3383" t="s">
        <v>5802</v>
      </c>
      <c r="E3383" t="s">
        <v>5803</v>
      </c>
      <c r="F3383">
        <v>20</v>
      </c>
      <c r="G3383">
        <v>10</v>
      </c>
      <c r="H3383">
        <v>20</v>
      </c>
      <c r="I3383">
        <v>10</v>
      </c>
      <c r="J3383">
        <v>10</v>
      </c>
      <c r="K3383">
        <v>19</v>
      </c>
      <c r="L3383">
        <v>19</v>
      </c>
      <c r="M3383">
        <v>26</v>
      </c>
      <c r="N3383">
        <v>1</v>
      </c>
      <c r="O3383">
        <v>1</v>
      </c>
      <c r="P3383">
        <v>16.752712670000001</v>
      </c>
      <c r="Q3383">
        <v>1199</v>
      </c>
      <c r="R3383">
        <v>1140000</v>
      </c>
      <c r="S3383">
        <v>902080</v>
      </c>
      <c r="T3383">
        <v>0.79129824561403495</v>
      </c>
      <c r="U3383">
        <v>1</v>
      </c>
    </row>
    <row r="3384" spans="1:21" x14ac:dyDescent="0.4">
      <c r="A3384">
        <v>3382</v>
      </c>
      <c r="B3384" t="s">
        <v>12076</v>
      </c>
      <c r="C3384" s="1">
        <v>44652</v>
      </c>
      <c r="D3384" t="s">
        <v>5804</v>
      </c>
      <c r="E3384" t="s">
        <v>5805</v>
      </c>
      <c r="F3384">
        <v>20</v>
      </c>
      <c r="G3384">
        <v>10</v>
      </c>
      <c r="H3384">
        <v>40</v>
      </c>
      <c r="I3384">
        <v>20</v>
      </c>
      <c r="J3384">
        <v>20</v>
      </c>
      <c r="K3384">
        <v>182</v>
      </c>
      <c r="L3384">
        <v>194</v>
      </c>
      <c r="M3384">
        <v>220</v>
      </c>
      <c r="N3384">
        <v>0</v>
      </c>
      <c r="O3384">
        <v>2</v>
      </c>
      <c r="P3384">
        <v>12.017144099999999</v>
      </c>
      <c r="Q3384">
        <v>1259</v>
      </c>
      <c r="R3384">
        <v>1140000</v>
      </c>
      <c r="S3384">
        <v>218176</v>
      </c>
      <c r="T3384">
        <v>0.19138245614034999</v>
      </c>
      <c r="U3384">
        <v>0</v>
      </c>
    </row>
    <row r="3385" spans="1:21" x14ac:dyDescent="0.4">
      <c r="A3385">
        <v>3383</v>
      </c>
      <c r="B3385" t="s">
        <v>12076</v>
      </c>
      <c r="C3385" s="1">
        <v>44652</v>
      </c>
      <c r="D3385" t="s">
        <v>5806</v>
      </c>
      <c r="E3385" t="s">
        <v>5807</v>
      </c>
      <c r="F3385">
        <v>20</v>
      </c>
      <c r="G3385">
        <v>20</v>
      </c>
      <c r="H3385">
        <v>20</v>
      </c>
      <c r="I3385">
        <v>20</v>
      </c>
      <c r="J3385">
        <v>20</v>
      </c>
      <c r="K3385">
        <v>35</v>
      </c>
      <c r="L3385">
        <v>51</v>
      </c>
      <c r="M3385">
        <v>68</v>
      </c>
      <c r="N3385">
        <v>0</v>
      </c>
      <c r="O3385">
        <v>1</v>
      </c>
      <c r="P3385">
        <v>9.5520833330000006</v>
      </c>
      <c r="Q3385">
        <v>2400</v>
      </c>
      <c r="R3385">
        <v>1140000</v>
      </c>
      <c r="S3385">
        <v>364856</v>
      </c>
      <c r="T3385">
        <v>0.32004912280701697</v>
      </c>
      <c r="U3385">
        <v>0</v>
      </c>
    </row>
    <row r="3386" spans="1:21" x14ac:dyDescent="0.4">
      <c r="A3386">
        <v>3384</v>
      </c>
      <c r="B3386" t="s">
        <v>12076</v>
      </c>
      <c r="C3386" s="1">
        <v>44652</v>
      </c>
      <c r="D3386" t="s">
        <v>5808</v>
      </c>
      <c r="E3386" t="s">
        <v>5809</v>
      </c>
      <c r="F3386">
        <v>20</v>
      </c>
      <c r="G3386">
        <v>10</v>
      </c>
      <c r="H3386">
        <v>40</v>
      </c>
      <c r="I3386">
        <v>20</v>
      </c>
      <c r="J3386">
        <v>30</v>
      </c>
      <c r="K3386">
        <v>51</v>
      </c>
      <c r="L3386">
        <v>54</v>
      </c>
      <c r="M3386">
        <v>57</v>
      </c>
      <c r="N3386">
        <v>1</v>
      </c>
      <c r="O3386">
        <v>1</v>
      </c>
      <c r="P3386">
        <v>4.7877604170000003</v>
      </c>
      <c r="Q3386">
        <v>1259</v>
      </c>
      <c r="R3386">
        <v>1140000</v>
      </c>
      <c r="S3386">
        <v>869581</v>
      </c>
      <c r="T3386">
        <v>0.76279035087719205</v>
      </c>
      <c r="U3386">
        <v>1</v>
      </c>
    </row>
    <row r="3387" spans="1:21" x14ac:dyDescent="0.4">
      <c r="A3387">
        <v>3385</v>
      </c>
      <c r="B3387" t="s">
        <v>12076</v>
      </c>
      <c r="C3387" s="1">
        <v>44652</v>
      </c>
      <c r="D3387" t="s">
        <v>5810</v>
      </c>
      <c r="E3387" t="s">
        <v>5811</v>
      </c>
      <c r="F3387">
        <v>10</v>
      </c>
      <c r="G3387">
        <v>20</v>
      </c>
      <c r="H3387">
        <v>30</v>
      </c>
      <c r="I3387">
        <v>10</v>
      </c>
      <c r="J3387">
        <v>10</v>
      </c>
      <c r="K3387">
        <v>19</v>
      </c>
      <c r="L3387">
        <v>26</v>
      </c>
      <c r="M3387">
        <v>34</v>
      </c>
      <c r="N3387">
        <v>0</v>
      </c>
      <c r="O3387">
        <v>1</v>
      </c>
      <c r="P3387">
        <v>10.70681424</v>
      </c>
      <c r="Q3387">
        <v>1200</v>
      </c>
      <c r="R3387">
        <v>1140000</v>
      </c>
      <c r="S3387">
        <v>223172</v>
      </c>
      <c r="T3387">
        <v>0.195764912280701</v>
      </c>
      <c r="U3387">
        <v>0</v>
      </c>
    </row>
    <row r="3388" spans="1:21" x14ac:dyDescent="0.4">
      <c r="A3388">
        <v>3386</v>
      </c>
      <c r="B3388" t="s">
        <v>12076</v>
      </c>
      <c r="C3388" s="1">
        <v>44652</v>
      </c>
      <c r="D3388" t="s">
        <v>5812</v>
      </c>
      <c r="E3388" t="s">
        <v>5813</v>
      </c>
      <c r="F3388">
        <v>30</v>
      </c>
      <c r="G3388">
        <v>20</v>
      </c>
      <c r="H3388">
        <v>30</v>
      </c>
      <c r="I3388">
        <v>20</v>
      </c>
      <c r="J3388">
        <v>50</v>
      </c>
      <c r="K3388">
        <v>146</v>
      </c>
      <c r="L3388">
        <v>161</v>
      </c>
      <c r="M3388">
        <v>186</v>
      </c>
      <c r="N3388">
        <v>1</v>
      </c>
      <c r="O3388">
        <v>2</v>
      </c>
      <c r="P3388">
        <v>13.285698780000001</v>
      </c>
      <c r="Q3388">
        <v>6295</v>
      </c>
      <c r="R3388">
        <v>1140000</v>
      </c>
      <c r="S3388">
        <v>5307446</v>
      </c>
      <c r="T3388">
        <v>4.65565438596491</v>
      </c>
      <c r="U3388">
        <v>3</v>
      </c>
    </row>
    <row r="3389" spans="1:21" x14ac:dyDescent="0.4">
      <c r="A3389">
        <v>3387</v>
      </c>
      <c r="B3389" t="s">
        <v>12076</v>
      </c>
      <c r="C3389" s="1">
        <v>44652</v>
      </c>
      <c r="D3389" t="s">
        <v>5814</v>
      </c>
      <c r="E3389" t="s">
        <v>5815</v>
      </c>
      <c r="F3389">
        <v>10</v>
      </c>
      <c r="G3389">
        <v>10</v>
      </c>
      <c r="H3389">
        <v>20</v>
      </c>
      <c r="I3389">
        <v>10</v>
      </c>
      <c r="J3389">
        <v>10</v>
      </c>
      <c r="K3389">
        <v>38</v>
      </c>
      <c r="L3389">
        <v>52</v>
      </c>
      <c r="M3389">
        <v>72</v>
      </c>
      <c r="N3389">
        <v>1</v>
      </c>
      <c r="O3389">
        <v>1</v>
      </c>
      <c r="P3389">
        <v>10.95963542</v>
      </c>
      <c r="Q3389">
        <v>1258</v>
      </c>
      <c r="R3389">
        <v>1140000</v>
      </c>
      <c r="S3389">
        <v>930770</v>
      </c>
      <c r="T3389">
        <v>0.81646491228070095</v>
      </c>
      <c r="U3389">
        <v>1</v>
      </c>
    </row>
    <row r="3390" spans="1:21" x14ac:dyDescent="0.4">
      <c r="A3390">
        <v>3388</v>
      </c>
      <c r="B3390" t="s">
        <v>12076</v>
      </c>
      <c r="C3390" s="1">
        <v>44621</v>
      </c>
      <c r="D3390" t="s">
        <v>5816</v>
      </c>
      <c r="E3390" t="s">
        <v>5817</v>
      </c>
      <c r="F3390">
        <v>20</v>
      </c>
      <c r="G3390">
        <v>20</v>
      </c>
      <c r="H3390">
        <v>20</v>
      </c>
      <c r="I3390">
        <v>20</v>
      </c>
      <c r="J3390">
        <v>30</v>
      </c>
      <c r="K3390">
        <v>49</v>
      </c>
      <c r="L3390">
        <v>49</v>
      </c>
      <c r="M3390">
        <v>58</v>
      </c>
      <c r="N3390">
        <v>1</v>
      </c>
      <c r="O3390">
        <v>1</v>
      </c>
      <c r="P3390">
        <v>5.1917317709999997</v>
      </c>
      <c r="Q3390">
        <v>1205</v>
      </c>
      <c r="R3390">
        <v>1120000</v>
      </c>
      <c r="S3390">
        <v>47698</v>
      </c>
      <c r="T3390">
        <v>4.25875E-2</v>
      </c>
      <c r="U3390">
        <v>0</v>
      </c>
    </row>
    <row r="3391" spans="1:21" x14ac:dyDescent="0.4">
      <c r="A3391">
        <v>3389</v>
      </c>
      <c r="B3391" t="s">
        <v>12076</v>
      </c>
      <c r="C3391" s="1">
        <v>44621</v>
      </c>
      <c r="D3391" t="s">
        <v>5818</v>
      </c>
      <c r="E3391" t="s">
        <v>5819</v>
      </c>
      <c r="F3391">
        <v>10</v>
      </c>
      <c r="G3391">
        <v>10</v>
      </c>
      <c r="H3391">
        <v>20</v>
      </c>
      <c r="I3391">
        <v>10</v>
      </c>
      <c r="J3391">
        <v>20</v>
      </c>
      <c r="K3391">
        <v>19</v>
      </c>
      <c r="L3391">
        <v>25</v>
      </c>
      <c r="M3391">
        <v>25</v>
      </c>
      <c r="N3391">
        <v>1</v>
      </c>
      <c r="O3391">
        <v>2</v>
      </c>
      <c r="P3391">
        <v>14.861762150000001</v>
      </c>
      <c r="Q3391">
        <v>1200</v>
      </c>
      <c r="R3391">
        <v>1120000</v>
      </c>
      <c r="S3391">
        <v>166042</v>
      </c>
      <c r="T3391">
        <v>0.14825178571428499</v>
      </c>
      <c r="U3391">
        <v>0</v>
      </c>
    </row>
    <row r="3392" spans="1:21" x14ac:dyDescent="0.4">
      <c r="A3392">
        <v>3390</v>
      </c>
      <c r="B3392" t="s">
        <v>12076</v>
      </c>
      <c r="C3392" s="1">
        <v>44621</v>
      </c>
      <c r="D3392" t="s">
        <v>5820</v>
      </c>
      <c r="E3392" t="s">
        <v>5821</v>
      </c>
      <c r="F3392">
        <v>20</v>
      </c>
      <c r="G3392">
        <v>10</v>
      </c>
      <c r="H3392">
        <v>50</v>
      </c>
      <c r="I3392">
        <v>20</v>
      </c>
      <c r="J3392">
        <v>30</v>
      </c>
      <c r="K3392">
        <v>71</v>
      </c>
      <c r="L3392">
        <v>91</v>
      </c>
      <c r="M3392">
        <v>111</v>
      </c>
      <c r="N3392">
        <v>2</v>
      </c>
      <c r="O3392">
        <v>1</v>
      </c>
      <c r="P3392">
        <v>12.616644969999999</v>
      </c>
      <c r="Q3392">
        <v>1258</v>
      </c>
      <c r="R3392">
        <v>1120000</v>
      </c>
      <c r="S3392">
        <v>845174</v>
      </c>
      <c r="T3392">
        <v>0.754619642857142</v>
      </c>
      <c r="U3392">
        <v>1</v>
      </c>
    </row>
    <row r="3393" spans="1:21" x14ac:dyDescent="0.4">
      <c r="A3393">
        <v>3391</v>
      </c>
      <c r="B3393" t="s">
        <v>12076</v>
      </c>
      <c r="C3393" s="1">
        <v>44621</v>
      </c>
      <c r="D3393" t="s">
        <v>5822</v>
      </c>
      <c r="E3393" t="s">
        <v>5823</v>
      </c>
      <c r="F3393">
        <v>20</v>
      </c>
      <c r="G3393">
        <v>20</v>
      </c>
      <c r="H3393">
        <v>40</v>
      </c>
      <c r="I3393">
        <v>20</v>
      </c>
      <c r="J3393">
        <v>30</v>
      </c>
      <c r="K3393">
        <v>180</v>
      </c>
      <c r="L3393">
        <v>196</v>
      </c>
      <c r="M3393">
        <v>221</v>
      </c>
      <c r="N3393">
        <v>0</v>
      </c>
      <c r="O3393">
        <v>1</v>
      </c>
      <c r="P3393">
        <v>8.6193576390000004</v>
      </c>
      <c r="Q3393">
        <v>1205</v>
      </c>
      <c r="R3393">
        <v>1120000</v>
      </c>
      <c r="S3393">
        <v>99783</v>
      </c>
      <c r="T3393">
        <v>8.9091964285714198E-2</v>
      </c>
      <c r="U3393">
        <v>0</v>
      </c>
    </row>
    <row r="3394" spans="1:21" x14ac:dyDescent="0.4">
      <c r="A3394">
        <v>3392</v>
      </c>
      <c r="B3394" t="s">
        <v>12076</v>
      </c>
      <c r="C3394" s="1">
        <v>44621</v>
      </c>
      <c r="D3394" t="s">
        <v>5824</v>
      </c>
      <c r="E3394" t="s">
        <v>5825</v>
      </c>
      <c r="F3394">
        <v>10</v>
      </c>
      <c r="G3394">
        <v>20</v>
      </c>
      <c r="H3394">
        <v>40</v>
      </c>
      <c r="I3394">
        <v>20</v>
      </c>
      <c r="J3394">
        <v>10</v>
      </c>
      <c r="K3394">
        <v>20</v>
      </c>
      <c r="L3394">
        <v>24</v>
      </c>
      <c r="M3394">
        <v>31</v>
      </c>
      <c r="N3394">
        <v>1</v>
      </c>
      <c r="O3394">
        <v>1</v>
      </c>
      <c r="P3394">
        <v>6.8832465279999999</v>
      </c>
      <c r="Q3394">
        <v>1258</v>
      </c>
      <c r="R3394">
        <v>1120000</v>
      </c>
      <c r="S3394">
        <v>330888</v>
      </c>
      <c r="T3394">
        <v>0.29543571428571402</v>
      </c>
      <c r="U3394">
        <v>0</v>
      </c>
    </row>
    <row r="3395" spans="1:21" x14ac:dyDescent="0.4">
      <c r="A3395">
        <v>3393</v>
      </c>
      <c r="B3395" t="s">
        <v>12076</v>
      </c>
      <c r="C3395" s="1">
        <v>44621</v>
      </c>
      <c r="D3395" t="s">
        <v>5826</v>
      </c>
      <c r="E3395" t="s">
        <v>5827</v>
      </c>
      <c r="F3395">
        <v>10</v>
      </c>
      <c r="G3395">
        <v>20</v>
      </c>
      <c r="H3395">
        <v>20</v>
      </c>
      <c r="I3395">
        <v>20</v>
      </c>
      <c r="J3395">
        <v>10</v>
      </c>
      <c r="K3395">
        <v>85</v>
      </c>
      <c r="L3395">
        <v>201</v>
      </c>
      <c r="M3395">
        <v>252</v>
      </c>
      <c r="N3395">
        <v>2</v>
      </c>
      <c r="O3395">
        <v>1</v>
      </c>
      <c r="P3395">
        <v>5.203125</v>
      </c>
      <c r="Q3395">
        <v>1242</v>
      </c>
      <c r="R3395">
        <v>1120000</v>
      </c>
      <c r="S3395">
        <v>990458</v>
      </c>
      <c r="T3395">
        <v>0.8843375</v>
      </c>
      <c r="U3395">
        <v>1</v>
      </c>
    </row>
    <row r="3396" spans="1:21" x14ac:dyDescent="0.4">
      <c r="A3396">
        <v>3394</v>
      </c>
      <c r="B3396" t="s">
        <v>12076</v>
      </c>
      <c r="C3396" s="1">
        <v>44621</v>
      </c>
      <c r="D3396" t="s">
        <v>5828</v>
      </c>
      <c r="E3396" t="s">
        <v>5829</v>
      </c>
      <c r="F3396">
        <v>20</v>
      </c>
      <c r="G3396">
        <v>10</v>
      </c>
      <c r="H3396">
        <v>20</v>
      </c>
      <c r="I3396">
        <v>20</v>
      </c>
      <c r="J3396">
        <v>20</v>
      </c>
      <c r="K3396">
        <v>36</v>
      </c>
      <c r="L3396">
        <v>50</v>
      </c>
      <c r="M3396">
        <v>71</v>
      </c>
      <c r="N3396">
        <v>1</v>
      </c>
      <c r="O3396">
        <v>2</v>
      </c>
      <c r="P3396">
        <v>22.655164930000002</v>
      </c>
      <c r="Q3396">
        <v>1205</v>
      </c>
      <c r="R3396">
        <v>1120000</v>
      </c>
      <c r="S3396">
        <v>328345</v>
      </c>
      <c r="T3396">
        <v>0.29316517857142799</v>
      </c>
      <c r="U3396">
        <v>0</v>
      </c>
    </row>
    <row r="3397" spans="1:21" x14ac:dyDescent="0.4">
      <c r="A3397">
        <v>3395</v>
      </c>
      <c r="B3397" t="s">
        <v>12076</v>
      </c>
      <c r="C3397" s="1">
        <v>44621</v>
      </c>
      <c r="D3397" t="s">
        <v>5830</v>
      </c>
      <c r="E3397" t="s">
        <v>5831</v>
      </c>
      <c r="F3397">
        <v>10</v>
      </c>
      <c r="G3397">
        <v>10</v>
      </c>
      <c r="H3397">
        <v>30</v>
      </c>
      <c r="I3397">
        <v>10</v>
      </c>
      <c r="J3397">
        <v>10</v>
      </c>
      <c r="K3397">
        <v>79</v>
      </c>
      <c r="L3397">
        <v>47</v>
      </c>
      <c r="M3397">
        <v>53</v>
      </c>
      <c r="N3397">
        <v>0</v>
      </c>
      <c r="O3397">
        <v>2</v>
      </c>
      <c r="P3397">
        <v>2.89453125</v>
      </c>
      <c r="Q3397">
        <v>1008</v>
      </c>
      <c r="R3397">
        <v>1120000</v>
      </c>
      <c r="S3397">
        <v>25032</v>
      </c>
      <c r="T3397">
        <v>2.2349999999999998E-2</v>
      </c>
      <c r="U3397">
        <v>0</v>
      </c>
    </row>
    <row r="3398" spans="1:21" x14ac:dyDescent="0.4">
      <c r="A3398">
        <v>3396</v>
      </c>
      <c r="B3398" t="s">
        <v>12076</v>
      </c>
      <c r="C3398" s="1">
        <v>44621</v>
      </c>
      <c r="D3398" t="s">
        <v>5832</v>
      </c>
      <c r="E3398" t="s">
        <v>5833</v>
      </c>
      <c r="F3398">
        <v>10</v>
      </c>
      <c r="G3398">
        <v>10</v>
      </c>
      <c r="H3398">
        <v>20</v>
      </c>
      <c r="I3398">
        <v>10</v>
      </c>
      <c r="J3398">
        <v>10</v>
      </c>
      <c r="K3398">
        <v>114</v>
      </c>
      <c r="L3398">
        <v>70</v>
      </c>
      <c r="M3398">
        <v>55</v>
      </c>
      <c r="N3398">
        <v>0</v>
      </c>
      <c r="O3398">
        <v>2</v>
      </c>
      <c r="P3398">
        <v>19.28515625</v>
      </c>
      <c r="Q3398">
        <v>1259</v>
      </c>
      <c r="R3398">
        <v>1120000</v>
      </c>
      <c r="S3398">
        <v>1467661</v>
      </c>
      <c r="T3398">
        <v>1.31041160714285</v>
      </c>
      <c r="U3398">
        <v>2</v>
      </c>
    </row>
    <row r="3399" spans="1:21" x14ac:dyDescent="0.4">
      <c r="A3399">
        <v>3397</v>
      </c>
      <c r="B3399" t="s">
        <v>12076</v>
      </c>
      <c r="C3399" s="1">
        <v>44621</v>
      </c>
      <c r="D3399" t="s">
        <v>5834</v>
      </c>
      <c r="E3399" t="s">
        <v>5835</v>
      </c>
      <c r="F3399">
        <v>20</v>
      </c>
      <c r="G3399">
        <v>10</v>
      </c>
      <c r="H3399">
        <v>50</v>
      </c>
      <c r="I3399">
        <v>20</v>
      </c>
      <c r="J3399">
        <v>30</v>
      </c>
      <c r="K3399">
        <v>180</v>
      </c>
      <c r="L3399">
        <v>205</v>
      </c>
      <c r="M3399">
        <v>164</v>
      </c>
      <c r="N3399">
        <v>1</v>
      </c>
      <c r="O3399">
        <v>1</v>
      </c>
      <c r="P3399">
        <v>10.481119789999999</v>
      </c>
      <c r="Q3399">
        <v>1259</v>
      </c>
      <c r="R3399">
        <v>1120000</v>
      </c>
      <c r="S3399">
        <v>90278</v>
      </c>
      <c r="T3399">
        <v>8.0605357142857104E-2</v>
      </c>
      <c r="U3399">
        <v>0</v>
      </c>
    </row>
    <row r="3400" spans="1:21" x14ac:dyDescent="0.4">
      <c r="A3400">
        <v>3398</v>
      </c>
      <c r="B3400" t="s">
        <v>12076</v>
      </c>
      <c r="C3400" s="1">
        <v>44621</v>
      </c>
      <c r="D3400" t="s">
        <v>5836</v>
      </c>
      <c r="E3400" t="s">
        <v>5837</v>
      </c>
      <c r="F3400">
        <v>10</v>
      </c>
      <c r="G3400">
        <v>10</v>
      </c>
      <c r="H3400">
        <v>10</v>
      </c>
      <c r="I3400">
        <v>10</v>
      </c>
      <c r="J3400">
        <v>10</v>
      </c>
      <c r="K3400">
        <v>233</v>
      </c>
      <c r="L3400">
        <v>242</v>
      </c>
      <c r="M3400">
        <v>249</v>
      </c>
      <c r="N3400">
        <v>1</v>
      </c>
      <c r="O3400">
        <v>2</v>
      </c>
      <c r="P3400">
        <v>17.282118059999998</v>
      </c>
      <c r="Q3400">
        <v>1259</v>
      </c>
      <c r="R3400">
        <v>1120000</v>
      </c>
      <c r="S3400">
        <v>2587406</v>
      </c>
      <c r="T3400">
        <v>2.3101839285714201</v>
      </c>
      <c r="U3400">
        <v>2</v>
      </c>
    </row>
    <row r="3401" spans="1:21" x14ac:dyDescent="0.4">
      <c r="A3401">
        <v>3399</v>
      </c>
      <c r="B3401" t="s">
        <v>12076</v>
      </c>
      <c r="C3401" s="1">
        <v>44621</v>
      </c>
      <c r="D3401" t="s">
        <v>5838</v>
      </c>
      <c r="F3401">
        <v>20</v>
      </c>
      <c r="G3401">
        <v>10</v>
      </c>
      <c r="H3401">
        <v>20</v>
      </c>
      <c r="I3401">
        <v>20</v>
      </c>
      <c r="J3401">
        <v>20</v>
      </c>
      <c r="K3401">
        <v>239</v>
      </c>
      <c r="L3401">
        <v>239</v>
      </c>
      <c r="M3401">
        <v>239</v>
      </c>
      <c r="N3401">
        <v>1</v>
      </c>
      <c r="O3401">
        <v>1</v>
      </c>
      <c r="P3401">
        <v>0</v>
      </c>
      <c r="Q3401">
        <v>1800</v>
      </c>
      <c r="R3401">
        <v>1120000</v>
      </c>
      <c r="S3401">
        <v>212439</v>
      </c>
      <c r="T3401">
        <v>0.189677678571428</v>
      </c>
      <c r="U3401">
        <v>0</v>
      </c>
    </row>
    <row r="3402" spans="1:21" x14ac:dyDescent="0.4">
      <c r="A3402">
        <v>3400</v>
      </c>
      <c r="B3402" t="s">
        <v>12076</v>
      </c>
      <c r="C3402" s="1">
        <v>44593</v>
      </c>
      <c r="D3402" t="s">
        <v>5839</v>
      </c>
      <c r="E3402" t="s">
        <v>5840</v>
      </c>
      <c r="F3402">
        <v>20</v>
      </c>
      <c r="G3402">
        <v>20</v>
      </c>
      <c r="H3402">
        <v>40</v>
      </c>
      <c r="I3402">
        <v>20</v>
      </c>
      <c r="J3402">
        <v>30</v>
      </c>
      <c r="K3402">
        <v>120</v>
      </c>
      <c r="L3402">
        <v>122</v>
      </c>
      <c r="M3402">
        <v>117</v>
      </c>
      <c r="N3402">
        <v>0</v>
      </c>
      <c r="O3402">
        <v>2</v>
      </c>
      <c r="P3402">
        <v>5.7801649309999998</v>
      </c>
      <c r="Q3402">
        <v>1259</v>
      </c>
      <c r="R3402">
        <v>1110000</v>
      </c>
      <c r="S3402">
        <v>121106</v>
      </c>
      <c r="T3402">
        <v>0.109104504504504</v>
      </c>
      <c r="U3402">
        <v>0</v>
      </c>
    </row>
    <row r="3403" spans="1:21" x14ac:dyDescent="0.4">
      <c r="A3403">
        <v>3401</v>
      </c>
      <c r="B3403" t="s">
        <v>12076</v>
      </c>
      <c r="C3403" s="1">
        <v>44593</v>
      </c>
      <c r="D3403" t="s">
        <v>5841</v>
      </c>
      <c r="E3403" t="s">
        <v>5842</v>
      </c>
      <c r="F3403">
        <v>20</v>
      </c>
      <c r="G3403">
        <v>20</v>
      </c>
      <c r="H3403">
        <v>10</v>
      </c>
      <c r="I3403">
        <v>10</v>
      </c>
      <c r="J3403">
        <v>20</v>
      </c>
      <c r="K3403">
        <v>245</v>
      </c>
      <c r="L3403">
        <v>247</v>
      </c>
      <c r="M3403">
        <v>249</v>
      </c>
      <c r="N3403">
        <v>0</v>
      </c>
      <c r="O3403">
        <v>1</v>
      </c>
      <c r="P3403">
        <v>20.00998264</v>
      </c>
      <c r="Q3403">
        <v>1259</v>
      </c>
      <c r="R3403">
        <v>1110000</v>
      </c>
      <c r="S3403">
        <v>568046</v>
      </c>
      <c r="T3403">
        <v>0.51175315315315295</v>
      </c>
      <c r="U3403">
        <v>1</v>
      </c>
    </row>
    <row r="3404" spans="1:21" x14ac:dyDescent="0.4">
      <c r="A3404">
        <v>3402</v>
      </c>
      <c r="B3404" t="s">
        <v>12076</v>
      </c>
      <c r="C3404" s="1">
        <v>44593</v>
      </c>
      <c r="D3404" t="s">
        <v>5843</v>
      </c>
      <c r="E3404" t="s">
        <v>5844</v>
      </c>
      <c r="F3404">
        <v>10</v>
      </c>
      <c r="G3404">
        <v>10</v>
      </c>
      <c r="H3404">
        <v>10</v>
      </c>
      <c r="I3404">
        <v>10</v>
      </c>
      <c r="J3404">
        <v>10</v>
      </c>
      <c r="K3404">
        <v>223</v>
      </c>
      <c r="L3404">
        <v>238</v>
      </c>
      <c r="M3404">
        <v>200</v>
      </c>
      <c r="N3404">
        <v>0</v>
      </c>
      <c r="O3404">
        <v>1</v>
      </c>
      <c r="P3404">
        <v>18.14670139</v>
      </c>
      <c r="Q3404">
        <v>1259</v>
      </c>
      <c r="R3404">
        <v>1110000</v>
      </c>
      <c r="S3404">
        <v>114844</v>
      </c>
      <c r="T3404">
        <v>0.10346306306306299</v>
      </c>
      <c r="U3404">
        <v>0</v>
      </c>
    </row>
    <row r="3405" spans="1:21" x14ac:dyDescent="0.4">
      <c r="A3405">
        <v>3403</v>
      </c>
      <c r="B3405" t="s">
        <v>12076</v>
      </c>
      <c r="C3405" s="1">
        <v>44593</v>
      </c>
      <c r="D3405" t="s">
        <v>5845</v>
      </c>
      <c r="E3405" t="s">
        <v>5846</v>
      </c>
      <c r="F3405">
        <v>10</v>
      </c>
      <c r="G3405">
        <v>20</v>
      </c>
      <c r="H3405">
        <v>20</v>
      </c>
      <c r="I3405">
        <v>10</v>
      </c>
      <c r="J3405">
        <v>10</v>
      </c>
      <c r="K3405">
        <v>216</v>
      </c>
      <c r="L3405">
        <v>194</v>
      </c>
      <c r="M3405">
        <v>171</v>
      </c>
      <c r="N3405">
        <v>0</v>
      </c>
      <c r="O3405">
        <v>1</v>
      </c>
      <c r="P3405">
        <v>15.603081599999999</v>
      </c>
      <c r="Q3405">
        <v>1259</v>
      </c>
      <c r="R3405">
        <v>1110000</v>
      </c>
      <c r="S3405">
        <v>448889</v>
      </c>
      <c r="T3405">
        <v>0.40440450450450399</v>
      </c>
      <c r="U3405">
        <v>1</v>
      </c>
    </row>
    <row r="3406" spans="1:21" x14ac:dyDescent="0.4">
      <c r="A3406">
        <v>3404</v>
      </c>
      <c r="B3406" t="s">
        <v>12076</v>
      </c>
      <c r="C3406" s="1">
        <v>44593</v>
      </c>
      <c r="D3406" t="s">
        <v>5847</v>
      </c>
      <c r="F3406">
        <v>20</v>
      </c>
      <c r="G3406">
        <v>20</v>
      </c>
      <c r="H3406">
        <v>10</v>
      </c>
      <c r="I3406">
        <v>20</v>
      </c>
      <c r="J3406">
        <v>20</v>
      </c>
      <c r="K3406">
        <v>18</v>
      </c>
      <c r="L3406">
        <v>17</v>
      </c>
      <c r="M3406">
        <v>19</v>
      </c>
      <c r="N3406">
        <v>0</v>
      </c>
      <c r="O3406">
        <v>1</v>
      </c>
      <c r="P3406">
        <v>0</v>
      </c>
      <c r="Q3406">
        <v>910</v>
      </c>
      <c r="R3406">
        <v>1110000</v>
      </c>
      <c r="S3406">
        <v>90078</v>
      </c>
      <c r="T3406">
        <v>8.1151351351351306E-2</v>
      </c>
      <c r="U3406">
        <v>0</v>
      </c>
    </row>
    <row r="3407" spans="1:21" x14ac:dyDescent="0.4">
      <c r="A3407">
        <v>3405</v>
      </c>
      <c r="B3407" t="s">
        <v>12076</v>
      </c>
      <c r="C3407" s="1">
        <v>44593</v>
      </c>
      <c r="D3407" t="s">
        <v>5848</v>
      </c>
      <c r="E3407" t="s">
        <v>5849</v>
      </c>
      <c r="F3407">
        <v>20</v>
      </c>
      <c r="G3407">
        <v>10</v>
      </c>
      <c r="H3407">
        <v>30</v>
      </c>
      <c r="I3407">
        <v>10</v>
      </c>
      <c r="J3407">
        <v>20</v>
      </c>
      <c r="K3407">
        <v>183</v>
      </c>
      <c r="L3407">
        <v>191</v>
      </c>
      <c r="M3407">
        <v>223</v>
      </c>
      <c r="N3407">
        <v>1</v>
      </c>
      <c r="O3407">
        <v>2</v>
      </c>
      <c r="P3407">
        <v>18.177300349999999</v>
      </c>
      <c r="Q3407">
        <v>1258</v>
      </c>
      <c r="R3407">
        <v>1110000</v>
      </c>
      <c r="S3407">
        <v>460983</v>
      </c>
      <c r="T3407">
        <v>0.4153</v>
      </c>
      <c r="U3407">
        <v>1</v>
      </c>
    </row>
    <row r="3408" spans="1:21" x14ac:dyDescent="0.4">
      <c r="A3408">
        <v>3406</v>
      </c>
      <c r="B3408" t="s">
        <v>12076</v>
      </c>
      <c r="C3408" s="1">
        <v>44593</v>
      </c>
      <c r="D3408" t="s">
        <v>5850</v>
      </c>
      <c r="E3408" t="s">
        <v>5851</v>
      </c>
      <c r="F3408">
        <v>20</v>
      </c>
      <c r="G3408">
        <v>20</v>
      </c>
      <c r="H3408">
        <v>40</v>
      </c>
      <c r="I3408">
        <v>20</v>
      </c>
      <c r="J3408">
        <v>10</v>
      </c>
      <c r="K3408">
        <v>26</v>
      </c>
      <c r="L3408">
        <v>27</v>
      </c>
      <c r="M3408">
        <v>32</v>
      </c>
      <c r="N3408">
        <v>1</v>
      </c>
      <c r="O3408">
        <v>1</v>
      </c>
      <c r="P3408">
        <v>16.017144099999999</v>
      </c>
      <c r="Q3408">
        <v>1248</v>
      </c>
      <c r="R3408">
        <v>1110000</v>
      </c>
      <c r="S3408">
        <v>54643</v>
      </c>
      <c r="T3408">
        <v>4.9227927927927899E-2</v>
      </c>
      <c r="U3408">
        <v>0</v>
      </c>
    </row>
    <row r="3409" spans="1:21" x14ac:dyDescent="0.4">
      <c r="A3409">
        <v>3407</v>
      </c>
      <c r="B3409" t="s">
        <v>12076</v>
      </c>
      <c r="C3409" s="1">
        <v>44593</v>
      </c>
      <c r="D3409" t="s">
        <v>5852</v>
      </c>
      <c r="E3409" t="s">
        <v>5853</v>
      </c>
      <c r="F3409">
        <v>20</v>
      </c>
      <c r="G3409">
        <v>10</v>
      </c>
      <c r="H3409">
        <v>10</v>
      </c>
      <c r="I3409">
        <v>20</v>
      </c>
      <c r="J3409">
        <v>10</v>
      </c>
      <c r="K3409">
        <v>196</v>
      </c>
      <c r="L3409">
        <v>186</v>
      </c>
      <c r="M3409">
        <v>185</v>
      </c>
      <c r="N3409">
        <v>1</v>
      </c>
      <c r="O3409">
        <v>1</v>
      </c>
      <c r="P3409">
        <v>20.836371530000001</v>
      </c>
      <c r="Q3409">
        <v>1259</v>
      </c>
      <c r="R3409">
        <v>1110000</v>
      </c>
      <c r="S3409">
        <v>624870</v>
      </c>
      <c r="T3409">
        <v>0.56294594594594505</v>
      </c>
      <c r="U3409">
        <v>1</v>
      </c>
    </row>
    <row r="3410" spans="1:21" x14ac:dyDescent="0.4">
      <c r="A3410">
        <v>3408</v>
      </c>
      <c r="B3410" t="s">
        <v>12076</v>
      </c>
      <c r="C3410" s="1">
        <v>44593</v>
      </c>
      <c r="D3410" t="s">
        <v>5854</v>
      </c>
      <c r="E3410" t="s">
        <v>5855</v>
      </c>
      <c r="F3410">
        <v>20</v>
      </c>
      <c r="G3410">
        <v>20</v>
      </c>
      <c r="H3410">
        <v>10</v>
      </c>
      <c r="I3410">
        <v>10</v>
      </c>
      <c r="J3410">
        <v>20</v>
      </c>
      <c r="K3410">
        <v>236</v>
      </c>
      <c r="L3410">
        <v>231</v>
      </c>
      <c r="M3410">
        <v>242</v>
      </c>
      <c r="N3410">
        <v>0</v>
      </c>
      <c r="O3410">
        <v>1</v>
      </c>
      <c r="P3410">
        <v>13.601236979999999</v>
      </c>
      <c r="Q3410">
        <v>1258</v>
      </c>
      <c r="R3410">
        <v>1110000</v>
      </c>
      <c r="S3410">
        <v>471103</v>
      </c>
      <c r="T3410">
        <v>0.42441711711711699</v>
      </c>
      <c r="U3410">
        <v>1</v>
      </c>
    </row>
    <row r="3411" spans="1:21" x14ac:dyDescent="0.4">
      <c r="A3411">
        <v>3409</v>
      </c>
      <c r="B3411" t="s">
        <v>12076</v>
      </c>
      <c r="C3411" s="1">
        <v>44593</v>
      </c>
      <c r="D3411" t="s">
        <v>5856</v>
      </c>
      <c r="E3411" t="s">
        <v>5857</v>
      </c>
      <c r="F3411">
        <v>10</v>
      </c>
      <c r="G3411">
        <v>10</v>
      </c>
      <c r="H3411">
        <v>30</v>
      </c>
      <c r="I3411">
        <v>10</v>
      </c>
      <c r="J3411">
        <v>10</v>
      </c>
      <c r="K3411">
        <v>180</v>
      </c>
      <c r="L3411">
        <v>190</v>
      </c>
      <c r="M3411">
        <v>215</v>
      </c>
      <c r="N3411">
        <v>1</v>
      </c>
      <c r="O3411">
        <v>2</v>
      </c>
      <c r="P3411">
        <v>20.336263020000001</v>
      </c>
      <c r="Q3411">
        <v>1258</v>
      </c>
      <c r="R3411">
        <v>1110000</v>
      </c>
      <c r="S3411">
        <v>1329123</v>
      </c>
      <c r="T3411">
        <v>1.1974081081081001</v>
      </c>
      <c r="U3411">
        <v>2</v>
      </c>
    </row>
    <row r="3412" spans="1:21" x14ac:dyDescent="0.4">
      <c r="A3412">
        <v>3410</v>
      </c>
      <c r="B3412" t="s">
        <v>12076</v>
      </c>
      <c r="C3412" s="1">
        <v>44593</v>
      </c>
      <c r="D3412" t="s">
        <v>5858</v>
      </c>
      <c r="E3412" t="s">
        <v>5859</v>
      </c>
      <c r="F3412">
        <v>20</v>
      </c>
      <c r="G3412">
        <v>20</v>
      </c>
      <c r="H3412">
        <v>40</v>
      </c>
      <c r="I3412">
        <v>20</v>
      </c>
      <c r="J3412">
        <v>20</v>
      </c>
      <c r="K3412">
        <v>36</v>
      </c>
      <c r="L3412">
        <v>44</v>
      </c>
      <c r="M3412">
        <v>65</v>
      </c>
      <c r="N3412">
        <v>1</v>
      </c>
      <c r="O3412">
        <v>1</v>
      </c>
      <c r="P3412">
        <v>12.111762150000001</v>
      </c>
      <c r="Q3412">
        <v>1220</v>
      </c>
      <c r="R3412">
        <v>1110000</v>
      </c>
      <c r="S3412">
        <v>63063</v>
      </c>
      <c r="T3412">
        <v>5.6813513513513499E-2</v>
      </c>
      <c r="U3412">
        <v>0</v>
      </c>
    </row>
    <row r="3413" spans="1:21" x14ac:dyDescent="0.4">
      <c r="A3413">
        <v>3411</v>
      </c>
      <c r="B3413" t="s">
        <v>12076</v>
      </c>
      <c r="C3413" s="1">
        <v>44562</v>
      </c>
      <c r="D3413" t="s">
        <v>5860</v>
      </c>
      <c r="E3413" t="s">
        <v>5861</v>
      </c>
      <c r="F3413">
        <v>10</v>
      </c>
      <c r="G3413">
        <v>20</v>
      </c>
      <c r="H3413">
        <v>10</v>
      </c>
      <c r="I3413">
        <v>10</v>
      </c>
      <c r="J3413">
        <v>10</v>
      </c>
      <c r="K3413">
        <v>83</v>
      </c>
      <c r="L3413">
        <v>88</v>
      </c>
      <c r="M3413">
        <v>87</v>
      </c>
      <c r="N3413">
        <v>1</v>
      </c>
      <c r="O3413">
        <v>1</v>
      </c>
      <c r="P3413">
        <v>11.55729167</v>
      </c>
      <c r="Q3413">
        <v>1729</v>
      </c>
      <c r="R3413">
        <v>1080000</v>
      </c>
      <c r="S3413">
        <v>213992</v>
      </c>
      <c r="T3413">
        <v>0.19814074074074001</v>
      </c>
      <c r="U3413">
        <v>0</v>
      </c>
    </row>
    <row r="3414" spans="1:21" x14ac:dyDescent="0.4">
      <c r="A3414">
        <v>3412</v>
      </c>
      <c r="B3414" t="s">
        <v>12076</v>
      </c>
      <c r="C3414" s="1">
        <v>44562</v>
      </c>
      <c r="D3414" t="s">
        <v>5862</v>
      </c>
      <c r="E3414" t="s">
        <v>5863</v>
      </c>
      <c r="F3414">
        <v>10</v>
      </c>
      <c r="G3414">
        <v>10</v>
      </c>
      <c r="H3414">
        <v>20</v>
      </c>
      <c r="I3414">
        <v>10</v>
      </c>
      <c r="J3414">
        <v>10</v>
      </c>
      <c r="K3414">
        <v>215</v>
      </c>
      <c r="L3414">
        <v>228</v>
      </c>
      <c r="M3414">
        <v>250</v>
      </c>
      <c r="N3414">
        <v>0</v>
      </c>
      <c r="O3414">
        <v>1</v>
      </c>
      <c r="P3414">
        <v>4.8726128470000001</v>
      </c>
      <c r="Q3414">
        <v>1940</v>
      </c>
      <c r="R3414">
        <v>1080000</v>
      </c>
      <c r="S3414">
        <v>3271329</v>
      </c>
      <c r="T3414">
        <v>3.02900833333333</v>
      </c>
      <c r="U3414">
        <v>2</v>
      </c>
    </row>
    <row r="3415" spans="1:21" x14ac:dyDescent="0.4">
      <c r="A3415">
        <v>3413</v>
      </c>
      <c r="B3415" t="s">
        <v>12076</v>
      </c>
      <c r="C3415" s="1">
        <v>44562</v>
      </c>
      <c r="D3415" t="s">
        <v>5864</v>
      </c>
      <c r="E3415" t="s">
        <v>5865</v>
      </c>
      <c r="F3415">
        <v>20</v>
      </c>
      <c r="G3415">
        <v>10</v>
      </c>
      <c r="H3415">
        <v>20</v>
      </c>
      <c r="I3415">
        <v>20</v>
      </c>
      <c r="J3415">
        <v>20</v>
      </c>
      <c r="K3415">
        <v>29</v>
      </c>
      <c r="L3415">
        <v>26</v>
      </c>
      <c r="M3415">
        <v>29</v>
      </c>
      <c r="N3415">
        <v>1</v>
      </c>
      <c r="O3415">
        <v>1</v>
      </c>
      <c r="P3415">
        <v>12.38975694</v>
      </c>
      <c r="Q3415">
        <v>1875</v>
      </c>
      <c r="R3415">
        <v>1080000</v>
      </c>
      <c r="S3415">
        <v>176957</v>
      </c>
      <c r="T3415">
        <v>0.16384907407407401</v>
      </c>
      <c r="U3415">
        <v>0</v>
      </c>
    </row>
    <row r="3416" spans="1:21" x14ac:dyDescent="0.4">
      <c r="A3416">
        <v>3414</v>
      </c>
      <c r="B3416" t="s">
        <v>12076</v>
      </c>
      <c r="C3416" s="1">
        <v>44562</v>
      </c>
      <c r="D3416" t="s">
        <v>5866</v>
      </c>
      <c r="E3416" t="s">
        <v>5867</v>
      </c>
      <c r="F3416">
        <v>10</v>
      </c>
      <c r="G3416">
        <v>10</v>
      </c>
      <c r="H3416">
        <v>20</v>
      </c>
      <c r="I3416">
        <v>10</v>
      </c>
      <c r="J3416">
        <v>10</v>
      </c>
      <c r="K3416">
        <v>44</v>
      </c>
      <c r="L3416">
        <v>51</v>
      </c>
      <c r="M3416">
        <v>49</v>
      </c>
      <c r="N3416">
        <v>2</v>
      </c>
      <c r="O3416">
        <v>1</v>
      </c>
      <c r="P3416">
        <v>11.67881944</v>
      </c>
      <c r="Q3416">
        <v>2349</v>
      </c>
      <c r="R3416">
        <v>1080000</v>
      </c>
      <c r="S3416">
        <v>630759</v>
      </c>
      <c r="T3416">
        <v>0.58403611111111098</v>
      </c>
      <c r="U3416">
        <v>1</v>
      </c>
    </row>
    <row r="3417" spans="1:21" x14ac:dyDescent="0.4">
      <c r="A3417">
        <v>3415</v>
      </c>
      <c r="B3417" t="s">
        <v>12076</v>
      </c>
      <c r="C3417" s="1">
        <v>44562</v>
      </c>
      <c r="D3417" t="s">
        <v>5868</v>
      </c>
      <c r="E3417" t="s">
        <v>5869</v>
      </c>
      <c r="F3417">
        <v>10</v>
      </c>
      <c r="G3417">
        <v>20</v>
      </c>
      <c r="H3417">
        <v>50</v>
      </c>
      <c r="I3417">
        <v>20</v>
      </c>
      <c r="J3417">
        <v>20</v>
      </c>
      <c r="K3417">
        <v>241</v>
      </c>
      <c r="L3417">
        <v>244</v>
      </c>
      <c r="M3417">
        <v>242</v>
      </c>
      <c r="N3417">
        <v>2</v>
      </c>
      <c r="O3417">
        <v>1</v>
      </c>
      <c r="P3417">
        <v>2.970486111</v>
      </c>
      <c r="Q3417">
        <v>2238</v>
      </c>
      <c r="R3417">
        <v>1080000</v>
      </c>
      <c r="S3417">
        <v>1012796</v>
      </c>
      <c r="T3417">
        <v>0.93777407407407398</v>
      </c>
      <c r="U3417">
        <v>1</v>
      </c>
    </row>
    <row r="3418" spans="1:21" x14ac:dyDescent="0.4">
      <c r="A3418">
        <v>3416</v>
      </c>
      <c r="B3418" t="s">
        <v>12076</v>
      </c>
      <c r="C3418" s="1">
        <v>44562</v>
      </c>
      <c r="D3418" t="s">
        <v>5870</v>
      </c>
      <c r="E3418" t="s">
        <v>5871</v>
      </c>
      <c r="F3418">
        <v>20</v>
      </c>
      <c r="G3418">
        <v>20</v>
      </c>
      <c r="H3418">
        <v>20</v>
      </c>
      <c r="I3418">
        <v>20</v>
      </c>
      <c r="J3418">
        <v>10</v>
      </c>
      <c r="K3418">
        <v>25</v>
      </c>
      <c r="L3418">
        <v>29</v>
      </c>
      <c r="M3418">
        <v>33</v>
      </c>
      <c r="N3418">
        <v>0</v>
      </c>
      <c r="O3418">
        <v>1</v>
      </c>
      <c r="P3418">
        <v>17.086697050000001</v>
      </c>
      <c r="Q3418">
        <v>2034</v>
      </c>
      <c r="R3418">
        <v>1080000</v>
      </c>
      <c r="S3418">
        <v>240718</v>
      </c>
      <c r="T3418">
        <v>0.22288703703703699</v>
      </c>
      <c r="U3418">
        <v>0</v>
      </c>
    </row>
    <row r="3419" spans="1:21" x14ac:dyDescent="0.4">
      <c r="A3419">
        <v>3417</v>
      </c>
      <c r="B3419" t="s">
        <v>12076</v>
      </c>
      <c r="C3419" s="1">
        <v>44531</v>
      </c>
      <c r="D3419" t="s">
        <v>5872</v>
      </c>
      <c r="E3419" t="s">
        <v>5873</v>
      </c>
      <c r="F3419">
        <v>20</v>
      </c>
      <c r="G3419">
        <v>10</v>
      </c>
      <c r="H3419">
        <v>50</v>
      </c>
      <c r="I3419">
        <v>10</v>
      </c>
      <c r="J3419">
        <v>20</v>
      </c>
      <c r="K3419">
        <v>87</v>
      </c>
      <c r="L3419">
        <v>85</v>
      </c>
      <c r="M3419">
        <v>89</v>
      </c>
      <c r="N3419">
        <v>0</v>
      </c>
      <c r="O3419">
        <v>1</v>
      </c>
      <c r="P3419">
        <v>6.6255425350000001</v>
      </c>
      <c r="Q3419">
        <v>4266</v>
      </c>
      <c r="R3419">
        <v>1060000</v>
      </c>
      <c r="S3419">
        <v>664080</v>
      </c>
      <c r="T3419">
        <v>0.62649056603773501</v>
      </c>
      <c r="U3419">
        <v>1</v>
      </c>
    </row>
    <row r="3420" spans="1:21" x14ac:dyDescent="0.4">
      <c r="A3420">
        <v>3418</v>
      </c>
      <c r="B3420" t="s">
        <v>12076</v>
      </c>
      <c r="C3420" s="1">
        <v>44531</v>
      </c>
      <c r="D3420" t="s">
        <v>5874</v>
      </c>
      <c r="E3420" t="s">
        <v>5875</v>
      </c>
      <c r="F3420">
        <v>20</v>
      </c>
      <c r="G3420">
        <v>20</v>
      </c>
      <c r="H3420">
        <v>30</v>
      </c>
      <c r="I3420">
        <v>20</v>
      </c>
      <c r="J3420">
        <v>10</v>
      </c>
      <c r="K3420">
        <v>254</v>
      </c>
      <c r="L3420">
        <v>219</v>
      </c>
      <c r="M3420">
        <v>0</v>
      </c>
      <c r="N3420">
        <v>0</v>
      </c>
      <c r="O3420">
        <v>0</v>
      </c>
      <c r="P3420">
        <v>8.1955295140000004</v>
      </c>
      <c r="Q3420">
        <v>96</v>
      </c>
      <c r="R3420">
        <v>1060000</v>
      </c>
      <c r="S3420">
        <v>9072</v>
      </c>
      <c r="T3420">
        <v>8.5584905660377308E-3</v>
      </c>
      <c r="U3420">
        <v>0</v>
      </c>
    </row>
    <row r="3421" spans="1:21" x14ac:dyDescent="0.4">
      <c r="A3421">
        <v>3419</v>
      </c>
      <c r="B3421" t="s">
        <v>12076</v>
      </c>
      <c r="C3421" s="1">
        <v>44531</v>
      </c>
      <c r="D3421" t="s">
        <v>5876</v>
      </c>
      <c r="E3421" t="s">
        <v>5877</v>
      </c>
      <c r="F3421">
        <v>20</v>
      </c>
      <c r="G3421">
        <v>20</v>
      </c>
      <c r="H3421">
        <v>40</v>
      </c>
      <c r="I3421">
        <v>20</v>
      </c>
      <c r="J3421">
        <v>20</v>
      </c>
      <c r="K3421">
        <v>28</v>
      </c>
      <c r="L3421">
        <v>28</v>
      </c>
      <c r="M3421">
        <v>28</v>
      </c>
      <c r="N3421">
        <v>1</v>
      </c>
      <c r="O3421">
        <v>1</v>
      </c>
      <c r="P3421">
        <v>14.48133681</v>
      </c>
      <c r="Q3421">
        <v>2209</v>
      </c>
      <c r="R3421">
        <v>1060000</v>
      </c>
      <c r="S3421">
        <v>412582</v>
      </c>
      <c r="T3421">
        <v>0.38922830188679203</v>
      </c>
      <c r="U3421">
        <v>0</v>
      </c>
    </row>
    <row r="3422" spans="1:21" x14ac:dyDescent="0.4">
      <c r="A3422">
        <v>3420</v>
      </c>
      <c r="B3422" t="s">
        <v>12076</v>
      </c>
      <c r="C3422" s="1">
        <v>44531</v>
      </c>
      <c r="D3422" t="s">
        <v>5878</v>
      </c>
      <c r="E3422" t="s">
        <v>5879</v>
      </c>
      <c r="F3422">
        <v>10</v>
      </c>
      <c r="G3422">
        <v>10</v>
      </c>
      <c r="H3422">
        <v>20</v>
      </c>
      <c r="I3422">
        <v>20</v>
      </c>
      <c r="J3422">
        <v>10</v>
      </c>
      <c r="K3422">
        <v>30</v>
      </c>
      <c r="L3422">
        <v>59</v>
      </c>
      <c r="M3422">
        <v>54</v>
      </c>
      <c r="N3422">
        <v>2</v>
      </c>
      <c r="O3422">
        <v>0</v>
      </c>
      <c r="P3422">
        <v>15.44737413</v>
      </c>
      <c r="Q3422">
        <v>956</v>
      </c>
      <c r="R3422">
        <v>1060000</v>
      </c>
      <c r="S3422">
        <v>219034</v>
      </c>
      <c r="T3422">
        <v>0.20663584905660301</v>
      </c>
      <c r="U3422">
        <v>0</v>
      </c>
    </row>
    <row r="3423" spans="1:21" x14ac:dyDescent="0.4">
      <c r="A3423">
        <v>3421</v>
      </c>
      <c r="B3423" t="s">
        <v>12076</v>
      </c>
      <c r="C3423" s="1">
        <v>44531</v>
      </c>
      <c r="D3423" t="s">
        <v>5880</v>
      </c>
      <c r="E3423" t="s">
        <v>5881</v>
      </c>
      <c r="F3423">
        <v>20</v>
      </c>
      <c r="G3423">
        <v>10</v>
      </c>
      <c r="H3423">
        <v>30</v>
      </c>
      <c r="I3423">
        <v>10</v>
      </c>
      <c r="J3423">
        <v>10</v>
      </c>
      <c r="K3423">
        <v>27</v>
      </c>
      <c r="L3423">
        <v>24</v>
      </c>
      <c r="M3423">
        <v>28</v>
      </c>
      <c r="N3423">
        <v>2</v>
      </c>
      <c r="O3423">
        <v>2</v>
      </c>
      <c r="P3423">
        <v>15.07801649</v>
      </c>
      <c r="Q3423">
        <v>2190</v>
      </c>
      <c r="R3423">
        <v>1060000</v>
      </c>
      <c r="S3423">
        <v>598593</v>
      </c>
      <c r="T3423">
        <v>0.56471037735848995</v>
      </c>
      <c r="U3423">
        <v>1</v>
      </c>
    </row>
    <row r="3424" spans="1:21" x14ac:dyDescent="0.4">
      <c r="A3424">
        <v>3422</v>
      </c>
      <c r="B3424" t="s">
        <v>12076</v>
      </c>
      <c r="C3424" s="1">
        <v>44531</v>
      </c>
      <c r="D3424" t="s">
        <v>5882</v>
      </c>
      <c r="E3424" t="s">
        <v>5883</v>
      </c>
      <c r="F3424">
        <v>20</v>
      </c>
      <c r="G3424">
        <v>20</v>
      </c>
      <c r="H3424">
        <v>20</v>
      </c>
      <c r="I3424">
        <v>20</v>
      </c>
      <c r="J3424">
        <v>20</v>
      </c>
      <c r="K3424">
        <v>22</v>
      </c>
      <c r="L3424">
        <v>24</v>
      </c>
      <c r="M3424">
        <v>27</v>
      </c>
      <c r="N3424">
        <v>1</v>
      </c>
      <c r="O3424">
        <v>1</v>
      </c>
      <c r="P3424">
        <v>14.72960069</v>
      </c>
      <c r="Q3424">
        <v>2167</v>
      </c>
      <c r="R3424">
        <v>1060000</v>
      </c>
      <c r="S3424">
        <v>519878</v>
      </c>
      <c r="T3424">
        <v>0.49045094339622602</v>
      </c>
      <c r="U3424">
        <v>1</v>
      </c>
    </row>
    <row r="3425" spans="1:21" x14ac:dyDescent="0.4">
      <c r="A3425">
        <v>3423</v>
      </c>
      <c r="B3425" t="s">
        <v>12076</v>
      </c>
      <c r="C3425" s="1">
        <v>44531</v>
      </c>
      <c r="D3425" t="s">
        <v>5884</v>
      </c>
      <c r="E3425" t="s">
        <v>5885</v>
      </c>
      <c r="F3425">
        <v>10</v>
      </c>
      <c r="G3425">
        <v>10</v>
      </c>
      <c r="H3425">
        <v>20</v>
      </c>
      <c r="I3425">
        <v>10</v>
      </c>
      <c r="J3425">
        <v>10</v>
      </c>
      <c r="K3425">
        <v>240</v>
      </c>
      <c r="L3425">
        <v>243</v>
      </c>
      <c r="M3425">
        <v>251</v>
      </c>
      <c r="N3425">
        <v>1</v>
      </c>
      <c r="O3425">
        <v>2</v>
      </c>
      <c r="P3425">
        <v>13.29991319</v>
      </c>
      <c r="Q3425">
        <v>1803</v>
      </c>
      <c r="R3425">
        <v>1060000</v>
      </c>
      <c r="S3425">
        <v>393508</v>
      </c>
      <c r="T3425">
        <v>0.37123396226415001</v>
      </c>
      <c r="U3425">
        <v>0</v>
      </c>
    </row>
    <row r="3426" spans="1:21" x14ac:dyDescent="0.4">
      <c r="A3426">
        <v>3424</v>
      </c>
      <c r="B3426" t="s">
        <v>12076</v>
      </c>
      <c r="C3426" s="1">
        <v>44531</v>
      </c>
      <c r="D3426" t="s">
        <v>5886</v>
      </c>
      <c r="E3426" t="s">
        <v>5887</v>
      </c>
      <c r="F3426">
        <v>10</v>
      </c>
      <c r="G3426">
        <v>10</v>
      </c>
      <c r="H3426">
        <v>30</v>
      </c>
      <c r="I3426">
        <v>10</v>
      </c>
      <c r="J3426">
        <v>10</v>
      </c>
      <c r="K3426">
        <v>57</v>
      </c>
      <c r="L3426">
        <v>50</v>
      </c>
      <c r="M3426">
        <v>53</v>
      </c>
      <c r="N3426">
        <v>0</v>
      </c>
      <c r="O3426">
        <v>1</v>
      </c>
      <c r="P3426">
        <v>12.45616319</v>
      </c>
      <c r="Q3426">
        <v>959</v>
      </c>
      <c r="R3426">
        <v>1060000</v>
      </c>
      <c r="S3426">
        <v>301711</v>
      </c>
      <c r="T3426">
        <v>0.28463301886792403</v>
      </c>
      <c r="U3426">
        <v>0</v>
      </c>
    </row>
    <row r="3427" spans="1:21" x14ac:dyDescent="0.4">
      <c r="A3427">
        <v>3425</v>
      </c>
      <c r="B3427" t="s">
        <v>12076</v>
      </c>
      <c r="C3427" s="1">
        <v>44531</v>
      </c>
      <c r="D3427" t="s">
        <v>5888</v>
      </c>
      <c r="E3427" t="s">
        <v>5889</v>
      </c>
      <c r="F3427">
        <v>10</v>
      </c>
      <c r="G3427">
        <v>10</v>
      </c>
      <c r="H3427">
        <v>20</v>
      </c>
      <c r="I3427">
        <v>10</v>
      </c>
      <c r="J3427">
        <v>10</v>
      </c>
      <c r="K3427">
        <v>51</v>
      </c>
      <c r="L3427">
        <v>56</v>
      </c>
      <c r="M3427">
        <v>62</v>
      </c>
      <c r="N3427">
        <v>0</v>
      </c>
      <c r="O3427">
        <v>1</v>
      </c>
      <c r="P3427">
        <v>3.925998264</v>
      </c>
      <c r="Q3427">
        <v>4135</v>
      </c>
      <c r="R3427">
        <v>1060000</v>
      </c>
      <c r="S3427">
        <v>880472</v>
      </c>
      <c r="T3427">
        <v>0.83063396226415098</v>
      </c>
      <c r="U3427">
        <v>1</v>
      </c>
    </row>
    <row r="3428" spans="1:21" x14ac:dyDescent="0.4">
      <c r="A3428">
        <v>3426</v>
      </c>
      <c r="B3428" t="s">
        <v>12076</v>
      </c>
      <c r="C3428" s="1">
        <v>44531</v>
      </c>
      <c r="D3428" t="s">
        <v>5890</v>
      </c>
      <c r="E3428" t="s">
        <v>5891</v>
      </c>
      <c r="F3428">
        <v>10</v>
      </c>
      <c r="G3428">
        <v>10</v>
      </c>
      <c r="H3428">
        <v>10</v>
      </c>
      <c r="I3428">
        <v>10</v>
      </c>
      <c r="J3428">
        <v>10</v>
      </c>
      <c r="K3428">
        <v>39</v>
      </c>
      <c r="L3428">
        <v>55</v>
      </c>
      <c r="M3428">
        <v>83</v>
      </c>
      <c r="N3428">
        <v>2</v>
      </c>
      <c r="O3428">
        <v>2</v>
      </c>
      <c r="P3428">
        <v>12.327473960000001</v>
      </c>
      <c r="Q3428">
        <v>2585</v>
      </c>
      <c r="R3428">
        <v>1060000</v>
      </c>
      <c r="S3428">
        <v>2934458</v>
      </c>
      <c r="T3428">
        <v>2.7683566037735798</v>
      </c>
      <c r="U3428">
        <v>2</v>
      </c>
    </row>
    <row r="3429" spans="1:21" x14ac:dyDescent="0.4">
      <c r="A3429">
        <v>3427</v>
      </c>
      <c r="B3429" t="s">
        <v>12076</v>
      </c>
      <c r="C3429" s="1">
        <v>44531</v>
      </c>
      <c r="D3429" t="s">
        <v>5892</v>
      </c>
      <c r="E3429" t="s">
        <v>5893</v>
      </c>
      <c r="F3429">
        <v>20</v>
      </c>
      <c r="G3429">
        <v>20</v>
      </c>
      <c r="H3429">
        <v>40</v>
      </c>
      <c r="I3429">
        <v>20</v>
      </c>
      <c r="J3429">
        <v>20</v>
      </c>
      <c r="K3429">
        <v>23</v>
      </c>
      <c r="L3429">
        <v>18</v>
      </c>
      <c r="M3429">
        <v>21</v>
      </c>
      <c r="N3429">
        <v>2</v>
      </c>
      <c r="O3429">
        <v>1</v>
      </c>
      <c r="P3429">
        <v>9.5183376739999996</v>
      </c>
      <c r="Q3429">
        <v>1940</v>
      </c>
      <c r="R3429">
        <v>1060000</v>
      </c>
      <c r="S3429">
        <v>508349</v>
      </c>
      <c r="T3429">
        <v>0.47957452830188602</v>
      </c>
      <c r="U3429">
        <v>1</v>
      </c>
    </row>
    <row r="3430" spans="1:21" x14ac:dyDescent="0.4">
      <c r="A3430">
        <v>3428</v>
      </c>
      <c r="B3430" t="s">
        <v>12076</v>
      </c>
      <c r="C3430" s="1">
        <v>44531</v>
      </c>
      <c r="D3430" t="s">
        <v>5894</v>
      </c>
      <c r="E3430" t="s">
        <v>5895</v>
      </c>
      <c r="F3430">
        <v>10</v>
      </c>
      <c r="G3430">
        <v>10</v>
      </c>
      <c r="H3430">
        <v>10</v>
      </c>
      <c r="I3430">
        <v>10</v>
      </c>
      <c r="J3430">
        <v>10</v>
      </c>
      <c r="K3430">
        <v>181</v>
      </c>
      <c r="L3430">
        <v>199</v>
      </c>
      <c r="M3430">
        <v>226</v>
      </c>
      <c r="N3430">
        <v>1</v>
      </c>
      <c r="O3430">
        <v>2</v>
      </c>
      <c r="P3430">
        <v>17.176215280000001</v>
      </c>
      <c r="Q3430">
        <v>2596</v>
      </c>
      <c r="R3430">
        <v>1060000</v>
      </c>
      <c r="S3430">
        <v>311781</v>
      </c>
      <c r="T3430">
        <v>0.29413301886792398</v>
      </c>
      <c r="U3430">
        <v>0</v>
      </c>
    </row>
    <row r="3431" spans="1:21" x14ac:dyDescent="0.4">
      <c r="A3431">
        <v>3429</v>
      </c>
      <c r="B3431" t="s">
        <v>12076</v>
      </c>
      <c r="C3431" s="1">
        <v>44531</v>
      </c>
      <c r="D3431" t="s">
        <v>5896</v>
      </c>
      <c r="E3431" t="s">
        <v>5897</v>
      </c>
      <c r="F3431">
        <v>10</v>
      </c>
      <c r="G3431">
        <v>10</v>
      </c>
      <c r="H3431">
        <v>10</v>
      </c>
      <c r="I3431">
        <v>10</v>
      </c>
      <c r="J3431">
        <v>30</v>
      </c>
      <c r="K3431">
        <v>40</v>
      </c>
      <c r="L3431">
        <v>52</v>
      </c>
      <c r="M3431">
        <v>77</v>
      </c>
      <c r="N3431">
        <v>0</v>
      </c>
      <c r="O3431">
        <v>2</v>
      </c>
      <c r="P3431">
        <v>17.686848959999999</v>
      </c>
      <c r="Q3431">
        <v>608</v>
      </c>
      <c r="R3431">
        <v>1060000</v>
      </c>
      <c r="S3431">
        <v>354203</v>
      </c>
      <c r="T3431">
        <v>0.334153773584905</v>
      </c>
      <c r="U3431">
        <v>0</v>
      </c>
    </row>
    <row r="3432" spans="1:21" x14ac:dyDescent="0.4">
      <c r="A3432">
        <v>3430</v>
      </c>
      <c r="B3432" t="s">
        <v>12076</v>
      </c>
      <c r="C3432" s="1">
        <v>44501</v>
      </c>
      <c r="D3432" t="s">
        <v>5898</v>
      </c>
      <c r="E3432" t="s">
        <v>5899</v>
      </c>
      <c r="F3432">
        <v>10</v>
      </c>
      <c r="G3432">
        <v>20</v>
      </c>
      <c r="H3432">
        <v>40</v>
      </c>
      <c r="I3432">
        <v>10</v>
      </c>
      <c r="J3432">
        <v>20</v>
      </c>
      <c r="K3432">
        <v>54</v>
      </c>
      <c r="L3432">
        <v>47</v>
      </c>
      <c r="M3432">
        <v>47</v>
      </c>
      <c r="N3432">
        <v>0</v>
      </c>
      <c r="O3432">
        <v>1</v>
      </c>
      <c r="P3432">
        <v>14.43370226</v>
      </c>
      <c r="Q3432">
        <v>3785</v>
      </c>
      <c r="R3432">
        <v>1040000</v>
      </c>
      <c r="S3432">
        <v>2191322</v>
      </c>
      <c r="T3432">
        <v>2.10704038461538</v>
      </c>
      <c r="U3432">
        <v>2</v>
      </c>
    </row>
    <row r="3433" spans="1:21" x14ac:dyDescent="0.4">
      <c r="A3433">
        <v>3431</v>
      </c>
      <c r="B3433" t="s">
        <v>12076</v>
      </c>
      <c r="C3433" s="1">
        <v>44501</v>
      </c>
      <c r="D3433" t="s">
        <v>5900</v>
      </c>
      <c r="E3433" t="s">
        <v>5901</v>
      </c>
      <c r="F3433">
        <v>20</v>
      </c>
      <c r="G3433">
        <v>20</v>
      </c>
      <c r="H3433">
        <v>40</v>
      </c>
      <c r="I3433">
        <v>20</v>
      </c>
      <c r="J3433">
        <v>30</v>
      </c>
      <c r="K3433">
        <v>240</v>
      </c>
      <c r="L3433">
        <v>239</v>
      </c>
      <c r="M3433">
        <v>240</v>
      </c>
      <c r="N3433">
        <v>1</v>
      </c>
      <c r="O3433">
        <v>2</v>
      </c>
      <c r="P3433">
        <v>8.0007595489999996</v>
      </c>
      <c r="Q3433">
        <v>678</v>
      </c>
      <c r="R3433">
        <v>1040000</v>
      </c>
      <c r="S3433">
        <v>245689</v>
      </c>
      <c r="T3433">
        <v>0.236239423076923</v>
      </c>
      <c r="U3433">
        <v>0</v>
      </c>
    </row>
    <row r="3434" spans="1:21" x14ac:dyDescent="0.4">
      <c r="A3434">
        <v>3432</v>
      </c>
      <c r="B3434" t="s">
        <v>12076</v>
      </c>
      <c r="C3434" s="1">
        <v>44501</v>
      </c>
      <c r="D3434" t="s">
        <v>5902</v>
      </c>
      <c r="E3434" t="s">
        <v>5903</v>
      </c>
      <c r="F3434">
        <v>10</v>
      </c>
      <c r="G3434">
        <v>10</v>
      </c>
      <c r="H3434">
        <v>20</v>
      </c>
      <c r="I3434">
        <v>10</v>
      </c>
      <c r="J3434">
        <v>10</v>
      </c>
      <c r="K3434">
        <v>196</v>
      </c>
      <c r="L3434">
        <v>192</v>
      </c>
      <c r="M3434">
        <v>203</v>
      </c>
      <c r="N3434">
        <v>1</v>
      </c>
      <c r="O3434">
        <v>2</v>
      </c>
      <c r="P3434">
        <v>15.12608507</v>
      </c>
      <c r="Q3434">
        <v>2341</v>
      </c>
      <c r="R3434">
        <v>1040000</v>
      </c>
      <c r="S3434">
        <v>4465964</v>
      </c>
      <c r="T3434">
        <v>4.2941961538461504</v>
      </c>
      <c r="U3434">
        <v>3</v>
      </c>
    </row>
    <row r="3435" spans="1:21" x14ac:dyDescent="0.4">
      <c r="A3435">
        <v>3433</v>
      </c>
      <c r="B3435" t="s">
        <v>12076</v>
      </c>
      <c r="C3435" s="1">
        <v>44501</v>
      </c>
      <c r="D3435" t="s">
        <v>5904</v>
      </c>
      <c r="E3435" t="s">
        <v>5905</v>
      </c>
      <c r="F3435">
        <v>10</v>
      </c>
      <c r="G3435">
        <v>10</v>
      </c>
      <c r="H3435">
        <v>40</v>
      </c>
      <c r="I3435">
        <v>20</v>
      </c>
      <c r="J3435">
        <v>10</v>
      </c>
      <c r="K3435">
        <v>20</v>
      </c>
      <c r="L3435">
        <v>19</v>
      </c>
      <c r="M3435">
        <v>23</v>
      </c>
      <c r="N3435">
        <v>2</v>
      </c>
      <c r="O3435">
        <v>2</v>
      </c>
      <c r="P3435">
        <v>12.28624132</v>
      </c>
      <c r="Q3435">
        <v>821</v>
      </c>
      <c r="R3435">
        <v>1040000</v>
      </c>
      <c r="S3435">
        <v>38804</v>
      </c>
      <c r="T3435">
        <v>3.7311538461538403E-2</v>
      </c>
      <c r="U3435">
        <v>0</v>
      </c>
    </row>
    <row r="3436" spans="1:21" x14ac:dyDescent="0.4">
      <c r="A3436">
        <v>3434</v>
      </c>
      <c r="B3436" t="s">
        <v>12076</v>
      </c>
      <c r="C3436" s="1">
        <v>44501</v>
      </c>
      <c r="D3436" t="s">
        <v>5906</v>
      </c>
      <c r="E3436" t="s">
        <v>5907</v>
      </c>
      <c r="F3436">
        <v>30</v>
      </c>
      <c r="G3436">
        <v>30</v>
      </c>
      <c r="H3436">
        <v>20</v>
      </c>
      <c r="I3436">
        <v>20</v>
      </c>
      <c r="J3436">
        <v>30</v>
      </c>
      <c r="K3436">
        <v>30</v>
      </c>
      <c r="L3436">
        <v>23</v>
      </c>
      <c r="M3436">
        <v>25</v>
      </c>
      <c r="N3436">
        <v>1</v>
      </c>
      <c r="O3436">
        <v>1</v>
      </c>
      <c r="P3436">
        <v>11.02907986</v>
      </c>
      <c r="Q3436">
        <v>667</v>
      </c>
      <c r="R3436">
        <v>1040000</v>
      </c>
      <c r="S3436">
        <v>2091230</v>
      </c>
      <c r="T3436">
        <v>2.01079807692307</v>
      </c>
      <c r="U3436">
        <v>2</v>
      </c>
    </row>
    <row r="3437" spans="1:21" x14ac:dyDescent="0.4">
      <c r="A3437">
        <v>3435</v>
      </c>
      <c r="B3437" t="s">
        <v>12076</v>
      </c>
      <c r="C3437" s="1">
        <v>44501</v>
      </c>
      <c r="D3437" t="s">
        <v>5908</v>
      </c>
      <c r="E3437" t="s">
        <v>5909</v>
      </c>
      <c r="F3437">
        <v>10</v>
      </c>
      <c r="G3437">
        <v>20</v>
      </c>
      <c r="H3437">
        <v>30</v>
      </c>
      <c r="I3437">
        <v>20</v>
      </c>
      <c r="J3437">
        <v>10</v>
      </c>
      <c r="K3437">
        <v>72</v>
      </c>
      <c r="L3437">
        <v>86</v>
      </c>
      <c r="M3437">
        <v>89</v>
      </c>
      <c r="N3437">
        <v>2</v>
      </c>
      <c r="O3437">
        <v>1</v>
      </c>
      <c r="P3437">
        <v>7.1079644100000001</v>
      </c>
      <c r="Q3437">
        <v>658</v>
      </c>
      <c r="R3437">
        <v>1040000</v>
      </c>
      <c r="S3437">
        <v>235110</v>
      </c>
      <c r="T3437">
        <v>0.22606730769230701</v>
      </c>
      <c r="U3437">
        <v>0</v>
      </c>
    </row>
    <row r="3438" spans="1:21" x14ac:dyDescent="0.4">
      <c r="A3438">
        <v>3436</v>
      </c>
      <c r="B3438" t="s">
        <v>12076</v>
      </c>
      <c r="C3438" s="1">
        <v>44501</v>
      </c>
      <c r="D3438" t="s">
        <v>5910</v>
      </c>
      <c r="E3438" t="s">
        <v>5911</v>
      </c>
      <c r="F3438">
        <v>10</v>
      </c>
      <c r="G3438">
        <v>20</v>
      </c>
      <c r="H3438">
        <v>20</v>
      </c>
      <c r="I3438">
        <v>20</v>
      </c>
      <c r="J3438">
        <v>10</v>
      </c>
      <c r="K3438">
        <v>41</v>
      </c>
      <c r="L3438">
        <v>56</v>
      </c>
      <c r="M3438">
        <v>78</v>
      </c>
      <c r="N3438">
        <v>2</v>
      </c>
      <c r="O3438">
        <v>2</v>
      </c>
      <c r="P3438">
        <v>7.5831163190000002</v>
      </c>
      <c r="Q3438">
        <v>1259</v>
      </c>
      <c r="R3438">
        <v>1040000</v>
      </c>
      <c r="S3438">
        <v>158295</v>
      </c>
      <c r="T3438">
        <v>0.15220673076923</v>
      </c>
      <c r="U3438">
        <v>0</v>
      </c>
    </row>
    <row r="3439" spans="1:21" x14ac:dyDescent="0.4">
      <c r="A3439">
        <v>3437</v>
      </c>
      <c r="B3439" t="s">
        <v>12076</v>
      </c>
      <c r="C3439" s="1">
        <v>44501</v>
      </c>
      <c r="D3439" t="s">
        <v>5912</v>
      </c>
      <c r="E3439" t="s">
        <v>5913</v>
      </c>
      <c r="F3439">
        <v>10</v>
      </c>
      <c r="G3439">
        <v>20</v>
      </c>
      <c r="H3439">
        <v>20</v>
      </c>
      <c r="I3439">
        <v>20</v>
      </c>
      <c r="J3439">
        <v>20</v>
      </c>
      <c r="K3439">
        <v>46</v>
      </c>
      <c r="L3439">
        <v>13</v>
      </c>
      <c r="M3439">
        <v>19</v>
      </c>
      <c r="N3439">
        <v>0</v>
      </c>
      <c r="O3439">
        <v>1</v>
      </c>
      <c r="P3439">
        <v>5.7586805559999998</v>
      </c>
      <c r="Q3439">
        <v>1259</v>
      </c>
      <c r="R3439">
        <v>1040000</v>
      </c>
      <c r="S3439">
        <v>435864</v>
      </c>
      <c r="T3439">
        <v>0.41909999999999997</v>
      </c>
      <c r="U3439">
        <v>1</v>
      </c>
    </row>
    <row r="3440" spans="1:21" x14ac:dyDescent="0.4">
      <c r="A3440">
        <v>3438</v>
      </c>
      <c r="B3440" t="s">
        <v>12076</v>
      </c>
      <c r="C3440" s="1">
        <v>44501</v>
      </c>
      <c r="D3440" t="s">
        <v>5914</v>
      </c>
      <c r="E3440" t="s">
        <v>5915</v>
      </c>
      <c r="F3440">
        <v>10</v>
      </c>
      <c r="G3440">
        <v>20</v>
      </c>
      <c r="H3440">
        <v>50</v>
      </c>
      <c r="I3440">
        <v>20</v>
      </c>
      <c r="J3440">
        <v>10</v>
      </c>
      <c r="K3440">
        <v>15</v>
      </c>
      <c r="L3440">
        <v>22</v>
      </c>
      <c r="M3440">
        <v>19</v>
      </c>
      <c r="N3440">
        <v>2</v>
      </c>
      <c r="O3440">
        <v>1</v>
      </c>
      <c r="P3440">
        <v>6.8131510420000003</v>
      </c>
      <c r="Q3440">
        <v>907</v>
      </c>
      <c r="R3440">
        <v>1040000</v>
      </c>
      <c r="S3440">
        <v>69242</v>
      </c>
      <c r="T3440">
        <v>6.65788461538461E-2</v>
      </c>
      <c r="U3440">
        <v>0</v>
      </c>
    </row>
    <row r="3441" spans="1:21" x14ac:dyDescent="0.4">
      <c r="A3441">
        <v>3439</v>
      </c>
      <c r="B3441" t="s">
        <v>12076</v>
      </c>
      <c r="C3441" s="1">
        <v>44501</v>
      </c>
      <c r="D3441" t="s">
        <v>5916</v>
      </c>
      <c r="E3441" t="s">
        <v>5917</v>
      </c>
      <c r="F3441">
        <v>20</v>
      </c>
      <c r="G3441">
        <v>20</v>
      </c>
      <c r="H3441">
        <v>40</v>
      </c>
      <c r="I3441">
        <v>20</v>
      </c>
      <c r="J3441">
        <v>30</v>
      </c>
      <c r="K3441">
        <v>139</v>
      </c>
      <c r="L3441">
        <v>115</v>
      </c>
      <c r="M3441">
        <v>98</v>
      </c>
      <c r="N3441">
        <v>1</v>
      </c>
      <c r="O3441">
        <v>0</v>
      </c>
      <c r="P3441">
        <v>9.4166666669999994</v>
      </c>
      <c r="Q3441">
        <v>2209</v>
      </c>
      <c r="R3441">
        <v>1040000</v>
      </c>
      <c r="S3441">
        <v>138269</v>
      </c>
      <c r="T3441">
        <v>0.132950961538461</v>
      </c>
      <c r="U3441">
        <v>0</v>
      </c>
    </row>
    <row r="3442" spans="1:21" x14ac:dyDescent="0.4">
      <c r="A3442">
        <v>3440</v>
      </c>
      <c r="B3442" t="s">
        <v>12076</v>
      </c>
      <c r="C3442" s="1">
        <v>44470</v>
      </c>
      <c r="D3442" t="s">
        <v>5918</v>
      </c>
      <c r="E3442" t="s">
        <v>5919</v>
      </c>
      <c r="F3442">
        <v>20</v>
      </c>
      <c r="G3442">
        <v>20</v>
      </c>
      <c r="H3442">
        <v>40</v>
      </c>
      <c r="I3442">
        <v>20</v>
      </c>
      <c r="J3442">
        <v>20</v>
      </c>
      <c r="K3442">
        <v>244</v>
      </c>
      <c r="L3442">
        <v>249</v>
      </c>
      <c r="M3442">
        <v>251</v>
      </c>
      <c r="N3442">
        <v>0</v>
      </c>
      <c r="O3442">
        <v>1</v>
      </c>
      <c r="P3442">
        <v>12.49327257</v>
      </c>
      <c r="Q3442">
        <v>1258</v>
      </c>
      <c r="R3442">
        <v>1030000</v>
      </c>
      <c r="S3442">
        <v>296248</v>
      </c>
      <c r="T3442">
        <v>0.287619417475728</v>
      </c>
      <c r="U3442">
        <v>0</v>
      </c>
    </row>
    <row r="3443" spans="1:21" x14ac:dyDescent="0.4">
      <c r="A3443">
        <v>3441</v>
      </c>
      <c r="B3443" t="s">
        <v>12076</v>
      </c>
      <c r="C3443" s="1">
        <v>44470</v>
      </c>
      <c r="D3443" t="s">
        <v>5920</v>
      </c>
      <c r="E3443" t="s">
        <v>5921</v>
      </c>
      <c r="F3443">
        <v>10</v>
      </c>
      <c r="G3443">
        <v>20</v>
      </c>
      <c r="H3443">
        <v>50</v>
      </c>
      <c r="I3443">
        <v>20</v>
      </c>
      <c r="J3443">
        <v>30</v>
      </c>
      <c r="K3443">
        <v>167</v>
      </c>
      <c r="L3443">
        <v>151</v>
      </c>
      <c r="M3443">
        <v>130</v>
      </c>
      <c r="N3443">
        <v>1</v>
      </c>
      <c r="O3443">
        <v>2</v>
      </c>
      <c r="P3443">
        <v>8.4333767359999996</v>
      </c>
      <c r="Q3443">
        <v>1257</v>
      </c>
      <c r="R3443">
        <v>1030000</v>
      </c>
      <c r="S3443">
        <v>174735</v>
      </c>
      <c r="T3443">
        <v>0.16964563106796099</v>
      </c>
      <c r="U3443">
        <v>0</v>
      </c>
    </row>
    <row r="3444" spans="1:21" x14ac:dyDescent="0.4">
      <c r="A3444">
        <v>3442</v>
      </c>
      <c r="B3444" t="s">
        <v>12076</v>
      </c>
      <c r="C3444" s="1">
        <v>44470</v>
      </c>
      <c r="D3444" t="s">
        <v>5922</v>
      </c>
      <c r="E3444" t="s">
        <v>5923</v>
      </c>
      <c r="F3444">
        <v>20</v>
      </c>
      <c r="G3444">
        <v>20</v>
      </c>
      <c r="H3444">
        <v>50</v>
      </c>
      <c r="I3444">
        <v>20</v>
      </c>
      <c r="J3444">
        <v>20</v>
      </c>
      <c r="K3444">
        <v>240</v>
      </c>
      <c r="L3444">
        <v>234</v>
      </c>
      <c r="M3444">
        <v>249</v>
      </c>
      <c r="N3444">
        <v>1</v>
      </c>
      <c r="O3444">
        <v>1</v>
      </c>
      <c r="P3444">
        <v>0</v>
      </c>
      <c r="Q3444">
        <v>1236</v>
      </c>
      <c r="R3444">
        <v>1030000</v>
      </c>
      <c r="S3444">
        <v>2193488</v>
      </c>
      <c r="T3444">
        <v>2.1295999999999999</v>
      </c>
      <c r="U3444">
        <v>2</v>
      </c>
    </row>
    <row r="3445" spans="1:21" x14ac:dyDescent="0.4">
      <c r="A3445">
        <v>3443</v>
      </c>
      <c r="B3445" t="s">
        <v>12076</v>
      </c>
      <c r="C3445" s="1">
        <v>44470</v>
      </c>
      <c r="D3445" t="s">
        <v>5924</v>
      </c>
      <c r="E3445" t="s">
        <v>5925</v>
      </c>
      <c r="F3445">
        <v>10</v>
      </c>
      <c r="G3445">
        <v>10</v>
      </c>
      <c r="H3445">
        <v>10</v>
      </c>
      <c r="I3445">
        <v>10</v>
      </c>
      <c r="J3445">
        <v>10</v>
      </c>
      <c r="K3445">
        <v>238</v>
      </c>
      <c r="L3445">
        <v>239</v>
      </c>
      <c r="M3445">
        <v>128</v>
      </c>
      <c r="N3445">
        <v>0</v>
      </c>
      <c r="O3445">
        <v>1</v>
      </c>
      <c r="P3445">
        <v>4.7674696179999998</v>
      </c>
      <c r="Q3445">
        <v>1258</v>
      </c>
      <c r="R3445">
        <v>1030000</v>
      </c>
      <c r="S3445">
        <v>213176</v>
      </c>
      <c r="T3445">
        <v>0.206966990291262</v>
      </c>
      <c r="U3445">
        <v>0</v>
      </c>
    </row>
    <row r="3446" spans="1:21" x14ac:dyDescent="0.4">
      <c r="A3446">
        <v>3444</v>
      </c>
      <c r="B3446" t="s">
        <v>12076</v>
      </c>
      <c r="C3446" s="1">
        <v>44470</v>
      </c>
      <c r="D3446" t="s">
        <v>5926</v>
      </c>
      <c r="E3446" t="s">
        <v>5927</v>
      </c>
      <c r="F3446">
        <v>20</v>
      </c>
      <c r="G3446">
        <v>20</v>
      </c>
      <c r="H3446">
        <v>20</v>
      </c>
      <c r="I3446">
        <v>10</v>
      </c>
      <c r="J3446">
        <v>30</v>
      </c>
      <c r="K3446">
        <v>242</v>
      </c>
      <c r="L3446">
        <v>241</v>
      </c>
      <c r="M3446">
        <v>249</v>
      </c>
      <c r="N3446">
        <v>0</v>
      </c>
      <c r="O3446">
        <v>1</v>
      </c>
      <c r="P3446">
        <v>1.701171875</v>
      </c>
      <c r="Q3446">
        <v>2458</v>
      </c>
      <c r="R3446">
        <v>1030000</v>
      </c>
      <c r="S3446">
        <v>1007204</v>
      </c>
      <c r="T3446">
        <v>0.97786796116504804</v>
      </c>
      <c r="U3446">
        <v>1</v>
      </c>
    </row>
    <row r="3447" spans="1:21" x14ac:dyDescent="0.4">
      <c r="A3447">
        <v>3445</v>
      </c>
      <c r="B3447" t="s">
        <v>12076</v>
      </c>
      <c r="C3447" s="1">
        <v>44470</v>
      </c>
      <c r="D3447" t="s">
        <v>5928</v>
      </c>
      <c r="E3447" t="s">
        <v>5929</v>
      </c>
      <c r="F3447">
        <v>20</v>
      </c>
      <c r="G3447">
        <v>20</v>
      </c>
      <c r="H3447">
        <v>50</v>
      </c>
      <c r="I3447">
        <v>20</v>
      </c>
      <c r="J3447">
        <v>10</v>
      </c>
      <c r="K3447">
        <v>114</v>
      </c>
      <c r="L3447">
        <v>204</v>
      </c>
      <c r="M3447">
        <v>232</v>
      </c>
      <c r="N3447">
        <v>2</v>
      </c>
      <c r="O3447">
        <v>1</v>
      </c>
      <c r="P3447">
        <v>13.713650169999999</v>
      </c>
      <c r="Q3447">
        <v>1213</v>
      </c>
      <c r="R3447">
        <v>1030000</v>
      </c>
      <c r="S3447">
        <v>104087</v>
      </c>
      <c r="T3447">
        <v>0.101055339805825</v>
      </c>
      <c r="U3447">
        <v>0</v>
      </c>
    </row>
    <row r="3448" spans="1:21" x14ac:dyDescent="0.4">
      <c r="A3448">
        <v>3446</v>
      </c>
      <c r="B3448" t="s">
        <v>12076</v>
      </c>
      <c r="C3448" s="1">
        <v>44470</v>
      </c>
      <c r="D3448" t="s">
        <v>5930</v>
      </c>
      <c r="E3448" t="s">
        <v>5931</v>
      </c>
      <c r="F3448">
        <v>10</v>
      </c>
      <c r="G3448">
        <v>20</v>
      </c>
      <c r="H3448">
        <v>50</v>
      </c>
      <c r="I3448">
        <v>10</v>
      </c>
      <c r="J3448">
        <v>10</v>
      </c>
      <c r="K3448">
        <v>209</v>
      </c>
      <c r="L3448">
        <v>225</v>
      </c>
      <c r="M3448">
        <v>254</v>
      </c>
      <c r="N3448">
        <v>2</v>
      </c>
      <c r="O3448">
        <v>1</v>
      </c>
      <c r="P3448">
        <v>7.1483289929999998</v>
      </c>
      <c r="Q3448">
        <v>1258</v>
      </c>
      <c r="R3448">
        <v>1030000</v>
      </c>
      <c r="S3448">
        <v>177097</v>
      </c>
      <c r="T3448">
        <v>0.17193883495145601</v>
      </c>
      <c r="U3448">
        <v>0</v>
      </c>
    </row>
    <row r="3449" spans="1:21" x14ac:dyDescent="0.4">
      <c r="A3449">
        <v>3447</v>
      </c>
      <c r="B3449" t="s">
        <v>12076</v>
      </c>
      <c r="C3449" s="1">
        <v>44470</v>
      </c>
      <c r="D3449" t="s">
        <v>5932</v>
      </c>
      <c r="E3449" t="s">
        <v>5933</v>
      </c>
      <c r="F3449">
        <v>40</v>
      </c>
      <c r="G3449">
        <v>10</v>
      </c>
      <c r="H3449">
        <v>10</v>
      </c>
      <c r="I3449">
        <v>10</v>
      </c>
      <c r="J3449">
        <v>40</v>
      </c>
      <c r="K3449">
        <v>240</v>
      </c>
      <c r="L3449">
        <v>233</v>
      </c>
      <c r="M3449">
        <v>232</v>
      </c>
      <c r="N3449">
        <v>0</v>
      </c>
      <c r="O3449">
        <v>1</v>
      </c>
      <c r="P3449">
        <v>17.77365451</v>
      </c>
      <c r="Q3449">
        <v>2459</v>
      </c>
      <c r="R3449">
        <v>1030000</v>
      </c>
      <c r="S3449">
        <v>414085</v>
      </c>
      <c r="T3449">
        <v>0.40202427184466</v>
      </c>
      <c r="U3449">
        <v>1</v>
      </c>
    </row>
    <row r="3450" spans="1:21" x14ac:dyDescent="0.4">
      <c r="A3450">
        <v>3448</v>
      </c>
      <c r="B3450" t="s">
        <v>12076</v>
      </c>
      <c r="C3450" s="1">
        <v>44470</v>
      </c>
      <c r="D3450" t="s">
        <v>5934</v>
      </c>
      <c r="E3450" t="s">
        <v>5935</v>
      </c>
      <c r="F3450">
        <v>20</v>
      </c>
      <c r="G3450">
        <v>20</v>
      </c>
      <c r="H3450">
        <v>20</v>
      </c>
      <c r="I3450">
        <v>20</v>
      </c>
      <c r="J3450">
        <v>30</v>
      </c>
      <c r="K3450">
        <v>50</v>
      </c>
      <c r="L3450">
        <v>51</v>
      </c>
      <c r="M3450">
        <v>53</v>
      </c>
      <c r="N3450">
        <v>1</v>
      </c>
      <c r="O3450">
        <v>2</v>
      </c>
      <c r="P3450">
        <v>0.40364583300000001</v>
      </c>
      <c r="Q3450">
        <v>1225</v>
      </c>
      <c r="R3450">
        <v>1030000</v>
      </c>
      <c r="S3450">
        <v>68052</v>
      </c>
      <c r="T3450">
        <v>6.6069902912621298E-2</v>
      </c>
      <c r="U3450">
        <v>0</v>
      </c>
    </row>
    <row r="3451" spans="1:21" x14ac:dyDescent="0.4">
      <c r="A3451">
        <v>3449</v>
      </c>
      <c r="B3451" t="s">
        <v>12076</v>
      </c>
      <c r="C3451" s="1">
        <v>44470</v>
      </c>
      <c r="D3451" t="s">
        <v>5936</v>
      </c>
      <c r="E3451" t="s">
        <v>5937</v>
      </c>
      <c r="F3451">
        <v>20</v>
      </c>
      <c r="G3451">
        <v>20</v>
      </c>
      <c r="H3451">
        <v>20</v>
      </c>
      <c r="I3451">
        <v>10</v>
      </c>
      <c r="J3451">
        <v>20</v>
      </c>
      <c r="K3451">
        <v>198</v>
      </c>
      <c r="L3451">
        <v>207</v>
      </c>
      <c r="M3451">
        <v>219</v>
      </c>
      <c r="N3451">
        <v>1</v>
      </c>
      <c r="O3451">
        <v>1</v>
      </c>
      <c r="P3451">
        <v>12.86534288</v>
      </c>
      <c r="Q3451">
        <v>1258</v>
      </c>
      <c r="R3451">
        <v>1030000</v>
      </c>
      <c r="S3451">
        <v>507245</v>
      </c>
      <c r="T3451">
        <v>0.49247087378640703</v>
      </c>
      <c r="U3451">
        <v>1</v>
      </c>
    </row>
    <row r="3452" spans="1:21" x14ac:dyDescent="0.4">
      <c r="A3452">
        <v>3450</v>
      </c>
      <c r="B3452" t="s">
        <v>12076</v>
      </c>
      <c r="C3452" s="1">
        <v>44470</v>
      </c>
      <c r="D3452" t="s">
        <v>5938</v>
      </c>
      <c r="E3452" t="s">
        <v>5939</v>
      </c>
      <c r="F3452">
        <v>10</v>
      </c>
      <c r="G3452">
        <v>20</v>
      </c>
      <c r="H3452">
        <v>40</v>
      </c>
      <c r="I3452">
        <v>20</v>
      </c>
      <c r="J3452">
        <v>20</v>
      </c>
      <c r="K3452">
        <v>251</v>
      </c>
      <c r="L3452">
        <v>251</v>
      </c>
      <c r="M3452">
        <v>252</v>
      </c>
      <c r="N3452">
        <v>0</v>
      </c>
      <c r="O3452">
        <v>1</v>
      </c>
      <c r="P3452">
        <v>7.7506510420000003</v>
      </c>
      <c r="Q3452">
        <v>1247</v>
      </c>
      <c r="R3452">
        <v>1030000</v>
      </c>
      <c r="S3452">
        <v>84836</v>
      </c>
      <c r="T3452">
        <v>8.2365048543689298E-2</v>
      </c>
      <c r="U3452">
        <v>0</v>
      </c>
    </row>
    <row r="3453" spans="1:21" x14ac:dyDescent="0.4">
      <c r="A3453">
        <v>3451</v>
      </c>
      <c r="B3453" t="s">
        <v>12076</v>
      </c>
      <c r="C3453" s="1">
        <v>44470</v>
      </c>
      <c r="D3453" t="s">
        <v>5940</v>
      </c>
      <c r="E3453" t="s">
        <v>5941</v>
      </c>
      <c r="F3453">
        <v>10</v>
      </c>
      <c r="G3453">
        <v>20</v>
      </c>
      <c r="H3453">
        <v>30</v>
      </c>
      <c r="I3453">
        <v>10</v>
      </c>
      <c r="J3453">
        <v>10</v>
      </c>
      <c r="K3453">
        <v>208</v>
      </c>
      <c r="L3453">
        <v>225</v>
      </c>
      <c r="M3453">
        <v>243</v>
      </c>
      <c r="N3453">
        <v>2</v>
      </c>
      <c r="O3453">
        <v>1</v>
      </c>
      <c r="P3453">
        <v>8.872070313</v>
      </c>
      <c r="Q3453">
        <v>1258</v>
      </c>
      <c r="R3453">
        <v>1030000</v>
      </c>
      <c r="S3453">
        <v>472590</v>
      </c>
      <c r="T3453">
        <v>0.45882524271844599</v>
      </c>
      <c r="U3453">
        <v>1</v>
      </c>
    </row>
    <row r="3454" spans="1:21" x14ac:dyDescent="0.4">
      <c r="A3454">
        <v>3452</v>
      </c>
      <c r="B3454" t="s">
        <v>12076</v>
      </c>
      <c r="C3454" s="1">
        <v>44440</v>
      </c>
      <c r="D3454" t="s">
        <v>5942</v>
      </c>
      <c r="E3454" t="s">
        <v>5943</v>
      </c>
      <c r="F3454">
        <v>20</v>
      </c>
      <c r="G3454">
        <v>20</v>
      </c>
      <c r="H3454">
        <v>50</v>
      </c>
      <c r="I3454">
        <v>20</v>
      </c>
      <c r="J3454">
        <v>20</v>
      </c>
      <c r="K3454">
        <v>230</v>
      </c>
      <c r="L3454">
        <v>204</v>
      </c>
      <c r="M3454">
        <v>132</v>
      </c>
      <c r="N3454">
        <v>2</v>
      </c>
      <c r="O3454">
        <v>0</v>
      </c>
      <c r="P3454">
        <v>5.8899739579999997</v>
      </c>
      <c r="Q3454">
        <v>1216</v>
      </c>
      <c r="R3454">
        <v>1010000</v>
      </c>
      <c r="S3454">
        <v>158865</v>
      </c>
      <c r="T3454">
        <v>0.15729207920791999</v>
      </c>
      <c r="U3454">
        <v>0</v>
      </c>
    </row>
    <row r="3455" spans="1:21" x14ac:dyDescent="0.4">
      <c r="A3455">
        <v>3453</v>
      </c>
      <c r="B3455" t="s">
        <v>12076</v>
      </c>
      <c r="C3455" s="1">
        <v>44440</v>
      </c>
      <c r="D3455" t="s">
        <v>5944</v>
      </c>
      <c r="E3455" t="s">
        <v>5945</v>
      </c>
      <c r="F3455">
        <v>20</v>
      </c>
      <c r="G3455">
        <v>10</v>
      </c>
      <c r="H3455">
        <v>10</v>
      </c>
      <c r="I3455">
        <v>10</v>
      </c>
      <c r="J3455">
        <v>20</v>
      </c>
      <c r="K3455">
        <v>245</v>
      </c>
      <c r="L3455">
        <v>248</v>
      </c>
      <c r="M3455">
        <v>250</v>
      </c>
      <c r="N3455">
        <v>2</v>
      </c>
      <c r="O3455">
        <v>1</v>
      </c>
      <c r="P3455">
        <v>10.17947049</v>
      </c>
      <c r="Q3455">
        <v>1258</v>
      </c>
      <c r="R3455">
        <v>1010000</v>
      </c>
      <c r="S3455">
        <v>812180</v>
      </c>
      <c r="T3455">
        <v>0.80413861386138596</v>
      </c>
      <c r="U3455">
        <v>1</v>
      </c>
    </row>
    <row r="3456" spans="1:21" x14ac:dyDescent="0.4">
      <c r="A3456">
        <v>3454</v>
      </c>
      <c r="B3456" t="s">
        <v>12076</v>
      </c>
      <c r="C3456" s="1">
        <v>44440</v>
      </c>
      <c r="D3456" t="s">
        <v>5946</v>
      </c>
      <c r="E3456" t="s">
        <v>5947</v>
      </c>
      <c r="F3456">
        <v>10</v>
      </c>
      <c r="G3456">
        <v>20</v>
      </c>
      <c r="H3456">
        <v>50</v>
      </c>
      <c r="I3456">
        <v>20</v>
      </c>
      <c r="J3456">
        <v>20</v>
      </c>
      <c r="K3456">
        <v>108</v>
      </c>
      <c r="L3456">
        <v>74</v>
      </c>
      <c r="M3456">
        <v>53</v>
      </c>
      <c r="N3456">
        <v>2</v>
      </c>
      <c r="O3456">
        <v>2</v>
      </c>
      <c r="P3456">
        <v>9.1529947919999994</v>
      </c>
      <c r="Q3456">
        <v>1732</v>
      </c>
      <c r="R3456">
        <v>1010000</v>
      </c>
      <c r="S3456">
        <v>853036</v>
      </c>
      <c r="T3456">
        <v>0.84459009900990101</v>
      </c>
      <c r="U3456">
        <v>1</v>
      </c>
    </row>
    <row r="3457" spans="1:21" x14ac:dyDescent="0.4">
      <c r="A3457">
        <v>3455</v>
      </c>
      <c r="B3457" t="s">
        <v>12076</v>
      </c>
      <c r="C3457" s="1">
        <v>44440</v>
      </c>
      <c r="D3457" t="s">
        <v>5948</v>
      </c>
      <c r="E3457" t="s">
        <v>5949</v>
      </c>
      <c r="F3457">
        <v>20</v>
      </c>
      <c r="G3457">
        <v>20</v>
      </c>
      <c r="H3457">
        <v>30</v>
      </c>
      <c r="I3457">
        <v>20</v>
      </c>
      <c r="J3457">
        <v>40</v>
      </c>
      <c r="K3457">
        <v>243</v>
      </c>
      <c r="L3457">
        <v>241</v>
      </c>
      <c r="M3457">
        <v>243</v>
      </c>
      <c r="N3457">
        <v>0</v>
      </c>
      <c r="O3457">
        <v>0</v>
      </c>
      <c r="P3457">
        <v>10.29947917</v>
      </c>
      <c r="Q3457">
        <v>1249</v>
      </c>
      <c r="R3457">
        <v>1010000</v>
      </c>
      <c r="S3457">
        <v>788130</v>
      </c>
      <c r="T3457">
        <v>0.78032673267326702</v>
      </c>
      <c r="U3457">
        <v>1</v>
      </c>
    </row>
    <row r="3458" spans="1:21" x14ac:dyDescent="0.4">
      <c r="A3458">
        <v>3456</v>
      </c>
      <c r="B3458" t="s">
        <v>12076</v>
      </c>
      <c r="C3458" s="1">
        <v>44440</v>
      </c>
      <c r="D3458" t="s">
        <v>5950</v>
      </c>
      <c r="E3458" t="s">
        <v>5951</v>
      </c>
      <c r="F3458">
        <v>20</v>
      </c>
      <c r="G3458">
        <v>20</v>
      </c>
      <c r="H3458">
        <v>30</v>
      </c>
      <c r="I3458">
        <v>20</v>
      </c>
      <c r="J3458">
        <v>30</v>
      </c>
      <c r="K3458">
        <v>52</v>
      </c>
      <c r="L3458">
        <v>45</v>
      </c>
      <c r="M3458">
        <v>48</v>
      </c>
      <c r="N3458">
        <v>2</v>
      </c>
      <c r="O3458">
        <v>1</v>
      </c>
      <c r="P3458">
        <v>8.5901692710000006</v>
      </c>
      <c r="Q3458">
        <v>943</v>
      </c>
      <c r="R3458">
        <v>1010000</v>
      </c>
      <c r="S3458">
        <v>69315</v>
      </c>
      <c r="T3458">
        <v>6.8628712871287106E-2</v>
      </c>
      <c r="U3458">
        <v>0</v>
      </c>
    </row>
    <row r="3459" spans="1:21" x14ac:dyDescent="0.4">
      <c r="A3459">
        <v>3457</v>
      </c>
      <c r="B3459" t="s">
        <v>12076</v>
      </c>
      <c r="C3459" s="1">
        <v>44440</v>
      </c>
      <c r="D3459" t="s">
        <v>5952</v>
      </c>
      <c r="E3459" t="s">
        <v>5953</v>
      </c>
      <c r="F3459">
        <v>20</v>
      </c>
      <c r="G3459">
        <v>20</v>
      </c>
      <c r="H3459">
        <v>10</v>
      </c>
      <c r="I3459">
        <v>10</v>
      </c>
      <c r="J3459">
        <v>20</v>
      </c>
      <c r="K3459">
        <v>237</v>
      </c>
      <c r="L3459">
        <v>229</v>
      </c>
      <c r="M3459">
        <v>239</v>
      </c>
      <c r="N3459">
        <v>1</v>
      </c>
      <c r="O3459">
        <v>2</v>
      </c>
      <c r="P3459">
        <v>7.653320313</v>
      </c>
      <c r="Q3459">
        <v>1205</v>
      </c>
      <c r="R3459">
        <v>1010000</v>
      </c>
      <c r="S3459">
        <v>915093</v>
      </c>
      <c r="T3459">
        <v>0.90603267326732595</v>
      </c>
      <c r="U3459">
        <v>1</v>
      </c>
    </row>
    <row r="3460" spans="1:21" x14ac:dyDescent="0.4">
      <c r="A3460">
        <v>3458</v>
      </c>
      <c r="B3460" t="s">
        <v>12076</v>
      </c>
      <c r="C3460" s="1">
        <v>44440</v>
      </c>
      <c r="D3460" t="s">
        <v>5954</v>
      </c>
      <c r="E3460" t="s">
        <v>5955</v>
      </c>
      <c r="F3460">
        <v>10</v>
      </c>
      <c r="G3460">
        <v>10</v>
      </c>
      <c r="H3460">
        <v>50</v>
      </c>
      <c r="I3460">
        <v>20</v>
      </c>
      <c r="J3460">
        <v>10</v>
      </c>
      <c r="K3460">
        <v>100</v>
      </c>
      <c r="L3460">
        <v>77</v>
      </c>
      <c r="M3460">
        <v>83</v>
      </c>
      <c r="N3460">
        <v>1</v>
      </c>
      <c r="O3460">
        <v>2</v>
      </c>
      <c r="P3460">
        <v>5.4294704859999996</v>
      </c>
      <c r="Q3460">
        <v>1138</v>
      </c>
      <c r="R3460">
        <v>1010000</v>
      </c>
      <c r="S3460">
        <v>124581</v>
      </c>
      <c r="T3460">
        <v>0.123347524752475</v>
      </c>
      <c r="U3460">
        <v>0</v>
      </c>
    </row>
    <row r="3461" spans="1:21" x14ac:dyDescent="0.4">
      <c r="A3461">
        <v>3459</v>
      </c>
      <c r="B3461" t="s">
        <v>12076</v>
      </c>
      <c r="C3461" s="1">
        <v>44440</v>
      </c>
      <c r="D3461" t="s">
        <v>5956</v>
      </c>
      <c r="E3461" t="s">
        <v>5957</v>
      </c>
      <c r="F3461">
        <v>10</v>
      </c>
      <c r="G3461">
        <v>20</v>
      </c>
      <c r="H3461">
        <v>10</v>
      </c>
      <c r="I3461">
        <v>10</v>
      </c>
      <c r="J3461">
        <v>10</v>
      </c>
      <c r="K3461">
        <v>232</v>
      </c>
      <c r="L3461">
        <v>244</v>
      </c>
      <c r="M3461">
        <v>249</v>
      </c>
      <c r="N3461">
        <v>0</v>
      </c>
      <c r="O3461">
        <v>2</v>
      </c>
      <c r="P3461">
        <v>11.065755210000001</v>
      </c>
      <c r="Q3461">
        <v>1135</v>
      </c>
      <c r="R3461">
        <v>1010000</v>
      </c>
      <c r="S3461">
        <v>118075</v>
      </c>
      <c r="T3461">
        <v>0.116905940594059</v>
      </c>
      <c r="U3461">
        <v>0</v>
      </c>
    </row>
    <row r="3462" spans="1:21" x14ac:dyDescent="0.4">
      <c r="A3462">
        <v>3460</v>
      </c>
      <c r="B3462" t="s">
        <v>12076</v>
      </c>
      <c r="C3462" s="1">
        <v>44440</v>
      </c>
      <c r="D3462" t="s">
        <v>5958</v>
      </c>
      <c r="E3462" t="s">
        <v>5959</v>
      </c>
      <c r="F3462">
        <v>10</v>
      </c>
      <c r="G3462">
        <v>10</v>
      </c>
      <c r="H3462">
        <v>20</v>
      </c>
      <c r="I3462">
        <v>20</v>
      </c>
      <c r="J3462">
        <v>20</v>
      </c>
      <c r="K3462">
        <v>154</v>
      </c>
      <c r="L3462">
        <v>154</v>
      </c>
      <c r="M3462">
        <v>182</v>
      </c>
      <c r="N3462">
        <v>1</v>
      </c>
      <c r="O3462">
        <v>0</v>
      </c>
      <c r="P3462">
        <v>10.86111111</v>
      </c>
      <c r="Q3462">
        <v>959</v>
      </c>
      <c r="R3462">
        <v>1010000</v>
      </c>
      <c r="S3462">
        <v>106015</v>
      </c>
      <c r="T3462">
        <v>0.104965346534653</v>
      </c>
      <c r="U3462">
        <v>0</v>
      </c>
    </row>
    <row r="3463" spans="1:21" x14ac:dyDescent="0.4">
      <c r="A3463">
        <v>3461</v>
      </c>
      <c r="B3463" t="s">
        <v>12076</v>
      </c>
      <c r="C3463" s="1">
        <v>44440</v>
      </c>
      <c r="D3463" t="s">
        <v>5960</v>
      </c>
      <c r="F3463">
        <v>10</v>
      </c>
      <c r="G3463">
        <v>10</v>
      </c>
      <c r="H3463">
        <v>10</v>
      </c>
      <c r="I3463">
        <v>10</v>
      </c>
      <c r="J3463">
        <v>10</v>
      </c>
      <c r="K3463">
        <v>247</v>
      </c>
      <c r="L3463">
        <v>242</v>
      </c>
      <c r="M3463">
        <v>242</v>
      </c>
      <c r="N3463">
        <v>0</v>
      </c>
      <c r="O3463">
        <v>1</v>
      </c>
      <c r="P3463">
        <v>0</v>
      </c>
      <c r="Q3463">
        <v>2313</v>
      </c>
      <c r="R3463">
        <v>1010000</v>
      </c>
      <c r="S3463">
        <v>74250</v>
      </c>
      <c r="T3463">
        <v>7.3514851485148497E-2</v>
      </c>
      <c r="U3463">
        <v>0</v>
      </c>
    </row>
    <row r="3464" spans="1:21" x14ac:dyDescent="0.4">
      <c r="A3464">
        <v>3462</v>
      </c>
      <c r="B3464" t="s">
        <v>12076</v>
      </c>
      <c r="C3464" s="1">
        <v>44409</v>
      </c>
      <c r="D3464" t="s">
        <v>5961</v>
      </c>
      <c r="E3464" t="s">
        <v>5962</v>
      </c>
      <c r="F3464">
        <v>20</v>
      </c>
      <c r="G3464">
        <v>20</v>
      </c>
      <c r="H3464">
        <v>50</v>
      </c>
      <c r="I3464">
        <v>20</v>
      </c>
      <c r="J3464">
        <v>20</v>
      </c>
      <c r="K3464">
        <v>17</v>
      </c>
      <c r="L3464">
        <v>22</v>
      </c>
      <c r="M3464">
        <v>14</v>
      </c>
      <c r="N3464">
        <v>2</v>
      </c>
      <c r="O3464">
        <v>1</v>
      </c>
      <c r="P3464">
        <v>8.5677083330000006</v>
      </c>
      <c r="Q3464">
        <v>936</v>
      </c>
      <c r="R3464">
        <v>995000</v>
      </c>
      <c r="S3464">
        <v>141114</v>
      </c>
      <c r="T3464">
        <v>0.14182311557788899</v>
      </c>
      <c r="U3464">
        <v>0</v>
      </c>
    </row>
    <row r="3465" spans="1:21" x14ac:dyDescent="0.4">
      <c r="A3465">
        <v>3463</v>
      </c>
      <c r="B3465" t="s">
        <v>12076</v>
      </c>
      <c r="C3465" s="1">
        <v>44409</v>
      </c>
      <c r="D3465" t="s">
        <v>5963</v>
      </c>
      <c r="F3465">
        <v>20</v>
      </c>
      <c r="G3465">
        <v>10</v>
      </c>
      <c r="H3465">
        <v>10</v>
      </c>
      <c r="I3465">
        <v>20</v>
      </c>
      <c r="J3465">
        <v>30</v>
      </c>
      <c r="K3465">
        <v>220</v>
      </c>
      <c r="L3465">
        <v>188</v>
      </c>
      <c r="M3465">
        <v>202</v>
      </c>
      <c r="N3465">
        <v>1</v>
      </c>
      <c r="O3465">
        <v>0</v>
      </c>
      <c r="P3465">
        <v>0</v>
      </c>
      <c r="Q3465">
        <v>403</v>
      </c>
      <c r="R3465">
        <v>995000</v>
      </c>
      <c r="S3465">
        <v>447294</v>
      </c>
      <c r="T3465">
        <v>0.44954170854271303</v>
      </c>
      <c r="U3465">
        <v>1</v>
      </c>
    </row>
    <row r="3466" spans="1:21" x14ac:dyDescent="0.4">
      <c r="A3466">
        <v>3464</v>
      </c>
      <c r="B3466" t="s">
        <v>12076</v>
      </c>
      <c r="C3466" s="1">
        <v>44409</v>
      </c>
      <c r="D3466" t="s">
        <v>5964</v>
      </c>
      <c r="E3466" t="s">
        <v>5965</v>
      </c>
      <c r="F3466">
        <v>10</v>
      </c>
      <c r="G3466">
        <v>20</v>
      </c>
      <c r="H3466">
        <v>20</v>
      </c>
      <c r="I3466">
        <v>20</v>
      </c>
      <c r="J3466">
        <v>10</v>
      </c>
      <c r="K3466">
        <v>234</v>
      </c>
      <c r="L3466">
        <v>238</v>
      </c>
      <c r="M3466">
        <v>248</v>
      </c>
      <c r="N3466">
        <v>1</v>
      </c>
      <c r="O3466">
        <v>0</v>
      </c>
      <c r="P3466">
        <v>0.357421875</v>
      </c>
      <c r="Q3466">
        <v>929</v>
      </c>
      <c r="R3466">
        <v>995000</v>
      </c>
      <c r="S3466">
        <v>234389</v>
      </c>
      <c r="T3466">
        <v>0.235566834170854</v>
      </c>
      <c r="U3466">
        <v>0</v>
      </c>
    </row>
    <row r="3467" spans="1:21" x14ac:dyDescent="0.4">
      <c r="A3467">
        <v>3465</v>
      </c>
      <c r="B3467" t="s">
        <v>12076</v>
      </c>
      <c r="C3467" s="1">
        <v>44409</v>
      </c>
      <c r="D3467" t="s">
        <v>5966</v>
      </c>
      <c r="E3467" t="s">
        <v>5967</v>
      </c>
      <c r="F3467">
        <v>10</v>
      </c>
      <c r="G3467">
        <v>20</v>
      </c>
      <c r="H3467">
        <v>40</v>
      </c>
      <c r="I3467">
        <v>10</v>
      </c>
      <c r="J3467">
        <v>10</v>
      </c>
      <c r="K3467">
        <v>54</v>
      </c>
      <c r="L3467">
        <v>51</v>
      </c>
      <c r="M3467">
        <v>48</v>
      </c>
      <c r="N3467">
        <v>2</v>
      </c>
      <c r="O3467">
        <v>1</v>
      </c>
      <c r="P3467">
        <v>7.8253038190000002</v>
      </c>
      <c r="Q3467">
        <v>959</v>
      </c>
      <c r="R3467">
        <v>995000</v>
      </c>
      <c r="S3467">
        <v>693213</v>
      </c>
      <c r="T3467">
        <v>0.69669648241205995</v>
      </c>
      <c r="U3467">
        <v>1</v>
      </c>
    </row>
    <row r="3468" spans="1:21" x14ac:dyDescent="0.4">
      <c r="A3468">
        <v>3466</v>
      </c>
      <c r="B3468" t="s">
        <v>12076</v>
      </c>
      <c r="C3468" s="1">
        <v>44409</v>
      </c>
      <c r="D3468" t="s">
        <v>5968</v>
      </c>
      <c r="E3468" t="s">
        <v>5969</v>
      </c>
      <c r="F3468">
        <v>20</v>
      </c>
      <c r="G3468">
        <v>20</v>
      </c>
      <c r="H3468">
        <v>50</v>
      </c>
      <c r="I3468">
        <v>20</v>
      </c>
      <c r="J3468">
        <v>20</v>
      </c>
      <c r="K3468">
        <v>47</v>
      </c>
      <c r="L3468">
        <v>46</v>
      </c>
      <c r="M3468">
        <v>50</v>
      </c>
      <c r="N3468">
        <v>0</v>
      </c>
      <c r="O3468">
        <v>1</v>
      </c>
      <c r="P3468">
        <v>5.7847222220000001</v>
      </c>
      <c r="Q3468">
        <v>1199</v>
      </c>
      <c r="R3468">
        <v>995000</v>
      </c>
      <c r="S3468">
        <v>471844</v>
      </c>
      <c r="T3468">
        <v>0.47421507537688401</v>
      </c>
      <c r="U3468">
        <v>1</v>
      </c>
    </row>
    <row r="3469" spans="1:21" x14ac:dyDescent="0.4">
      <c r="A3469">
        <v>3467</v>
      </c>
      <c r="B3469" t="s">
        <v>12076</v>
      </c>
      <c r="C3469" s="1">
        <v>44409</v>
      </c>
      <c r="D3469" t="s">
        <v>5970</v>
      </c>
      <c r="E3469" t="s">
        <v>5971</v>
      </c>
      <c r="F3469">
        <v>30</v>
      </c>
      <c r="G3469">
        <v>20</v>
      </c>
      <c r="H3469">
        <v>40</v>
      </c>
      <c r="I3469">
        <v>20</v>
      </c>
      <c r="J3469">
        <v>30</v>
      </c>
      <c r="K3469">
        <v>24</v>
      </c>
      <c r="L3469">
        <v>19</v>
      </c>
      <c r="M3469">
        <v>23</v>
      </c>
      <c r="N3469">
        <v>2</v>
      </c>
      <c r="O3469">
        <v>1</v>
      </c>
      <c r="P3469">
        <v>7.1484375</v>
      </c>
      <c r="Q3469">
        <v>955</v>
      </c>
      <c r="R3469">
        <v>995000</v>
      </c>
      <c r="S3469">
        <v>188475</v>
      </c>
      <c r="T3469">
        <v>0.18942211055276301</v>
      </c>
      <c r="U3469">
        <v>0</v>
      </c>
    </row>
    <row r="3470" spans="1:21" x14ac:dyDescent="0.4">
      <c r="A3470">
        <v>3468</v>
      </c>
      <c r="B3470" t="s">
        <v>12076</v>
      </c>
      <c r="C3470" s="1">
        <v>44409</v>
      </c>
      <c r="D3470" t="s">
        <v>5972</v>
      </c>
      <c r="E3470" t="s">
        <v>5973</v>
      </c>
      <c r="F3470">
        <v>10</v>
      </c>
      <c r="G3470">
        <v>20</v>
      </c>
      <c r="H3470">
        <v>40</v>
      </c>
      <c r="I3470">
        <v>10</v>
      </c>
      <c r="J3470">
        <v>20</v>
      </c>
      <c r="K3470">
        <v>52</v>
      </c>
      <c r="L3470">
        <v>48</v>
      </c>
      <c r="M3470">
        <v>51</v>
      </c>
      <c r="N3470">
        <v>2</v>
      </c>
      <c r="O3470">
        <v>1</v>
      </c>
      <c r="P3470">
        <v>6.8013237850000001</v>
      </c>
      <c r="Q3470">
        <v>1213</v>
      </c>
      <c r="R3470">
        <v>995000</v>
      </c>
      <c r="S3470">
        <v>177154</v>
      </c>
      <c r="T3470">
        <v>0.17804422110552701</v>
      </c>
      <c r="U3470">
        <v>0</v>
      </c>
    </row>
    <row r="3471" spans="1:21" x14ac:dyDescent="0.4">
      <c r="A3471">
        <v>3469</v>
      </c>
      <c r="B3471" t="s">
        <v>12076</v>
      </c>
      <c r="C3471" s="1">
        <v>44409</v>
      </c>
      <c r="D3471" t="s">
        <v>5974</v>
      </c>
      <c r="E3471" t="s">
        <v>5975</v>
      </c>
      <c r="F3471">
        <v>30</v>
      </c>
      <c r="G3471">
        <v>10</v>
      </c>
      <c r="H3471">
        <v>20</v>
      </c>
      <c r="I3471">
        <v>20</v>
      </c>
      <c r="J3471">
        <v>30</v>
      </c>
      <c r="K3471">
        <v>83</v>
      </c>
      <c r="L3471">
        <v>88</v>
      </c>
      <c r="M3471">
        <v>94</v>
      </c>
      <c r="N3471">
        <v>1</v>
      </c>
      <c r="O3471">
        <v>1</v>
      </c>
      <c r="P3471">
        <v>4.9792751739999996</v>
      </c>
      <c r="Q3471">
        <v>986</v>
      </c>
      <c r="R3471">
        <v>995000</v>
      </c>
      <c r="S3471">
        <v>123747</v>
      </c>
      <c r="T3471">
        <v>0.124368844221105</v>
      </c>
      <c r="U3471">
        <v>0</v>
      </c>
    </row>
    <row r="3472" spans="1:21" x14ac:dyDescent="0.4">
      <c r="A3472">
        <v>3470</v>
      </c>
      <c r="B3472" t="s">
        <v>12076</v>
      </c>
      <c r="C3472" s="1">
        <v>44409</v>
      </c>
      <c r="D3472" t="s">
        <v>5976</v>
      </c>
      <c r="E3472" t="s">
        <v>5977</v>
      </c>
      <c r="F3472">
        <v>20</v>
      </c>
      <c r="G3472">
        <v>10</v>
      </c>
      <c r="H3472">
        <v>40</v>
      </c>
      <c r="I3472">
        <v>20</v>
      </c>
      <c r="J3472">
        <v>30</v>
      </c>
      <c r="K3472">
        <v>57</v>
      </c>
      <c r="L3472">
        <v>50</v>
      </c>
      <c r="M3472">
        <v>45</v>
      </c>
      <c r="N3472">
        <v>0</v>
      </c>
      <c r="O3472">
        <v>1</v>
      </c>
      <c r="P3472">
        <v>9.7575954859999996</v>
      </c>
      <c r="Q3472">
        <v>916</v>
      </c>
      <c r="R3472">
        <v>995000</v>
      </c>
      <c r="S3472">
        <v>378933</v>
      </c>
      <c r="T3472">
        <v>0.38083718592964799</v>
      </c>
      <c r="U3472">
        <v>0</v>
      </c>
    </row>
    <row r="3473" spans="1:21" x14ac:dyDescent="0.4">
      <c r="A3473">
        <v>3471</v>
      </c>
      <c r="B3473" t="s">
        <v>12076</v>
      </c>
      <c r="C3473" s="1">
        <v>44378</v>
      </c>
      <c r="D3473" t="s">
        <v>5978</v>
      </c>
      <c r="E3473" t="s">
        <v>5979</v>
      </c>
      <c r="F3473">
        <v>20</v>
      </c>
      <c r="G3473">
        <v>10</v>
      </c>
      <c r="H3473">
        <v>20</v>
      </c>
      <c r="I3473">
        <v>10</v>
      </c>
      <c r="J3473">
        <v>20</v>
      </c>
      <c r="K3473">
        <v>235</v>
      </c>
      <c r="L3473">
        <v>238</v>
      </c>
      <c r="M3473">
        <v>242</v>
      </c>
      <c r="N3473">
        <v>0</v>
      </c>
      <c r="O3473">
        <v>1</v>
      </c>
      <c r="P3473">
        <v>12.382161460000001</v>
      </c>
      <c r="Q3473">
        <v>2596</v>
      </c>
      <c r="R3473">
        <v>983000</v>
      </c>
      <c r="S3473">
        <v>4363705</v>
      </c>
      <c r="T3473">
        <v>4.4391709053916504</v>
      </c>
      <c r="U3473">
        <v>3</v>
      </c>
    </row>
    <row r="3474" spans="1:21" x14ac:dyDescent="0.4">
      <c r="A3474">
        <v>3472</v>
      </c>
      <c r="B3474" t="s">
        <v>12076</v>
      </c>
      <c r="C3474" s="1">
        <v>44378</v>
      </c>
      <c r="D3474" t="s">
        <v>5980</v>
      </c>
      <c r="E3474" t="s">
        <v>5981</v>
      </c>
      <c r="F3474">
        <v>20</v>
      </c>
      <c r="G3474">
        <v>10</v>
      </c>
      <c r="H3474">
        <v>20</v>
      </c>
      <c r="I3474">
        <v>20</v>
      </c>
      <c r="J3474">
        <v>10</v>
      </c>
      <c r="K3474">
        <v>88</v>
      </c>
      <c r="L3474">
        <v>128</v>
      </c>
      <c r="M3474">
        <v>159</v>
      </c>
      <c r="N3474">
        <v>0</v>
      </c>
      <c r="O3474">
        <v>1</v>
      </c>
      <c r="P3474">
        <v>6.1818576390000004</v>
      </c>
      <c r="Q3474">
        <v>899</v>
      </c>
      <c r="R3474">
        <v>983000</v>
      </c>
      <c r="S3474">
        <v>167077</v>
      </c>
      <c r="T3474">
        <v>0.16996642929806699</v>
      </c>
      <c r="U3474">
        <v>0</v>
      </c>
    </row>
    <row r="3475" spans="1:21" x14ac:dyDescent="0.4">
      <c r="A3475">
        <v>3473</v>
      </c>
      <c r="B3475" t="s">
        <v>12076</v>
      </c>
      <c r="C3475" s="1">
        <v>44378</v>
      </c>
      <c r="D3475" t="s">
        <v>5982</v>
      </c>
      <c r="E3475" t="s">
        <v>5983</v>
      </c>
      <c r="F3475">
        <v>30</v>
      </c>
      <c r="G3475">
        <v>20</v>
      </c>
      <c r="H3475">
        <v>50</v>
      </c>
      <c r="I3475">
        <v>20</v>
      </c>
      <c r="J3475">
        <v>40</v>
      </c>
      <c r="K3475">
        <v>238</v>
      </c>
      <c r="L3475">
        <v>233</v>
      </c>
      <c r="M3475">
        <v>242</v>
      </c>
      <c r="N3475">
        <v>2</v>
      </c>
      <c r="O3475">
        <v>1</v>
      </c>
      <c r="P3475">
        <v>4.303710938</v>
      </c>
      <c r="Q3475">
        <v>1201</v>
      </c>
      <c r="R3475">
        <v>983000</v>
      </c>
      <c r="S3475">
        <v>212112</v>
      </c>
      <c r="T3475">
        <v>0.215780264496439</v>
      </c>
      <c r="U3475">
        <v>0</v>
      </c>
    </row>
    <row r="3476" spans="1:21" x14ac:dyDescent="0.4">
      <c r="A3476">
        <v>3474</v>
      </c>
      <c r="B3476" t="s">
        <v>12076</v>
      </c>
      <c r="C3476" s="1">
        <v>44378</v>
      </c>
      <c r="D3476" t="s">
        <v>5984</v>
      </c>
      <c r="E3476" t="s">
        <v>5985</v>
      </c>
      <c r="F3476">
        <v>20</v>
      </c>
      <c r="G3476">
        <v>20</v>
      </c>
      <c r="H3476">
        <v>40</v>
      </c>
      <c r="I3476">
        <v>20</v>
      </c>
      <c r="J3476">
        <v>20</v>
      </c>
      <c r="K3476">
        <v>236</v>
      </c>
      <c r="L3476">
        <v>239</v>
      </c>
      <c r="M3476">
        <v>246</v>
      </c>
      <c r="N3476">
        <v>2</v>
      </c>
      <c r="O3476">
        <v>1</v>
      </c>
      <c r="P3476">
        <v>11.625434029999999</v>
      </c>
      <c r="Q3476">
        <v>1188</v>
      </c>
      <c r="R3476">
        <v>983000</v>
      </c>
      <c r="S3476">
        <v>510906</v>
      </c>
      <c r="T3476">
        <v>0.51974160732451602</v>
      </c>
      <c r="U3476">
        <v>1</v>
      </c>
    </row>
    <row r="3477" spans="1:21" x14ac:dyDescent="0.4">
      <c r="A3477">
        <v>3475</v>
      </c>
      <c r="B3477" t="s">
        <v>12076</v>
      </c>
      <c r="C3477" s="1">
        <v>44378</v>
      </c>
      <c r="D3477" t="s">
        <v>5986</v>
      </c>
      <c r="E3477" t="s">
        <v>5987</v>
      </c>
      <c r="F3477">
        <v>10</v>
      </c>
      <c r="G3477">
        <v>10</v>
      </c>
      <c r="H3477">
        <v>50</v>
      </c>
      <c r="I3477">
        <v>20</v>
      </c>
      <c r="J3477">
        <v>10</v>
      </c>
      <c r="K3477">
        <v>16</v>
      </c>
      <c r="L3477">
        <v>17</v>
      </c>
      <c r="M3477">
        <v>25</v>
      </c>
      <c r="N3477">
        <v>2</v>
      </c>
      <c r="O3477">
        <v>1</v>
      </c>
      <c r="P3477">
        <v>11.068684899999999</v>
      </c>
      <c r="Q3477">
        <v>912</v>
      </c>
      <c r="R3477">
        <v>983000</v>
      </c>
      <c r="S3477">
        <v>250726</v>
      </c>
      <c r="T3477">
        <v>0.25506205493387502</v>
      </c>
      <c r="U3477">
        <v>0</v>
      </c>
    </row>
    <row r="3478" spans="1:21" x14ac:dyDescent="0.4">
      <c r="A3478">
        <v>3476</v>
      </c>
      <c r="B3478" t="s">
        <v>12076</v>
      </c>
      <c r="C3478" s="1">
        <v>44378</v>
      </c>
      <c r="D3478" t="s">
        <v>5988</v>
      </c>
      <c r="E3478" t="s">
        <v>5989</v>
      </c>
      <c r="F3478">
        <v>10</v>
      </c>
      <c r="G3478">
        <v>10</v>
      </c>
      <c r="H3478">
        <v>20</v>
      </c>
      <c r="I3478">
        <v>10</v>
      </c>
      <c r="J3478">
        <v>20</v>
      </c>
      <c r="K3478">
        <v>241</v>
      </c>
      <c r="L3478">
        <v>229</v>
      </c>
      <c r="M3478">
        <v>199</v>
      </c>
      <c r="N3478">
        <v>0</v>
      </c>
      <c r="O3478">
        <v>1</v>
      </c>
      <c r="P3478">
        <v>4.7764756940000002</v>
      </c>
      <c r="Q3478">
        <v>958</v>
      </c>
      <c r="R3478">
        <v>983000</v>
      </c>
      <c r="S3478">
        <v>372676</v>
      </c>
      <c r="T3478">
        <v>0.37912105798575702</v>
      </c>
      <c r="U3478">
        <v>0</v>
      </c>
    </row>
    <row r="3479" spans="1:21" x14ac:dyDescent="0.4">
      <c r="A3479">
        <v>3477</v>
      </c>
      <c r="B3479" t="s">
        <v>12076</v>
      </c>
      <c r="C3479" s="1">
        <v>44378</v>
      </c>
      <c r="D3479" t="s">
        <v>5990</v>
      </c>
      <c r="E3479" t="s">
        <v>5991</v>
      </c>
      <c r="F3479">
        <v>10</v>
      </c>
      <c r="G3479">
        <v>20</v>
      </c>
      <c r="H3479">
        <v>20</v>
      </c>
      <c r="I3479">
        <v>10</v>
      </c>
      <c r="J3479">
        <v>30</v>
      </c>
      <c r="K3479">
        <v>239</v>
      </c>
      <c r="L3479">
        <v>239</v>
      </c>
      <c r="M3479">
        <v>238</v>
      </c>
      <c r="N3479">
        <v>0</v>
      </c>
      <c r="O3479">
        <v>1</v>
      </c>
      <c r="P3479">
        <v>6.6551649309999998</v>
      </c>
      <c r="Q3479">
        <v>3315</v>
      </c>
      <c r="R3479">
        <v>983000</v>
      </c>
      <c r="S3479">
        <v>36303</v>
      </c>
      <c r="T3479">
        <v>3.6930824008138297E-2</v>
      </c>
      <c r="U3479">
        <v>0</v>
      </c>
    </row>
    <row r="3480" spans="1:21" x14ac:dyDescent="0.4">
      <c r="A3480">
        <v>3478</v>
      </c>
      <c r="B3480" t="s">
        <v>12076</v>
      </c>
      <c r="C3480" s="1">
        <v>44378</v>
      </c>
      <c r="D3480" t="s">
        <v>5992</v>
      </c>
      <c r="E3480" t="s">
        <v>5993</v>
      </c>
      <c r="F3480">
        <v>20</v>
      </c>
      <c r="G3480">
        <v>10</v>
      </c>
      <c r="H3480">
        <v>20</v>
      </c>
      <c r="I3480">
        <v>10</v>
      </c>
      <c r="J3480">
        <v>10</v>
      </c>
      <c r="K3480">
        <v>86</v>
      </c>
      <c r="L3480">
        <v>85</v>
      </c>
      <c r="M3480">
        <v>84</v>
      </c>
      <c r="N3480">
        <v>1</v>
      </c>
      <c r="O3480">
        <v>0</v>
      </c>
      <c r="P3480">
        <v>9.3435329859999996</v>
      </c>
      <c r="Q3480">
        <v>959</v>
      </c>
      <c r="R3480">
        <v>983000</v>
      </c>
      <c r="S3480">
        <v>149486</v>
      </c>
      <c r="T3480">
        <v>0.15207121057985701</v>
      </c>
      <c r="U3480">
        <v>0</v>
      </c>
    </row>
    <row r="3481" spans="1:21" x14ac:dyDescent="0.4">
      <c r="A3481">
        <v>3479</v>
      </c>
      <c r="B3481" t="s">
        <v>12076</v>
      </c>
      <c r="C3481" s="1">
        <v>44348</v>
      </c>
      <c r="D3481" t="s">
        <v>5994</v>
      </c>
      <c r="E3481" t="s">
        <v>5995</v>
      </c>
      <c r="F3481">
        <v>20</v>
      </c>
      <c r="G3481">
        <v>10</v>
      </c>
      <c r="H3481">
        <v>20</v>
      </c>
      <c r="I3481">
        <v>20</v>
      </c>
      <c r="J3481">
        <v>10</v>
      </c>
      <c r="K3481">
        <v>241</v>
      </c>
      <c r="L3481">
        <v>239</v>
      </c>
      <c r="M3481">
        <v>243</v>
      </c>
      <c r="N3481">
        <v>0</v>
      </c>
      <c r="O3481">
        <v>2</v>
      </c>
      <c r="P3481">
        <v>9.9058159719999992</v>
      </c>
      <c r="Q3481">
        <v>1008</v>
      </c>
      <c r="R3481">
        <v>973000</v>
      </c>
      <c r="S3481">
        <v>2961489</v>
      </c>
      <c r="T3481">
        <v>3.0436680369989699</v>
      </c>
      <c r="U3481">
        <v>2</v>
      </c>
    </row>
    <row r="3482" spans="1:21" x14ac:dyDescent="0.4">
      <c r="A3482">
        <v>3480</v>
      </c>
      <c r="B3482" t="s">
        <v>12076</v>
      </c>
      <c r="C3482" s="1">
        <v>44348</v>
      </c>
      <c r="D3482" t="s">
        <v>5996</v>
      </c>
      <c r="E3482" t="s">
        <v>5997</v>
      </c>
      <c r="F3482">
        <v>20</v>
      </c>
      <c r="G3482">
        <v>20</v>
      </c>
      <c r="H3482">
        <v>30</v>
      </c>
      <c r="I3482">
        <v>20</v>
      </c>
      <c r="J3482">
        <v>40</v>
      </c>
      <c r="K3482">
        <v>114</v>
      </c>
      <c r="L3482">
        <v>161</v>
      </c>
      <c r="M3482">
        <v>176</v>
      </c>
      <c r="N3482">
        <v>1</v>
      </c>
      <c r="O3482">
        <v>1</v>
      </c>
      <c r="P3482">
        <v>4.4704861109999996</v>
      </c>
      <c r="Q3482">
        <v>944</v>
      </c>
      <c r="R3482">
        <v>973000</v>
      </c>
      <c r="S3482">
        <v>183006</v>
      </c>
      <c r="T3482">
        <v>0.18808427543679301</v>
      </c>
      <c r="U3482">
        <v>0</v>
      </c>
    </row>
    <row r="3483" spans="1:21" x14ac:dyDescent="0.4">
      <c r="A3483">
        <v>3481</v>
      </c>
      <c r="B3483" t="s">
        <v>12076</v>
      </c>
      <c r="C3483" s="1">
        <v>44348</v>
      </c>
      <c r="D3483" t="s">
        <v>5998</v>
      </c>
      <c r="E3483" t="s">
        <v>5999</v>
      </c>
      <c r="F3483">
        <v>10</v>
      </c>
      <c r="G3483">
        <v>20</v>
      </c>
      <c r="H3483">
        <v>20</v>
      </c>
      <c r="I3483">
        <v>20</v>
      </c>
      <c r="J3483">
        <v>10</v>
      </c>
      <c r="K3483">
        <v>238</v>
      </c>
      <c r="L3483">
        <v>239</v>
      </c>
      <c r="M3483">
        <v>243</v>
      </c>
      <c r="N3483">
        <v>2</v>
      </c>
      <c r="O3483">
        <v>1</v>
      </c>
      <c r="P3483">
        <v>13.13780382</v>
      </c>
      <c r="Q3483">
        <v>1052</v>
      </c>
      <c r="R3483">
        <v>973000</v>
      </c>
      <c r="S3483">
        <v>89216</v>
      </c>
      <c r="T3483">
        <v>9.1691675231243497E-2</v>
      </c>
      <c r="U3483">
        <v>0</v>
      </c>
    </row>
    <row r="3484" spans="1:21" x14ac:dyDescent="0.4">
      <c r="A3484">
        <v>3482</v>
      </c>
      <c r="B3484" t="s">
        <v>12076</v>
      </c>
      <c r="C3484" s="1">
        <v>44348</v>
      </c>
      <c r="D3484" t="s">
        <v>6000</v>
      </c>
      <c r="E3484" t="s">
        <v>6001</v>
      </c>
      <c r="F3484">
        <v>10</v>
      </c>
      <c r="G3484">
        <v>10</v>
      </c>
      <c r="H3484">
        <v>20</v>
      </c>
      <c r="I3484">
        <v>20</v>
      </c>
      <c r="J3484">
        <v>10</v>
      </c>
      <c r="K3484">
        <v>58</v>
      </c>
      <c r="L3484">
        <v>90</v>
      </c>
      <c r="M3484">
        <v>111</v>
      </c>
      <c r="N3484">
        <v>1</v>
      </c>
      <c r="O3484">
        <v>0</v>
      </c>
      <c r="P3484">
        <v>13.42675781</v>
      </c>
      <c r="Q3484">
        <v>922</v>
      </c>
      <c r="R3484">
        <v>973000</v>
      </c>
      <c r="S3484">
        <v>110603</v>
      </c>
      <c r="T3484">
        <v>0.113672147995889</v>
      </c>
      <c r="U3484">
        <v>0</v>
      </c>
    </row>
    <row r="3485" spans="1:21" x14ac:dyDescent="0.4">
      <c r="A3485">
        <v>3483</v>
      </c>
      <c r="B3485" t="s">
        <v>12076</v>
      </c>
      <c r="C3485" s="1">
        <v>44348</v>
      </c>
      <c r="D3485" t="s">
        <v>6002</v>
      </c>
      <c r="E3485" t="s">
        <v>6003</v>
      </c>
      <c r="F3485">
        <v>10</v>
      </c>
      <c r="G3485">
        <v>10</v>
      </c>
      <c r="H3485">
        <v>20</v>
      </c>
      <c r="I3485">
        <v>10</v>
      </c>
      <c r="J3485">
        <v>10</v>
      </c>
      <c r="K3485">
        <v>180</v>
      </c>
      <c r="L3485">
        <v>200</v>
      </c>
      <c r="M3485">
        <v>231</v>
      </c>
      <c r="N3485">
        <v>0</v>
      </c>
      <c r="O3485">
        <v>2</v>
      </c>
      <c r="P3485">
        <v>4.8075086809999998</v>
      </c>
      <c r="Q3485">
        <v>932</v>
      </c>
      <c r="R3485">
        <v>973000</v>
      </c>
      <c r="S3485">
        <v>102364</v>
      </c>
      <c r="T3485">
        <v>0.10520452209660799</v>
      </c>
      <c r="U3485">
        <v>0</v>
      </c>
    </row>
    <row r="3486" spans="1:21" x14ac:dyDescent="0.4">
      <c r="A3486">
        <v>3484</v>
      </c>
      <c r="B3486" t="s">
        <v>12076</v>
      </c>
      <c r="C3486" s="1">
        <v>44317</v>
      </c>
      <c r="D3486" t="s">
        <v>6004</v>
      </c>
      <c r="E3486" t="s">
        <v>6005</v>
      </c>
      <c r="F3486">
        <v>20</v>
      </c>
      <c r="G3486">
        <v>20</v>
      </c>
      <c r="H3486">
        <v>40</v>
      </c>
      <c r="I3486">
        <v>20</v>
      </c>
      <c r="J3486">
        <v>20</v>
      </c>
      <c r="K3486">
        <v>42</v>
      </c>
      <c r="L3486">
        <v>60</v>
      </c>
      <c r="M3486">
        <v>84</v>
      </c>
      <c r="N3486">
        <v>2</v>
      </c>
      <c r="O3486">
        <v>1</v>
      </c>
      <c r="P3486">
        <v>8.7443576390000004</v>
      </c>
      <c r="Q3486">
        <v>801</v>
      </c>
      <c r="R3486">
        <v>959000</v>
      </c>
      <c r="S3486">
        <v>127926</v>
      </c>
      <c r="T3486">
        <v>0.13339520333680899</v>
      </c>
      <c r="U3486">
        <v>0</v>
      </c>
    </row>
    <row r="3487" spans="1:21" x14ac:dyDescent="0.4">
      <c r="A3487">
        <v>3485</v>
      </c>
      <c r="B3487" t="s">
        <v>12076</v>
      </c>
      <c r="C3487" s="1">
        <v>44317</v>
      </c>
      <c r="D3487" t="s">
        <v>6006</v>
      </c>
      <c r="E3487" t="s">
        <v>6007</v>
      </c>
      <c r="F3487">
        <v>30</v>
      </c>
      <c r="G3487">
        <v>20</v>
      </c>
      <c r="H3487">
        <v>20</v>
      </c>
      <c r="I3487">
        <v>20</v>
      </c>
      <c r="J3487">
        <v>50</v>
      </c>
      <c r="K3487">
        <v>54</v>
      </c>
      <c r="L3487">
        <v>50</v>
      </c>
      <c r="M3487">
        <v>57</v>
      </c>
      <c r="N3487">
        <v>2</v>
      </c>
      <c r="O3487">
        <v>1</v>
      </c>
      <c r="P3487">
        <v>5.12890625</v>
      </c>
      <c r="Q3487">
        <v>1050</v>
      </c>
      <c r="R3487">
        <v>959000</v>
      </c>
      <c r="S3487">
        <v>46803</v>
      </c>
      <c r="T3487">
        <v>4.8803962460896702E-2</v>
      </c>
      <c r="U3487">
        <v>0</v>
      </c>
    </row>
    <row r="3488" spans="1:21" x14ac:dyDescent="0.4">
      <c r="A3488">
        <v>3486</v>
      </c>
      <c r="B3488" t="s">
        <v>12076</v>
      </c>
      <c r="C3488" s="1">
        <v>44317</v>
      </c>
      <c r="D3488" t="s">
        <v>6008</v>
      </c>
      <c r="E3488" t="s">
        <v>6009</v>
      </c>
      <c r="F3488">
        <v>20</v>
      </c>
      <c r="G3488">
        <v>20</v>
      </c>
      <c r="H3488">
        <v>40</v>
      </c>
      <c r="I3488">
        <v>20</v>
      </c>
      <c r="J3488">
        <v>10</v>
      </c>
      <c r="K3488">
        <v>239</v>
      </c>
      <c r="L3488">
        <v>244</v>
      </c>
      <c r="M3488">
        <v>244</v>
      </c>
      <c r="N3488">
        <v>2</v>
      </c>
      <c r="O3488">
        <v>1</v>
      </c>
      <c r="P3488">
        <v>6.9090711809999998</v>
      </c>
      <c r="Q3488">
        <v>892</v>
      </c>
      <c r="R3488">
        <v>959000</v>
      </c>
      <c r="S3488">
        <v>243810</v>
      </c>
      <c r="T3488">
        <v>0.25423357664233498</v>
      </c>
      <c r="U3488">
        <v>0</v>
      </c>
    </row>
    <row r="3489" spans="1:21" x14ac:dyDescent="0.4">
      <c r="A3489">
        <v>3487</v>
      </c>
      <c r="B3489" t="s">
        <v>12076</v>
      </c>
      <c r="C3489" s="1">
        <v>44317</v>
      </c>
      <c r="D3489" t="s">
        <v>6010</v>
      </c>
      <c r="E3489" t="s">
        <v>6011</v>
      </c>
      <c r="F3489">
        <v>20</v>
      </c>
      <c r="G3489">
        <v>10</v>
      </c>
      <c r="H3489">
        <v>20</v>
      </c>
      <c r="I3489">
        <v>20</v>
      </c>
      <c r="J3489">
        <v>10</v>
      </c>
      <c r="K3489">
        <v>73</v>
      </c>
      <c r="L3489">
        <v>84</v>
      </c>
      <c r="M3489">
        <v>107</v>
      </c>
      <c r="N3489">
        <v>1</v>
      </c>
      <c r="O3489">
        <v>2</v>
      </c>
      <c r="P3489">
        <v>9.5354817710000006</v>
      </c>
      <c r="Q3489">
        <v>2992</v>
      </c>
      <c r="R3489">
        <v>959000</v>
      </c>
      <c r="S3489">
        <v>1883360</v>
      </c>
      <c r="T3489">
        <v>1.9638790406673601</v>
      </c>
      <c r="U3489">
        <v>2</v>
      </c>
    </row>
    <row r="3490" spans="1:21" x14ac:dyDescent="0.4">
      <c r="A3490">
        <v>3488</v>
      </c>
      <c r="B3490" t="s">
        <v>12076</v>
      </c>
      <c r="C3490" s="1">
        <v>44317</v>
      </c>
      <c r="D3490" t="s">
        <v>6012</v>
      </c>
      <c r="F3490">
        <v>10</v>
      </c>
      <c r="G3490">
        <v>20</v>
      </c>
      <c r="H3490">
        <v>10</v>
      </c>
      <c r="I3490">
        <v>10</v>
      </c>
      <c r="J3490">
        <v>10</v>
      </c>
      <c r="K3490">
        <v>25</v>
      </c>
      <c r="L3490">
        <v>20</v>
      </c>
      <c r="M3490">
        <v>15</v>
      </c>
      <c r="N3490">
        <v>0</v>
      </c>
      <c r="O3490">
        <v>1</v>
      </c>
      <c r="P3490">
        <v>0</v>
      </c>
      <c r="Q3490">
        <v>877</v>
      </c>
      <c r="R3490">
        <v>959000</v>
      </c>
      <c r="S3490">
        <v>143498</v>
      </c>
      <c r="T3490">
        <v>0.14963295099061499</v>
      </c>
      <c r="U3490">
        <v>0</v>
      </c>
    </row>
    <row r="3491" spans="1:21" x14ac:dyDescent="0.4">
      <c r="A3491">
        <v>3489</v>
      </c>
      <c r="B3491" t="s">
        <v>12076</v>
      </c>
      <c r="C3491" s="1">
        <v>44317</v>
      </c>
      <c r="D3491" t="s">
        <v>6013</v>
      </c>
      <c r="E3491" t="s">
        <v>6014</v>
      </c>
      <c r="F3491">
        <v>10</v>
      </c>
      <c r="G3491">
        <v>20</v>
      </c>
      <c r="H3491">
        <v>20</v>
      </c>
      <c r="I3491">
        <v>10</v>
      </c>
      <c r="J3491">
        <v>20</v>
      </c>
      <c r="K3491">
        <v>55</v>
      </c>
      <c r="L3491">
        <v>49</v>
      </c>
      <c r="M3491">
        <v>51</v>
      </c>
      <c r="N3491">
        <v>0</v>
      </c>
      <c r="O3491">
        <v>1</v>
      </c>
      <c r="P3491">
        <v>7.2827690970000001</v>
      </c>
      <c r="Q3491">
        <v>1782</v>
      </c>
      <c r="R3491">
        <v>959000</v>
      </c>
      <c r="S3491">
        <v>1172464</v>
      </c>
      <c r="T3491">
        <v>1.22259019812304</v>
      </c>
      <c r="U3491">
        <v>2</v>
      </c>
    </row>
    <row r="3492" spans="1:21" x14ac:dyDescent="0.4">
      <c r="A3492">
        <v>3490</v>
      </c>
      <c r="B3492" t="s">
        <v>12076</v>
      </c>
      <c r="C3492" s="1">
        <v>44317</v>
      </c>
      <c r="D3492" t="s">
        <v>6015</v>
      </c>
      <c r="E3492" t="s">
        <v>6016</v>
      </c>
      <c r="F3492">
        <v>20</v>
      </c>
      <c r="G3492">
        <v>10</v>
      </c>
      <c r="H3492">
        <v>40</v>
      </c>
      <c r="I3492">
        <v>10</v>
      </c>
      <c r="J3492">
        <v>30</v>
      </c>
      <c r="K3492">
        <v>6</v>
      </c>
      <c r="L3492">
        <v>11</v>
      </c>
      <c r="M3492">
        <v>14</v>
      </c>
      <c r="N3492">
        <v>2</v>
      </c>
      <c r="O3492">
        <v>0</v>
      </c>
      <c r="P3492">
        <v>5.897460938</v>
      </c>
      <c r="Q3492">
        <v>1897</v>
      </c>
      <c r="R3492">
        <v>959000</v>
      </c>
      <c r="S3492">
        <v>433047</v>
      </c>
      <c r="T3492">
        <v>0.45156100104275199</v>
      </c>
      <c r="U3492">
        <v>1</v>
      </c>
    </row>
    <row r="3493" spans="1:21" x14ac:dyDescent="0.4">
      <c r="A3493">
        <v>3491</v>
      </c>
      <c r="B3493" t="s">
        <v>12076</v>
      </c>
      <c r="C3493" s="1">
        <v>44317</v>
      </c>
      <c r="D3493" t="s">
        <v>6017</v>
      </c>
      <c r="E3493" t="s">
        <v>6018</v>
      </c>
      <c r="F3493">
        <v>20</v>
      </c>
      <c r="G3493">
        <v>20</v>
      </c>
      <c r="H3493">
        <v>40</v>
      </c>
      <c r="I3493">
        <v>20</v>
      </c>
      <c r="J3493">
        <v>20</v>
      </c>
      <c r="K3493">
        <v>108</v>
      </c>
      <c r="L3493">
        <v>71</v>
      </c>
      <c r="M3493">
        <v>53</v>
      </c>
      <c r="N3493">
        <v>0</v>
      </c>
      <c r="O3493">
        <v>1</v>
      </c>
      <c r="P3493">
        <v>5.2777777779999999</v>
      </c>
      <c r="Q3493">
        <v>938</v>
      </c>
      <c r="R3493">
        <v>959000</v>
      </c>
      <c r="S3493">
        <v>250321</v>
      </c>
      <c r="T3493">
        <v>0.261022940563086</v>
      </c>
      <c r="U3493">
        <v>0</v>
      </c>
    </row>
    <row r="3494" spans="1:21" x14ac:dyDescent="0.4">
      <c r="A3494">
        <v>3492</v>
      </c>
      <c r="B3494" t="s">
        <v>12076</v>
      </c>
      <c r="C3494" s="1">
        <v>44317</v>
      </c>
      <c r="D3494" t="s">
        <v>6019</v>
      </c>
      <c r="F3494">
        <v>10</v>
      </c>
      <c r="G3494">
        <v>20</v>
      </c>
      <c r="H3494">
        <v>10</v>
      </c>
      <c r="I3494">
        <v>20</v>
      </c>
      <c r="J3494">
        <v>20</v>
      </c>
      <c r="K3494">
        <v>22</v>
      </c>
      <c r="L3494">
        <v>26</v>
      </c>
      <c r="M3494">
        <v>34</v>
      </c>
      <c r="N3494">
        <v>0</v>
      </c>
      <c r="O3494">
        <v>1</v>
      </c>
      <c r="P3494">
        <v>0</v>
      </c>
      <c r="Q3494">
        <v>928</v>
      </c>
      <c r="R3494">
        <v>959000</v>
      </c>
      <c r="S3494">
        <v>184925</v>
      </c>
      <c r="T3494">
        <v>0.19283107403545299</v>
      </c>
      <c r="U3494">
        <v>0</v>
      </c>
    </row>
    <row r="3495" spans="1:21" x14ac:dyDescent="0.4">
      <c r="A3495">
        <v>3493</v>
      </c>
      <c r="B3495" t="s">
        <v>12076</v>
      </c>
      <c r="C3495" s="1">
        <v>44317</v>
      </c>
      <c r="D3495" t="s">
        <v>6020</v>
      </c>
      <c r="E3495" t="s">
        <v>6021</v>
      </c>
      <c r="F3495">
        <v>10</v>
      </c>
      <c r="G3495">
        <v>10</v>
      </c>
      <c r="H3495">
        <v>20</v>
      </c>
      <c r="I3495">
        <v>20</v>
      </c>
      <c r="J3495">
        <v>20</v>
      </c>
      <c r="K3495">
        <v>127</v>
      </c>
      <c r="L3495">
        <v>115</v>
      </c>
      <c r="M3495">
        <v>118</v>
      </c>
      <c r="N3495">
        <v>1</v>
      </c>
      <c r="O3495">
        <v>2</v>
      </c>
      <c r="P3495">
        <v>7.876953125</v>
      </c>
      <c r="Q3495">
        <v>2275</v>
      </c>
      <c r="R3495">
        <v>959000</v>
      </c>
      <c r="S3495">
        <v>313465</v>
      </c>
      <c r="T3495">
        <v>0.32686652763295099</v>
      </c>
      <c r="U3495">
        <v>0</v>
      </c>
    </row>
    <row r="3496" spans="1:21" x14ac:dyDescent="0.4">
      <c r="A3496">
        <v>3494</v>
      </c>
      <c r="B3496" t="s">
        <v>12076</v>
      </c>
      <c r="C3496" s="1">
        <v>44287</v>
      </c>
      <c r="D3496" t="s">
        <v>6022</v>
      </c>
      <c r="E3496" t="s">
        <v>6023</v>
      </c>
      <c r="F3496">
        <v>20</v>
      </c>
      <c r="G3496">
        <v>20</v>
      </c>
      <c r="H3496">
        <v>50</v>
      </c>
      <c r="I3496">
        <v>20</v>
      </c>
      <c r="J3496">
        <v>20</v>
      </c>
      <c r="K3496">
        <v>47</v>
      </c>
      <c r="L3496">
        <v>53</v>
      </c>
      <c r="M3496">
        <v>53</v>
      </c>
      <c r="N3496">
        <v>0</v>
      </c>
      <c r="O3496">
        <v>1</v>
      </c>
      <c r="P3496">
        <v>5.8308376739999996</v>
      </c>
      <c r="Q3496">
        <v>948</v>
      </c>
      <c r="R3496">
        <v>944000</v>
      </c>
      <c r="S3496">
        <v>643172</v>
      </c>
      <c r="T3496">
        <v>0.68132627118643996</v>
      </c>
      <c r="U3496">
        <v>1</v>
      </c>
    </row>
    <row r="3497" spans="1:21" x14ac:dyDescent="0.4">
      <c r="A3497">
        <v>3495</v>
      </c>
      <c r="B3497" t="s">
        <v>12076</v>
      </c>
      <c r="C3497" s="1">
        <v>44287</v>
      </c>
      <c r="D3497" t="s">
        <v>6024</v>
      </c>
      <c r="E3497" t="s">
        <v>6025</v>
      </c>
      <c r="F3497">
        <v>10</v>
      </c>
      <c r="G3497">
        <v>20</v>
      </c>
      <c r="H3497">
        <v>20</v>
      </c>
      <c r="I3497">
        <v>20</v>
      </c>
      <c r="J3497">
        <v>10</v>
      </c>
      <c r="K3497">
        <v>238</v>
      </c>
      <c r="L3497">
        <v>244</v>
      </c>
      <c r="M3497">
        <v>245</v>
      </c>
      <c r="N3497">
        <v>1</v>
      </c>
      <c r="O3497">
        <v>2</v>
      </c>
      <c r="P3497">
        <v>8.9371744789999994</v>
      </c>
      <c r="Q3497">
        <v>881</v>
      </c>
      <c r="R3497">
        <v>944000</v>
      </c>
      <c r="S3497">
        <v>362959</v>
      </c>
      <c r="T3497">
        <v>0.38449046610169402</v>
      </c>
      <c r="U3497">
        <v>0</v>
      </c>
    </row>
    <row r="3498" spans="1:21" x14ac:dyDescent="0.4">
      <c r="A3498">
        <v>3496</v>
      </c>
      <c r="B3498" t="s">
        <v>12076</v>
      </c>
      <c r="C3498" s="1">
        <v>44287</v>
      </c>
      <c r="D3498" t="s">
        <v>6026</v>
      </c>
      <c r="E3498" t="s">
        <v>6027</v>
      </c>
      <c r="F3498">
        <v>10</v>
      </c>
      <c r="G3498">
        <v>10</v>
      </c>
      <c r="H3498">
        <v>50</v>
      </c>
      <c r="I3498">
        <v>20</v>
      </c>
      <c r="J3498">
        <v>10</v>
      </c>
      <c r="K3498">
        <v>16</v>
      </c>
      <c r="L3498">
        <v>26</v>
      </c>
      <c r="M3498">
        <v>43</v>
      </c>
      <c r="N3498">
        <v>2</v>
      </c>
      <c r="O3498">
        <v>1</v>
      </c>
      <c r="P3498">
        <v>5.5584852429999998</v>
      </c>
      <c r="Q3498">
        <v>3469</v>
      </c>
      <c r="R3498">
        <v>944000</v>
      </c>
      <c r="S3498">
        <v>1719150</v>
      </c>
      <c r="T3498">
        <v>1.82113347457627</v>
      </c>
      <c r="U3498">
        <v>2</v>
      </c>
    </row>
    <row r="3499" spans="1:21" x14ac:dyDescent="0.4">
      <c r="A3499">
        <v>3497</v>
      </c>
      <c r="B3499" t="s">
        <v>12076</v>
      </c>
      <c r="C3499" s="1">
        <v>44287</v>
      </c>
      <c r="D3499" t="s">
        <v>6028</v>
      </c>
      <c r="E3499" t="s">
        <v>6029</v>
      </c>
      <c r="F3499">
        <v>20</v>
      </c>
      <c r="G3499">
        <v>10</v>
      </c>
      <c r="H3499">
        <v>20</v>
      </c>
      <c r="I3499">
        <v>10</v>
      </c>
      <c r="J3499">
        <v>10</v>
      </c>
      <c r="K3499">
        <v>239</v>
      </c>
      <c r="L3499">
        <v>244</v>
      </c>
      <c r="M3499">
        <v>248</v>
      </c>
      <c r="N3499">
        <v>0</v>
      </c>
      <c r="O3499">
        <v>2</v>
      </c>
      <c r="P3499">
        <v>7.2109375</v>
      </c>
      <c r="Q3499">
        <v>812</v>
      </c>
      <c r="R3499">
        <v>944000</v>
      </c>
      <c r="S3499">
        <v>45952</v>
      </c>
      <c r="T3499">
        <v>4.8677966101694899E-2</v>
      </c>
      <c r="U3499">
        <v>0</v>
      </c>
    </row>
    <row r="3500" spans="1:21" x14ac:dyDescent="0.4">
      <c r="A3500">
        <v>3498</v>
      </c>
      <c r="B3500" t="s">
        <v>12076</v>
      </c>
      <c r="C3500" s="1">
        <v>44287</v>
      </c>
      <c r="D3500" t="s">
        <v>6030</v>
      </c>
      <c r="E3500" t="s">
        <v>6031</v>
      </c>
      <c r="F3500">
        <v>20</v>
      </c>
      <c r="G3500">
        <v>10</v>
      </c>
      <c r="H3500">
        <v>20</v>
      </c>
      <c r="I3500">
        <v>20</v>
      </c>
      <c r="J3500">
        <v>10</v>
      </c>
      <c r="K3500">
        <v>236</v>
      </c>
      <c r="L3500">
        <v>241</v>
      </c>
      <c r="M3500">
        <v>247</v>
      </c>
      <c r="N3500">
        <v>2</v>
      </c>
      <c r="O3500">
        <v>1</v>
      </c>
      <c r="P3500">
        <v>5.854492188</v>
      </c>
      <c r="Q3500">
        <v>2663</v>
      </c>
      <c r="R3500">
        <v>944000</v>
      </c>
      <c r="S3500">
        <v>2436694</v>
      </c>
      <c r="T3500">
        <v>2.5812436440677899</v>
      </c>
      <c r="U3500">
        <v>2</v>
      </c>
    </row>
    <row r="3501" spans="1:21" x14ac:dyDescent="0.4">
      <c r="A3501">
        <v>3499</v>
      </c>
      <c r="B3501" t="s">
        <v>12076</v>
      </c>
      <c r="C3501" s="1">
        <v>44287</v>
      </c>
      <c r="D3501" t="s">
        <v>6032</v>
      </c>
      <c r="E3501" t="s">
        <v>6033</v>
      </c>
      <c r="F3501">
        <v>20</v>
      </c>
      <c r="G3501">
        <v>20</v>
      </c>
      <c r="H3501">
        <v>40</v>
      </c>
      <c r="I3501">
        <v>20</v>
      </c>
      <c r="J3501">
        <v>20</v>
      </c>
      <c r="K3501">
        <v>19</v>
      </c>
      <c r="L3501">
        <v>23</v>
      </c>
      <c r="M3501">
        <v>30</v>
      </c>
      <c r="N3501">
        <v>2</v>
      </c>
      <c r="O3501">
        <v>1</v>
      </c>
      <c r="P3501">
        <v>6.4801432290000003</v>
      </c>
      <c r="Q3501">
        <v>3621</v>
      </c>
      <c r="R3501">
        <v>944000</v>
      </c>
      <c r="S3501">
        <v>229230</v>
      </c>
      <c r="T3501">
        <v>0.242828389830508</v>
      </c>
      <c r="U3501">
        <v>0</v>
      </c>
    </row>
    <row r="3502" spans="1:21" x14ac:dyDescent="0.4">
      <c r="A3502">
        <v>3500</v>
      </c>
      <c r="B3502" t="s">
        <v>12076</v>
      </c>
      <c r="C3502" s="1">
        <v>44287</v>
      </c>
      <c r="D3502" t="s">
        <v>6034</v>
      </c>
      <c r="E3502" t="s">
        <v>6035</v>
      </c>
      <c r="F3502">
        <v>20</v>
      </c>
      <c r="G3502">
        <v>20</v>
      </c>
      <c r="H3502">
        <v>20</v>
      </c>
      <c r="I3502">
        <v>20</v>
      </c>
      <c r="J3502">
        <v>20</v>
      </c>
      <c r="K3502">
        <v>67</v>
      </c>
      <c r="L3502">
        <v>83</v>
      </c>
      <c r="M3502">
        <v>100</v>
      </c>
      <c r="N3502">
        <v>0</v>
      </c>
      <c r="O3502">
        <v>1</v>
      </c>
      <c r="P3502">
        <v>4.5231119790000003</v>
      </c>
      <c r="Q3502">
        <v>846</v>
      </c>
      <c r="R3502">
        <v>944000</v>
      </c>
      <c r="S3502">
        <v>59762</v>
      </c>
      <c r="T3502">
        <v>6.3307203389830494E-2</v>
      </c>
      <c r="U3502">
        <v>0</v>
      </c>
    </row>
    <row r="3503" spans="1:21" x14ac:dyDescent="0.4">
      <c r="A3503">
        <v>3501</v>
      </c>
      <c r="B3503" t="s">
        <v>12076</v>
      </c>
      <c r="C3503" s="1">
        <v>44287</v>
      </c>
      <c r="D3503" t="s">
        <v>6036</v>
      </c>
      <c r="E3503" t="s">
        <v>6037</v>
      </c>
      <c r="F3503">
        <v>10</v>
      </c>
      <c r="G3503">
        <v>10</v>
      </c>
      <c r="H3503">
        <v>20</v>
      </c>
      <c r="I3503">
        <v>10</v>
      </c>
      <c r="J3503">
        <v>10</v>
      </c>
      <c r="K3503">
        <v>16</v>
      </c>
      <c r="L3503">
        <v>16</v>
      </c>
      <c r="M3503">
        <v>21</v>
      </c>
      <c r="N3503">
        <v>1</v>
      </c>
      <c r="O3503">
        <v>1</v>
      </c>
      <c r="P3503">
        <v>20.422526040000001</v>
      </c>
      <c r="Q3503">
        <v>663</v>
      </c>
      <c r="R3503">
        <v>944000</v>
      </c>
      <c r="S3503">
        <v>62184</v>
      </c>
      <c r="T3503">
        <v>6.5872881355932195E-2</v>
      </c>
      <c r="U3503">
        <v>0</v>
      </c>
    </row>
    <row r="3504" spans="1:21" x14ac:dyDescent="0.4">
      <c r="A3504">
        <v>3502</v>
      </c>
      <c r="B3504" t="s">
        <v>12076</v>
      </c>
      <c r="C3504" s="1">
        <v>44287</v>
      </c>
      <c r="D3504" t="s">
        <v>6038</v>
      </c>
      <c r="E3504" t="s">
        <v>6039</v>
      </c>
      <c r="F3504">
        <v>10</v>
      </c>
      <c r="G3504">
        <v>20</v>
      </c>
      <c r="H3504">
        <v>20</v>
      </c>
      <c r="I3504">
        <v>10</v>
      </c>
      <c r="J3504">
        <v>10</v>
      </c>
      <c r="K3504">
        <v>191</v>
      </c>
      <c r="L3504">
        <v>192</v>
      </c>
      <c r="M3504">
        <v>203</v>
      </c>
      <c r="N3504">
        <v>2</v>
      </c>
      <c r="O3504">
        <v>1</v>
      </c>
      <c r="P3504">
        <v>7.6004774309999998</v>
      </c>
      <c r="Q3504">
        <v>3028</v>
      </c>
      <c r="R3504">
        <v>944000</v>
      </c>
      <c r="S3504">
        <v>233091</v>
      </c>
      <c r="T3504">
        <v>0.24691843220338899</v>
      </c>
      <c r="U3504">
        <v>0</v>
      </c>
    </row>
    <row r="3505" spans="1:21" x14ac:dyDescent="0.4">
      <c r="A3505">
        <v>3503</v>
      </c>
      <c r="B3505" t="s">
        <v>12076</v>
      </c>
      <c r="C3505" s="1">
        <v>44287</v>
      </c>
      <c r="D3505" t="s">
        <v>6040</v>
      </c>
      <c r="E3505" t="s">
        <v>6041</v>
      </c>
      <c r="F3505">
        <v>30</v>
      </c>
      <c r="G3505">
        <v>20</v>
      </c>
      <c r="H3505">
        <v>20</v>
      </c>
      <c r="I3505">
        <v>10</v>
      </c>
      <c r="J3505">
        <v>20</v>
      </c>
      <c r="K3505">
        <v>132</v>
      </c>
      <c r="L3505">
        <v>170</v>
      </c>
      <c r="M3505">
        <v>175</v>
      </c>
      <c r="N3505">
        <v>1</v>
      </c>
      <c r="O3505">
        <v>0</v>
      </c>
      <c r="P3505">
        <v>11.05555556</v>
      </c>
      <c r="Q3505">
        <v>3031</v>
      </c>
      <c r="R3505">
        <v>944000</v>
      </c>
      <c r="S3505">
        <v>575100</v>
      </c>
      <c r="T3505">
        <v>0.60921610169491502</v>
      </c>
      <c r="U3505">
        <v>1</v>
      </c>
    </row>
    <row r="3506" spans="1:21" x14ac:dyDescent="0.4">
      <c r="A3506">
        <v>3504</v>
      </c>
      <c r="B3506" t="s">
        <v>12076</v>
      </c>
      <c r="C3506" s="1">
        <v>44287</v>
      </c>
      <c r="D3506" t="s">
        <v>6042</v>
      </c>
      <c r="E3506" t="s">
        <v>6043</v>
      </c>
      <c r="F3506">
        <v>10</v>
      </c>
      <c r="G3506">
        <v>10</v>
      </c>
      <c r="H3506">
        <v>20</v>
      </c>
      <c r="I3506">
        <v>10</v>
      </c>
      <c r="J3506">
        <v>10</v>
      </c>
      <c r="K3506">
        <v>193</v>
      </c>
      <c r="L3506">
        <v>193</v>
      </c>
      <c r="M3506">
        <v>189</v>
      </c>
      <c r="N3506">
        <v>0</v>
      </c>
      <c r="O3506">
        <v>1</v>
      </c>
      <c r="P3506">
        <v>10.57226563</v>
      </c>
      <c r="Q3506">
        <v>3034</v>
      </c>
      <c r="R3506">
        <v>944000</v>
      </c>
      <c r="S3506">
        <v>601646</v>
      </c>
      <c r="T3506">
        <v>0.63733686440677895</v>
      </c>
      <c r="U3506">
        <v>1</v>
      </c>
    </row>
    <row r="3507" spans="1:21" x14ac:dyDescent="0.4">
      <c r="A3507">
        <v>3505</v>
      </c>
      <c r="B3507" t="s">
        <v>12076</v>
      </c>
      <c r="C3507" s="1">
        <v>44287</v>
      </c>
      <c r="D3507" t="s">
        <v>6044</v>
      </c>
      <c r="E3507" t="s">
        <v>6045</v>
      </c>
      <c r="F3507">
        <v>20</v>
      </c>
      <c r="G3507">
        <v>20</v>
      </c>
      <c r="H3507">
        <v>50</v>
      </c>
      <c r="I3507">
        <v>20</v>
      </c>
      <c r="J3507">
        <v>20</v>
      </c>
      <c r="K3507">
        <v>108</v>
      </c>
      <c r="L3507">
        <v>118</v>
      </c>
      <c r="M3507">
        <v>138</v>
      </c>
      <c r="N3507">
        <v>1</v>
      </c>
      <c r="O3507">
        <v>1</v>
      </c>
      <c r="P3507">
        <v>5.8038194440000002</v>
      </c>
      <c r="Q3507">
        <v>898</v>
      </c>
      <c r="R3507">
        <v>944000</v>
      </c>
      <c r="S3507">
        <v>109516</v>
      </c>
      <c r="T3507">
        <v>0.116012711864406</v>
      </c>
      <c r="U3507">
        <v>0</v>
      </c>
    </row>
    <row r="3508" spans="1:21" x14ac:dyDescent="0.4">
      <c r="A3508">
        <v>3506</v>
      </c>
      <c r="B3508" t="s">
        <v>12076</v>
      </c>
      <c r="C3508" s="1">
        <v>44256</v>
      </c>
      <c r="D3508" t="s">
        <v>6046</v>
      </c>
      <c r="E3508" t="s">
        <v>6047</v>
      </c>
      <c r="F3508">
        <v>10</v>
      </c>
      <c r="G3508">
        <v>10</v>
      </c>
      <c r="H3508">
        <v>10</v>
      </c>
      <c r="I3508">
        <v>10</v>
      </c>
      <c r="J3508">
        <v>20</v>
      </c>
      <c r="K3508">
        <v>157</v>
      </c>
      <c r="L3508">
        <v>157</v>
      </c>
      <c r="M3508">
        <v>158</v>
      </c>
      <c r="N3508">
        <v>0</v>
      </c>
      <c r="O3508">
        <v>1</v>
      </c>
      <c r="P3508">
        <v>4.4319661459999997</v>
      </c>
      <c r="Q3508">
        <v>778</v>
      </c>
      <c r="R3508">
        <v>924000</v>
      </c>
      <c r="S3508">
        <v>175423</v>
      </c>
      <c r="T3508">
        <v>0.18985173160173099</v>
      </c>
      <c r="U3508">
        <v>0</v>
      </c>
    </row>
    <row r="3509" spans="1:21" x14ac:dyDescent="0.4">
      <c r="A3509">
        <v>3507</v>
      </c>
      <c r="B3509" t="s">
        <v>12076</v>
      </c>
      <c r="C3509" s="1">
        <v>44256</v>
      </c>
      <c r="D3509" t="s">
        <v>6048</v>
      </c>
      <c r="E3509" t="s">
        <v>6049</v>
      </c>
      <c r="F3509">
        <v>20</v>
      </c>
      <c r="G3509">
        <v>20</v>
      </c>
      <c r="H3509">
        <v>50</v>
      </c>
      <c r="I3509">
        <v>20</v>
      </c>
      <c r="J3509">
        <v>20</v>
      </c>
      <c r="K3509">
        <v>22</v>
      </c>
      <c r="L3509">
        <v>12</v>
      </c>
      <c r="M3509">
        <v>10</v>
      </c>
      <c r="N3509">
        <v>2</v>
      </c>
      <c r="O3509">
        <v>1</v>
      </c>
      <c r="P3509">
        <v>6.0520833329999997</v>
      </c>
      <c r="Q3509">
        <v>895</v>
      </c>
      <c r="R3509">
        <v>924000</v>
      </c>
      <c r="S3509">
        <v>148082</v>
      </c>
      <c r="T3509">
        <v>0.16026190476190399</v>
      </c>
      <c r="U3509">
        <v>0</v>
      </c>
    </row>
    <row r="3510" spans="1:21" x14ac:dyDescent="0.4">
      <c r="A3510">
        <v>3508</v>
      </c>
      <c r="B3510" t="s">
        <v>12076</v>
      </c>
      <c r="C3510" s="1">
        <v>44256</v>
      </c>
      <c r="D3510" t="s">
        <v>6050</v>
      </c>
      <c r="E3510" t="s">
        <v>6051</v>
      </c>
      <c r="F3510">
        <v>10</v>
      </c>
      <c r="G3510">
        <v>20</v>
      </c>
      <c r="H3510">
        <v>30</v>
      </c>
      <c r="I3510">
        <v>10</v>
      </c>
      <c r="J3510">
        <v>10</v>
      </c>
      <c r="K3510">
        <v>51</v>
      </c>
      <c r="L3510">
        <v>45</v>
      </c>
      <c r="M3510">
        <v>55</v>
      </c>
      <c r="N3510">
        <v>0</v>
      </c>
      <c r="O3510">
        <v>1</v>
      </c>
      <c r="P3510">
        <v>11.05479601</v>
      </c>
      <c r="Q3510">
        <v>6347</v>
      </c>
      <c r="R3510">
        <v>924000</v>
      </c>
      <c r="S3510">
        <v>2407243</v>
      </c>
      <c r="T3510">
        <v>2.6052413419913401</v>
      </c>
      <c r="U3510">
        <v>2</v>
      </c>
    </row>
    <row r="3511" spans="1:21" x14ac:dyDescent="0.4">
      <c r="A3511">
        <v>3509</v>
      </c>
      <c r="B3511" t="s">
        <v>12076</v>
      </c>
      <c r="C3511" s="1">
        <v>44256</v>
      </c>
      <c r="D3511" t="s">
        <v>6052</v>
      </c>
      <c r="E3511" t="s">
        <v>6053</v>
      </c>
      <c r="F3511">
        <v>20</v>
      </c>
      <c r="G3511">
        <v>20</v>
      </c>
      <c r="H3511">
        <v>40</v>
      </c>
      <c r="I3511">
        <v>20</v>
      </c>
      <c r="J3511">
        <v>10</v>
      </c>
      <c r="K3511">
        <v>42</v>
      </c>
      <c r="L3511">
        <v>55</v>
      </c>
      <c r="M3511">
        <v>76</v>
      </c>
      <c r="N3511">
        <v>2</v>
      </c>
      <c r="O3511">
        <v>1</v>
      </c>
      <c r="P3511">
        <v>8.5365668400000008</v>
      </c>
      <c r="Q3511">
        <v>4950</v>
      </c>
      <c r="R3511">
        <v>924000</v>
      </c>
      <c r="S3511">
        <v>5934128</v>
      </c>
      <c r="T3511">
        <v>6.4222164502164496</v>
      </c>
      <c r="U3511">
        <v>3</v>
      </c>
    </row>
    <row r="3512" spans="1:21" x14ac:dyDescent="0.4">
      <c r="A3512">
        <v>3510</v>
      </c>
      <c r="B3512" t="s">
        <v>12076</v>
      </c>
      <c r="C3512" s="1">
        <v>44256</v>
      </c>
      <c r="D3512" t="s">
        <v>6054</v>
      </c>
      <c r="E3512" t="s">
        <v>6055</v>
      </c>
      <c r="F3512">
        <v>10</v>
      </c>
      <c r="G3512">
        <v>20</v>
      </c>
      <c r="H3512">
        <v>40</v>
      </c>
      <c r="I3512">
        <v>20</v>
      </c>
      <c r="J3512">
        <v>10</v>
      </c>
      <c r="K3512">
        <v>65</v>
      </c>
      <c r="L3512">
        <v>89</v>
      </c>
      <c r="M3512">
        <v>112</v>
      </c>
      <c r="N3512">
        <v>2</v>
      </c>
      <c r="O3512">
        <v>1</v>
      </c>
      <c r="P3512">
        <v>5.7764756940000002</v>
      </c>
      <c r="Q3512">
        <v>862</v>
      </c>
      <c r="R3512">
        <v>924000</v>
      </c>
      <c r="S3512">
        <v>1046934</v>
      </c>
      <c r="T3512">
        <v>1.13304545454545</v>
      </c>
      <c r="U3512">
        <v>1</v>
      </c>
    </row>
    <row r="3513" spans="1:21" x14ac:dyDescent="0.4">
      <c r="A3513">
        <v>3511</v>
      </c>
      <c r="B3513" t="s">
        <v>12076</v>
      </c>
      <c r="C3513" s="1">
        <v>44256</v>
      </c>
      <c r="D3513" t="s">
        <v>6056</v>
      </c>
      <c r="E3513" t="s">
        <v>6057</v>
      </c>
      <c r="F3513">
        <v>20</v>
      </c>
      <c r="G3513">
        <v>10</v>
      </c>
      <c r="H3513">
        <v>20</v>
      </c>
      <c r="I3513">
        <v>10</v>
      </c>
      <c r="J3513">
        <v>20</v>
      </c>
      <c r="K3513">
        <v>164</v>
      </c>
      <c r="L3513">
        <v>157</v>
      </c>
      <c r="M3513">
        <v>160</v>
      </c>
      <c r="N3513">
        <v>2</v>
      </c>
      <c r="O3513">
        <v>1</v>
      </c>
      <c r="P3513">
        <v>4.3836805559999998</v>
      </c>
      <c r="Q3513">
        <v>885</v>
      </c>
      <c r="R3513">
        <v>924000</v>
      </c>
      <c r="S3513">
        <v>704571</v>
      </c>
      <c r="T3513">
        <v>0.76252272727272696</v>
      </c>
      <c r="U3513">
        <v>1</v>
      </c>
    </row>
    <row r="3514" spans="1:21" x14ac:dyDescent="0.4">
      <c r="A3514">
        <v>3512</v>
      </c>
      <c r="B3514" t="s">
        <v>12076</v>
      </c>
      <c r="C3514" s="1">
        <v>44256</v>
      </c>
      <c r="D3514" t="s">
        <v>6058</v>
      </c>
      <c r="E3514" t="s">
        <v>6059</v>
      </c>
      <c r="F3514">
        <v>10</v>
      </c>
      <c r="G3514">
        <v>10</v>
      </c>
      <c r="H3514">
        <v>50</v>
      </c>
      <c r="I3514">
        <v>20</v>
      </c>
      <c r="J3514">
        <v>20</v>
      </c>
      <c r="K3514">
        <v>21</v>
      </c>
      <c r="L3514">
        <v>17</v>
      </c>
      <c r="M3514">
        <v>19</v>
      </c>
      <c r="N3514">
        <v>0</v>
      </c>
      <c r="O3514">
        <v>1</v>
      </c>
      <c r="P3514">
        <v>4.7881944440000002</v>
      </c>
      <c r="Q3514">
        <v>931</v>
      </c>
      <c r="R3514">
        <v>924000</v>
      </c>
      <c r="S3514">
        <v>168341</v>
      </c>
      <c r="T3514">
        <v>0.18218722943722901</v>
      </c>
      <c r="U3514">
        <v>0</v>
      </c>
    </row>
    <row r="3515" spans="1:21" x14ac:dyDescent="0.4">
      <c r="A3515">
        <v>3513</v>
      </c>
      <c r="B3515" t="s">
        <v>12076</v>
      </c>
      <c r="C3515" s="1">
        <v>44228</v>
      </c>
      <c r="D3515" t="s">
        <v>6060</v>
      </c>
      <c r="E3515" t="s">
        <v>6061</v>
      </c>
      <c r="F3515">
        <v>10</v>
      </c>
      <c r="G3515">
        <v>10</v>
      </c>
      <c r="H3515">
        <v>20</v>
      </c>
      <c r="I3515">
        <v>10</v>
      </c>
      <c r="J3515">
        <v>10</v>
      </c>
      <c r="K3515">
        <v>246</v>
      </c>
      <c r="L3515">
        <v>243</v>
      </c>
      <c r="M3515">
        <v>245</v>
      </c>
      <c r="N3515">
        <v>0</v>
      </c>
      <c r="O3515">
        <v>1</v>
      </c>
      <c r="P3515">
        <v>9.3020833330000006</v>
      </c>
      <c r="Q3515">
        <v>898</v>
      </c>
      <c r="R3515">
        <v>910000</v>
      </c>
      <c r="S3515">
        <v>247499</v>
      </c>
      <c r="T3515">
        <v>0.27197692307692301</v>
      </c>
      <c r="U3515">
        <v>0</v>
      </c>
    </row>
    <row r="3516" spans="1:21" x14ac:dyDescent="0.4">
      <c r="A3516">
        <v>3514</v>
      </c>
      <c r="B3516" t="s">
        <v>12076</v>
      </c>
      <c r="C3516" s="1">
        <v>44228</v>
      </c>
      <c r="D3516" t="s">
        <v>6062</v>
      </c>
      <c r="E3516" t="s">
        <v>6063</v>
      </c>
      <c r="F3516">
        <v>10</v>
      </c>
      <c r="G3516">
        <v>10</v>
      </c>
      <c r="H3516">
        <v>40</v>
      </c>
      <c r="I3516">
        <v>10</v>
      </c>
      <c r="J3516">
        <v>10</v>
      </c>
      <c r="K3516">
        <v>54</v>
      </c>
      <c r="L3516">
        <v>48</v>
      </c>
      <c r="M3516">
        <v>55</v>
      </c>
      <c r="N3516">
        <v>1</v>
      </c>
      <c r="O3516">
        <v>1</v>
      </c>
      <c r="P3516">
        <v>11.65527344</v>
      </c>
      <c r="Q3516">
        <v>898</v>
      </c>
      <c r="R3516">
        <v>910000</v>
      </c>
      <c r="S3516">
        <v>132637</v>
      </c>
      <c r="T3516">
        <v>0.14575494505494499</v>
      </c>
      <c r="U3516">
        <v>0</v>
      </c>
    </row>
    <row r="3517" spans="1:21" x14ac:dyDescent="0.4">
      <c r="A3517">
        <v>3515</v>
      </c>
      <c r="B3517" t="s">
        <v>12076</v>
      </c>
      <c r="C3517" s="1">
        <v>44228</v>
      </c>
      <c r="D3517" t="s">
        <v>6064</v>
      </c>
      <c r="E3517" t="s">
        <v>6065</v>
      </c>
      <c r="F3517">
        <v>20</v>
      </c>
      <c r="G3517">
        <v>10</v>
      </c>
      <c r="H3517">
        <v>30</v>
      </c>
      <c r="I3517">
        <v>20</v>
      </c>
      <c r="J3517">
        <v>20</v>
      </c>
      <c r="K3517">
        <v>12</v>
      </c>
      <c r="L3517">
        <v>17</v>
      </c>
      <c r="M3517">
        <v>24</v>
      </c>
      <c r="N3517">
        <v>2</v>
      </c>
      <c r="O3517">
        <v>0</v>
      </c>
      <c r="P3517">
        <v>5.4375</v>
      </c>
      <c r="Q3517">
        <v>3676</v>
      </c>
      <c r="R3517">
        <v>910000</v>
      </c>
      <c r="S3517">
        <v>3120700</v>
      </c>
      <c r="T3517">
        <v>3.4293406593406499</v>
      </c>
      <c r="U3517">
        <v>2</v>
      </c>
    </row>
    <row r="3518" spans="1:21" x14ac:dyDescent="0.4">
      <c r="A3518">
        <v>3516</v>
      </c>
      <c r="B3518" t="s">
        <v>12077</v>
      </c>
      <c r="C3518" s="1">
        <v>45108</v>
      </c>
      <c r="D3518" t="s">
        <v>6066</v>
      </c>
      <c r="E3518" t="s">
        <v>6067</v>
      </c>
      <c r="F3518">
        <v>30</v>
      </c>
      <c r="G3518">
        <v>20</v>
      </c>
      <c r="H3518">
        <v>20</v>
      </c>
      <c r="I3518">
        <v>20</v>
      </c>
      <c r="J3518">
        <v>50</v>
      </c>
      <c r="K3518">
        <v>49</v>
      </c>
      <c r="L3518">
        <v>49</v>
      </c>
      <c r="M3518">
        <v>49</v>
      </c>
      <c r="N3518">
        <v>0</v>
      </c>
      <c r="O3518">
        <v>1</v>
      </c>
      <c r="P3518">
        <v>9.10546875</v>
      </c>
      <c r="Q3518">
        <v>1787</v>
      </c>
      <c r="R3518">
        <v>83300</v>
      </c>
      <c r="S3518">
        <v>251320</v>
      </c>
      <c r="T3518">
        <v>3.0170468187274899</v>
      </c>
      <c r="U3518">
        <v>2</v>
      </c>
    </row>
    <row r="3519" spans="1:21" x14ac:dyDescent="0.4">
      <c r="A3519">
        <v>3517</v>
      </c>
      <c r="B3519" t="s">
        <v>12077</v>
      </c>
      <c r="C3519" s="1">
        <v>45108</v>
      </c>
      <c r="D3519" t="s">
        <v>6068</v>
      </c>
      <c r="E3519" t="s">
        <v>6069</v>
      </c>
      <c r="F3519">
        <v>20</v>
      </c>
      <c r="G3519">
        <v>20</v>
      </c>
      <c r="H3519">
        <v>30</v>
      </c>
      <c r="I3519">
        <v>20</v>
      </c>
      <c r="J3519">
        <v>40</v>
      </c>
      <c r="K3519">
        <v>199</v>
      </c>
      <c r="L3519">
        <v>145</v>
      </c>
      <c r="M3519">
        <v>129</v>
      </c>
      <c r="N3519">
        <v>1</v>
      </c>
      <c r="O3519">
        <v>2</v>
      </c>
      <c r="P3519">
        <v>14.283637150000001</v>
      </c>
      <c r="Q3519">
        <v>1200</v>
      </c>
      <c r="R3519">
        <v>83300</v>
      </c>
      <c r="S3519">
        <v>560894</v>
      </c>
      <c r="T3519">
        <v>6.7334213685474102</v>
      </c>
      <c r="U3519">
        <v>3</v>
      </c>
    </row>
    <row r="3520" spans="1:21" x14ac:dyDescent="0.4">
      <c r="A3520">
        <v>3518</v>
      </c>
      <c r="B3520" t="s">
        <v>12077</v>
      </c>
      <c r="C3520" s="1">
        <v>45108</v>
      </c>
      <c r="D3520" t="s">
        <v>6070</v>
      </c>
      <c r="E3520" t="s">
        <v>6071</v>
      </c>
      <c r="F3520">
        <v>10</v>
      </c>
      <c r="G3520">
        <v>10</v>
      </c>
      <c r="H3520">
        <v>30</v>
      </c>
      <c r="I3520">
        <v>10</v>
      </c>
      <c r="J3520">
        <v>10</v>
      </c>
      <c r="K3520">
        <v>245</v>
      </c>
      <c r="L3520">
        <v>241</v>
      </c>
      <c r="M3520">
        <v>230</v>
      </c>
      <c r="N3520">
        <v>2</v>
      </c>
      <c r="O3520">
        <v>2</v>
      </c>
      <c r="P3520">
        <v>6.0179036459999997</v>
      </c>
      <c r="Q3520">
        <v>2080</v>
      </c>
      <c r="R3520">
        <v>83300</v>
      </c>
      <c r="S3520">
        <v>147331</v>
      </c>
      <c r="T3520">
        <v>1.76867947178871</v>
      </c>
      <c r="U3520">
        <v>2</v>
      </c>
    </row>
    <row r="3521" spans="1:21" x14ac:dyDescent="0.4">
      <c r="A3521">
        <v>3519</v>
      </c>
      <c r="B3521" t="s">
        <v>12077</v>
      </c>
      <c r="C3521" s="1">
        <v>45078</v>
      </c>
      <c r="D3521" t="s">
        <v>6072</v>
      </c>
      <c r="E3521" t="s">
        <v>6073</v>
      </c>
      <c r="F3521">
        <v>10</v>
      </c>
      <c r="G3521">
        <v>10</v>
      </c>
      <c r="H3521">
        <v>50</v>
      </c>
      <c r="I3521">
        <v>10</v>
      </c>
      <c r="J3521">
        <v>10</v>
      </c>
      <c r="K3521">
        <v>191</v>
      </c>
      <c r="L3521">
        <v>161</v>
      </c>
      <c r="M3521">
        <v>111</v>
      </c>
      <c r="N3521">
        <v>2</v>
      </c>
      <c r="O3521">
        <v>0</v>
      </c>
      <c r="P3521">
        <v>4.2107204859999996</v>
      </c>
      <c r="Q3521">
        <v>1478</v>
      </c>
      <c r="R3521">
        <v>81300</v>
      </c>
      <c r="S3521">
        <v>30421</v>
      </c>
      <c r="T3521">
        <v>0.37418204182041798</v>
      </c>
      <c r="U3521">
        <v>0</v>
      </c>
    </row>
    <row r="3522" spans="1:21" x14ac:dyDescent="0.4">
      <c r="A3522">
        <v>3520</v>
      </c>
      <c r="B3522" t="s">
        <v>12077</v>
      </c>
      <c r="C3522" s="1">
        <v>45047</v>
      </c>
      <c r="D3522" t="s">
        <v>6074</v>
      </c>
      <c r="F3522">
        <v>20</v>
      </c>
      <c r="G3522">
        <v>10</v>
      </c>
      <c r="H3522">
        <v>10</v>
      </c>
      <c r="I3522">
        <v>20</v>
      </c>
      <c r="J3522">
        <v>40</v>
      </c>
      <c r="K3522">
        <v>24</v>
      </c>
      <c r="L3522">
        <v>19</v>
      </c>
      <c r="M3522">
        <v>20</v>
      </c>
      <c r="N3522">
        <v>0</v>
      </c>
      <c r="O3522">
        <v>2</v>
      </c>
      <c r="P3522">
        <v>0</v>
      </c>
      <c r="Q3522">
        <v>1232</v>
      </c>
      <c r="R3522">
        <v>73400</v>
      </c>
      <c r="S3522">
        <v>95862</v>
      </c>
      <c r="T3522">
        <v>1.3060217983651199</v>
      </c>
      <c r="U3522">
        <v>2</v>
      </c>
    </row>
    <row r="3523" spans="1:21" x14ac:dyDescent="0.4">
      <c r="A3523">
        <v>3521</v>
      </c>
      <c r="B3523" t="s">
        <v>12077</v>
      </c>
      <c r="C3523" s="1">
        <v>45047</v>
      </c>
      <c r="D3523" t="s">
        <v>6075</v>
      </c>
      <c r="E3523" t="s">
        <v>6076</v>
      </c>
      <c r="F3523">
        <v>10</v>
      </c>
      <c r="G3523">
        <v>10</v>
      </c>
      <c r="H3523">
        <v>20</v>
      </c>
      <c r="I3523">
        <v>30</v>
      </c>
      <c r="J3523">
        <v>20</v>
      </c>
      <c r="K3523">
        <v>50</v>
      </c>
      <c r="L3523">
        <v>49</v>
      </c>
      <c r="M3523">
        <v>42</v>
      </c>
      <c r="N3523">
        <v>1</v>
      </c>
      <c r="O3523">
        <v>2</v>
      </c>
      <c r="P3523">
        <v>0</v>
      </c>
      <c r="Q3523">
        <v>1540</v>
      </c>
      <c r="R3523">
        <v>73400</v>
      </c>
      <c r="S3523">
        <v>48319</v>
      </c>
      <c r="T3523">
        <v>0.65829700272479497</v>
      </c>
      <c r="U3523">
        <v>1</v>
      </c>
    </row>
    <row r="3524" spans="1:21" x14ac:dyDescent="0.4">
      <c r="A3524">
        <v>3522</v>
      </c>
      <c r="B3524" t="s">
        <v>12077</v>
      </c>
      <c r="C3524" s="1">
        <v>45017</v>
      </c>
      <c r="D3524" t="s">
        <v>6077</v>
      </c>
      <c r="E3524" t="s">
        <v>6078</v>
      </c>
      <c r="F3524">
        <v>20</v>
      </c>
      <c r="G3524">
        <v>10</v>
      </c>
      <c r="H3524">
        <v>30</v>
      </c>
      <c r="I3524">
        <v>20</v>
      </c>
      <c r="J3524">
        <v>10</v>
      </c>
      <c r="K3524">
        <v>22</v>
      </c>
      <c r="L3524">
        <v>22</v>
      </c>
      <c r="M3524">
        <v>13</v>
      </c>
      <c r="N3524">
        <v>2</v>
      </c>
      <c r="O3524">
        <v>2</v>
      </c>
      <c r="P3524">
        <v>14.72786458</v>
      </c>
      <c r="Q3524">
        <v>1659</v>
      </c>
      <c r="R3524">
        <v>68600</v>
      </c>
      <c r="S3524">
        <v>2127217</v>
      </c>
      <c r="T3524">
        <v>31.008994169096201</v>
      </c>
      <c r="U3524">
        <v>3</v>
      </c>
    </row>
    <row r="3525" spans="1:21" x14ac:dyDescent="0.4">
      <c r="A3525">
        <v>3523</v>
      </c>
      <c r="B3525" t="s">
        <v>12077</v>
      </c>
      <c r="C3525" s="1">
        <v>45017</v>
      </c>
      <c r="D3525" t="s">
        <v>6079</v>
      </c>
      <c r="E3525" t="s">
        <v>6080</v>
      </c>
      <c r="F3525">
        <v>10</v>
      </c>
      <c r="G3525">
        <v>10</v>
      </c>
      <c r="H3525">
        <v>30</v>
      </c>
      <c r="I3525">
        <v>30</v>
      </c>
      <c r="J3525">
        <v>10</v>
      </c>
      <c r="K3525">
        <v>83</v>
      </c>
      <c r="L3525">
        <v>83</v>
      </c>
      <c r="M3525">
        <v>83</v>
      </c>
      <c r="N3525">
        <v>2</v>
      </c>
      <c r="O3525">
        <v>2</v>
      </c>
      <c r="P3525">
        <v>9.5438368059999998</v>
      </c>
      <c r="Q3525">
        <v>1273</v>
      </c>
      <c r="R3525">
        <v>68600</v>
      </c>
      <c r="S3525">
        <v>894157</v>
      </c>
      <c r="T3525">
        <v>13.034358600582999</v>
      </c>
      <c r="U3525">
        <v>3</v>
      </c>
    </row>
    <row r="3526" spans="1:21" x14ac:dyDescent="0.4">
      <c r="A3526">
        <v>3524</v>
      </c>
      <c r="B3526" t="s">
        <v>12077</v>
      </c>
      <c r="C3526" s="1">
        <v>44986</v>
      </c>
      <c r="D3526" t="s">
        <v>6081</v>
      </c>
      <c r="E3526" t="s">
        <v>6082</v>
      </c>
      <c r="F3526">
        <v>10</v>
      </c>
      <c r="G3526">
        <v>10</v>
      </c>
      <c r="H3526">
        <v>20</v>
      </c>
      <c r="I3526">
        <v>20</v>
      </c>
      <c r="J3526">
        <v>10</v>
      </c>
      <c r="K3526">
        <v>128</v>
      </c>
      <c r="L3526">
        <v>120</v>
      </c>
      <c r="M3526">
        <v>116</v>
      </c>
      <c r="N3526">
        <v>2</v>
      </c>
      <c r="O3526">
        <v>2</v>
      </c>
      <c r="P3526">
        <v>8.9743923609999996</v>
      </c>
      <c r="Q3526">
        <v>1406</v>
      </c>
      <c r="R3526">
        <v>65700</v>
      </c>
      <c r="S3526">
        <v>181237</v>
      </c>
      <c r="T3526">
        <v>2.7585540334855398</v>
      </c>
      <c r="U3526">
        <v>2</v>
      </c>
    </row>
    <row r="3527" spans="1:21" x14ac:dyDescent="0.4">
      <c r="A3527">
        <v>3525</v>
      </c>
      <c r="B3527" t="s">
        <v>12077</v>
      </c>
      <c r="C3527" s="1">
        <v>44986</v>
      </c>
      <c r="D3527" t="s">
        <v>6083</v>
      </c>
      <c r="E3527" t="s">
        <v>6084</v>
      </c>
      <c r="F3527">
        <v>10</v>
      </c>
      <c r="G3527">
        <v>10</v>
      </c>
      <c r="H3527">
        <v>20</v>
      </c>
      <c r="I3527">
        <v>20</v>
      </c>
      <c r="J3527">
        <v>20</v>
      </c>
      <c r="K3527">
        <v>231</v>
      </c>
      <c r="L3527">
        <v>227</v>
      </c>
      <c r="M3527">
        <v>229</v>
      </c>
      <c r="N3527">
        <v>0</v>
      </c>
      <c r="O3527">
        <v>2</v>
      </c>
      <c r="P3527">
        <v>20.761393229999999</v>
      </c>
      <c r="Q3527">
        <v>3706</v>
      </c>
      <c r="R3527">
        <v>65700</v>
      </c>
      <c r="S3527">
        <v>20685</v>
      </c>
      <c r="T3527">
        <v>0.31484018264840102</v>
      </c>
      <c r="U3527">
        <v>0</v>
      </c>
    </row>
    <row r="3528" spans="1:21" x14ac:dyDescent="0.4">
      <c r="A3528">
        <v>3526</v>
      </c>
      <c r="B3528" t="s">
        <v>12077</v>
      </c>
      <c r="C3528" s="1">
        <v>44986</v>
      </c>
      <c r="D3528" t="s">
        <v>6085</v>
      </c>
      <c r="E3528" t="s">
        <v>6086</v>
      </c>
      <c r="F3528">
        <v>20</v>
      </c>
      <c r="G3528">
        <v>20</v>
      </c>
      <c r="H3528">
        <v>40</v>
      </c>
      <c r="I3528">
        <v>20</v>
      </c>
      <c r="J3528">
        <v>10</v>
      </c>
      <c r="K3528">
        <v>247</v>
      </c>
      <c r="L3528">
        <v>243</v>
      </c>
      <c r="M3528">
        <v>239</v>
      </c>
      <c r="N3528">
        <v>1</v>
      </c>
      <c r="O3528">
        <v>2</v>
      </c>
      <c r="P3528">
        <v>13.44618056</v>
      </c>
      <c r="Q3528">
        <v>1705</v>
      </c>
      <c r="R3528">
        <v>65700</v>
      </c>
      <c r="S3528">
        <v>990803</v>
      </c>
      <c r="T3528">
        <v>15.0807153729071</v>
      </c>
      <c r="U3528">
        <v>3</v>
      </c>
    </row>
    <row r="3529" spans="1:21" x14ac:dyDescent="0.4">
      <c r="A3529">
        <v>3527</v>
      </c>
      <c r="B3529" t="s">
        <v>12077</v>
      </c>
      <c r="C3529" s="1">
        <v>44986</v>
      </c>
      <c r="D3529" t="s">
        <v>6087</v>
      </c>
      <c r="E3529" t="s">
        <v>6088</v>
      </c>
      <c r="F3529">
        <v>10</v>
      </c>
      <c r="G3529">
        <v>10</v>
      </c>
      <c r="H3529">
        <v>10</v>
      </c>
      <c r="I3529">
        <v>30</v>
      </c>
      <c r="J3529">
        <v>20</v>
      </c>
      <c r="K3529">
        <v>4</v>
      </c>
      <c r="L3529">
        <v>5</v>
      </c>
      <c r="M3529">
        <v>12</v>
      </c>
      <c r="N3529">
        <v>1</v>
      </c>
      <c r="O3529">
        <v>2</v>
      </c>
      <c r="P3529">
        <v>0.80208333300000001</v>
      </c>
      <c r="Q3529">
        <v>1641</v>
      </c>
      <c r="R3529">
        <v>65700</v>
      </c>
      <c r="S3529">
        <v>171337</v>
      </c>
      <c r="T3529">
        <v>2.6078691019786899</v>
      </c>
      <c r="U3529">
        <v>2</v>
      </c>
    </row>
    <row r="3530" spans="1:21" x14ac:dyDescent="0.4">
      <c r="A3530">
        <v>3528</v>
      </c>
      <c r="B3530" t="s">
        <v>12077</v>
      </c>
      <c r="C3530" s="1">
        <v>44958</v>
      </c>
      <c r="D3530" t="s">
        <v>6089</v>
      </c>
      <c r="E3530" t="s">
        <v>6090</v>
      </c>
      <c r="F3530">
        <v>20</v>
      </c>
      <c r="G3530">
        <v>10</v>
      </c>
      <c r="H3530">
        <v>30</v>
      </c>
      <c r="I3530">
        <v>20</v>
      </c>
      <c r="J3530">
        <v>10</v>
      </c>
      <c r="K3530">
        <v>17</v>
      </c>
      <c r="L3530">
        <v>15</v>
      </c>
      <c r="M3530">
        <v>18</v>
      </c>
      <c r="N3530">
        <v>0</v>
      </c>
      <c r="O3530">
        <v>2</v>
      </c>
      <c r="P3530">
        <v>16.728949650000001</v>
      </c>
      <c r="Q3530">
        <v>1083</v>
      </c>
      <c r="R3530">
        <v>64700</v>
      </c>
      <c r="S3530">
        <v>33547</v>
      </c>
      <c r="T3530">
        <v>0.51850077279752704</v>
      </c>
      <c r="U3530">
        <v>1</v>
      </c>
    </row>
    <row r="3531" spans="1:21" x14ac:dyDescent="0.4">
      <c r="A3531">
        <v>3529</v>
      </c>
      <c r="B3531" t="s">
        <v>12077</v>
      </c>
      <c r="C3531" s="1">
        <v>44958</v>
      </c>
      <c r="D3531" t="s">
        <v>6091</v>
      </c>
      <c r="E3531" t="s">
        <v>6092</v>
      </c>
      <c r="F3531">
        <v>20</v>
      </c>
      <c r="G3531">
        <v>10</v>
      </c>
      <c r="H3531">
        <v>30</v>
      </c>
      <c r="I3531">
        <v>20</v>
      </c>
      <c r="J3531">
        <v>10</v>
      </c>
      <c r="K3531">
        <v>32</v>
      </c>
      <c r="L3531">
        <v>56</v>
      </c>
      <c r="M3531">
        <v>74</v>
      </c>
      <c r="N3531">
        <v>2</v>
      </c>
      <c r="O3531">
        <v>1</v>
      </c>
      <c r="P3531">
        <v>6.54296875</v>
      </c>
      <c r="Q3531">
        <v>1458</v>
      </c>
      <c r="R3531">
        <v>64700</v>
      </c>
      <c r="S3531">
        <v>972486</v>
      </c>
      <c r="T3531">
        <v>15.0306955177743</v>
      </c>
      <c r="U3531">
        <v>3</v>
      </c>
    </row>
    <row r="3532" spans="1:21" x14ac:dyDescent="0.4">
      <c r="A3532">
        <v>3530</v>
      </c>
      <c r="B3532" t="s">
        <v>12077</v>
      </c>
      <c r="C3532" s="1">
        <v>44927</v>
      </c>
      <c r="D3532" t="s">
        <v>6093</v>
      </c>
      <c r="E3532" t="s">
        <v>6094</v>
      </c>
      <c r="F3532">
        <v>20</v>
      </c>
      <c r="G3532">
        <v>10</v>
      </c>
      <c r="H3532">
        <v>50</v>
      </c>
      <c r="I3532">
        <v>20</v>
      </c>
      <c r="J3532">
        <v>20</v>
      </c>
      <c r="K3532">
        <v>16</v>
      </c>
      <c r="L3532">
        <v>15</v>
      </c>
      <c r="M3532">
        <v>13</v>
      </c>
      <c r="N3532">
        <v>1</v>
      </c>
      <c r="O3532">
        <v>2</v>
      </c>
      <c r="P3532">
        <v>18.708441839999999</v>
      </c>
      <c r="Q3532">
        <v>1255</v>
      </c>
      <c r="R3532">
        <v>64000</v>
      </c>
      <c r="S3532">
        <v>232684</v>
      </c>
      <c r="T3532">
        <v>3.6356875</v>
      </c>
      <c r="U3532">
        <v>2</v>
      </c>
    </row>
    <row r="3533" spans="1:21" x14ac:dyDescent="0.4">
      <c r="A3533">
        <v>3531</v>
      </c>
      <c r="B3533" t="s">
        <v>12077</v>
      </c>
      <c r="C3533" s="1">
        <v>44927</v>
      </c>
      <c r="D3533" t="s">
        <v>6095</v>
      </c>
      <c r="E3533" t="s">
        <v>6096</v>
      </c>
      <c r="F3533">
        <v>10</v>
      </c>
      <c r="G3533">
        <v>10</v>
      </c>
      <c r="H3533">
        <v>10</v>
      </c>
      <c r="I3533">
        <v>20</v>
      </c>
      <c r="J3533">
        <v>10</v>
      </c>
      <c r="K3533">
        <v>248</v>
      </c>
      <c r="L3533">
        <v>248</v>
      </c>
      <c r="M3533">
        <v>248</v>
      </c>
      <c r="N3533">
        <v>0</v>
      </c>
      <c r="O3533">
        <v>1</v>
      </c>
      <c r="P3533">
        <v>0</v>
      </c>
      <c r="Q3533">
        <v>1321</v>
      </c>
      <c r="R3533">
        <v>64000</v>
      </c>
      <c r="S3533">
        <v>47710</v>
      </c>
      <c r="T3533">
        <v>0.74546875000000001</v>
      </c>
      <c r="U3533">
        <v>1</v>
      </c>
    </row>
    <row r="3534" spans="1:21" x14ac:dyDescent="0.4">
      <c r="A3534">
        <v>3532</v>
      </c>
      <c r="B3534" t="s">
        <v>12077</v>
      </c>
      <c r="C3534" s="1">
        <v>44927</v>
      </c>
      <c r="D3534" t="s">
        <v>6097</v>
      </c>
      <c r="E3534" t="s">
        <v>6098</v>
      </c>
      <c r="F3534">
        <v>20</v>
      </c>
      <c r="G3534">
        <v>30</v>
      </c>
      <c r="H3534">
        <v>50</v>
      </c>
      <c r="I3534">
        <v>50</v>
      </c>
      <c r="J3534">
        <v>30</v>
      </c>
      <c r="K3534">
        <v>31</v>
      </c>
      <c r="L3534">
        <v>26</v>
      </c>
      <c r="M3534">
        <v>31</v>
      </c>
      <c r="N3534">
        <v>1</v>
      </c>
      <c r="O3534">
        <v>1</v>
      </c>
      <c r="P3534">
        <v>7.5130208329999997</v>
      </c>
      <c r="Q3534">
        <v>1246</v>
      </c>
      <c r="R3534">
        <v>64000</v>
      </c>
      <c r="S3534">
        <v>337672</v>
      </c>
      <c r="T3534">
        <v>5.2761250000000004</v>
      </c>
      <c r="U3534">
        <v>3</v>
      </c>
    </row>
    <row r="3535" spans="1:21" x14ac:dyDescent="0.4">
      <c r="A3535">
        <v>3533</v>
      </c>
      <c r="B3535" t="s">
        <v>12077</v>
      </c>
      <c r="C3535" s="1">
        <v>44927</v>
      </c>
      <c r="D3535" t="s">
        <v>6099</v>
      </c>
      <c r="E3535" t="s">
        <v>6100</v>
      </c>
      <c r="F3535">
        <v>20</v>
      </c>
      <c r="G3535">
        <v>10</v>
      </c>
      <c r="H3535">
        <v>40</v>
      </c>
      <c r="I3535">
        <v>20</v>
      </c>
      <c r="J3535">
        <v>50</v>
      </c>
      <c r="K3535">
        <v>30</v>
      </c>
      <c r="L3535">
        <v>54</v>
      </c>
      <c r="M3535">
        <v>73</v>
      </c>
      <c r="N3535">
        <v>1</v>
      </c>
      <c r="O3535">
        <v>1</v>
      </c>
      <c r="P3535">
        <v>3.1957465279999999</v>
      </c>
      <c r="Q3535">
        <v>1246</v>
      </c>
      <c r="R3535">
        <v>64000</v>
      </c>
      <c r="S3535">
        <v>68566</v>
      </c>
      <c r="T3535">
        <v>1.07134375</v>
      </c>
      <c r="U3535">
        <v>1</v>
      </c>
    </row>
    <row r="3536" spans="1:21" x14ac:dyDescent="0.4">
      <c r="A3536">
        <v>3534</v>
      </c>
      <c r="B3536" t="s">
        <v>12077</v>
      </c>
      <c r="C3536" s="1">
        <v>44927</v>
      </c>
      <c r="D3536" t="s">
        <v>6101</v>
      </c>
      <c r="E3536" t="s">
        <v>6102</v>
      </c>
      <c r="F3536">
        <v>10</v>
      </c>
      <c r="G3536">
        <v>10</v>
      </c>
      <c r="H3536">
        <v>30</v>
      </c>
      <c r="I3536">
        <v>20</v>
      </c>
      <c r="J3536">
        <v>30</v>
      </c>
      <c r="K3536">
        <v>13</v>
      </c>
      <c r="L3536">
        <v>22</v>
      </c>
      <c r="M3536">
        <v>20</v>
      </c>
      <c r="N3536">
        <v>0</v>
      </c>
      <c r="O3536">
        <v>1</v>
      </c>
      <c r="P3536">
        <v>10.68825955</v>
      </c>
      <c r="Q3536">
        <v>1279</v>
      </c>
      <c r="R3536">
        <v>64000</v>
      </c>
      <c r="S3536">
        <v>334856</v>
      </c>
      <c r="T3536">
        <v>5.2321249999999999</v>
      </c>
      <c r="U3536">
        <v>3</v>
      </c>
    </row>
    <row r="3537" spans="1:21" x14ac:dyDescent="0.4">
      <c r="A3537">
        <v>3535</v>
      </c>
      <c r="B3537" t="s">
        <v>12077</v>
      </c>
      <c r="C3537" s="1">
        <v>44896</v>
      </c>
      <c r="D3537" t="s">
        <v>6103</v>
      </c>
      <c r="E3537" t="s">
        <v>6104</v>
      </c>
      <c r="F3537">
        <v>10</v>
      </c>
      <c r="G3537">
        <v>20</v>
      </c>
      <c r="H3537">
        <v>50</v>
      </c>
      <c r="I3537">
        <v>30</v>
      </c>
      <c r="J3537">
        <v>10</v>
      </c>
      <c r="K3537">
        <v>26</v>
      </c>
      <c r="L3537">
        <v>20</v>
      </c>
      <c r="M3537">
        <v>24</v>
      </c>
      <c r="N3537">
        <v>1</v>
      </c>
      <c r="O3537">
        <v>2</v>
      </c>
      <c r="P3537">
        <v>0</v>
      </c>
      <c r="Q3537">
        <v>966</v>
      </c>
      <c r="R3537">
        <v>63400</v>
      </c>
      <c r="S3537">
        <v>193504</v>
      </c>
      <c r="T3537">
        <v>3.0521135646687698</v>
      </c>
      <c r="U3537">
        <v>2</v>
      </c>
    </row>
    <row r="3538" spans="1:21" x14ac:dyDescent="0.4">
      <c r="A3538">
        <v>3536</v>
      </c>
      <c r="B3538" t="s">
        <v>12077</v>
      </c>
      <c r="C3538" s="1">
        <v>44896</v>
      </c>
      <c r="D3538" t="s">
        <v>6105</v>
      </c>
      <c r="E3538" t="s">
        <v>6106</v>
      </c>
      <c r="F3538">
        <v>10</v>
      </c>
      <c r="G3538">
        <v>10</v>
      </c>
      <c r="H3538">
        <v>10</v>
      </c>
      <c r="I3538">
        <v>20</v>
      </c>
      <c r="J3538">
        <v>20</v>
      </c>
      <c r="K3538">
        <v>79</v>
      </c>
      <c r="L3538">
        <v>42</v>
      </c>
      <c r="M3538">
        <v>48</v>
      </c>
      <c r="N3538">
        <v>2</v>
      </c>
      <c r="O3538">
        <v>1</v>
      </c>
      <c r="P3538">
        <v>12.48046875</v>
      </c>
      <c r="Q3538">
        <v>873</v>
      </c>
      <c r="R3538">
        <v>63400</v>
      </c>
      <c r="S3538">
        <v>7186</v>
      </c>
      <c r="T3538">
        <v>0.113343848580441</v>
      </c>
      <c r="U3538">
        <v>0</v>
      </c>
    </row>
    <row r="3539" spans="1:21" x14ac:dyDescent="0.4">
      <c r="A3539">
        <v>3537</v>
      </c>
      <c r="B3539" t="s">
        <v>12077</v>
      </c>
      <c r="C3539" s="1">
        <v>44866</v>
      </c>
      <c r="D3539" t="s">
        <v>6107</v>
      </c>
      <c r="E3539" t="s">
        <v>6108</v>
      </c>
      <c r="F3539">
        <v>10</v>
      </c>
      <c r="G3539">
        <v>10</v>
      </c>
      <c r="H3539">
        <v>30</v>
      </c>
      <c r="I3539">
        <v>20</v>
      </c>
      <c r="J3539">
        <v>10</v>
      </c>
      <c r="K3539">
        <v>11</v>
      </c>
      <c r="L3539">
        <v>21</v>
      </c>
      <c r="M3539">
        <v>45</v>
      </c>
      <c r="N3539">
        <v>1</v>
      </c>
      <c r="O3539">
        <v>2</v>
      </c>
      <c r="P3539">
        <v>21.74197049</v>
      </c>
      <c r="Q3539">
        <v>1428</v>
      </c>
      <c r="R3539">
        <v>62700</v>
      </c>
      <c r="S3539">
        <v>150997</v>
      </c>
      <c r="T3539">
        <v>2.4082456140350801</v>
      </c>
      <c r="U3539">
        <v>2</v>
      </c>
    </row>
    <row r="3540" spans="1:21" x14ac:dyDescent="0.4">
      <c r="A3540">
        <v>3538</v>
      </c>
      <c r="B3540" t="s">
        <v>12077</v>
      </c>
      <c r="C3540" s="1">
        <v>44805</v>
      </c>
      <c r="D3540" t="s">
        <v>6109</v>
      </c>
      <c r="E3540" t="s">
        <v>6110</v>
      </c>
      <c r="F3540">
        <v>10</v>
      </c>
      <c r="G3540">
        <v>10</v>
      </c>
      <c r="H3540">
        <v>30</v>
      </c>
      <c r="I3540">
        <v>20</v>
      </c>
      <c r="J3540">
        <v>10</v>
      </c>
      <c r="K3540">
        <v>239</v>
      </c>
      <c r="L3540">
        <v>244</v>
      </c>
      <c r="M3540">
        <v>242</v>
      </c>
      <c r="N3540">
        <v>0</v>
      </c>
      <c r="O3540">
        <v>1</v>
      </c>
      <c r="P3540">
        <v>15.35807292</v>
      </c>
      <c r="Q3540">
        <v>1400</v>
      </c>
      <c r="R3540">
        <v>58700</v>
      </c>
      <c r="S3540">
        <v>13196</v>
      </c>
      <c r="T3540">
        <v>0.22480408858602999</v>
      </c>
      <c r="U3540">
        <v>0</v>
      </c>
    </row>
    <row r="3541" spans="1:21" x14ac:dyDescent="0.4">
      <c r="A3541">
        <v>3539</v>
      </c>
      <c r="B3541" t="s">
        <v>12077</v>
      </c>
      <c r="C3541" s="1">
        <v>44774</v>
      </c>
      <c r="D3541" t="s">
        <v>6111</v>
      </c>
      <c r="E3541" t="s">
        <v>6112</v>
      </c>
      <c r="F3541">
        <v>20</v>
      </c>
      <c r="G3541">
        <v>10</v>
      </c>
      <c r="H3541">
        <v>20</v>
      </c>
      <c r="I3541">
        <v>20</v>
      </c>
      <c r="J3541">
        <v>10</v>
      </c>
      <c r="K3541">
        <v>236</v>
      </c>
      <c r="L3541">
        <v>57</v>
      </c>
      <c r="M3541">
        <v>99</v>
      </c>
      <c r="N3541">
        <v>0</v>
      </c>
      <c r="O3541">
        <v>1</v>
      </c>
      <c r="P3541">
        <v>16.03710938</v>
      </c>
      <c r="Q3541">
        <v>1238</v>
      </c>
      <c r="R3541">
        <v>47400</v>
      </c>
      <c r="S3541">
        <v>43538</v>
      </c>
      <c r="T3541">
        <v>0.91852320675105403</v>
      </c>
      <c r="U3541">
        <v>1</v>
      </c>
    </row>
    <row r="3542" spans="1:21" x14ac:dyDescent="0.4">
      <c r="A3542">
        <v>3540</v>
      </c>
      <c r="B3542" t="s">
        <v>12077</v>
      </c>
      <c r="C3542" s="1">
        <v>44774</v>
      </c>
      <c r="D3542" t="s">
        <v>6113</v>
      </c>
      <c r="E3542" t="s">
        <v>6114</v>
      </c>
      <c r="F3542">
        <v>10</v>
      </c>
      <c r="G3542">
        <v>10</v>
      </c>
      <c r="H3542">
        <v>20</v>
      </c>
      <c r="I3542">
        <v>20</v>
      </c>
      <c r="J3542">
        <v>10</v>
      </c>
      <c r="K3542">
        <v>10</v>
      </c>
      <c r="L3542">
        <v>22</v>
      </c>
      <c r="M3542">
        <v>40</v>
      </c>
      <c r="N3542">
        <v>2</v>
      </c>
      <c r="O3542">
        <v>2</v>
      </c>
      <c r="P3542">
        <v>6.4432508679999998</v>
      </c>
      <c r="Q3542">
        <v>1217</v>
      </c>
      <c r="R3542">
        <v>47400</v>
      </c>
      <c r="S3542">
        <v>1257602</v>
      </c>
      <c r="T3542">
        <v>26.531687763712998</v>
      </c>
      <c r="U3542">
        <v>3</v>
      </c>
    </row>
    <row r="3543" spans="1:21" x14ac:dyDescent="0.4">
      <c r="A3543">
        <v>3541</v>
      </c>
      <c r="B3543" t="s">
        <v>12077</v>
      </c>
      <c r="C3543" s="1">
        <v>44743</v>
      </c>
      <c r="D3543" t="s">
        <v>6115</v>
      </c>
      <c r="E3543" t="s">
        <v>6116</v>
      </c>
      <c r="F3543">
        <v>10</v>
      </c>
      <c r="G3543">
        <v>10</v>
      </c>
      <c r="H3543">
        <v>20</v>
      </c>
      <c r="I3543">
        <v>20</v>
      </c>
      <c r="J3543">
        <v>10</v>
      </c>
      <c r="K3543">
        <v>7</v>
      </c>
      <c r="L3543">
        <v>17</v>
      </c>
      <c r="M3543">
        <v>35</v>
      </c>
      <c r="N3543">
        <v>0</v>
      </c>
      <c r="O3543">
        <v>2</v>
      </c>
      <c r="P3543">
        <v>0.52636718800000004</v>
      </c>
      <c r="Q3543">
        <v>1325</v>
      </c>
      <c r="R3543">
        <v>47400</v>
      </c>
      <c r="S3543">
        <v>29039</v>
      </c>
      <c r="T3543">
        <v>0.61263713080168702</v>
      </c>
      <c r="U3543">
        <v>1</v>
      </c>
    </row>
    <row r="3544" spans="1:21" x14ac:dyDescent="0.4">
      <c r="A3544">
        <v>3542</v>
      </c>
      <c r="B3544" t="s">
        <v>12077</v>
      </c>
      <c r="C3544" s="1">
        <v>44743</v>
      </c>
      <c r="D3544" t="s">
        <v>6117</v>
      </c>
      <c r="E3544" t="s">
        <v>6118</v>
      </c>
      <c r="F3544">
        <v>20</v>
      </c>
      <c r="G3544">
        <v>20</v>
      </c>
      <c r="H3544">
        <v>30</v>
      </c>
      <c r="I3544">
        <v>20</v>
      </c>
      <c r="J3544">
        <v>30</v>
      </c>
      <c r="K3544">
        <v>215</v>
      </c>
      <c r="L3544">
        <v>194</v>
      </c>
      <c r="M3544">
        <v>167</v>
      </c>
      <c r="N3544">
        <v>1</v>
      </c>
      <c r="O3544">
        <v>1</v>
      </c>
      <c r="P3544">
        <v>17.28146701</v>
      </c>
      <c r="Q3544">
        <v>1230</v>
      </c>
      <c r="R3544">
        <v>47400</v>
      </c>
      <c r="S3544">
        <v>658114</v>
      </c>
      <c r="T3544">
        <v>13.884261603375499</v>
      </c>
      <c r="U3544">
        <v>3</v>
      </c>
    </row>
    <row r="3545" spans="1:21" x14ac:dyDescent="0.4">
      <c r="A3545">
        <v>3543</v>
      </c>
      <c r="B3545" t="s">
        <v>12077</v>
      </c>
      <c r="C3545" s="1">
        <v>44713</v>
      </c>
      <c r="D3545" t="s">
        <v>6119</v>
      </c>
      <c r="E3545" t="s">
        <v>6120</v>
      </c>
      <c r="F3545">
        <v>10</v>
      </c>
      <c r="G3545">
        <v>10</v>
      </c>
      <c r="H3545">
        <v>20</v>
      </c>
      <c r="I3545">
        <v>10</v>
      </c>
      <c r="J3545">
        <v>10</v>
      </c>
      <c r="K3545">
        <v>27</v>
      </c>
      <c r="L3545">
        <v>25</v>
      </c>
      <c r="M3545">
        <v>22</v>
      </c>
      <c r="N3545">
        <v>2</v>
      </c>
      <c r="O3545">
        <v>2</v>
      </c>
      <c r="P3545">
        <v>3.3301866320000002</v>
      </c>
      <c r="Q3545">
        <v>1408</v>
      </c>
      <c r="R3545">
        <v>47400</v>
      </c>
      <c r="S3545">
        <v>38517</v>
      </c>
      <c r="T3545">
        <v>0.81259493670885996</v>
      </c>
      <c r="U3545">
        <v>1</v>
      </c>
    </row>
    <row r="3546" spans="1:21" x14ac:dyDescent="0.4">
      <c r="A3546">
        <v>3544</v>
      </c>
      <c r="B3546" t="s">
        <v>12077</v>
      </c>
      <c r="C3546" s="1">
        <v>44682</v>
      </c>
      <c r="D3546" t="s">
        <v>6121</v>
      </c>
      <c r="E3546" t="s">
        <v>6122</v>
      </c>
      <c r="F3546">
        <v>10</v>
      </c>
      <c r="G3546">
        <v>20</v>
      </c>
      <c r="H3546">
        <v>30</v>
      </c>
      <c r="I3546">
        <v>20</v>
      </c>
      <c r="J3546">
        <v>20</v>
      </c>
      <c r="K3546">
        <v>11</v>
      </c>
      <c r="L3546">
        <v>12</v>
      </c>
      <c r="M3546">
        <v>13</v>
      </c>
      <c r="N3546">
        <v>1</v>
      </c>
      <c r="O3546">
        <v>1</v>
      </c>
      <c r="P3546">
        <v>3.1439887149999999</v>
      </c>
      <c r="Q3546">
        <v>1459</v>
      </c>
      <c r="R3546">
        <v>47400</v>
      </c>
      <c r="S3546">
        <v>505529</v>
      </c>
      <c r="T3546">
        <v>10.665168776371299</v>
      </c>
      <c r="U3546">
        <v>3</v>
      </c>
    </row>
    <row r="3547" spans="1:21" x14ac:dyDescent="0.4">
      <c r="A3547">
        <v>3545</v>
      </c>
      <c r="B3547" t="s">
        <v>12077</v>
      </c>
      <c r="C3547" s="1">
        <v>44682</v>
      </c>
      <c r="D3547" t="s">
        <v>6123</v>
      </c>
      <c r="E3547" t="s">
        <v>6124</v>
      </c>
      <c r="F3547">
        <v>20</v>
      </c>
      <c r="G3547">
        <v>20</v>
      </c>
      <c r="H3547">
        <v>20</v>
      </c>
      <c r="I3547">
        <v>20</v>
      </c>
      <c r="J3547">
        <v>40</v>
      </c>
      <c r="K3547">
        <v>55</v>
      </c>
      <c r="L3547">
        <v>50</v>
      </c>
      <c r="M3547">
        <v>44</v>
      </c>
      <c r="N3547">
        <v>1</v>
      </c>
      <c r="O3547">
        <v>1</v>
      </c>
      <c r="P3547">
        <v>8.3548177080000006</v>
      </c>
      <c r="Q3547">
        <v>1138</v>
      </c>
      <c r="R3547">
        <v>47400</v>
      </c>
      <c r="S3547">
        <v>226538</v>
      </c>
      <c r="T3547">
        <v>4.7792827004219403</v>
      </c>
      <c r="U3547">
        <v>3</v>
      </c>
    </row>
    <row r="3548" spans="1:21" x14ac:dyDescent="0.4">
      <c r="A3548">
        <v>3546</v>
      </c>
      <c r="B3548" t="s">
        <v>12077</v>
      </c>
      <c r="C3548" s="1">
        <v>44652</v>
      </c>
      <c r="D3548" t="s">
        <v>6125</v>
      </c>
      <c r="F3548">
        <v>10</v>
      </c>
      <c r="G3548">
        <v>10</v>
      </c>
      <c r="H3548">
        <v>10</v>
      </c>
      <c r="I3548">
        <v>20</v>
      </c>
      <c r="J3548">
        <v>10</v>
      </c>
      <c r="K3548">
        <v>24</v>
      </c>
      <c r="L3548">
        <v>16</v>
      </c>
      <c r="M3548">
        <v>10</v>
      </c>
      <c r="N3548">
        <v>0</v>
      </c>
      <c r="O3548">
        <v>2</v>
      </c>
      <c r="P3548">
        <v>0</v>
      </c>
      <c r="Q3548">
        <v>1362</v>
      </c>
      <c r="R3548">
        <v>47300</v>
      </c>
      <c r="S3548">
        <v>252333</v>
      </c>
      <c r="T3548">
        <v>5.3347357293868898</v>
      </c>
      <c r="U3548">
        <v>3</v>
      </c>
    </row>
    <row r="3549" spans="1:21" x14ac:dyDescent="0.4">
      <c r="A3549">
        <v>3547</v>
      </c>
      <c r="B3549" t="s">
        <v>12077</v>
      </c>
      <c r="C3549" s="1">
        <v>44652</v>
      </c>
      <c r="D3549" t="s">
        <v>6126</v>
      </c>
      <c r="E3549" t="s">
        <v>6127</v>
      </c>
      <c r="F3549">
        <v>40</v>
      </c>
      <c r="G3549">
        <v>20</v>
      </c>
      <c r="H3549">
        <v>40</v>
      </c>
      <c r="I3549">
        <v>40</v>
      </c>
      <c r="J3549">
        <v>50</v>
      </c>
      <c r="K3549">
        <v>27</v>
      </c>
      <c r="L3549">
        <v>22</v>
      </c>
      <c r="M3549">
        <v>30</v>
      </c>
      <c r="N3549">
        <v>2</v>
      </c>
      <c r="O3549">
        <v>1</v>
      </c>
      <c r="P3549">
        <v>9.1506076390000004</v>
      </c>
      <c r="Q3549">
        <v>1435</v>
      </c>
      <c r="R3549">
        <v>47300</v>
      </c>
      <c r="S3549">
        <v>159017</v>
      </c>
      <c r="T3549">
        <v>3.3618816067653201</v>
      </c>
      <c r="U3549">
        <v>2</v>
      </c>
    </row>
    <row r="3550" spans="1:21" x14ac:dyDescent="0.4">
      <c r="A3550">
        <v>3548</v>
      </c>
      <c r="B3550" t="s">
        <v>12077</v>
      </c>
      <c r="C3550" s="1">
        <v>44652</v>
      </c>
      <c r="D3550" t="s">
        <v>6128</v>
      </c>
      <c r="E3550" t="s">
        <v>6129</v>
      </c>
      <c r="F3550">
        <v>10</v>
      </c>
      <c r="G3550">
        <v>10</v>
      </c>
      <c r="H3550">
        <v>10</v>
      </c>
      <c r="I3550">
        <v>10</v>
      </c>
      <c r="J3550">
        <v>10</v>
      </c>
      <c r="K3550">
        <v>16</v>
      </c>
      <c r="L3550">
        <v>13</v>
      </c>
      <c r="M3550">
        <v>14</v>
      </c>
      <c r="N3550">
        <v>1</v>
      </c>
      <c r="O3550">
        <v>1</v>
      </c>
      <c r="P3550">
        <v>10.47092014</v>
      </c>
      <c r="Q3550">
        <v>2559</v>
      </c>
      <c r="R3550">
        <v>47300</v>
      </c>
      <c r="S3550">
        <v>258253</v>
      </c>
      <c r="T3550">
        <v>5.4598942917547504</v>
      </c>
      <c r="U3550">
        <v>3</v>
      </c>
    </row>
    <row r="3551" spans="1:21" x14ac:dyDescent="0.4">
      <c r="A3551">
        <v>3549</v>
      </c>
      <c r="B3551" t="s">
        <v>12077</v>
      </c>
      <c r="C3551" s="1">
        <v>44621</v>
      </c>
      <c r="D3551" t="s">
        <v>6130</v>
      </c>
      <c r="F3551">
        <v>20</v>
      </c>
      <c r="G3551">
        <v>20</v>
      </c>
      <c r="H3551">
        <v>10</v>
      </c>
      <c r="I3551">
        <v>10</v>
      </c>
      <c r="J3551">
        <v>30</v>
      </c>
      <c r="K3551">
        <v>177</v>
      </c>
      <c r="L3551">
        <v>160</v>
      </c>
      <c r="M3551">
        <v>99</v>
      </c>
      <c r="N3551">
        <v>0</v>
      </c>
      <c r="O3551">
        <v>1</v>
      </c>
      <c r="P3551">
        <v>0</v>
      </c>
      <c r="Q3551">
        <v>907</v>
      </c>
      <c r="R3551">
        <v>45200</v>
      </c>
      <c r="S3551">
        <v>75250</v>
      </c>
      <c r="T3551">
        <v>1.6648230088495499</v>
      </c>
      <c r="U3551">
        <v>2</v>
      </c>
    </row>
    <row r="3552" spans="1:21" x14ac:dyDescent="0.4">
      <c r="A3552">
        <v>3550</v>
      </c>
      <c r="B3552" t="s">
        <v>12077</v>
      </c>
      <c r="C3552" s="1">
        <v>44593</v>
      </c>
      <c r="D3552" t="s">
        <v>6131</v>
      </c>
      <c r="E3552" t="s">
        <v>6132</v>
      </c>
      <c r="F3552">
        <v>10</v>
      </c>
      <c r="G3552">
        <v>10</v>
      </c>
      <c r="H3552">
        <v>10</v>
      </c>
      <c r="I3552">
        <v>10</v>
      </c>
      <c r="J3552">
        <v>10</v>
      </c>
      <c r="K3552">
        <v>18</v>
      </c>
      <c r="L3552">
        <v>26</v>
      </c>
      <c r="M3552">
        <v>18</v>
      </c>
      <c r="N3552">
        <v>2</v>
      </c>
      <c r="O3552">
        <v>2</v>
      </c>
      <c r="P3552">
        <v>4.9787326390000004</v>
      </c>
      <c r="Q3552">
        <v>1160</v>
      </c>
      <c r="R3552">
        <v>41000</v>
      </c>
      <c r="S3552">
        <v>29885</v>
      </c>
      <c r="T3552">
        <v>0.72890243902439</v>
      </c>
      <c r="U3552">
        <v>1</v>
      </c>
    </row>
    <row r="3553" spans="1:21" x14ac:dyDescent="0.4">
      <c r="A3553">
        <v>3551</v>
      </c>
      <c r="B3553" t="s">
        <v>12077</v>
      </c>
      <c r="C3553" s="1">
        <v>44531</v>
      </c>
      <c r="D3553" t="s">
        <v>6133</v>
      </c>
      <c r="E3553" t="s">
        <v>6134</v>
      </c>
      <c r="F3553">
        <v>10</v>
      </c>
      <c r="G3553">
        <v>10</v>
      </c>
      <c r="H3553">
        <v>20</v>
      </c>
      <c r="I3553">
        <v>20</v>
      </c>
      <c r="J3553">
        <v>10</v>
      </c>
      <c r="K3553">
        <v>18</v>
      </c>
      <c r="L3553">
        <v>15</v>
      </c>
      <c r="M3553">
        <v>16</v>
      </c>
      <c r="N3553">
        <v>1</v>
      </c>
      <c r="O3553">
        <v>2</v>
      </c>
      <c r="P3553">
        <v>8.3655598960000006</v>
      </c>
      <c r="Q3553">
        <v>1304</v>
      </c>
      <c r="R3553">
        <v>35200</v>
      </c>
      <c r="S3553">
        <v>401053</v>
      </c>
      <c r="T3553">
        <v>11.3935511363636</v>
      </c>
      <c r="U3553">
        <v>3</v>
      </c>
    </row>
    <row r="3554" spans="1:21" x14ac:dyDescent="0.4">
      <c r="A3554">
        <v>3552</v>
      </c>
      <c r="B3554" t="s">
        <v>12077</v>
      </c>
      <c r="C3554" s="1">
        <v>44531</v>
      </c>
      <c r="D3554" t="s">
        <v>6135</v>
      </c>
      <c r="E3554" t="s">
        <v>6136</v>
      </c>
      <c r="F3554">
        <v>10</v>
      </c>
      <c r="G3554">
        <v>10</v>
      </c>
      <c r="H3554">
        <v>10</v>
      </c>
      <c r="I3554">
        <v>20</v>
      </c>
      <c r="J3554">
        <v>20</v>
      </c>
      <c r="K3554">
        <v>11</v>
      </c>
      <c r="L3554">
        <v>8</v>
      </c>
      <c r="M3554">
        <v>7</v>
      </c>
      <c r="N3554">
        <v>1</v>
      </c>
      <c r="O3554">
        <v>1</v>
      </c>
      <c r="P3554">
        <v>4.4905598959999997</v>
      </c>
      <c r="Q3554">
        <v>1389</v>
      </c>
      <c r="R3554">
        <v>35200</v>
      </c>
      <c r="S3554">
        <v>1964186</v>
      </c>
      <c r="T3554">
        <v>55.800738636363597</v>
      </c>
      <c r="U3554">
        <v>3</v>
      </c>
    </row>
    <row r="3555" spans="1:21" x14ac:dyDescent="0.4">
      <c r="A3555">
        <v>3553</v>
      </c>
      <c r="B3555" t="s">
        <v>12077</v>
      </c>
      <c r="C3555" s="1">
        <v>44470</v>
      </c>
      <c r="D3555" t="s">
        <v>6137</v>
      </c>
      <c r="E3555" t="s">
        <v>6138</v>
      </c>
      <c r="F3555">
        <v>10</v>
      </c>
      <c r="G3555">
        <v>10</v>
      </c>
      <c r="H3555">
        <v>10</v>
      </c>
      <c r="I3555">
        <v>10</v>
      </c>
      <c r="J3555">
        <v>10</v>
      </c>
      <c r="K3555">
        <v>15</v>
      </c>
      <c r="L3555">
        <v>14</v>
      </c>
      <c r="M3555">
        <v>15</v>
      </c>
      <c r="N3555">
        <v>1</v>
      </c>
      <c r="O3555">
        <v>1</v>
      </c>
      <c r="P3555">
        <v>6.9620225690000002</v>
      </c>
      <c r="Q3555">
        <v>1430</v>
      </c>
      <c r="R3555">
        <v>24700</v>
      </c>
      <c r="S3555">
        <v>299205</v>
      </c>
      <c r="T3555">
        <v>12.113562753036399</v>
      </c>
      <c r="U3555">
        <v>3</v>
      </c>
    </row>
    <row r="3556" spans="1:21" x14ac:dyDescent="0.4">
      <c r="A3556">
        <v>3554</v>
      </c>
      <c r="B3556" t="s">
        <v>12077</v>
      </c>
      <c r="C3556" s="1">
        <v>44470</v>
      </c>
      <c r="D3556" t="s">
        <v>6139</v>
      </c>
      <c r="E3556" t="s">
        <v>6140</v>
      </c>
      <c r="F3556">
        <v>10</v>
      </c>
      <c r="G3556">
        <v>10</v>
      </c>
      <c r="H3556">
        <v>10</v>
      </c>
      <c r="I3556">
        <v>20</v>
      </c>
      <c r="J3556">
        <v>10</v>
      </c>
      <c r="K3556">
        <v>27</v>
      </c>
      <c r="L3556">
        <v>21</v>
      </c>
      <c r="M3556">
        <v>23</v>
      </c>
      <c r="N3556">
        <v>1</v>
      </c>
      <c r="O3556">
        <v>1</v>
      </c>
      <c r="P3556">
        <v>12.62196181</v>
      </c>
      <c r="Q3556">
        <v>1220</v>
      </c>
      <c r="R3556">
        <v>24700</v>
      </c>
      <c r="S3556">
        <v>502847</v>
      </c>
      <c r="T3556">
        <v>20.358178137651802</v>
      </c>
      <c r="U3556">
        <v>3</v>
      </c>
    </row>
    <row r="3557" spans="1:21" x14ac:dyDescent="0.4">
      <c r="A3557">
        <v>3555</v>
      </c>
      <c r="B3557" t="s">
        <v>12077</v>
      </c>
      <c r="C3557" s="1">
        <v>44378</v>
      </c>
      <c r="D3557" t="s">
        <v>6141</v>
      </c>
      <c r="E3557" t="s">
        <v>6142</v>
      </c>
      <c r="F3557">
        <v>20</v>
      </c>
      <c r="G3557">
        <v>10</v>
      </c>
      <c r="H3557">
        <v>50</v>
      </c>
      <c r="I3557">
        <v>20</v>
      </c>
      <c r="J3557">
        <v>20</v>
      </c>
      <c r="K3557">
        <v>243</v>
      </c>
      <c r="L3557">
        <v>243</v>
      </c>
      <c r="M3557">
        <v>244</v>
      </c>
      <c r="N3557">
        <v>2</v>
      </c>
      <c r="O3557">
        <v>0</v>
      </c>
      <c r="P3557">
        <v>2.3738064240000001</v>
      </c>
      <c r="Q3557">
        <v>934</v>
      </c>
      <c r="R3557">
        <v>13500</v>
      </c>
      <c r="S3557">
        <v>9789</v>
      </c>
      <c r="T3557">
        <v>0.72511111111111104</v>
      </c>
      <c r="U3557">
        <v>1</v>
      </c>
    </row>
    <row r="3558" spans="1:21" x14ac:dyDescent="0.4">
      <c r="A3558">
        <v>3556</v>
      </c>
      <c r="B3558" t="s">
        <v>12077</v>
      </c>
      <c r="C3558" s="1">
        <v>44378</v>
      </c>
      <c r="D3558" t="s">
        <v>6143</v>
      </c>
      <c r="E3558" t="s">
        <v>6144</v>
      </c>
      <c r="F3558">
        <v>10</v>
      </c>
      <c r="G3558">
        <v>20</v>
      </c>
      <c r="H3558">
        <v>30</v>
      </c>
      <c r="I3558">
        <v>20</v>
      </c>
      <c r="J3558">
        <v>30</v>
      </c>
      <c r="K3558">
        <v>25</v>
      </c>
      <c r="L3558">
        <v>17</v>
      </c>
      <c r="M3558">
        <v>13</v>
      </c>
      <c r="N3558">
        <v>2</v>
      </c>
      <c r="O3558">
        <v>1</v>
      </c>
      <c r="P3558">
        <v>2.6448567710000002</v>
      </c>
      <c r="Q3558">
        <v>918</v>
      </c>
      <c r="R3558">
        <v>13500</v>
      </c>
      <c r="S3558">
        <v>28669</v>
      </c>
      <c r="T3558">
        <v>2.1236296296296202</v>
      </c>
      <c r="U3558">
        <v>2</v>
      </c>
    </row>
    <row r="3559" spans="1:21" x14ac:dyDescent="0.4">
      <c r="A3559">
        <v>3557</v>
      </c>
      <c r="B3559" t="s">
        <v>12078</v>
      </c>
      <c r="C3559" s="1">
        <v>45108</v>
      </c>
      <c r="D3559" t="s">
        <v>6145</v>
      </c>
      <c r="F3559">
        <v>40</v>
      </c>
      <c r="G3559">
        <v>20</v>
      </c>
      <c r="H3559">
        <v>40</v>
      </c>
      <c r="I3559">
        <v>20</v>
      </c>
      <c r="J3559">
        <v>50</v>
      </c>
      <c r="K3559">
        <v>112</v>
      </c>
      <c r="L3559">
        <v>119</v>
      </c>
      <c r="M3559">
        <v>149</v>
      </c>
      <c r="N3559">
        <v>0</v>
      </c>
      <c r="O3559">
        <v>1</v>
      </c>
      <c r="P3559">
        <v>0</v>
      </c>
      <c r="Q3559">
        <v>607</v>
      </c>
      <c r="R3559">
        <v>21900</v>
      </c>
      <c r="S3559">
        <v>103769</v>
      </c>
      <c r="T3559">
        <v>4.7383105022830998</v>
      </c>
      <c r="U3559">
        <v>3</v>
      </c>
    </row>
    <row r="3560" spans="1:21" x14ac:dyDescent="0.4">
      <c r="A3560">
        <v>3558</v>
      </c>
      <c r="B3560" t="s">
        <v>12078</v>
      </c>
      <c r="C3560" s="1">
        <v>45108</v>
      </c>
      <c r="D3560" t="s">
        <v>6146</v>
      </c>
      <c r="E3560" t="s">
        <v>6147</v>
      </c>
      <c r="F3560">
        <v>30</v>
      </c>
      <c r="G3560">
        <v>20</v>
      </c>
      <c r="H3560">
        <v>30</v>
      </c>
      <c r="I3560">
        <v>20</v>
      </c>
      <c r="J3560">
        <v>50</v>
      </c>
      <c r="K3560">
        <v>5</v>
      </c>
      <c r="L3560">
        <v>8</v>
      </c>
      <c r="M3560">
        <v>13</v>
      </c>
      <c r="N3560">
        <v>2</v>
      </c>
      <c r="O3560">
        <v>0</v>
      </c>
      <c r="P3560">
        <v>1.2513020829999999</v>
      </c>
      <c r="Q3560">
        <v>609</v>
      </c>
      <c r="R3560">
        <v>21900</v>
      </c>
      <c r="S3560">
        <v>124596</v>
      </c>
      <c r="T3560">
        <v>5.6893150684931504</v>
      </c>
      <c r="U3560">
        <v>3</v>
      </c>
    </row>
    <row r="3561" spans="1:21" x14ac:dyDescent="0.4">
      <c r="A3561">
        <v>3559</v>
      </c>
      <c r="B3561" t="s">
        <v>12078</v>
      </c>
      <c r="C3561" s="1">
        <v>45108</v>
      </c>
      <c r="D3561" t="s">
        <v>6148</v>
      </c>
      <c r="F3561">
        <v>20</v>
      </c>
      <c r="G3561">
        <v>20</v>
      </c>
      <c r="H3561">
        <v>10</v>
      </c>
      <c r="I3561">
        <v>20</v>
      </c>
      <c r="J3561">
        <v>30</v>
      </c>
      <c r="K3561">
        <v>30</v>
      </c>
      <c r="L3561">
        <v>52</v>
      </c>
      <c r="M3561">
        <v>82</v>
      </c>
      <c r="N3561">
        <v>0</v>
      </c>
      <c r="O3561">
        <v>1</v>
      </c>
      <c r="P3561">
        <v>0</v>
      </c>
      <c r="Q3561">
        <v>639</v>
      </c>
      <c r="R3561">
        <v>21900</v>
      </c>
      <c r="S3561">
        <v>115269</v>
      </c>
      <c r="T3561">
        <v>5.26342465753424</v>
      </c>
      <c r="U3561">
        <v>3</v>
      </c>
    </row>
    <row r="3562" spans="1:21" x14ac:dyDescent="0.4">
      <c r="A3562">
        <v>3560</v>
      </c>
      <c r="B3562" t="s">
        <v>12078</v>
      </c>
      <c r="C3562" s="1">
        <v>45078</v>
      </c>
      <c r="D3562" t="s">
        <v>6149</v>
      </c>
      <c r="F3562">
        <v>20</v>
      </c>
      <c r="G3562">
        <v>20</v>
      </c>
      <c r="H3562">
        <v>20</v>
      </c>
      <c r="I3562">
        <v>20</v>
      </c>
      <c r="J3562">
        <v>50</v>
      </c>
      <c r="K3562">
        <v>53</v>
      </c>
      <c r="L3562">
        <v>50</v>
      </c>
      <c r="M3562">
        <v>49</v>
      </c>
      <c r="N3562">
        <v>0</v>
      </c>
      <c r="O3562">
        <v>1</v>
      </c>
      <c r="P3562">
        <v>0</v>
      </c>
      <c r="Q3562">
        <v>662</v>
      </c>
      <c r="R3562">
        <v>21000</v>
      </c>
      <c r="S3562">
        <v>150719</v>
      </c>
      <c r="T3562">
        <v>7.1770952380952302</v>
      </c>
      <c r="U3562">
        <v>3</v>
      </c>
    </row>
    <row r="3563" spans="1:21" x14ac:dyDescent="0.4">
      <c r="A3563">
        <v>3561</v>
      </c>
      <c r="B3563" t="s">
        <v>12078</v>
      </c>
      <c r="C3563" s="1">
        <v>45078</v>
      </c>
      <c r="D3563" t="s">
        <v>6150</v>
      </c>
      <c r="F3563">
        <v>10</v>
      </c>
      <c r="G3563">
        <v>10</v>
      </c>
      <c r="H3563">
        <v>10</v>
      </c>
      <c r="I3563">
        <v>20</v>
      </c>
      <c r="J3563">
        <v>10</v>
      </c>
      <c r="K3563">
        <v>32</v>
      </c>
      <c r="L3563">
        <v>52</v>
      </c>
      <c r="M3563">
        <v>78</v>
      </c>
      <c r="N3563">
        <v>0</v>
      </c>
      <c r="O3563">
        <v>1</v>
      </c>
      <c r="P3563">
        <v>0</v>
      </c>
      <c r="Q3563">
        <v>706</v>
      </c>
      <c r="R3563">
        <v>21000</v>
      </c>
      <c r="S3563">
        <v>493357</v>
      </c>
      <c r="T3563">
        <v>23.493190476190399</v>
      </c>
      <c r="U3563">
        <v>3</v>
      </c>
    </row>
    <row r="3564" spans="1:21" x14ac:dyDescent="0.4">
      <c r="A3564">
        <v>3562</v>
      </c>
      <c r="B3564" t="s">
        <v>12078</v>
      </c>
      <c r="C3564" s="1">
        <v>45047</v>
      </c>
      <c r="D3564" t="s">
        <v>6151</v>
      </c>
      <c r="F3564">
        <v>20</v>
      </c>
      <c r="G3564">
        <v>20</v>
      </c>
      <c r="H3564">
        <v>20</v>
      </c>
      <c r="I3564">
        <v>20</v>
      </c>
      <c r="J3564">
        <v>50</v>
      </c>
      <c r="K3564">
        <v>202</v>
      </c>
      <c r="L3564">
        <v>191</v>
      </c>
      <c r="M3564">
        <v>186</v>
      </c>
      <c r="N3564">
        <v>0</v>
      </c>
      <c r="O3564">
        <v>1</v>
      </c>
      <c r="P3564">
        <v>0</v>
      </c>
      <c r="Q3564">
        <v>674</v>
      </c>
      <c r="R3564">
        <v>19100</v>
      </c>
      <c r="S3564">
        <v>894362</v>
      </c>
      <c r="T3564">
        <v>46.825235602094203</v>
      </c>
      <c r="U3564">
        <v>3</v>
      </c>
    </row>
    <row r="3565" spans="1:21" x14ac:dyDescent="0.4">
      <c r="A3565">
        <v>3563</v>
      </c>
      <c r="B3565" t="s">
        <v>12078</v>
      </c>
      <c r="C3565" s="1">
        <v>45047</v>
      </c>
      <c r="D3565" t="s">
        <v>6152</v>
      </c>
      <c r="F3565">
        <v>10</v>
      </c>
      <c r="G3565">
        <v>20</v>
      </c>
      <c r="H3565">
        <v>20</v>
      </c>
      <c r="I3565">
        <v>20</v>
      </c>
      <c r="J3565">
        <v>50</v>
      </c>
      <c r="K3565">
        <v>214</v>
      </c>
      <c r="L3565">
        <v>247</v>
      </c>
      <c r="M3565">
        <v>248</v>
      </c>
      <c r="N3565">
        <v>0</v>
      </c>
      <c r="O3565">
        <v>0</v>
      </c>
      <c r="P3565">
        <v>0</v>
      </c>
      <c r="Q3565">
        <v>672</v>
      </c>
      <c r="R3565">
        <v>19100</v>
      </c>
      <c r="S3565">
        <v>861803</v>
      </c>
      <c r="T3565">
        <v>45.120575916230301</v>
      </c>
      <c r="U3565">
        <v>3</v>
      </c>
    </row>
    <row r="3566" spans="1:21" x14ac:dyDescent="0.4">
      <c r="A3566">
        <v>3564</v>
      </c>
      <c r="B3566" t="s">
        <v>12078</v>
      </c>
      <c r="C3566" s="1">
        <v>45017</v>
      </c>
      <c r="D3566" t="s">
        <v>6153</v>
      </c>
      <c r="F3566">
        <v>20</v>
      </c>
      <c r="G3566">
        <v>20</v>
      </c>
      <c r="H3566">
        <v>20</v>
      </c>
      <c r="I3566">
        <v>20</v>
      </c>
      <c r="J3566">
        <v>50</v>
      </c>
      <c r="K3566">
        <v>12</v>
      </c>
      <c r="L3566">
        <v>19</v>
      </c>
      <c r="M3566">
        <v>41</v>
      </c>
      <c r="N3566">
        <v>0</v>
      </c>
      <c r="O3566">
        <v>1</v>
      </c>
      <c r="P3566">
        <v>0</v>
      </c>
      <c r="Q3566">
        <v>609</v>
      </c>
      <c r="R3566">
        <v>18200</v>
      </c>
      <c r="S3566">
        <v>402733</v>
      </c>
      <c r="T3566">
        <v>22.128186813186801</v>
      </c>
      <c r="U3566">
        <v>3</v>
      </c>
    </row>
    <row r="3567" spans="1:21" x14ac:dyDescent="0.4">
      <c r="A3567">
        <v>3565</v>
      </c>
      <c r="B3567" t="s">
        <v>12078</v>
      </c>
      <c r="C3567" s="1">
        <v>45017</v>
      </c>
      <c r="D3567" t="s">
        <v>6154</v>
      </c>
      <c r="E3567">
        <v>66</v>
      </c>
      <c r="F3567">
        <v>30</v>
      </c>
      <c r="G3567">
        <v>20</v>
      </c>
      <c r="H3567">
        <v>20</v>
      </c>
      <c r="I3567">
        <v>20</v>
      </c>
      <c r="J3567">
        <v>50</v>
      </c>
      <c r="K3567">
        <v>61</v>
      </c>
      <c r="L3567">
        <v>46</v>
      </c>
      <c r="M3567">
        <v>20</v>
      </c>
      <c r="N3567">
        <v>1</v>
      </c>
      <c r="O3567">
        <v>1</v>
      </c>
      <c r="P3567">
        <v>0</v>
      </c>
      <c r="Q3567">
        <v>740</v>
      </c>
      <c r="R3567">
        <v>18200</v>
      </c>
      <c r="S3567">
        <v>875455</v>
      </c>
      <c r="T3567">
        <v>48.101923076923001</v>
      </c>
      <c r="U3567">
        <v>3</v>
      </c>
    </row>
    <row r="3568" spans="1:21" x14ac:dyDescent="0.4">
      <c r="A3568">
        <v>3566</v>
      </c>
      <c r="B3568" t="s">
        <v>12078</v>
      </c>
      <c r="C3568" s="1">
        <v>44986</v>
      </c>
      <c r="D3568" t="s">
        <v>6155</v>
      </c>
      <c r="F3568">
        <v>20</v>
      </c>
      <c r="G3568">
        <v>20</v>
      </c>
      <c r="H3568">
        <v>10</v>
      </c>
      <c r="I3568">
        <v>10</v>
      </c>
      <c r="J3568">
        <v>50</v>
      </c>
      <c r="K3568">
        <v>20</v>
      </c>
      <c r="L3568">
        <v>23</v>
      </c>
      <c r="M3568">
        <v>24</v>
      </c>
      <c r="N3568">
        <v>0</v>
      </c>
      <c r="O3568">
        <v>1</v>
      </c>
      <c r="P3568">
        <v>0</v>
      </c>
      <c r="Q3568">
        <v>621</v>
      </c>
      <c r="R3568">
        <v>17100</v>
      </c>
      <c r="S3568">
        <v>126706</v>
      </c>
      <c r="T3568">
        <v>7.4097076023391804</v>
      </c>
      <c r="U3568">
        <v>3</v>
      </c>
    </row>
    <row r="3569" spans="1:21" x14ac:dyDescent="0.4">
      <c r="A3569">
        <v>3567</v>
      </c>
      <c r="B3569" t="s">
        <v>12078</v>
      </c>
      <c r="C3569" s="1">
        <v>44986</v>
      </c>
      <c r="D3569" t="s">
        <v>6156</v>
      </c>
      <c r="F3569">
        <v>10</v>
      </c>
      <c r="G3569">
        <v>10</v>
      </c>
      <c r="H3569">
        <v>20</v>
      </c>
      <c r="I3569">
        <v>20</v>
      </c>
      <c r="J3569">
        <v>10</v>
      </c>
      <c r="K3569">
        <v>237</v>
      </c>
      <c r="L3569">
        <v>234</v>
      </c>
      <c r="M3569">
        <v>229</v>
      </c>
      <c r="N3569">
        <v>0</v>
      </c>
      <c r="O3569">
        <v>1</v>
      </c>
      <c r="P3569">
        <v>0</v>
      </c>
      <c r="Q3569">
        <v>618</v>
      </c>
      <c r="R3569">
        <v>17100</v>
      </c>
      <c r="S3569">
        <v>302255</v>
      </c>
      <c r="T3569">
        <v>17.675730994152001</v>
      </c>
      <c r="U3569">
        <v>3</v>
      </c>
    </row>
    <row r="3570" spans="1:21" x14ac:dyDescent="0.4">
      <c r="A3570">
        <v>3568</v>
      </c>
      <c r="B3570" t="s">
        <v>12078</v>
      </c>
      <c r="C3570" s="1">
        <v>44986</v>
      </c>
      <c r="D3570" t="s">
        <v>6157</v>
      </c>
      <c r="F3570">
        <v>10</v>
      </c>
      <c r="G3570">
        <v>10</v>
      </c>
      <c r="H3570">
        <v>10</v>
      </c>
      <c r="I3570">
        <v>20</v>
      </c>
      <c r="J3570">
        <v>20</v>
      </c>
      <c r="K3570">
        <v>58</v>
      </c>
      <c r="L3570">
        <v>52</v>
      </c>
      <c r="M3570">
        <v>28</v>
      </c>
      <c r="N3570">
        <v>0</v>
      </c>
      <c r="O3570">
        <v>1</v>
      </c>
      <c r="P3570">
        <v>0</v>
      </c>
      <c r="Q3570">
        <v>601</v>
      </c>
      <c r="R3570">
        <v>17100</v>
      </c>
      <c r="S3570">
        <v>117948</v>
      </c>
      <c r="T3570">
        <v>6.8975438596491196</v>
      </c>
      <c r="U3570">
        <v>3</v>
      </c>
    </row>
    <row r="3571" spans="1:21" x14ac:dyDescent="0.4">
      <c r="A3571">
        <v>3569</v>
      </c>
      <c r="B3571" t="s">
        <v>12078</v>
      </c>
      <c r="C3571" s="1">
        <v>44986</v>
      </c>
      <c r="D3571" t="s">
        <v>6158</v>
      </c>
      <c r="F3571">
        <v>20</v>
      </c>
      <c r="G3571">
        <v>20</v>
      </c>
      <c r="H3571">
        <v>10</v>
      </c>
      <c r="I3571">
        <v>20</v>
      </c>
      <c r="J3571">
        <v>20</v>
      </c>
      <c r="K3571">
        <v>39</v>
      </c>
      <c r="L3571">
        <v>26</v>
      </c>
      <c r="M3571">
        <v>4</v>
      </c>
      <c r="N3571">
        <v>0</v>
      </c>
      <c r="O3571">
        <v>1</v>
      </c>
      <c r="P3571">
        <v>0</v>
      </c>
      <c r="Q3571">
        <v>612</v>
      </c>
      <c r="R3571">
        <v>17100</v>
      </c>
      <c r="S3571">
        <v>199006</v>
      </c>
      <c r="T3571">
        <v>11.6377777777777</v>
      </c>
      <c r="U3571">
        <v>3</v>
      </c>
    </row>
    <row r="3572" spans="1:21" x14ac:dyDescent="0.4">
      <c r="A3572">
        <v>3570</v>
      </c>
      <c r="B3572" t="s">
        <v>12078</v>
      </c>
      <c r="C3572" s="1">
        <v>44958</v>
      </c>
      <c r="D3572" t="s">
        <v>6159</v>
      </c>
      <c r="F3572">
        <v>20</v>
      </c>
      <c r="G3572">
        <v>20</v>
      </c>
      <c r="H3572">
        <v>10</v>
      </c>
      <c r="I3572">
        <v>10</v>
      </c>
      <c r="J3572">
        <v>40</v>
      </c>
      <c r="K3572">
        <v>193</v>
      </c>
      <c r="L3572">
        <v>184</v>
      </c>
      <c r="M3572">
        <v>178</v>
      </c>
      <c r="N3572">
        <v>0</v>
      </c>
      <c r="O3572">
        <v>1</v>
      </c>
      <c r="P3572">
        <v>0</v>
      </c>
      <c r="Q3572">
        <v>777</v>
      </c>
      <c r="R3572">
        <v>15400</v>
      </c>
      <c r="S3572">
        <v>396947</v>
      </c>
      <c r="T3572">
        <v>25.775779220779199</v>
      </c>
      <c r="U3572">
        <v>3</v>
      </c>
    </row>
    <row r="3573" spans="1:21" x14ac:dyDescent="0.4">
      <c r="A3573">
        <v>3571</v>
      </c>
      <c r="B3573" t="s">
        <v>12078</v>
      </c>
      <c r="C3573" s="1">
        <v>44958</v>
      </c>
      <c r="D3573" t="s">
        <v>6160</v>
      </c>
      <c r="F3573">
        <v>10</v>
      </c>
      <c r="G3573">
        <v>10</v>
      </c>
      <c r="H3573">
        <v>10</v>
      </c>
      <c r="I3573">
        <v>10</v>
      </c>
      <c r="J3573">
        <v>20</v>
      </c>
      <c r="K3573">
        <v>17</v>
      </c>
      <c r="L3573">
        <v>14</v>
      </c>
      <c r="M3573">
        <v>19</v>
      </c>
      <c r="N3573">
        <v>0</v>
      </c>
      <c r="O3573">
        <v>1</v>
      </c>
      <c r="P3573">
        <v>0</v>
      </c>
      <c r="Q3573">
        <v>667</v>
      </c>
      <c r="R3573">
        <v>15400</v>
      </c>
      <c r="S3573">
        <v>623937</v>
      </c>
      <c r="T3573">
        <v>40.515389610389597</v>
      </c>
      <c r="U3573">
        <v>3</v>
      </c>
    </row>
    <row r="3574" spans="1:21" x14ac:dyDescent="0.4">
      <c r="A3574">
        <v>3572</v>
      </c>
      <c r="B3574" t="s">
        <v>12078</v>
      </c>
      <c r="C3574" s="1">
        <v>44927</v>
      </c>
      <c r="D3574" t="s">
        <v>6161</v>
      </c>
      <c r="F3574">
        <v>10</v>
      </c>
      <c r="G3574">
        <v>20</v>
      </c>
      <c r="H3574">
        <v>20</v>
      </c>
      <c r="I3574">
        <v>20</v>
      </c>
      <c r="J3574">
        <v>20</v>
      </c>
      <c r="K3574">
        <v>107</v>
      </c>
      <c r="L3574">
        <v>70</v>
      </c>
      <c r="M3574">
        <v>53</v>
      </c>
      <c r="N3574">
        <v>0</v>
      </c>
      <c r="O3574">
        <v>1</v>
      </c>
      <c r="P3574">
        <v>0</v>
      </c>
      <c r="Q3574">
        <v>617</v>
      </c>
      <c r="R3574">
        <v>14200</v>
      </c>
      <c r="S3574">
        <v>452460</v>
      </c>
      <c r="T3574">
        <v>31.863380281690102</v>
      </c>
      <c r="U3574">
        <v>3</v>
      </c>
    </row>
    <row r="3575" spans="1:21" x14ac:dyDescent="0.4">
      <c r="A3575">
        <v>3573</v>
      </c>
      <c r="B3575" t="s">
        <v>12078</v>
      </c>
      <c r="C3575" s="1">
        <v>44927</v>
      </c>
      <c r="D3575" t="s">
        <v>6162</v>
      </c>
      <c r="F3575">
        <v>10</v>
      </c>
      <c r="G3575">
        <v>10</v>
      </c>
      <c r="H3575">
        <v>10</v>
      </c>
      <c r="I3575">
        <v>10</v>
      </c>
      <c r="J3575">
        <v>20</v>
      </c>
      <c r="K3575">
        <v>15</v>
      </c>
      <c r="L3575">
        <v>21</v>
      </c>
      <c r="M3575">
        <v>24</v>
      </c>
      <c r="N3575">
        <v>0</v>
      </c>
      <c r="O3575">
        <v>1</v>
      </c>
      <c r="P3575">
        <v>0</v>
      </c>
      <c r="Q3575">
        <v>576</v>
      </c>
      <c r="R3575">
        <v>14200</v>
      </c>
      <c r="S3575">
        <v>635231</v>
      </c>
      <c r="T3575">
        <v>44.7345774647887</v>
      </c>
      <c r="U3575">
        <v>3</v>
      </c>
    </row>
    <row r="3576" spans="1:21" x14ac:dyDescent="0.4">
      <c r="A3576">
        <v>3574</v>
      </c>
      <c r="B3576" t="s">
        <v>12078</v>
      </c>
      <c r="C3576" s="1">
        <v>44927</v>
      </c>
      <c r="D3576" t="s">
        <v>6163</v>
      </c>
      <c r="E3576" t="s">
        <v>6164</v>
      </c>
      <c r="F3576">
        <v>20</v>
      </c>
      <c r="G3576">
        <v>20</v>
      </c>
      <c r="H3576">
        <v>10</v>
      </c>
      <c r="I3576">
        <v>20</v>
      </c>
      <c r="J3576">
        <v>40</v>
      </c>
      <c r="K3576">
        <v>8</v>
      </c>
      <c r="L3576">
        <v>21</v>
      </c>
      <c r="M3576">
        <v>43</v>
      </c>
      <c r="N3576">
        <v>1</v>
      </c>
      <c r="O3576">
        <v>1</v>
      </c>
      <c r="P3576">
        <v>13.31825087</v>
      </c>
      <c r="Q3576">
        <v>577</v>
      </c>
      <c r="R3576">
        <v>14200</v>
      </c>
      <c r="S3576">
        <v>208488</v>
      </c>
      <c r="T3576">
        <v>14.6822535211267</v>
      </c>
      <c r="U3576">
        <v>3</v>
      </c>
    </row>
    <row r="3577" spans="1:21" x14ac:dyDescent="0.4">
      <c r="A3577">
        <v>3575</v>
      </c>
      <c r="B3577" t="s">
        <v>12078</v>
      </c>
      <c r="C3577" s="1">
        <v>44896</v>
      </c>
      <c r="D3577" t="s">
        <v>6165</v>
      </c>
      <c r="F3577">
        <v>20</v>
      </c>
      <c r="G3577">
        <v>20</v>
      </c>
      <c r="H3577">
        <v>10</v>
      </c>
      <c r="I3577">
        <v>20</v>
      </c>
      <c r="J3577">
        <v>30</v>
      </c>
      <c r="K3577">
        <v>7</v>
      </c>
      <c r="L3577">
        <v>9</v>
      </c>
      <c r="M3577">
        <v>13</v>
      </c>
      <c r="N3577">
        <v>0</v>
      </c>
      <c r="O3577">
        <v>2</v>
      </c>
      <c r="P3577">
        <v>0</v>
      </c>
      <c r="Q3577">
        <v>669</v>
      </c>
      <c r="R3577">
        <v>13100</v>
      </c>
      <c r="S3577">
        <v>720832</v>
      </c>
      <c r="T3577">
        <v>55.025343511450302</v>
      </c>
      <c r="U3577">
        <v>3</v>
      </c>
    </row>
    <row r="3578" spans="1:21" x14ac:dyDescent="0.4">
      <c r="A3578">
        <v>3576</v>
      </c>
      <c r="B3578" t="s">
        <v>12078</v>
      </c>
      <c r="C3578" s="1">
        <v>44896</v>
      </c>
      <c r="D3578" t="s">
        <v>6166</v>
      </c>
      <c r="F3578">
        <v>20</v>
      </c>
      <c r="G3578">
        <v>30</v>
      </c>
      <c r="H3578">
        <v>20</v>
      </c>
      <c r="I3578">
        <v>20</v>
      </c>
      <c r="J3578">
        <v>40</v>
      </c>
      <c r="K3578">
        <v>194</v>
      </c>
      <c r="L3578">
        <v>184</v>
      </c>
      <c r="M3578">
        <v>183</v>
      </c>
      <c r="N3578">
        <v>0</v>
      </c>
      <c r="O3578">
        <v>0</v>
      </c>
      <c r="P3578">
        <v>0</v>
      </c>
      <c r="Q3578">
        <v>698</v>
      </c>
      <c r="R3578">
        <v>13100</v>
      </c>
      <c r="S3578">
        <v>225951</v>
      </c>
      <c r="T3578">
        <v>17.248167938931299</v>
      </c>
      <c r="U3578">
        <v>3</v>
      </c>
    </row>
    <row r="3579" spans="1:21" x14ac:dyDescent="0.4">
      <c r="A3579">
        <v>3577</v>
      </c>
      <c r="B3579" t="s">
        <v>12078</v>
      </c>
      <c r="C3579" s="1">
        <v>44866</v>
      </c>
      <c r="D3579" t="s">
        <v>6167</v>
      </c>
      <c r="F3579">
        <v>20</v>
      </c>
      <c r="G3579">
        <v>20</v>
      </c>
      <c r="H3579">
        <v>10</v>
      </c>
      <c r="I3579">
        <v>20</v>
      </c>
      <c r="J3579">
        <v>30</v>
      </c>
      <c r="K3579">
        <v>56</v>
      </c>
      <c r="L3579">
        <v>50</v>
      </c>
      <c r="M3579">
        <v>55</v>
      </c>
      <c r="N3579">
        <v>1</v>
      </c>
      <c r="O3579">
        <v>1</v>
      </c>
      <c r="P3579">
        <v>0</v>
      </c>
      <c r="Q3579">
        <v>604</v>
      </c>
      <c r="R3579">
        <v>11700</v>
      </c>
      <c r="S3579">
        <v>355278</v>
      </c>
      <c r="T3579">
        <v>30.365641025641001</v>
      </c>
      <c r="U3579">
        <v>3</v>
      </c>
    </row>
    <row r="3580" spans="1:21" x14ac:dyDescent="0.4">
      <c r="A3580">
        <v>3578</v>
      </c>
      <c r="B3580" t="s">
        <v>12078</v>
      </c>
      <c r="C3580" s="1">
        <v>44866</v>
      </c>
      <c r="D3580" t="s">
        <v>6168</v>
      </c>
      <c r="F3580">
        <v>10</v>
      </c>
      <c r="G3580">
        <v>20</v>
      </c>
      <c r="H3580">
        <v>10</v>
      </c>
      <c r="I3580">
        <v>20</v>
      </c>
      <c r="J3580">
        <v>20</v>
      </c>
      <c r="K3580">
        <v>25</v>
      </c>
      <c r="L3580">
        <v>21</v>
      </c>
      <c r="M3580">
        <v>13</v>
      </c>
      <c r="N3580">
        <v>0</v>
      </c>
      <c r="O3580">
        <v>1</v>
      </c>
      <c r="P3580">
        <v>0</v>
      </c>
      <c r="Q3580">
        <v>602</v>
      </c>
      <c r="R3580">
        <v>11700</v>
      </c>
      <c r="S3580">
        <v>577846</v>
      </c>
      <c r="T3580">
        <v>49.388547008547</v>
      </c>
      <c r="U3580">
        <v>3</v>
      </c>
    </row>
    <row r="3581" spans="1:21" x14ac:dyDescent="0.4">
      <c r="A3581">
        <v>3579</v>
      </c>
      <c r="B3581" t="s">
        <v>12078</v>
      </c>
      <c r="C3581" s="1">
        <v>44866</v>
      </c>
      <c r="D3581" t="s">
        <v>6169</v>
      </c>
      <c r="F3581">
        <v>10</v>
      </c>
      <c r="G3581">
        <v>10</v>
      </c>
      <c r="H3581">
        <v>10</v>
      </c>
      <c r="I3581">
        <v>10</v>
      </c>
      <c r="J3581">
        <v>40</v>
      </c>
      <c r="K3581">
        <v>13</v>
      </c>
      <c r="L3581">
        <v>17</v>
      </c>
      <c r="M3581">
        <v>14</v>
      </c>
      <c r="N3581">
        <v>0</v>
      </c>
      <c r="O3581">
        <v>0</v>
      </c>
      <c r="P3581">
        <v>0</v>
      </c>
      <c r="Q3581">
        <v>1052</v>
      </c>
      <c r="R3581">
        <v>11700</v>
      </c>
      <c r="S3581">
        <v>376798</v>
      </c>
      <c r="T3581">
        <v>32.204957264957201</v>
      </c>
      <c r="U3581">
        <v>3</v>
      </c>
    </row>
    <row r="3582" spans="1:21" x14ac:dyDescent="0.4">
      <c r="A3582">
        <v>3580</v>
      </c>
      <c r="B3582" t="s">
        <v>12078</v>
      </c>
      <c r="C3582" s="1">
        <v>44835</v>
      </c>
      <c r="D3582" t="s">
        <v>6170</v>
      </c>
      <c r="F3582">
        <v>20</v>
      </c>
      <c r="G3582">
        <v>20</v>
      </c>
      <c r="H3582">
        <v>20</v>
      </c>
      <c r="I3582">
        <v>20</v>
      </c>
      <c r="J3582">
        <v>50</v>
      </c>
      <c r="K3582">
        <v>48</v>
      </c>
      <c r="L3582">
        <v>49</v>
      </c>
      <c r="M3582">
        <v>47</v>
      </c>
      <c r="N3582">
        <v>0</v>
      </c>
      <c r="O3582">
        <v>1</v>
      </c>
      <c r="P3582">
        <v>0</v>
      </c>
      <c r="Q3582">
        <v>601</v>
      </c>
      <c r="R3582">
        <v>10200</v>
      </c>
      <c r="S3582">
        <v>181664</v>
      </c>
      <c r="T3582">
        <v>17.8101960784313</v>
      </c>
      <c r="U3582">
        <v>3</v>
      </c>
    </row>
    <row r="3583" spans="1:21" x14ac:dyDescent="0.4">
      <c r="A3583">
        <v>3581</v>
      </c>
      <c r="B3583" t="s">
        <v>12078</v>
      </c>
      <c r="C3583" s="1">
        <v>44774</v>
      </c>
      <c r="D3583" t="s">
        <v>6171</v>
      </c>
      <c r="F3583">
        <v>10</v>
      </c>
      <c r="G3583">
        <v>10</v>
      </c>
      <c r="H3583">
        <v>20</v>
      </c>
      <c r="I3583">
        <v>10</v>
      </c>
      <c r="J3583">
        <v>10</v>
      </c>
      <c r="K3583">
        <v>23</v>
      </c>
      <c r="L3583">
        <v>53</v>
      </c>
      <c r="M3583">
        <v>82</v>
      </c>
      <c r="N3583">
        <v>0</v>
      </c>
      <c r="O3583">
        <v>1</v>
      </c>
      <c r="P3583">
        <v>0</v>
      </c>
      <c r="Q3583">
        <v>802</v>
      </c>
      <c r="R3583">
        <v>2610</v>
      </c>
      <c r="S3583">
        <v>2090964</v>
      </c>
      <c r="T3583">
        <v>801.135632183908</v>
      </c>
      <c r="U3583">
        <v>3</v>
      </c>
    </row>
    <row r="3584" spans="1:21" x14ac:dyDescent="0.4">
      <c r="A3584">
        <v>3582</v>
      </c>
      <c r="B3584" t="s">
        <v>12078</v>
      </c>
      <c r="C3584" s="1">
        <v>44774</v>
      </c>
      <c r="D3584" t="s">
        <v>6172</v>
      </c>
      <c r="E3584" t="s">
        <v>6173</v>
      </c>
      <c r="F3584">
        <v>10</v>
      </c>
      <c r="G3584">
        <v>10</v>
      </c>
      <c r="H3584">
        <v>20</v>
      </c>
      <c r="I3584">
        <v>20</v>
      </c>
      <c r="J3584">
        <v>10</v>
      </c>
      <c r="K3584">
        <v>13</v>
      </c>
      <c r="L3584">
        <v>20</v>
      </c>
      <c r="M3584">
        <v>18</v>
      </c>
      <c r="N3584">
        <v>1</v>
      </c>
      <c r="O3584">
        <v>1</v>
      </c>
      <c r="P3584">
        <v>18.081597219999999</v>
      </c>
      <c r="Q3584">
        <v>602</v>
      </c>
      <c r="R3584">
        <v>2610</v>
      </c>
      <c r="S3584">
        <v>2888372</v>
      </c>
      <c r="T3584">
        <v>1106.6559386973099</v>
      </c>
      <c r="U3584">
        <v>3</v>
      </c>
    </row>
    <row r="3585" spans="1:21" x14ac:dyDescent="0.4">
      <c r="A3585">
        <v>3583</v>
      </c>
      <c r="B3585" t="s">
        <v>12078</v>
      </c>
      <c r="C3585" s="1">
        <v>44713</v>
      </c>
      <c r="D3585" t="s">
        <v>6174</v>
      </c>
      <c r="F3585">
        <v>10</v>
      </c>
      <c r="G3585">
        <v>10</v>
      </c>
      <c r="H3585">
        <v>10</v>
      </c>
      <c r="I3585">
        <v>10</v>
      </c>
      <c r="J3585">
        <v>20</v>
      </c>
      <c r="K3585">
        <v>21</v>
      </c>
      <c r="L3585">
        <v>15</v>
      </c>
      <c r="M3585">
        <v>11</v>
      </c>
      <c r="N3585">
        <v>0</v>
      </c>
      <c r="O3585">
        <v>1</v>
      </c>
      <c r="P3585">
        <v>0</v>
      </c>
      <c r="Q3585">
        <v>1010</v>
      </c>
      <c r="R3585">
        <v>2610</v>
      </c>
      <c r="S3585">
        <v>371232</v>
      </c>
      <c r="T3585">
        <v>142.23448275862</v>
      </c>
      <c r="U3585">
        <v>3</v>
      </c>
    </row>
    <row r="3586" spans="1:21" x14ac:dyDescent="0.4">
      <c r="A3586">
        <v>3584</v>
      </c>
      <c r="B3586" t="s">
        <v>12078</v>
      </c>
      <c r="C3586" s="1">
        <v>44682</v>
      </c>
      <c r="D3586" t="s">
        <v>6175</v>
      </c>
      <c r="F3586">
        <v>10</v>
      </c>
      <c r="G3586">
        <v>20</v>
      </c>
      <c r="H3586">
        <v>10</v>
      </c>
      <c r="I3586">
        <v>20</v>
      </c>
      <c r="J3586">
        <v>20</v>
      </c>
      <c r="K3586">
        <v>54</v>
      </c>
      <c r="L3586">
        <v>44</v>
      </c>
      <c r="M3586">
        <v>22</v>
      </c>
      <c r="N3586">
        <v>0</v>
      </c>
      <c r="O3586">
        <v>1</v>
      </c>
      <c r="P3586">
        <v>0</v>
      </c>
      <c r="Q3586">
        <v>642</v>
      </c>
      <c r="R3586">
        <v>2610</v>
      </c>
      <c r="S3586">
        <v>103160</v>
      </c>
      <c r="T3586">
        <v>39.524904214559299</v>
      </c>
      <c r="U3586">
        <v>3</v>
      </c>
    </row>
    <row r="3587" spans="1:21" x14ac:dyDescent="0.4">
      <c r="A3587">
        <v>3585</v>
      </c>
      <c r="B3587" t="s">
        <v>12079</v>
      </c>
      <c r="C3587" s="1">
        <v>45108</v>
      </c>
      <c r="D3587" t="s">
        <v>6176</v>
      </c>
      <c r="E3587" t="s">
        <v>6177</v>
      </c>
      <c r="F3587">
        <v>20</v>
      </c>
      <c r="G3587">
        <v>20</v>
      </c>
      <c r="H3587">
        <v>40</v>
      </c>
      <c r="I3587">
        <v>20</v>
      </c>
      <c r="J3587">
        <v>20</v>
      </c>
      <c r="K3587">
        <v>9</v>
      </c>
      <c r="L3587">
        <v>18</v>
      </c>
      <c r="M3587">
        <v>15</v>
      </c>
      <c r="N3587">
        <v>2</v>
      </c>
      <c r="O3587">
        <v>1</v>
      </c>
      <c r="P3587">
        <v>8.7331814239999996</v>
      </c>
      <c r="Q3587">
        <v>949</v>
      </c>
      <c r="R3587">
        <v>364000</v>
      </c>
      <c r="S3587">
        <v>367129</v>
      </c>
      <c r="T3587">
        <v>1.0085961538461501</v>
      </c>
      <c r="U3587">
        <v>1</v>
      </c>
    </row>
    <row r="3588" spans="1:21" x14ac:dyDescent="0.4">
      <c r="A3588">
        <v>3586</v>
      </c>
      <c r="B3588" t="s">
        <v>12079</v>
      </c>
      <c r="C3588" s="1">
        <v>45108</v>
      </c>
      <c r="D3588" t="s">
        <v>6178</v>
      </c>
      <c r="E3588" t="s">
        <v>6179</v>
      </c>
      <c r="F3588">
        <v>10</v>
      </c>
      <c r="G3588">
        <v>10</v>
      </c>
      <c r="H3588">
        <v>20</v>
      </c>
      <c r="I3588">
        <v>10</v>
      </c>
      <c r="J3588">
        <v>20</v>
      </c>
      <c r="K3588">
        <v>152</v>
      </c>
      <c r="L3588">
        <v>150</v>
      </c>
      <c r="M3588">
        <v>117</v>
      </c>
      <c r="N3588">
        <v>2</v>
      </c>
      <c r="O3588">
        <v>2</v>
      </c>
      <c r="P3588">
        <v>15.17762587</v>
      </c>
      <c r="Q3588">
        <v>1832</v>
      </c>
      <c r="R3588">
        <v>364000</v>
      </c>
      <c r="S3588">
        <v>32602</v>
      </c>
      <c r="T3588">
        <v>8.9565934065933994E-2</v>
      </c>
      <c r="U3588">
        <v>0</v>
      </c>
    </row>
    <row r="3589" spans="1:21" x14ac:dyDescent="0.4">
      <c r="A3589">
        <v>3587</v>
      </c>
      <c r="B3589" t="s">
        <v>12079</v>
      </c>
      <c r="C3589" s="1">
        <v>45108</v>
      </c>
      <c r="D3589" t="s">
        <v>6180</v>
      </c>
      <c r="E3589" t="s">
        <v>6181</v>
      </c>
      <c r="F3589">
        <v>30</v>
      </c>
      <c r="G3589">
        <v>10</v>
      </c>
      <c r="H3589">
        <v>20</v>
      </c>
      <c r="I3589">
        <v>20</v>
      </c>
      <c r="J3589">
        <v>40</v>
      </c>
      <c r="K3589">
        <v>8</v>
      </c>
      <c r="L3589">
        <v>10</v>
      </c>
      <c r="M3589">
        <v>14</v>
      </c>
      <c r="N3589">
        <v>2</v>
      </c>
      <c r="O3589">
        <v>1</v>
      </c>
      <c r="P3589">
        <v>7.9182942709999997</v>
      </c>
      <c r="Q3589">
        <v>1157</v>
      </c>
      <c r="R3589">
        <v>364000</v>
      </c>
      <c r="S3589">
        <v>72633</v>
      </c>
      <c r="T3589">
        <v>0.19954120879120801</v>
      </c>
      <c r="U3589">
        <v>0</v>
      </c>
    </row>
    <row r="3590" spans="1:21" x14ac:dyDescent="0.4">
      <c r="A3590">
        <v>3588</v>
      </c>
      <c r="B3590" t="s">
        <v>12079</v>
      </c>
      <c r="C3590" s="1">
        <v>45108</v>
      </c>
      <c r="D3590" t="s">
        <v>6182</v>
      </c>
      <c r="E3590" t="s">
        <v>6183</v>
      </c>
      <c r="F3590">
        <v>10</v>
      </c>
      <c r="G3590">
        <v>20</v>
      </c>
      <c r="H3590">
        <v>40</v>
      </c>
      <c r="I3590">
        <v>20</v>
      </c>
      <c r="J3590">
        <v>10</v>
      </c>
      <c r="K3590">
        <v>155</v>
      </c>
      <c r="L3590">
        <v>21</v>
      </c>
      <c r="M3590">
        <v>31</v>
      </c>
      <c r="N3590">
        <v>2</v>
      </c>
      <c r="O3590">
        <v>0</v>
      </c>
      <c r="P3590">
        <v>6.69921875</v>
      </c>
      <c r="Q3590">
        <v>1070</v>
      </c>
      <c r="R3590">
        <v>364000</v>
      </c>
      <c r="S3590">
        <v>200523</v>
      </c>
      <c r="T3590">
        <v>0.55088736263736204</v>
      </c>
      <c r="U3590">
        <v>1</v>
      </c>
    </row>
    <row r="3591" spans="1:21" x14ac:dyDescent="0.4">
      <c r="A3591">
        <v>3589</v>
      </c>
      <c r="B3591" t="s">
        <v>12079</v>
      </c>
      <c r="C3591" s="1">
        <v>45108</v>
      </c>
      <c r="D3591" t="s">
        <v>6184</v>
      </c>
      <c r="E3591" t="s">
        <v>6185</v>
      </c>
      <c r="F3591">
        <v>10</v>
      </c>
      <c r="G3591">
        <v>10</v>
      </c>
      <c r="H3591">
        <v>10</v>
      </c>
      <c r="I3591">
        <v>20</v>
      </c>
      <c r="J3591">
        <v>10</v>
      </c>
      <c r="K3591">
        <v>135</v>
      </c>
      <c r="L3591">
        <v>193</v>
      </c>
      <c r="M3591">
        <v>206</v>
      </c>
      <c r="N3591">
        <v>2</v>
      </c>
      <c r="O3591">
        <v>1</v>
      </c>
      <c r="P3591">
        <v>11.5359158</v>
      </c>
      <c r="Q3591">
        <v>981</v>
      </c>
      <c r="R3591">
        <v>364000</v>
      </c>
      <c r="S3591">
        <v>234630</v>
      </c>
      <c r="T3591">
        <v>0.644587912087912</v>
      </c>
      <c r="U3591">
        <v>1</v>
      </c>
    </row>
    <row r="3592" spans="1:21" x14ac:dyDescent="0.4">
      <c r="A3592">
        <v>3590</v>
      </c>
      <c r="B3592" t="s">
        <v>12079</v>
      </c>
      <c r="C3592" s="1">
        <v>45108</v>
      </c>
      <c r="D3592" t="s">
        <v>6186</v>
      </c>
      <c r="E3592" t="s">
        <v>6187</v>
      </c>
      <c r="F3592">
        <v>10</v>
      </c>
      <c r="G3592">
        <v>10</v>
      </c>
      <c r="H3592">
        <v>20</v>
      </c>
      <c r="I3592">
        <v>10</v>
      </c>
      <c r="J3592">
        <v>10</v>
      </c>
      <c r="K3592">
        <v>20</v>
      </c>
      <c r="L3592">
        <v>55</v>
      </c>
      <c r="M3592">
        <v>77</v>
      </c>
      <c r="N3592">
        <v>2</v>
      </c>
      <c r="O3592">
        <v>1</v>
      </c>
      <c r="P3592">
        <v>7.8412543399999999</v>
      </c>
      <c r="Q3592">
        <v>1051</v>
      </c>
      <c r="R3592">
        <v>364000</v>
      </c>
      <c r="S3592">
        <v>102378</v>
      </c>
      <c r="T3592">
        <v>0.28125824175824099</v>
      </c>
      <c r="U3592">
        <v>0</v>
      </c>
    </row>
    <row r="3593" spans="1:21" x14ac:dyDescent="0.4">
      <c r="A3593">
        <v>3591</v>
      </c>
      <c r="B3593" t="s">
        <v>12079</v>
      </c>
      <c r="C3593" s="1">
        <v>45108</v>
      </c>
      <c r="D3593" t="s">
        <v>6188</v>
      </c>
      <c r="E3593" t="s">
        <v>6189</v>
      </c>
      <c r="F3593">
        <v>10</v>
      </c>
      <c r="G3593">
        <v>10</v>
      </c>
      <c r="H3593">
        <v>10</v>
      </c>
      <c r="I3593">
        <v>10</v>
      </c>
      <c r="J3593">
        <v>10</v>
      </c>
      <c r="K3593">
        <v>14</v>
      </c>
      <c r="L3593">
        <v>17</v>
      </c>
      <c r="M3593">
        <v>20</v>
      </c>
      <c r="N3593">
        <v>2</v>
      </c>
      <c r="O3593">
        <v>0</v>
      </c>
      <c r="P3593">
        <v>13.875</v>
      </c>
      <c r="Q3593">
        <v>1018</v>
      </c>
      <c r="R3593">
        <v>364000</v>
      </c>
      <c r="S3593">
        <v>205572</v>
      </c>
      <c r="T3593">
        <v>0.56475824175824096</v>
      </c>
      <c r="U3593">
        <v>1</v>
      </c>
    </row>
    <row r="3594" spans="1:21" x14ac:dyDescent="0.4">
      <c r="A3594">
        <v>3592</v>
      </c>
      <c r="B3594" t="s">
        <v>12079</v>
      </c>
      <c r="C3594" s="1">
        <v>45108</v>
      </c>
      <c r="D3594" t="s">
        <v>6190</v>
      </c>
      <c r="E3594" t="s">
        <v>6191</v>
      </c>
      <c r="F3594">
        <v>10</v>
      </c>
      <c r="G3594">
        <v>20</v>
      </c>
      <c r="H3594">
        <v>20</v>
      </c>
      <c r="I3594">
        <v>20</v>
      </c>
      <c r="J3594">
        <v>10</v>
      </c>
      <c r="K3594">
        <v>9</v>
      </c>
      <c r="L3594">
        <v>9</v>
      </c>
      <c r="M3594">
        <v>16</v>
      </c>
      <c r="N3594">
        <v>2</v>
      </c>
      <c r="O3594">
        <v>1</v>
      </c>
      <c r="P3594">
        <v>5.5238715279999999</v>
      </c>
      <c r="Q3594">
        <v>1443</v>
      </c>
      <c r="R3594">
        <v>364000</v>
      </c>
      <c r="S3594">
        <v>208102</v>
      </c>
      <c r="T3594">
        <v>0.57170879120879103</v>
      </c>
      <c r="U3594">
        <v>1</v>
      </c>
    </row>
    <row r="3595" spans="1:21" x14ac:dyDescent="0.4">
      <c r="A3595">
        <v>3593</v>
      </c>
      <c r="B3595" t="s">
        <v>12079</v>
      </c>
      <c r="C3595" s="1">
        <v>45078</v>
      </c>
      <c r="D3595" t="s">
        <v>6192</v>
      </c>
      <c r="E3595" t="s">
        <v>6193</v>
      </c>
      <c r="F3595">
        <v>30</v>
      </c>
      <c r="G3595">
        <v>30</v>
      </c>
      <c r="H3595">
        <v>50</v>
      </c>
      <c r="I3595">
        <v>20</v>
      </c>
      <c r="J3595">
        <v>40</v>
      </c>
      <c r="K3595">
        <v>13</v>
      </c>
      <c r="L3595">
        <v>11</v>
      </c>
      <c r="M3595">
        <v>9</v>
      </c>
      <c r="N3595">
        <v>2</v>
      </c>
      <c r="O3595">
        <v>1</v>
      </c>
      <c r="P3595">
        <v>13.546549479999999</v>
      </c>
      <c r="Q3595">
        <v>1062</v>
      </c>
      <c r="R3595">
        <v>358000</v>
      </c>
      <c r="S3595">
        <v>68834</v>
      </c>
      <c r="T3595">
        <v>0.19227374301675901</v>
      </c>
      <c r="U3595">
        <v>0</v>
      </c>
    </row>
    <row r="3596" spans="1:21" x14ac:dyDescent="0.4">
      <c r="A3596">
        <v>3594</v>
      </c>
      <c r="B3596" t="s">
        <v>12079</v>
      </c>
      <c r="C3596" s="1">
        <v>45078</v>
      </c>
      <c r="D3596" t="s">
        <v>6194</v>
      </c>
      <c r="E3596" t="s">
        <v>6195</v>
      </c>
      <c r="F3596">
        <v>10</v>
      </c>
      <c r="G3596">
        <v>10</v>
      </c>
      <c r="H3596">
        <v>20</v>
      </c>
      <c r="I3596">
        <v>20</v>
      </c>
      <c r="J3596">
        <v>10</v>
      </c>
      <c r="K3596">
        <v>177</v>
      </c>
      <c r="L3596">
        <v>194</v>
      </c>
      <c r="M3596">
        <v>251</v>
      </c>
      <c r="N3596">
        <v>2</v>
      </c>
      <c r="O3596">
        <v>1</v>
      </c>
      <c r="P3596">
        <v>8.201171875</v>
      </c>
      <c r="Q3596">
        <v>834</v>
      </c>
      <c r="R3596">
        <v>358000</v>
      </c>
      <c r="S3596">
        <v>176725</v>
      </c>
      <c r="T3596">
        <v>0.493645251396648</v>
      </c>
      <c r="U3596">
        <v>1</v>
      </c>
    </row>
    <row r="3597" spans="1:21" x14ac:dyDescent="0.4">
      <c r="A3597">
        <v>3595</v>
      </c>
      <c r="B3597" t="s">
        <v>12079</v>
      </c>
      <c r="C3597" s="1">
        <v>45078</v>
      </c>
      <c r="D3597" t="s">
        <v>6196</v>
      </c>
      <c r="E3597" t="s">
        <v>6197</v>
      </c>
      <c r="F3597">
        <v>30</v>
      </c>
      <c r="G3597">
        <v>20</v>
      </c>
      <c r="H3597">
        <v>40</v>
      </c>
      <c r="I3597">
        <v>20</v>
      </c>
      <c r="J3597">
        <v>50</v>
      </c>
      <c r="K3597">
        <v>144</v>
      </c>
      <c r="L3597">
        <v>115</v>
      </c>
      <c r="M3597">
        <v>124</v>
      </c>
      <c r="N3597">
        <v>2</v>
      </c>
      <c r="O3597">
        <v>1</v>
      </c>
      <c r="P3597">
        <v>8.3342013890000004</v>
      </c>
      <c r="Q3597">
        <v>840</v>
      </c>
      <c r="R3597">
        <v>358000</v>
      </c>
      <c r="S3597">
        <v>114430</v>
      </c>
      <c r="T3597">
        <v>0.31963687150837899</v>
      </c>
      <c r="U3597">
        <v>0</v>
      </c>
    </row>
    <row r="3598" spans="1:21" x14ac:dyDescent="0.4">
      <c r="A3598">
        <v>3596</v>
      </c>
      <c r="B3598" t="s">
        <v>12079</v>
      </c>
      <c r="C3598" s="1">
        <v>45078</v>
      </c>
      <c r="D3598" t="s">
        <v>6198</v>
      </c>
      <c r="E3598" t="s">
        <v>6199</v>
      </c>
      <c r="F3598">
        <v>10</v>
      </c>
      <c r="G3598">
        <v>10</v>
      </c>
      <c r="H3598">
        <v>20</v>
      </c>
      <c r="I3598">
        <v>10</v>
      </c>
      <c r="J3598">
        <v>10</v>
      </c>
      <c r="K3598">
        <v>175</v>
      </c>
      <c r="L3598">
        <v>186</v>
      </c>
      <c r="M3598">
        <v>253</v>
      </c>
      <c r="N3598">
        <v>1</v>
      </c>
      <c r="O3598">
        <v>0</v>
      </c>
      <c r="P3598">
        <v>6.092773438</v>
      </c>
      <c r="Q3598">
        <v>948</v>
      </c>
      <c r="R3598">
        <v>358000</v>
      </c>
      <c r="S3598">
        <v>164669</v>
      </c>
      <c r="T3598">
        <v>0.45996927374301599</v>
      </c>
      <c r="U3598">
        <v>1</v>
      </c>
    </row>
    <row r="3599" spans="1:21" x14ac:dyDescent="0.4">
      <c r="A3599">
        <v>3597</v>
      </c>
      <c r="B3599" t="s">
        <v>12079</v>
      </c>
      <c r="C3599" s="1">
        <v>45078</v>
      </c>
      <c r="D3599" t="s">
        <v>6200</v>
      </c>
      <c r="E3599" t="s">
        <v>6201</v>
      </c>
      <c r="F3599">
        <v>20</v>
      </c>
      <c r="G3599">
        <v>20</v>
      </c>
      <c r="H3599">
        <v>40</v>
      </c>
      <c r="I3599">
        <v>30</v>
      </c>
      <c r="J3599">
        <v>20</v>
      </c>
      <c r="K3599">
        <v>16</v>
      </c>
      <c r="L3599">
        <v>14</v>
      </c>
      <c r="M3599">
        <v>12</v>
      </c>
      <c r="N3599">
        <v>2</v>
      </c>
      <c r="O3599">
        <v>2</v>
      </c>
      <c r="P3599">
        <v>12.86740451</v>
      </c>
      <c r="Q3599">
        <v>4534</v>
      </c>
      <c r="R3599">
        <v>358000</v>
      </c>
      <c r="S3599">
        <v>609387</v>
      </c>
      <c r="T3599">
        <v>1.7021983240223399</v>
      </c>
      <c r="U3599">
        <v>2</v>
      </c>
    </row>
    <row r="3600" spans="1:21" x14ac:dyDescent="0.4">
      <c r="A3600">
        <v>3598</v>
      </c>
      <c r="B3600" t="s">
        <v>12079</v>
      </c>
      <c r="C3600" s="1">
        <v>45078</v>
      </c>
      <c r="D3600" t="s">
        <v>6202</v>
      </c>
      <c r="E3600" t="s">
        <v>6203</v>
      </c>
      <c r="F3600">
        <v>10</v>
      </c>
      <c r="G3600">
        <v>10</v>
      </c>
      <c r="H3600">
        <v>10</v>
      </c>
      <c r="I3600">
        <v>10</v>
      </c>
      <c r="J3600">
        <v>10</v>
      </c>
      <c r="K3600">
        <v>35</v>
      </c>
      <c r="L3600">
        <v>53</v>
      </c>
      <c r="M3600">
        <v>80</v>
      </c>
      <c r="N3600">
        <v>2</v>
      </c>
      <c r="O3600">
        <v>1</v>
      </c>
      <c r="P3600">
        <v>11.96668837</v>
      </c>
      <c r="Q3600">
        <v>1639</v>
      </c>
      <c r="R3600">
        <v>358000</v>
      </c>
      <c r="S3600">
        <v>212978</v>
      </c>
      <c r="T3600">
        <v>0.59491061452513905</v>
      </c>
      <c r="U3600">
        <v>1</v>
      </c>
    </row>
    <row r="3601" spans="1:21" x14ac:dyDescent="0.4">
      <c r="A3601">
        <v>3599</v>
      </c>
      <c r="B3601" t="s">
        <v>12079</v>
      </c>
      <c r="C3601" s="1">
        <v>45047</v>
      </c>
      <c r="D3601" t="s">
        <v>6204</v>
      </c>
      <c r="E3601" t="s">
        <v>6205</v>
      </c>
      <c r="F3601">
        <v>10</v>
      </c>
      <c r="G3601">
        <v>10</v>
      </c>
      <c r="H3601">
        <v>40</v>
      </c>
      <c r="I3601">
        <v>20</v>
      </c>
      <c r="J3601">
        <v>10</v>
      </c>
      <c r="K3601">
        <v>18</v>
      </c>
      <c r="L3601">
        <v>17</v>
      </c>
      <c r="M3601">
        <v>16</v>
      </c>
      <c r="N3601">
        <v>2</v>
      </c>
      <c r="O3601">
        <v>1</v>
      </c>
      <c r="P3601">
        <v>2.8680555559999998</v>
      </c>
      <c r="Q3601">
        <v>1092</v>
      </c>
      <c r="R3601">
        <v>354000</v>
      </c>
      <c r="S3601">
        <v>962419</v>
      </c>
      <c r="T3601">
        <v>2.7186977401129901</v>
      </c>
      <c r="U3601">
        <v>2</v>
      </c>
    </row>
    <row r="3602" spans="1:21" x14ac:dyDescent="0.4">
      <c r="A3602">
        <v>3600</v>
      </c>
      <c r="B3602" t="s">
        <v>12079</v>
      </c>
      <c r="C3602" s="1">
        <v>45047</v>
      </c>
      <c r="D3602" t="s">
        <v>6206</v>
      </c>
      <c r="E3602" t="s">
        <v>6207</v>
      </c>
      <c r="F3602">
        <v>10</v>
      </c>
      <c r="G3602">
        <v>10</v>
      </c>
      <c r="H3602">
        <v>30</v>
      </c>
      <c r="I3602">
        <v>20</v>
      </c>
      <c r="J3602">
        <v>10</v>
      </c>
      <c r="K3602">
        <v>6</v>
      </c>
      <c r="L3602">
        <v>5</v>
      </c>
      <c r="M3602">
        <v>32</v>
      </c>
      <c r="N3602">
        <v>2</v>
      </c>
      <c r="O3602">
        <v>2</v>
      </c>
      <c r="P3602">
        <v>10.827473960000001</v>
      </c>
      <c r="Q3602">
        <v>1252</v>
      </c>
      <c r="R3602">
        <v>354000</v>
      </c>
      <c r="S3602">
        <v>187244</v>
      </c>
      <c r="T3602">
        <v>0.52893785310734398</v>
      </c>
      <c r="U3602">
        <v>1</v>
      </c>
    </row>
    <row r="3603" spans="1:21" x14ac:dyDescent="0.4">
      <c r="A3603">
        <v>3601</v>
      </c>
      <c r="B3603" t="s">
        <v>12079</v>
      </c>
      <c r="C3603" s="1">
        <v>45047</v>
      </c>
      <c r="D3603" t="s">
        <v>6208</v>
      </c>
      <c r="E3603" t="s">
        <v>6209</v>
      </c>
      <c r="F3603">
        <v>10</v>
      </c>
      <c r="G3603">
        <v>20</v>
      </c>
      <c r="H3603">
        <v>10</v>
      </c>
      <c r="I3603">
        <v>10</v>
      </c>
      <c r="J3603">
        <v>10</v>
      </c>
      <c r="K3603">
        <v>146</v>
      </c>
      <c r="L3603">
        <v>150</v>
      </c>
      <c r="M3603">
        <v>214</v>
      </c>
      <c r="N3603">
        <v>2</v>
      </c>
      <c r="O3603">
        <v>0</v>
      </c>
      <c r="P3603">
        <v>8.5206163190000002</v>
      </c>
      <c r="Q3603">
        <v>1196</v>
      </c>
      <c r="R3603">
        <v>354000</v>
      </c>
      <c r="S3603">
        <v>228066</v>
      </c>
      <c r="T3603">
        <v>0.64425423728813502</v>
      </c>
      <c r="U3603">
        <v>1</v>
      </c>
    </row>
    <row r="3604" spans="1:21" x14ac:dyDescent="0.4">
      <c r="A3604">
        <v>3602</v>
      </c>
      <c r="B3604" t="s">
        <v>12079</v>
      </c>
      <c r="C3604" s="1">
        <v>45047</v>
      </c>
      <c r="D3604" t="s">
        <v>6210</v>
      </c>
      <c r="E3604" t="s">
        <v>6211</v>
      </c>
      <c r="F3604">
        <v>10</v>
      </c>
      <c r="G3604">
        <v>20</v>
      </c>
      <c r="H3604">
        <v>50</v>
      </c>
      <c r="I3604">
        <v>20</v>
      </c>
      <c r="J3604">
        <v>20</v>
      </c>
      <c r="K3604">
        <v>10</v>
      </c>
      <c r="L3604">
        <v>5</v>
      </c>
      <c r="M3604">
        <v>5</v>
      </c>
      <c r="N3604">
        <v>2</v>
      </c>
      <c r="O3604">
        <v>2</v>
      </c>
      <c r="P3604">
        <v>9.7799479169999994</v>
      </c>
      <c r="Q3604">
        <v>1012</v>
      </c>
      <c r="R3604">
        <v>354000</v>
      </c>
      <c r="S3604">
        <v>375525</v>
      </c>
      <c r="T3604">
        <v>1.06080508474576</v>
      </c>
      <c r="U3604">
        <v>1</v>
      </c>
    </row>
    <row r="3605" spans="1:21" x14ac:dyDescent="0.4">
      <c r="A3605">
        <v>3603</v>
      </c>
      <c r="B3605" t="s">
        <v>12079</v>
      </c>
      <c r="C3605" s="1">
        <v>45017</v>
      </c>
      <c r="D3605" t="s">
        <v>6212</v>
      </c>
      <c r="E3605" t="s">
        <v>6213</v>
      </c>
      <c r="F3605">
        <v>20</v>
      </c>
      <c r="G3605">
        <v>30</v>
      </c>
      <c r="H3605">
        <v>10</v>
      </c>
      <c r="I3605">
        <v>20</v>
      </c>
      <c r="J3605">
        <v>20</v>
      </c>
      <c r="K3605">
        <v>83</v>
      </c>
      <c r="L3605">
        <v>83</v>
      </c>
      <c r="M3605">
        <v>105</v>
      </c>
      <c r="N3605">
        <v>1</v>
      </c>
      <c r="O3605">
        <v>1</v>
      </c>
      <c r="P3605">
        <v>11.565972220000001</v>
      </c>
      <c r="Q3605">
        <v>4434</v>
      </c>
      <c r="R3605">
        <v>349000</v>
      </c>
      <c r="S3605">
        <v>1038326</v>
      </c>
      <c r="T3605">
        <v>2.97514613180515</v>
      </c>
      <c r="U3605">
        <v>2</v>
      </c>
    </row>
    <row r="3606" spans="1:21" x14ac:dyDescent="0.4">
      <c r="A3606">
        <v>3604</v>
      </c>
      <c r="B3606" t="s">
        <v>12079</v>
      </c>
      <c r="C3606" s="1">
        <v>45017</v>
      </c>
      <c r="D3606" t="s">
        <v>6214</v>
      </c>
      <c r="E3606" t="s">
        <v>6215</v>
      </c>
      <c r="F3606">
        <v>10</v>
      </c>
      <c r="G3606">
        <v>30</v>
      </c>
      <c r="H3606">
        <v>50</v>
      </c>
      <c r="I3606">
        <v>20</v>
      </c>
      <c r="J3606">
        <v>10</v>
      </c>
      <c r="K3606">
        <v>34</v>
      </c>
      <c r="L3606">
        <v>86</v>
      </c>
      <c r="M3606">
        <v>143</v>
      </c>
      <c r="N3606">
        <v>1</v>
      </c>
      <c r="O3606">
        <v>1</v>
      </c>
      <c r="P3606">
        <v>0</v>
      </c>
      <c r="Q3606">
        <v>1648</v>
      </c>
      <c r="R3606">
        <v>349000</v>
      </c>
      <c r="S3606">
        <v>136400</v>
      </c>
      <c r="T3606">
        <v>0.39083094555873898</v>
      </c>
      <c r="U3606">
        <v>0</v>
      </c>
    </row>
    <row r="3607" spans="1:21" x14ac:dyDescent="0.4">
      <c r="A3607">
        <v>3605</v>
      </c>
      <c r="B3607" t="s">
        <v>12079</v>
      </c>
      <c r="C3607" s="1">
        <v>45017</v>
      </c>
      <c r="D3607" t="s">
        <v>6216</v>
      </c>
      <c r="E3607" t="s">
        <v>6217</v>
      </c>
      <c r="F3607">
        <v>20</v>
      </c>
      <c r="G3607">
        <v>20</v>
      </c>
      <c r="H3607">
        <v>50</v>
      </c>
      <c r="I3607">
        <v>20</v>
      </c>
      <c r="J3607">
        <v>30</v>
      </c>
      <c r="K3607">
        <v>4</v>
      </c>
      <c r="L3607">
        <v>3</v>
      </c>
      <c r="M3607">
        <v>3</v>
      </c>
      <c r="N3607">
        <v>2</v>
      </c>
      <c r="O3607">
        <v>2</v>
      </c>
      <c r="P3607">
        <v>6.2230902779999999</v>
      </c>
      <c r="Q3607">
        <v>1796</v>
      </c>
      <c r="R3607">
        <v>349000</v>
      </c>
      <c r="S3607">
        <v>157607</v>
      </c>
      <c r="T3607">
        <v>0.45159598853868099</v>
      </c>
      <c r="U3607">
        <v>1</v>
      </c>
    </row>
    <row r="3608" spans="1:21" x14ac:dyDescent="0.4">
      <c r="A3608">
        <v>3606</v>
      </c>
      <c r="B3608" t="s">
        <v>12079</v>
      </c>
      <c r="C3608" s="1">
        <v>45017</v>
      </c>
      <c r="D3608" t="s">
        <v>6218</v>
      </c>
      <c r="E3608" t="s">
        <v>6219</v>
      </c>
      <c r="F3608">
        <v>10</v>
      </c>
      <c r="G3608">
        <v>10</v>
      </c>
      <c r="H3608">
        <v>50</v>
      </c>
      <c r="I3608">
        <v>20</v>
      </c>
      <c r="J3608">
        <v>10</v>
      </c>
      <c r="K3608">
        <v>8</v>
      </c>
      <c r="L3608">
        <v>19</v>
      </c>
      <c r="M3608">
        <v>21</v>
      </c>
      <c r="N3608">
        <v>0</v>
      </c>
      <c r="O3608">
        <v>2</v>
      </c>
      <c r="P3608">
        <v>5.7317708329999997</v>
      </c>
      <c r="Q3608">
        <v>1351</v>
      </c>
      <c r="R3608">
        <v>349000</v>
      </c>
      <c r="S3608">
        <v>94062</v>
      </c>
      <c r="T3608">
        <v>0.26951862464183302</v>
      </c>
      <c r="U3608">
        <v>0</v>
      </c>
    </row>
    <row r="3609" spans="1:21" x14ac:dyDescent="0.4">
      <c r="A3609">
        <v>3607</v>
      </c>
      <c r="B3609" t="s">
        <v>12079</v>
      </c>
      <c r="C3609" s="1">
        <v>45017</v>
      </c>
      <c r="D3609" t="s">
        <v>6220</v>
      </c>
      <c r="E3609" t="s">
        <v>6221</v>
      </c>
      <c r="F3609">
        <v>10</v>
      </c>
      <c r="G3609">
        <v>10</v>
      </c>
      <c r="H3609">
        <v>20</v>
      </c>
      <c r="I3609">
        <v>20</v>
      </c>
      <c r="J3609">
        <v>10</v>
      </c>
      <c r="K3609">
        <v>109</v>
      </c>
      <c r="L3609">
        <v>157</v>
      </c>
      <c r="M3609">
        <v>207</v>
      </c>
      <c r="N3609">
        <v>0</v>
      </c>
      <c r="O3609">
        <v>0</v>
      </c>
      <c r="P3609">
        <v>4.731445313</v>
      </c>
      <c r="Q3609">
        <v>946</v>
      </c>
      <c r="R3609">
        <v>349000</v>
      </c>
      <c r="S3609">
        <v>307045</v>
      </c>
      <c r="T3609">
        <v>0.87978510028653301</v>
      </c>
      <c r="U3609">
        <v>1</v>
      </c>
    </row>
    <row r="3610" spans="1:21" x14ac:dyDescent="0.4">
      <c r="A3610">
        <v>3608</v>
      </c>
      <c r="B3610" t="s">
        <v>12079</v>
      </c>
      <c r="C3610" s="1">
        <v>45017</v>
      </c>
      <c r="D3610" t="s">
        <v>6222</v>
      </c>
      <c r="E3610" t="s">
        <v>6223</v>
      </c>
      <c r="F3610">
        <v>20</v>
      </c>
      <c r="G3610">
        <v>20</v>
      </c>
      <c r="H3610">
        <v>20</v>
      </c>
      <c r="I3610">
        <v>20</v>
      </c>
      <c r="J3610">
        <v>30</v>
      </c>
      <c r="K3610">
        <v>19</v>
      </c>
      <c r="L3610">
        <v>19</v>
      </c>
      <c r="M3610">
        <v>17</v>
      </c>
      <c r="N3610">
        <v>2</v>
      </c>
      <c r="O3610">
        <v>1</v>
      </c>
      <c r="P3610">
        <v>4.897460938</v>
      </c>
      <c r="Q3610">
        <v>1443</v>
      </c>
      <c r="R3610">
        <v>349000</v>
      </c>
      <c r="S3610">
        <v>105197</v>
      </c>
      <c r="T3610">
        <v>0.301424068767908</v>
      </c>
      <c r="U3610">
        <v>0</v>
      </c>
    </row>
    <row r="3611" spans="1:21" x14ac:dyDescent="0.4">
      <c r="A3611">
        <v>3609</v>
      </c>
      <c r="B3611" t="s">
        <v>12079</v>
      </c>
      <c r="C3611" s="1">
        <v>44986</v>
      </c>
      <c r="D3611" t="s">
        <v>6224</v>
      </c>
      <c r="E3611" t="s">
        <v>6225</v>
      </c>
      <c r="F3611">
        <v>10</v>
      </c>
      <c r="G3611">
        <v>10</v>
      </c>
      <c r="H3611">
        <v>10</v>
      </c>
      <c r="I3611">
        <v>20</v>
      </c>
      <c r="J3611">
        <v>10</v>
      </c>
      <c r="K3611">
        <v>59</v>
      </c>
      <c r="L3611">
        <v>89</v>
      </c>
      <c r="M3611">
        <v>110</v>
      </c>
      <c r="N3611">
        <v>0</v>
      </c>
      <c r="O3611">
        <v>1</v>
      </c>
      <c r="P3611">
        <v>6.767578125</v>
      </c>
      <c r="Q3611">
        <v>1682</v>
      </c>
      <c r="R3611">
        <v>342000</v>
      </c>
      <c r="S3611">
        <v>416410</v>
      </c>
      <c r="T3611">
        <v>1.2175730994152001</v>
      </c>
      <c r="U3611">
        <v>2</v>
      </c>
    </row>
    <row r="3612" spans="1:21" x14ac:dyDescent="0.4">
      <c r="A3612">
        <v>3610</v>
      </c>
      <c r="B3612" t="s">
        <v>12079</v>
      </c>
      <c r="C3612" s="1">
        <v>44986</v>
      </c>
      <c r="D3612" t="s">
        <v>6226</v>
      </c>
      <c r="E3612" t="s">
        <v>6227</v>
      </c>
      <c r="F3612">
        <v>10</v>
      </c>
      <c r="G3612">
        <v>10</v>
      </c>
      <c r="H3612">
        <v>20</v>
      </c>
      <c r="I3612">
        <v>20</v>
      </c>
      <c r="J3612">
        <v>20</v>
      </c>
      <c r="K3612">
        <v>11</v>
      </c>
      <c r="L3612">
        <v>58</v>
      </c>
      <c r="M3612">
        <v>50</v>
      </c>
      <c r="N3612">
        <v>2</v>
      </c>
      <c r="O3612">
        <v>0</v>
      </c>
      <c r="P3612">
        <v>7.0023871529999999</v>
      </c>
      <c r="Q3612">
        <v>6210</v>
      </c>
      <c r="R3612">
        <v>342000</v>
      </c>
      <c r="S3612">
        <v>602281</v>
      </c>
      <c r="T3612">
        <v>1.76105555555555</v>
      </c>
      <c r="U3612">
        <v>2</v>
      </c>
    </row>
    <row r="3613" spans="1:21" x14ac:dyDescent="0.4">
      <c r="A3613">
        <v>3611</v>
      </c>
      <c r="B3613" t="s">
        <v>12079</v>
      </c>
      <c r="C3613" s="1">
        <v>44986</v>
      </c>
      <c r="D3613" t="s">
        <v>6228</v>
      </c>
      <c r="E3613" t="s">
        <v>6229</v>
      </c>
      <c r="F3613">
        <v>10</v>
      </c>
      <c r="G3613">
        <v>10</v>
      </c>
      <c r="H3613">
        <v>40</v>
      </c>
      <c r="I3613">
        <v>20</v>
      </c>
      <c r="J3613">
        <v>10</v>
      </c>
      <c r="K3613">
        <v>183</v>
      </c>
      <c r="L3613">
        <v>194</v>
      </c>
      <c r="M3613">
        <v>182</v>
      </c>
      <c r="N3613">
        <v>2</v>
      </c>
      <c r="O3613">
        <v>2</v>
      </c>
      <c r="P3613">
        <v>9.01171875</v>
      </c>
      <c r="Q3613">
        <v>1275</v>
      </c>
      <c r="R3613">
        <v>342000</v>
      </c>
      <c r="S3613">
        <v>214601</v>
      </c>
      <c r="T3613">
        <v>0.62748830409356704</v>
      </c>
      <c r="U3613">
        <v>1</v>
      </c>
    </row>
    <row r="3614" spans="1:21" x14ac:dyDescent="0.4">
      <c r="A3614">
        <v>3612</v>
      </c>
      <c r="B3614" t="s">
        <v>12079</v>
      </c>
      <c r="C3614" s="1">
        <v>44986</v>
      </c>
      <c r="D3614" t="s">
        <v>6230</v>
      </c>
      <c r="E3614" t="s">
        <v>6231</v>
      </c>
      <c r="F3614">
        <v>10</v>
      </c>
      <c r="G3614">
        <v>10</v>
      </c>
      <c r="H3614">
        <v>20</v>
      </c>
      <c r="I3614">
        <v>20</v>
      </c>
      <c r="J3614">
        <v>10</v>
      </c>
      <c r="K3614">
        <v>11</v>
      </c>
      <c r="L3614">
        <v>14</v>
      </c>
      <c r="M3614">
        <v>14</v>
      </c>
      <c r="N3614">
        <v>2</v>
      </c>
      <c r="O3614">
        <v>2</v>
      </c>
      <c r="P3614">
        <v>2.381076389</v>
      </c>
      <c r="Q3614">
        <v>1249</v>
      </c>
      <c r="R3614">
        <v>342000</v>
      </c>
      <c r="S3614">
        <v>194155</v>
      </c>
      <c r="T3614">
        <v>0.56770467836257299</v>
      </c>
      <c r="U3614">
        <v>1</v>
      </c>
    </row>
    <row r="3615" spans="1:21" x14ac:dyDescent="0.4">
      <c r="A3615">
        <v>3613</v>
      </c>
      <c r="B3615" t="s">
        <v>12079</v>
      </c>
      <c r="C3615" s="1">
        <v>44986</v>
      </c>
      <c r="D3615" t="s">
        <v>6232</v>
      </c>
      <c r="E3615" t="s">
        <v>6233</v>
      </c>
      <c r="F3615">
        <v>10</v>
      </c>
      <c r="G3615">
        <v>20</v>
      </c>
      <c r="H3615">
        <v>40</v>
      </c>
      <c r="I3615">
        <v>20</v>
      </c>
      <c r="J3615">
        <v>10</v>
      </c>
      <c r="K3615">
        <v>10</v>
      </c>
      <c r="L3615">
        <v>13</v>
      </c>
      <c r="M3615">
        <v>15</v>
      </c>
      <c r="N3615">
        <v>2</v>
      </c>
      <c r="O3615">
        <v>2</v>
      </c>
      <c r="P3615">
        <v>9.6666666669999994</v>
      </c>
      <c r="Q3615">
        <v>1278</v>
      </c>
      <c r="R3615">
        <v>342000</v>
      </c>
      <c r="S3615">
        <v>315123</v>
      </c>
      <c r="T3615">
        <v>0.92141228070175396</v>
      </c>
      <c r="U3615">
        <v>1</v>
      </c>
    </row>
    <row r="3616" spans="1:21" x14ac:dyDescent="0.4">
      <c r="A3616">
        <v>3614</v>
      </c>
      <c r="B3616" t="s">
        <v>12079</v>
      </c>
      <c r="C3616" s="1">
        <v>44986</v>
      </c>
      <c r="D3616" t="s">
        <v>6234</v>
      </c>
      <c r="E3616" t="s">
        <v>6235</v>
      </c>
      <c r="F3616">
        <v>20</v>
      </c>
      <c r="G3616">
        <v>10</v>
      </c>
      <c r="H3616">
        <v>40</v>
      </c>
      <c r="I3616">
        <v>10</v>
      </c>
      <c r="J3616">
        <v>10</v>
      </c>
      <c r="K3616">
        <v>15</v>
      </c>
      <c r="L3616">
        <v>13</v>
      </c>
      <c r="M3616">
        <v>11</v>
      </c>
      <c r="N3616">
        <v>2</v>
      </c>
      <c r="O3616">
        <v>2</v>
      </c>
      <c r="P3616">
        <v>8.5677083330000006</v>
      </c>
      <c r="Q3616">
        <v>1135</v>
      </c>
      <c r="R3616">
        <v>342000</v>
      </c>
      <c r="S3616">
        <v>547007</v>
      </c>
      <c r="T3616">
        <v>1.5994356725146199</v>
      </c>
      <c r="U3616">
        <v>2</v>
      </c>
    </row>
    <row r="3617" spans="1:21" x14ac:dyDescent="0.4">
      <c r="A3617">
        <v>3615</v>
      </c>
      <c r="B3617" t="s">
        <v>12079</v>
      </c>
      <c r="C3617" s="1">
        <v>44986</v>
      </c>
      <c r="D3617" t="s">
        <v>6236</v>
      </c>
      <c r="E3617" t="s">
        <v>6237</v>
      </c>
      <c r="F3617">
        <v>10</v>
      </c>
      <c r="G3617">
        <v>10</v>
      </c>
      <c r="H3617">
        <v>10</v>
      </c>
      <c r="I3617">
        <v>20</v>
      </c>
      <c r="J3617">
        <v>10</v>
      </c>
      <c r="K3617">
        <v>253</v>
      </c>
      <c r="L3617">
        <v>248</v>
      </c>
      <c r="M3617">
        <v>223</v>
      </c>
      <c r="N3617">
        <v>2</v>
      </c>
      <c r="O3617">
        <v>1</v>
      </c>
      <c r="P3617">
        <v>14.63151042</v>
      </c>
      <c r="Q3617">
        <v>1958</v>
      </c>
      <c r="R3617">
        <v>342000</v>
      </c>
      <c r="S3617">
        <v>1209566</v>
      </c>
      <c r="T3617">
        <v>3.5367426900584702</v>
      </c>
      <c r="U3617">
        <v>2</v>
      </c>
    </row>
    <row r="3618" spans="1:21" x14ac:dyDescent="0.4">
      <c r="A3618">
        <v>3616</v>
      </c>
      <c r="B3618" t="s">
        <v>12079</v>
      </c>
      <c r="C3618" s="1">
        <v>44986</v>
      </c>
      <c r="D3618" t="s">
        <v>6238</v>
      </c>
      <c r="E3618" t="s">
        <v>6239</v>
      </c>
      <c r="F3618">
        <v>20</v>
      </c>
      <c r="G3618">
        <v>10</v>
      </c>
      <c r="H3618">
        <v>20</v>
      </c>
      <c r="I3618">
        <v>10</v>
      </c>
      <c r="J3618">
        <v>10</v>
      </c>
      <c r="K3618">
        <v>130</v>
      </c>
      <c r="L3618">
        <v>119</v>
      </c>
      <c r="M3618">
        <v>194</v>
      </c>
      <c r="N3618">
        <v>1</v>
      </c>
      <c r="O3618">
        <v>0</v>
      </c>
      <c r="P3618">
        <v>7.3127170140000004</v>
      </c>
      <c r="Q3618">
        <v>1294</v>
      </c>
      <c r="R3618">
        <v>342000</v>
      </c>
      <c r="S3618">
        <v>369501</v>
      </c>
      <c r="T3618">
        <v>1.08041228070175</v>
      </c>
      <c r="U3618">
        <v>1</v>
      </c>
    </row>
    <row r="3619" spans="1:21" x14ac:dyDescent="0.4">
      <c r="A3619">
        <v>3617</v>
      </c>
      <c r="B3619" t="s">
        <v>12079</v>
      </c>
      <c r="C3619" s="1">
        <v>44986</v>
      </c>
      <c r="D3619" t="s">
        <v>6240</v>
      </c>
      <c r="E3619" t="s">
        <v>6241</v>
      </c>
      <c r="F3619">
        <v>10</v>
      </c>
      <c r="G3619">
        <v>10</v>
      </c>
      <c r="H3619">
        <v>30</v>
      </c>
      <c r="I3619">
        <v>10</v>
      </c>
      <c r="J3619">
        <v>10</v>
      </c>
      <c r="K3619">
        <v>172</v>
      </c>
      <c r="L3619">
        <v>196</v>
      </c>
      <c r="M3619">
        <v>252</v>
      </c>
      <c r="N3619">
        <v>2</v>
      </c>
      <c r="O3619">
        <v>0</v>
      </c>
      <c r="P3619">
        <v>6.4294704859999996</v>
      </c>
      <c r="Q3619">
        <v>5649</v>
      </c>
      <c r="R3619">
        <v>342000</v>
      </c>
      <c r="S3619">
        <v>1371613</v>
      </c>
      <c r="T3619">
        <v>4.0105643274853797</v>
      </c>
      <c r="U3619">
        <v>2</v>
      </c>
    </row>
    <row r="3620" spans="1:21" x14ac:dyDescent="0.4">
      <c r="A3620">
        <v>3618</v>
      </c>
      <c r="B3620" t="s">
        <v>12079</v>
      </c>
      <c r="C3620" s="1">
        <v>44986</v>
      </c>
      <c r="D3620" t="s">
        <v>6242</v>
      </c>
      <c r="E3620" t="s">
        <v>6243</v>
      </c>
      <c r="F3620">
        <v>10</v>
      </c>
      <c r="G3620">
        <v>10</v>
      </c>
      <c r="H3620">
        <v>20</v>
      </c>
      <c r="I3620">
        <v>20</v>
      </c>
      <c r="J3620">
        <v>10</v>
      </c>
      <c r="K3620">
        <v>18</v>
      </c>
      <c r="L3620">
        <v>21</v>
      </c>
      <c r="M3620">
        <v>18</v>
      </c>
      <c r="N3620">
        <v>2</v>
      </c>
      <c r="O3620">
        <v>0</v>
      </c>
      <c r="P3620">
        <v>5.9173177079999997</v>
      </c>
      <c r="Q3620">
        <v>999</v>
      </c>
      <c r="R3620">
        <v>342000</v>
      </c>
      <c r="S3620">
        <v>311939</v>
      </c>
      <c r="T3620">
        <v>0.91210233918128603</v>
      </c>
      <c r="U3620">
        <v>1</v>
      </c>
    </row>
    <row r="3621" spans="1:21" x14ac:dyDescent="0.4">
      <c r="A3621">
        <v>3619</v>
      </c>
      <c r="B3621" t="s">
        <v>12079</v>
      </c>
      <c r="C3621" s="1">
        <v>44986</v>
      </c>
      <c r="D3621" t="s">
        <v>6244</v>
      </c>
      <c r="E3621" t="s">
        <v>6245</v>
      </c>
      <c r="F3621">
        <v>10</v>
      </c>
      <c r="G3621">
        <v>10</v>
      </c>
      <c r="H3621">
        <v>10</v>
      </c>
      <c r="I3621">
        <v>10</v>
      </c>
      <c r="J3621">
        <v>10</v>
      </c>
      <c r="K3621">
        <v>58</v>
      </c>
      <c r="L3621">
        <v>12</v>
      </c>
      <c r="M3621">
        <v>3</v>
      </c>
      <c r="N3621">
        <v>0</v>
      </c>
      <c r="O3621">
        <v>0</v>
      </c>
      <c r="P3621">
        <v>4.40625</v>
      </c>
      <c r="Q3621">
        <v>1137</v>
      </c>
      <c r="R3621">
        <v>342000</v>
      </c>
      <c r="S3621">
        <v>153839</v>
      </c>
      <c r="T3621">
        <v>0.44982163742690001</v>
      </c>
      <c r="U3621">
        <v>1</v>
      </c>
    </row>
    <row r="3622" spans="1:21" x14ac:dyDescent="0.4">
      <c r="A3622">
        <v>3620</v>
      </c>
      <c r="B3622" t="s">
        <v>12079</v>
      </c>
      <c r="C3622" s="1">
        <v>44986</v>
      </c>
      <c r="D3622" t="s">
        <v>6246</v>
      </c>
      <c r="E3622" t="s">
        <v>6243</v>
      </c>
      <c r="F3622">
        <v>10</v>
      </c>
      <c r="G3622">
        <v>10</v>
      </c>
      <c r="H3622">
        <v>10</v>
      </c>
      <c r="I3622">
        <v>10</v>
      </c>
      <c r="J3622">
        <v>10</v>
      </c>
      <c r="K3622">
        <v>249</v>
      </c>
      <c r="L3622">
        <v>243</v>
      </c>
      <c r="M3622">
        <v>251</v>
      </c>
      <c r="N3622">
        <v>1</v>
      </c>
      <c r="O3622">
        <v>1</v>
      </c>
      <c r="P3622">
        <v>6.357421875</v>
      </c>
      <c r="Q3622">
        <v>959</v>
      </c>
      <c r="R3622">
        <v>342000</v>
      </c>
      <c r="S3622">
        <v>332604</v>
      </c>
      <c r="T3622">
        <v>0.97252631578947302</v>
      </c>
      <c r="U3622">
        <v>1</v>
      </c>
    </row>
    <row r="3623" spans="1:21" x14ac:dyDescent="0.4">
      <c r="A3623">
        <v>3621</v>
      </c>
      <c r="B3623" t="s">
        <v>12079</v>
      </c>
      <c r="C3623" s="1">
        <v>44986</v>
      </c>
      <c r="D3623" t="s">
        <v>6247</v>
      </c>
      <c r="E3623" t="s">
        <v>6248</v>
      </c>
      <c r="F3623">
        <v>10</v>
      </c>
      <c r="G3623">
        <v>10</v>
      </c>
      <c r="H3623">
        <v>20</v>
      </c>
      <c r="I3623">
        <v>10</v>
      </c>
      <c r="J3623">
        <v>10</v>
      </c>
      <c r="K3623">
        <v>5</v>
      </c>
      <c r="L3623">
        <v>4</v>
      </c>
      <c r="M3623">
        <v>12</v>
      </c>
      <c r="N3623">
        <v>1</v>
      </c>
      <c r="O3623">
        <v>2</v>
      </c>
      <c r="P3623">
        <v>0</v>
      </c>
      <c r="Q3623">
        <v>1035</v>
      </c>
      <c r="R3623">
        <v>342000</v>
      </c>
      <c r="S3623">
        <v>105838</v>
      </c>
      <c r="T3623">
        <v>0.309467836257309</v>
      </c>
      <c r="U3623">
        <v>0</v>
      </c>
    </row>
    <row r="3624" spans="1:21" x14ac:dyDescent="0.4">
      <c r="A3624">
        <v>3622</v>
      </c>
      <c r="B3624" t="s">
        <v>12079</v>
      </c>
      <c r="C3624" s="1">
        <v>44986</v>
      </c>
      <c r="D3624" t="s">
        <v>6249</v>
      </c>
      <c r="E3624" t="s">
        <v>6250</v>
      </c>
      <c r="F3624">
        <v>10</v>
      </c>
      <c r="G3624">
        <v>10</v>
      </c>
      <c r="H3624">
        <v>10</v>
      </c>
      <c r="I3624">
        <v>10</v>
      </c>
      <c r="J3624">
        <v>10</v>
      </c>
      <c r="K3624">
        <v>23</v>
      </c>
      <c r="L3624">
        <v>24</v>
      </c>
      <c r="M3624">
        <v>30</v>
      </c>
      <c r="N3624">
        <v>2</v>
      </c>
      <c r="O3624">
        <v>0</v>
      </c>
      <c r="P3624">
        <v>8.2759331599999992</v>
      </c>
      <c r="Q3624">
        <v>1129</v>
      </c>
      <c r="R3624">
        <v>342000</v>
      </c>
      <c r="S3624">
        <v>263031</v>
      </c>
      <c r="T3624">
        <v>0.76909649122807</v>
      </c>
      <c r="U3624">
        <v>1</v>
      </c>
    </row>
    <row r="3625" spans="1:21" x14ac:dyDescent="0.4">
      <c r="A3625">
        <v>3623</v>
      </c>
      <c r="B3625" t="s">
        <v>12079</v>
      </c>
      <c r="C3625" s="1">
        <v>44986</v>
      </c>
      <c r="D3625" t="s">
        <v>6251</v>
      </c>
      <c r="E3625" t="s">
        <v>6252</v>
      </c>
      <c r="F3625">
        <v>10</v>
      </c>
      <c r="G3625">
        <v>10</v>
      </c>
      <c r="H3625">
        <v>10</v>
      </c>
      <c r="I3625">
        <v>10</v>
      </c>
      <c r="J3625">
        <v>10</v>
      </c>
      <c r="K3625">
        <v>9</v>
      </c>
      <c r="L3625">
        <v>27</v>
      </c>
      <c r="M3625">
        <v>46</v>
      </c>
      <c r="N3625">
        <v>1</v>
      </c>
      <c r="O3625">
        <v>2</v>
      </c>
      <c r="P3625">
        <v>0</v>
      </c>
      <c r="Q3625">
        <v>1177</v>
      </c>
      <c r="R3625">
        <v>342000</v>
      </c>
      <c r="S3625">
        <v>256953</v>
      </c>
      <c r="T3625">
        <v>0.75132456140350801</v>
      </c>
      <c r="U3625">
        <v>1</v>
      </c>
    </row>
    <row r="3626" spans="1:21" x14ac:dyDescent="0.4">
      <c r="A3626">
        <v>3624</v>
      </c>
      <c r="B3626" t="s">
        <v>12079</v>
      </c>
      <c r="C3626" s="1">
        <v>44958</v>
      </c>
      <c r="D3626" t="s">
        <v>6253</v>
      </c>
      <c r="E3626" t="s">
        <v>6254</v>
      </c>
      <c r="F3626">
        <v>10</v>
      </c>
      <c r="G3626">
        <v>10</v>
      </c>
      <c r="H3626">
        <v>30</v>
      </c>
      <c r="I3626">
        <v>20</v>
      </c>
      <c r="J3626">
        <v>10</v>
      </c>
      <c r="K3626">
        <v>159</v>
      </c>
      <c r="L3626">
        <v>162</v>
      </c>
      <c r="M3626">
        <v>186</v>
      </c>
      <c r="N3626">
        <v>2</v>
      </c>
      <c r="O3626">
        <v>1</v>
      </c>
      <c r="P3626">
        <v>4.7930772570000002</v>
      </c>
      <c r="Q3626">
        <v>1323</v>
      </c>
      <c r="R3626">
        <v>334000</v>
      </c>
      <c r="S3626">
        <v>397857</v>
      </c>
      <c r="T3626">
        <v>1.1911886227544899</v>
      </c>
      <c r="U3626">
        <v>2</v>
      </c>
    </row>
    <row r="3627" spans="1:21" x14ac:dyDescent="0.4">
      <c r="A3627">
        <v>3625</v>
      </c>
      <c r="B3627" t="s">
        <v>12079</v>
      </c>
      <c r="C3627" s="1">
        <v>44958</v>
      </c>
      <c r="D3627" t="s">
        <v>6255</v>
      </c>
      <c r="E3627" t="s">
        <v>6256</v>
      </c>
      <c r="F3627">
        <v>10</v>
      </c>
      <c r="G3627">
        <v>10</v>
      </c>
      <c r="H3627">
        <v>10</v>
      </c>
      <c r="I3627">
        <v>20</v>
      </c>
      <c r="J3627">
        <v>10</v>
      </c>
      <c r="K3627">
        <v>158</v>
      </c>
      <c r="L3627">
        <v>199</v>
      </c>
      <c r="M3627">
        <v>253</v>
      </c>
      <c r="N3627">
        <v>2</v>
      </c>
      <c r="O3627">
        <v>0</v>
      </c>
      <c r="P3627">
        <v>14.73697917</v>
      </c>
      <c r="Q3627">
        <v>3135</v>
      </c>
      <c r="R3627">
        <v>334000</v>
      </c>
      <c r="S3627">
        <v>811618</v>
      </c>
      <c r="T3627">
        <v>2.4299940119760399</v>
      </c>
      <c r="U3627">
        <v>2</v>
      </c>
    </row>
    <row r="3628" spans="1:21" x14ac:dyDescent="0.4">
      <c r="A3628">
        <v>3626</v>
      </c>
      <c r="B3628" t="s">
        <v>12079</v>
      </c>
      <c r="C3628" s="1">
        <v>44958</v>
      </c>
      <c r="D3628" t="s">
        <v>6257</v>
      </c>
      <c r="E3628" t="s">
        <v>6258</v>
      </c>
      <c r="F3628">
        <v>20</v>
      </c>
      <c r="G3628">
        <v>10</v>
      </c>
      <c r="H3628">
        <v>10</v>
      </c>
      <c r="I3628">
        <v>20</v>
      </c>
      <c r="J3628">
        <v>20</v>
      </c>
      <c r="K3628">
        <v>7</v>
      </c>
      <c r="L3628">
        <v>24</v>
      </c>
      <c r="M3628">
        <v>43</v>
      </c>
      <c r="N3628">
        <v>1</v>
      </c>
      <c r="O3628">
        <v>2</v>
      </c>
      <c r="P3628">
        <v>12.094401039999999</v>
      </c>
      <c r="Q3628">
        <v>1159</v>
      </c>
      <c r="R3628">
        <v>334000</v>
      </c>
      <c r="S3628">
        <v>220458</v>
      </c>
      <c r="T3628">
        <v>0.66005389221556798</v>
      </c>
      <c r="U3628">
        <v>1</v>
      </c>
    </row>
    <row r="3629" spans="1:21" x14ac:dyDescent="0.4">
      <c r="A3629">
        <v>3627</v>
      </c>
      <c r="B3629" t="s">
        <v>12079</v>
      </c>
      <c r="C3629" s="1">
        <v>44958</v>
      </c>
      <c r="D3629" t="s">
        <v>6259</v>
      </c>
      <c r="E3629" t="s">
        <v>6260</v>
      </c>
      <c r="F3629">
        <v>20</v>
      </c>
      <c r="G3629">
        <v>20</v>
      </c>
      <c r="H3629">
        <v>10</v>
      </c>
      <c r="I3629">
        <v>10</v>
      </c>
      <c r="J3629">
        <v>10</v>
      </c>
      <c r="K3629">
        <v>10</v>
      </c>
      <c r="L3629">
        <v>11</v>
      </c>
      <c r="M3629">
        <v>9</v>
      </c>
      <c r="N3629">
        <v>0</v>
      </c>
      <c r="O3629">
        <v>2</v>
      </c>
      <c r="P3629">
        <v>12.767035590000001</v>
      </c>
      <c r="Q3629">
        <v>2028</v>
      </c>
      <c r="R3629">
        <v>334000</v>
      </c>
      <c r="S3629">
        <v>339878</v>
      </c>
      <c r="T3629">
        <v>1.0175988023952001</v>
      </c>
      <c r="U3629">
        <v>1</v>
      </c>
    </row>
    <row r="3630" spans="1:21" x14ac:dyDescent="0.4">
      <c r="A3630">
        <v>3628</v>
      </c>
      <c r="B3630" t="s">
        <v>12079</v>
      </c>
      <c r="C3630" s="1">
        <v>44958</v>
      </c>
      <c r="D3630" t="s">
        <v>6261</v>
      </c>
      <c r="E3630" t="s">
        <v>6262</v>
      </c>
      <c r="F3630">
        <v>20</v>
      </c>
      <c r="G3630">
        <v>20</v>
      </c>
      <c r="H3630">
        <v>20</v>
      </c>
      <c r="I3630">
        <v>20</v>
      </c>
      <c r="J3630">
        <v>50</v>
      </c>
      <c r="K3630">
        <v>8</v>
      </c>
      <c r="L3630">
        <v>7</v>
      </c>
      <c r="M3630">
        <v>4</v>
      </c>
      <c r="N3630">
        <v>1</v>
      </c>
      <c r="O3630">
        <v>1</v>
      </c>
      <c r="P3630">
        <v>6.8530815970000001</v>
      </c>
      <c r="Q3630">
        <v>1110</v>
      </c>
      <c r="R3630">
        <v>334000</v>
      </c>
      <c r="S3630">
        <v>194762</v>
      </c>
      <c r="T3630">
        <v>0.58311976047904102</v>
      </c>
      <c r="U3630">
        <v>1</v>
      </c>
    </row>
    <row r="3631" spans="1:21" x14ac:dyDescent="0.4">
      <c r="A3631">
        <v>3629</v>
      </c>
      <c r="B3631" t="s">
        <v>12079</v>
      </c>
      <c r="C3631" s="1">
        <v>44958</v>
      </c>
      <c r="D3631" t="s">
        <v>6263</v>
      </c>
      <c r="E3631" t="s">
        <v>6264</v>
      </c>
      <c r="F3631">
        <v>10</v>
      </c>
      <c r="G3631">
        <v>10</v>
      </c>
      <c r="H3631">
        <v>10</v>
      </c>
      <c r="I3631">
        <v>20</v>
      </c>
      <c r="J3631">
        <v>10</v>
      </c>
      <c r="K3631">
        <v>103</v>
      </c>
      <c r="L3631">
        <v>81</v>
      </c>
      <c r="M3631">
        <v>19</v>
      </c>
      <c r="N3631">
        <v>1</v>
      </c>
      <c r="O3631">
        <v>0</v>
      </c>
      <c r="P3631">
        <v>6.0279947920000003</v>
      </c>
      <c r="Q3631">
        <v>889</v>
      </c>
      <c r="R3631">
        <v>334000</v>
      </c>
      <c r="S3631">
        <v>241392</v>
      </c>
      <c r="T3631">
        <v>0.722730538922155</v>
      </c>
      <c r="U3631">
        <v>1</v>
      </c>
    </row>
    <row r="3632" spans="1:21" x14ac:dyDescent="0.4">
      <c r="A3632">
        <v>3630</v>
      </c>
      <c r="B3632" t="s">
        <v>12079</v>
      </c>
      <c r="C3632" s="1">
        <v>44958</v>
      </c>
      <c r="D3632" t="s">
        <v>6265</v>
      </c>
      <c r="E3632" t="s">
        <v>6266</v>
      </c>
      <c r="F3632">
        <v>10</v>
      </c>
      <c r="G3632">
        <v>10</v>
      </c>
      <c r="H3632">
        <v>10</v>
      </c>
      <c r="I3632">
        <v>10</v>
      </c>
      <c r="J3632">
        <v>20</v>
      </c>
      <c r="K3632">
        <v>76</v>
      </c>
      <c r="L3632">
        <v>39</v>
      </c>
      <c r="M3632">
        <v>20</v>
      </c>
      <c r="N3632">
        <v>2</v>
      </c>
      <c r="O3632">
        <v>2</v>
      </c>
      <c r="P3632">
        <v>10.0078125</v>
      </c>
      <c r="Q3632">
        <v>3231</v>
      </c>
      <c r="R3632">
        <v>334000</v>
      </c>
      <c r="S3632">
        <v>902991</v>
      </c>
      <c r="T3632">
        <v>2.7035658682634698</v>
      </c>
      <c r="U3632">
        <v>2</v>
      </c>
    </row>
    <row r="3633" spans="1:21" x14ac:dyDescent="0.4">
      <c r="A3633">
        <v>3631</v>
      </c>
      <c r="B3633" t="s">
        <v>12079</v>
      </c>
      <c r="C3633" s="1">
        <v>44958</v>
      </c>
      <c r="D3633" t="s">
        <v>6267</v>
      </c>
      <c r="E3633" t="s">
        <v>6268</v>
      </c>
      <c r="F3633">
        <v>10</v>
      </c>
      <c r="G3633">
        <v>10</v>
      </c>
      <c r="H3633">
        <v>10</v>
      </c>
      <c r="I3633">
        <v>20</v>
      </c>
      <c r="J3633">
        <v>10</v>
      </c>
      <c r="K3633">
        <v>222</v>
      </c>
      <c r="L3633">
        <v>220</v>
      </c>
      <c r="M3633">
        <v>246</v>
      </c>
      <c r="N3633">
        <v>2</v>
      </c>
      <c r="O3633">
        <v>1</v>
      </c>
      <c r="P3633">
        <v>4.3534071179999998</v>
      </c>
      <c r="Q3633">
        <v>1065</v>
      </c>
      <c r="R3633">
        <v>334000</v>
      </c>
      <c r="S3633">
        <v>274855</v>
      </c>
      <c r="T3633">
        <v>0.82291916167664603</v>
      </c>
      <c r="U3633">
        <v>1</v>
      </c>
    </row>
    <row r="3634" spans="1:21" x14ac:dyDescent="0.4">
      <c r="A3634">
        <v>3632</v>
      </c>
      <c r="B3634" t="s">
        <v>12079</v>
      </c>
      <c r="C3634" s="1">
        <v>44958</v>
      </c>
      <c r="D3634" t="s">
        <v>6269</v>
      </c>
      <c r="E3634" t="s">
        <v>6270</v>
      </c>
      <c r="F3634">
        <v>10</v>
      </c>
      <c r="G3634">
        <v>10</v>
      </c>
      <c r="H3634">
        <v>20</v>
      </c>
      <c r="I3634">
        <v>20</v>
      </c>
      <c r="J3634">
        <v>10</v>
      </c>
      <c r="K3634">
        <v>22</v>
      </c>
      <c r="L3634">
        <v>17</v>
      </c>
      <c r="M3634">
        <v>18</v>
      </c>
      <c r="N3634">
        <v>2</v>
      </c>
      <c r="O3634">
        <v>1</v>
      </c>
      <c r="P3634">
        <v>3.532986111</v>
      </c>
      <c r="Q3634">
        <v>965</v>
      </c>
      <c r="R3634">
        <v>334000</v>
      </c>
      <c r="S3634">
        <v>219125</v>
      </c>
      <c r="T3634">
        <v>0.65606287425149701</v>
      </c>
      <c r="U3634">
        <v>1</v>
      </c>
    </row>
    <row r="3635" spans="1:21" x14ac:dyDescent="0.4">
      <c r="A3635">
        <v>3633</v>
      </c>
      <c r="B3635" t="s">
        <v>12079</v>
      </c>
      <c r="C3635" s="1">
        <v>44958</v>
      </c>
      <c r="D3635" t="s">
        <v>6271</v>
      </c>
      <c r="E3635" t="s">
        <v>6272</v>
      </c>
      <c r="F3635">
        <v>20</v>
      </c>
      <c r="G3635">
        <v>20</v>
      </c>
      <c r="H3635">
        <v>20</v>
      </c>
      <c r="I3635">
        <v>30</v>
      </c>
      <c r="J3635">
        <v>30</v>
      </c>
      <c r="K3635">
        <v>220</v>
      </c>
      <c r="L3635">
        <v>202</v>
      </c>
      <c r="M3635">
        <v>203</v>
      </c>
      <c r="N3635">
        <v>1</v>
      </c>
      <c r="O3635">
        <v>0</v>
      </c>
      <c r="P3635">
        <v>14.56933594</v>
      </c>
      <c r="Q3635">
        <v>1288</v>
      </c>
      <c r="R3635">
        <v>334000</v>
      </c>
      <c r="S3635">
        <v>298552</v>
      </c>
      <c r="T3635">
        <v>0.89386826347305304</v>
      </c>
      <c r="U3635">
        <v>1</v>
      </c>
    </row>
    <row r="3636" spans="1:21" x14ac:dyDescent="0.4">
      <c r="A3636">
        <v>3634</v>
      </c>
      <c r="B3636" t="s">
        <v>12079</v>
      </c>
      <c r="C3636" s="1">
        <v>44927</v>
      </c>
      <c r="D3636" t="s">
        <v>6273</v>
      </c>
      <c r="E3636" t="s">
        <v>6274</v>
      </c>
      <c r="F3636">
        <v>10</v>
      </c>
      <c r="G3636">
        <v>20</v>
      </c>
      <c r="H3636">
        <v>10</v>
      </c>
      <c r="I3636">
        <v>10</v>
      </c>
      <c r="J3636">
        <v>20</v>
      </c>
      <c r="K3636">
        <v>8</v>
      </c>
      <c r="L3636">
        <v>22</v>
      </c>
      <c r="M3636">
        <v>43</v>
      </c>
      <c r="N3636">
        <v>1</v>
      </c>
      <c r="O3636">
        <v>2</v>
      </c>
      <c r="P3636">
        <v>7.9390190970000001</v>
      </c>
      <c r="Q3636">
        <v>1014</v>
      </c>
      <c r="R3636">
        <v>331000</v>
      </c>
      <c r="S3636">
        <v>542552</v>
      </c>
      <c r="T3636">
        <v>1.63912990936555</v>
      </c>
      <c r="U3636">
        <v>2</v>
      </c>
    </row>
    <row r="3637" spans="1:21" x14ac:dyDescent="0.4">
      <c r="A3637">
        <v>3635</v>
      </c>
      <c r="B3637" t="s">
        <v>12079</v>
      </c>
      <c r="C3637" s="1">
        <v>44927</v>
      </c>
      <c r="D3637" t="s">
        <v>6275</v>
      </c>
      <c r="E3637" t="s">
        <v>6276</v>
      </c>
      <c r="F3637">
        <v>10</v>
      </c>
      <c r="G3637">
        <v>10</v>
      </c>
      <c r="H3637">
        <v>10</v>
      </c>
      <c r="I3637">
        <v>10</v>
      </c>
      <c r="J3637">
        <v>10</v>
      </c>
      <c r="K3637">
        <v>25</v>
      </c>
      <c r="L3637">
        <v>20</v>
      </c>
      <c r="M3637">
        <v>18</v>
      </c>
      <c r="N3637">
        <v>0</v>
      </c>
      <c r="O3637">
        <v>2</v>
      </c>
      <c r="P3637">
        <v>6.6451822920000003</v>
      </c>
      <c r="Q3637">
        <v>953</v>
      </c>
      <c r="R3637">
        <v>331000</v>
      </c>
      <c r="S3637">
        <v>438962</v>
      </c>
      <c r="T3637">
        <v>1.3261691842900301</v>
      </c>
      <c r="U3637">
        <v>2</v>
      </c>
    </row>
    <row r="3638" spans="1:21" x14ac:dyDescent="0.4">
      <c r="A3638">
        <v>3636</v>
      </c>
      <c r="B3638" t="s">
        <v>12079</v>
      </c>
      <c r="C3638" s="1">
        <v>44927</v>
      </c>
      <c r="D3638" t="s">
        <v>6277</v>
      </c>
      <c r="E3638" t="s">
        <v>6278</v>
      </c>
      <c r="F3638">
        <v>10</v>
      </c>
      <c r="G3638">
        <v>10</v>
      </c>
      <c r="H3638">
        <v>10</v>
      </c>
      <c r="I3638">
        <v>20</v>
      </c>
      <c r="J3638">
        <v>10</v>
      </c>
      <c r="K3638">
        <v>219</v>
      </c>
      <c r="L3638">
        <v>222</v>
      </c>
      <c r="M3638">
        <v>253</v>
      </c>
      <c r="N3638">
        <v>2</v>
      </c>
      <c r="O3638">
        <v>1</v>
      </c>
      <c r="P3638">
        <v>12.28407118</v>
      </c>
      <c r="Q3638">
        <v>4745</v>
      </c>
      <c r="R3638">
        <v>331000</v>
      </c>
      <c r="S3638">
        <v>1359446</v>
      </c>
      <c r="T3638">
        <v>4.1070876132930501</v>
      </c>
      <c r="U3638">
        <v>2</v>
      </c>
    </row>
    <row r="3639" spans="1:21" x14ac:dyDescent="0.4">
      <c r="A3639">
        <v>3637</v>
      </c>
      <c r="B3639" t="s">
        <v>12079</v>
      </c>
      <c r="C3639" s="1">
        <v>44927</v>
      </c>
      <c r="D3639" t="s">
        <v>6279</v>
      </c>
      <c r="E3639" t="s">
        <v>6280</v>
      </c>
      <c r="F3639">
        <v>10</v>
      </c>
      <c r="G3639">
        <v>10</v>
      </c>
      <c r="H3639">
        <v>20</v>
      </c>
      <c r="I3639">
        <v>10</v>
      </c>
      <c r="J3639">
        <v>10</v>
      </c>
      <c r="K3639">
        <v>27</v>
      </c>
      <c r="L3639">
        <v>76</v>
      </c>
      <c r="M3639">
        <v>164</v>
      </c>
      <c r="N3639">
        <v>2</v>
      </c>
      <c r="O3639">
        <v>0</v>
      </c>
      <c r="P3639">
        <v>13.990776909999999</v>
      </c>
      <c r="Q3639">
        <v>916</v>
      </c>
      <c r="R3639">
        <v>331000</v>
      </c>
      <c r="S3639">
        <v>205325</v>
      </c>
      <c r="T3639">
        <v>0.620317220543806</v>
      </c>
      <c r="U3639">
        <v>1</v>
      </c>
    </row>
    <row r="3640" spans="1:21" x14ac:dyDescent="0.4">
      <c r="A3640">
        <v>3638</v>
      </c>
      <c r="B3640" t="s">
        <v>12079</v>
      </c>
      <c r="C3640" s="1">
        <v>44927</v>
      </c>
      <c r="D3640" t="s">
        <v>6281</v>
      </c>
      <c r="E3640" t="s">
        <v>6282</v>
      </c>
      <c r="F3640">
        <v>10</v>
      </c>
      <c r="G3640">
        <v>10</v>
      </c>
      <c r="H3640">
        <v>10</v>
      </c>
      <c r="I3640">
        <v>10</v>
      </c>
      <c r="J3640">
        <v>10</v>
      </c>
      <c r="K3640">
        <v>214</v>
      </c>
      <c r="L3640">
        <v>224</v>
      </c>
      <c r="M3640">
        <v>251</v>
      </c>
      <c r="N3640">
        <v>2</v>
      </c>
      <c r="O3640">
        <v>0</v>
      </c>
      <c r="P3640">
        <v>15.374348960000001</v>
      </c>
      <c r="Q3640">
        <v>1045</v>
      </c>
      <c r="R3640">
        <v>331000</v>
      </c>
      <c r="S3640">
        <v>241587</v>
      </c>
      <c r="T3640">
        <v>0.72987009063444097</v>
      </c>
      <c r="U3640">
        <v>1</v>
      </c>
    </row>
    <row r="3641" spans="1:21" x14ac:dyDescent="0.4">
      <c r="A3641">
        <v>3639</v>
      </c>
      <c r="B3641" t="s">
        <v>12079</v>
      </c>
      <c r="C3641" s="1">
        <v>44927</v>
      </c>
      <c r="D3641" t="s">
        <v>6283</v>
      </c>
      <c r="E3641" t="s">
        <v>6284</v>
      </c>
      <c r="F3641">
        <v>10</v>
      </c>
      <c r="G3641">
        <v>10</v>
      </c>
      <c r="H3641">
        <v>10</v>
      </c>
      <c r="I3641">
        <v>20</v>
      </c>
      <c r="J3641">
        <v>20</v>
      </c>
      <c r="K3641">
        <v>16</v>
      </c>
      <c r="L3641">
        <v>28</v>
      </c>
      <c r="M3641">
        <v>30</v>
      </c>
      <c r="N3641">
        <v>1</v>
      </c>
      <c r="O3641">
        <v>1</v>
      </c>
      <c r="P3641">
        <v>4.8854166670000003</v>
      </c>
      <c r="Q3641">
        <v>763</v>
      </c>
      <c r="R3641">
        <v>331000</v>
      </c>
      <c r="S3641">
        <v>144779</v>
      </c>
      <c r="T3641">
        <v>0.43739879154078498</v>
      </c>
      <c r="U3641">
        <v>1</v>
      </c>
    </row>
    <row r="3642" spans="1:21" x14ac:dyDescent="0.4">
      <c r="A3642">
        <v>3640</v>
      </c>
      <c r="B3642" t="s">
        <v>12079</v>
      </c>
      <c r="C3642" s="1">
        <v>44927</v>
      </c>
      <c r="D3642" t="s">
        <v>6285</v>
      </c>
      <c r="E3642" t="s">
        <v>6286</v>
      </c>
      <c r="F3642">
        <v>10</v>
      </c>
      <c r="G3642">
        <v>10</v>
      </c>
      <c r="H3642">
        <v>10</v>
      </c>
      <c r="I3642">
        <v>10</v>
      </c>
      <c r="J3642">
        <v>10</v>
      </c>
      <c r="K3642">
        <v>18</v>
      </c>
      <c r="L3642">
        <v>19</v>
      </c>
      <c r="M3642">
        <v>17</v>
      </c>
      <c r="N3642">
        <v>2</v>
      </c>
      <c r="O3642">
        <v>0</v>
      </c>
      <c r="P3642">
        <v>11.875651039999999</v>
      </c>
      <c r="Q3642">
        <v>840</v>
      </c>
      <c r="R3642">
        <v>331000</v>
      </c>
      <c r="S3642">
        <v>211654</v>
      </c>
      <c r="T3642">
        <v>0.63943806646525603</v>
      </c>
      <c r="U3642">
        <v>1</v>
      </c>
    </row>
    <row r="3643" spans="1:21" x14ac:dyDescent="0.4">
      <c r="A3643">
        <v>3641</v>
      </c>
      <c r="B3643" t="s">
        <v>12079</v>
      </c>
      <c r="C3643" s="1">
        <v>44927</v>
      </c>
      <c r="D3643" t="s">
        <v>6287</v>
      </c>
      <c r="E3643" t="s">
        <v>6288</v>
      </c>
      <c r="F3643">
        <v>10</v>
      </c>
      <c r="G3643">
        <v>10</v>
      </c>
      <c r="H3643">
        <v>10</v>
      </c>
      <c r="I3643">
        <v>10</v>
      </c>
      <c r="J3643">
        <v>10</v>
      </c>
      <c r="K3643">
        <v>240</v>
      </c>
      <c r="L3643">
        <v>240</v>
      </c>
      <c r="M3643">
        <v>243</v>
      </c>
      <c r="N3643">
        <v>1</v>
      </c>
      <c r="O3643">
        <v>1</v>
      </c>
      <c r="P3643">
        <v>4.618164063</v>
      </c>
      <c r="Q3643">
        <v>5781</v>
      </c>
      <c r="R3643">
        <v>331000</v>
      </c>
      <c r="S3643">
        <v>396195</v>
      </c>
      <c r="T3643">
        <v>1.1969637462235601</v>
      </c>
      <c r="U3643">
        <v>2</v>
      </c>
    </row>
    <row r="3644" spans="1:21" x14ac:dyDescent="0.4">
      <c r="A3644">
        <v>3642</v>
      </c>
      <c r="B3644" t="s">
        <v>12079</v>
      </c>
      <c r="C3644" s="1">
        <v>44927</v>
      </c>
      <c r="D3644" t="s">
        <v>6289</v>
      </c>
      <c r="E3644" t="s">
        <v>6290</v>
      </c>
      <c r="F3644">
        <v>10</v>
      </c>
      <c r="G3644">
        <v>20</v>
      </c>
      <c r="H3644">
        <v>10</v>
      </c>
      <c r="I3644">
        <v>20</v>
      </c>
      <c r="J3644">
        <v>10</v>
      </c>
      <c r="K3644">
        <v>15</v>
      </c>
      <c r="L3644">
        <v>52</v>
      </c>
      <c r="M3644">
        <v>74</v>
      </c>
      <c r="N3644">
        <v>2</v>
      </c>
      <c r="O3644">
        <v>0</v>
      </c>
      <c r="P3644">
        <v>11.211588539999999</v>
      </c>
      <c r="Q3644">
        <v>733</v>
      </c>
      <c r="R3644">
        <v>331000</v>
      </c>
      <c r="S3644">
        <v>201495</v>
      </c>
      <c r="T3644">
        <v>0.608746223564954</v>
      </c>
      <c r="U3644">
        <v>1</v>
      </c>
    </row>
    <row r="3645" spans="1:21" x14ac:dyDescent="0.4">
      <c r="A3645">
        <v>3643</v>
      </c>
      <c r="B3645" t="s">
        <v>12079</v>
      </c>
      <c r="C3645" s="1">
        <v>44927</v>
      </c>
      <c r="D3645" t="s">
        <v>6291</v>
      </c>
      <c r="E3645" t="s">
        <v>6292</v>
      </c>
      <c r="F3645">
        <v>10</v>
      </c>
      <c r="G3645">
        <v>10</v>
      </c>
      <c r="H3645">
        <v>10</v>
      </c>
      <c r="I3645">
        <v>10</v>
      </c>
      <c r="J3645">
        <v>10</v>
      </c>
      <c r="K3645">
        <v>53</v>
      </c>
      <c r="L3645">
        <v>59</v>
      </c>
      <c r="M3645">
        <v>58</v>
      </c>
      <c r="N3645">
        <v>1</v>
      </c>
      <c r="O3645">
        <v>0</v>
      </c>
      <c r="P3645">
        <v>15.570746529999999</v>
      </c>
      <c r="Q3645">
        <v>913</v>
      </c>
      <c r="R3645">
        <v>331000</v>
      </c>
      <c r="S3645">
        <v>526269</v>
      </c>
      <c r="T3645">
        <v>1.58993655589123</v>
      </c>
      <c r="U3645">
        <v>2</v>
      </c>
    </row>
    <row r="3646" spans="1:21" x14ac:dyDescent="0.4">
      <c r="A3646">
        <v>3644</v>
      </c>
      <c r="B3646" t="s">
        <v>12079</v>
      </c>
      <c r="C3646" s="1">
        <v>44927</v>
      </c>
      <c r="D3646" t="s">
        <v>6293</v>
      </c>
      <c r="E3646" t="s">
        <v>6294</v>
      </c>
      <c r="F3646">
        <v>10</v>
      </c>
      <c r="G3646">
        <v>10</v>
      </c>
      <c r="H3646">
        <v>20</v>
      </c>
      <c r="I3646">
        <v>10</v>
      </c>
      <c r="J3646">
        <v>10</v>
      </c>
      <c r="K3646">
        <v>174</v>
      </c>
      <c r="L3646">
        <v>197</v>
      </c>
      <c r="M3646">
        <v>234</v>
      </c>
      <c r="N3646">
        <v>2</v>
      </c>
      <c r="O3646">
        <v>0</v>
      </c>
      <c r="P3646">
        <v>10.67447917</v>
      </c>
      <c r="Q3646">
        <v>734</v>
      </c>
      <c r="R3646">
        <v>331000</v>
      </c>
      <c r="S3646">
        <v>244121</v>
      </c>
      <c r="T3646">
        <v>0.73752567975830796</v>
      </c>
      <c r="U3646">
        <v>1</v>
      </c>
    </row>
    <row r="3647" spans="1:21" x14ac:dyDescent="0.4">
      <c r="A3647">
        <v>3645</v>
      </c>
      <c r="B3647" t="s">
        <v>12079</v>
      </c>
      <c r="C3647" s="1">
        <v>44896</v>
      </c>
      <c r="D3647" t="s">
        <v>6295</v>
      </c>
      <c r="E3647" t="s">
        <v>6296</v>
      </c>
      <c r="F3647">
        <v>10</v>
      </c>
      <c r="G3647">
        <v>10</v>
      </c>
      <c r="H3647">
        <v>10</v>
      </c>
      <c r="I3647">
        <v>20</v>
      </c>
      <c r="J3647">
        <v>10</v>
      </c>
      <c r="K3647">
        <v>230</v>
      </c>
      <c r="L3647">
        <v>226</v>
      </c>
      <c r="M3647">
        <v>252</v>
      </c>
      <c r="N3647">
        <v>2</v>
      </c>
      <c r="O3647">
        <v>0</v>
      </c>
      <c r="P3647">
        <v>15.09396701</v>
      </c>
      <c r="Q3647">
        <v>772</v>
      </c>
      <c r="R3647">
        <v>328000</v>
      </c>
      <c r="S3647">
        <v>477338</v>
      </c>
      <c r="T3647">
        <v>1.4552987804877999</v>
      </c>
      <c r="U3647">
        <v>2</v>
      </c>
    </row>
    <row r="3648" spans="1:21" x14ac:dyDescent="0.4">
      <c r="A3648">
        <v>3646</v>
      </c>
      <c r="B3648" t="s">
        <v>12079</v>
      </c>
      <c r="C3648" s="1">
        <v>44896</v>
      </c>
      <c r="D3648" t="s">
        <v>6297</v>
      </c>
      <c r="E3648" t="s">
        <v>6298</v>
      </c>
      <c r="F3648">
        <v>10</v>
      </c>
      <c r="G3648">
        <v>10</v>
      </c>
      <c r="H3648">
        <v>20</v>
      </c>
      <c r="I3648">
        <v>20</v>
      </c>
      <c r="J3648">
        <v>10</v>
      </c>
      <c r="K3648">
        <v>16</v>
      </c>
      <c r="L3648">
        <v>8</v>
      </c>
      <c r="M3648">
        <v>9</v>
      </c>
      <c r="N3648">
        <v>1</v>
      </c>
      <c r="O3648">
        <v>0</v>
      </c>
      <c r="P3648">
        <v>20.889756940000002</v>
      </c>
      <c r="Q3648">
        <v>801</v>
      </c>
      <c r="R3648">
        <v>328000</v>
      </c>
      <c r="S3648">
        <v>216149</v>
      </c>
      <c r="T3648">
        <v>0.65899085365853605</v>
      </c>
      <c r="U3648">
        <v>1</v>
      </c>
    </row>
    <row r="3649" spans="1:21" x14ac:dyDescent="0.4">
      <c r="A3649">
        <v>3647</v>
      </c>
      <c r="B3649" t="s">
        <v>12079</v>
      </c>
      <c r="C3649" s="1">
        <v>44866</v>
      </c>
      <c r="D3649" t="s">
        <v>6299</v>
      </c>
      <c r="E3649" t="s">
        <v>6300</v>
      </c>
      <c r="F3649">
        <v>10</v>
      </c>
      <c r="G3649">
        <v>10</v>
      </c>
      <c r="H3649">
        <v>20</v>
      </c>
      <c r="I3649">
        <v>20</v>
      </c>
      <c r="J3649">
        <v>10</v>
      </c>
      <c r="K3649">
        <v>20</v>
      </c>
      <c r="L3649">
        <v>26</v>
      </c>
      <c r="M3649">
        <v>30</v>
      </c>
      <c r="N3649">
        <v>0</v>
      </c>
      <c r="O3649">
        <v>1</v>
      </c>
      <c r="P3649">
        <v>15.316948780000001</v>
      </c>
      <c r="Q3649">
        <v>966</v>
      </c>
      <c r="R3649">
        <v>327000</v>
      </c>
      <c r="S3649">
        <v>493564</v>
      </c>
      <c r="T3649">
        <v>1.50937003058103</v>
      </c>
      <c r="U3649">
        <v>2</v>
      </c>
    </row>
    <row r="3650" spans="1:21" x14ac:dyDescent="0.4">
      <c r="A3650">
        <v>3648</v>
      </c>
      <c r="B3650" t="s">
        <v>12079</v>
      </c>
      <c r="C3650" s="1">
        <v>44866</v>
      </c>
      <c r="D3650" t="s">
        <v>6301</v>
      </c>
      <c r="E3650" t="s">
        <v>6302</v>
      </c>
      <c r="F3650">
        <v>10</v>
      </c>
      <c r="G3650">
        <v>10</v>
      </c>
      <c r="H3650">
        <v>20</v>
      </c>
      <c r="I3650">
        <v>20</v>
      </c>
      <c r="J3650">
        <v>10</v>
      </c>
      <c r="K3650">
        <v>23</v>
      </c>
      <c r="L3650">
        <v>126</v>
      </c>
      <c r="M3650">
        <v>200</v>
      </c>
      <c r="N3650">
        <v>0</v>
      </c>
      <c r="O3650">
        <v>1</v>
      </c>
      <c r="P3650">
        <v>21.358723959999999</v>
      </c>
      <c r="Q3650">
        <v>867</v>
      </c>
      <c r="R3650">
        <v>327000</v>
      </c>
      <c r="S3650">
        <v>100421</v>
      </c>
      <c r="T3650">
        <v>0.307097859327217</v>
      </c>
      <c r="U3650">
        <v>0</v>
      </c>
    </row>
    <row r="3651" spans="1:21" x14ac:dyDescent="0.4">
      <c r="A3651">
        <v>3649</v>
      </c>
      <c r="B3651" t="s">
        <v>12079</v>
      </c>
      <c r="C3651" s="1">
        <v>44866</v>
      </c>
      <c r="D3651" t="s">
        <v>6303</v>
      </c>
      <c r="E3651" t="s">
        <v>6304</v>
      </c>
      <c r="F3651">
        <v>10</v>
      </c>
      <c r="G3651">
        <v>10</v>
      </c>
      <c r="H3651">
        <v>10</v>
      </c>
      <c r="I3651">
        <v>10</v>
      </c>
      <c r="J3651">
        <v>10</v>
      </c>
      <c r="K3651">
        <v>165</v>
      </c>
      <c r="L3651">
        <v>200</v>
      </c>
      <c r="M3651">
        <v>252</v>
      </c>
      <c r="N3651">
        <v>2</v>
      </c>
      <c r="O3651">
        <v>0</v>
      </c>
      <c r="P3651">
        <v>14.10177951</v>
      </c>
      <c r="Q3651">
        <v>1612</v>
      </c>
      <c r="R3651">
        <v>327000</v>
      </c>
      <c r="S3651">
        <v>1443726</v>
      </c>
      <c r="T3651">
        <v>4.4150642201834804</v>
      </c>
      <c r="U3651">
        <v>3</v>
      </c>
    </row>
    <row r="3652" spans="1:21" x14ac:dyDescent="0.4">
      <c r="A3652">
        <v>3650</v>
      </c>
      <c r="B3652" t="s">
        <v>12079</v>
      </c>
      <c r="C3652" s="1">
        <v>44866</v>
      </c>
      <c r="D3652" t="s">
        <v>6305</v>
      </c>
      <c r="E3652" t="s">
        <v>6306</v>
      </c>
      <c r="F3652">
        <v>30</v>
      </c>
      <c r="G3652">
        <v>20</v>
      </c>
      <c r="H3652">
        <v>10</v>
      </c>
      <c r="I3652">
        <v>20</v>
      </c>
      <c r="J3652">
        <v>30</v>
      </c>
      <c r="K3652">
        <v>80</v>
      </c>
      <c r="L3652">
        <v>84</v>
      </c>
      <c r="M3652">
        <v>80</v>
      </c>
      <c r="N3652">
        <v>2</v>
      </c>
      <c r="O3652">
        <v>1</v>
      </c>
      <c r="P3652">
        <v>13.05273438</v>
      </c>
      <c r="Q3652">
        <v>1441</v>
      </c>
      <c r="R3652">
        <v>327000</v>
      </c>
      <c r="S3652">
        <v>814442</v>
      </c>
      <c r="T3652">
        <v>2.4906483180428101</v>
      </c>
      <c r="U3652">
        <v>2</v>
      </c>
    </row>
    <row r="3653" spans="1:21" x14ac:dyDescent="0.4">
      <c r="A3653">
        <v>3651</v>
      </c>
      <c r="B3653" t="s">
        <v>12079</v>
      </c>
      <c r="C3653" s="1">
        <v>44866</v>
      </c>
      <c r="D3653" t="s">
        <v>6307</v>
      </c>
      <c r="E3653" t="s">
        <v>6308</v>
      </c>
      <c r="F3653">
        <v>20</v>
      </c>
      <c r="G3653">
        <v>20</v>
      </c>
      <c r="H3653">
        <v>10</v>
      </c>
      <c r="I3653">
        <v>40</v>
      </c>
      <c r="J3653">
        <v>20</v>
      </c>
      <c r="K3653">
        <v>21</v>
      </c>
      <c r="L3653">
        <v>12</v>
      </c>
      <c r="M3653">
        <v>6</v>
      </c>
      <c r="N3653">
        <v>1</v>
      </c>
      <c r="O3653">
        <v>0</v>
      </c>
      <c r="P3653">
        <v>13.114908850000001</v>
      </c>
      <c r="Q3653">
        <v>2699</v>
      </c>
      <c r="R3653">
        <v>327000</v>
      </c>
      <c r="S3653">
        <v>228745</v>
      </c>
      <c r="T3653">
        <v>0.699525993883792</v>
      </c>
      <c r="U3653">
        <v>1</v>
      </c>
    </row>
    <row r="3654" spans="1:21" x14ac:dyDescent="0.4">
      <c r="A3654">
        <v>3652</v>
      </c>
      <c r="B3654" t="s">
        <v>12079</v>
      </c>
      <c r="C3654" s="1">
        <v>44866</v>
      </c>
      <c r="D3654" t="s">
        <v>6309</v>
      </c>
      <c r="E3654" t="s">
        <v>6310</v>
      </c>
      <c r="F3654">
        <v>10</v>
      </c>
      <c r="G3654">
        <v>10</v>
      </c>
      <c r="H3654">
        <v>10</v>
      </c>
      <c r="I3654">
        <v>20</v>
      </c>
      <c r="J3654">
        <v>10</v>
      </c>
      <c r="K3654">
        <v>73</v>
      </c>
      <c r="L3654">
        <v>39</v>
      </c>
      <c r="M3654">
        <v>21</v>
      </c>
      <c r="N3654">
        <v>1</v>
      </c>
      <c r="O3654">
        <v>0</v>
      </c>
      <c r="P3654">
        <v>14.71375868</v>
      </c>
      <c r="Q3654">
        <v>992</v>
      </c>
      <c r="R3654">
        <v>327000</v>
      </c>
      <c r="S3654">
        <v>119156</v>
      </c>
      <c r="T3654">
        <v>0.36439143730886803</v>
      </c>
      <c r="U3654">
        <v>0</v>
      </c>
    </row>
    <row r="3655" spans="1:21" x14ac:dyDescent="0.4">
      <c r="A3655">
        <v>3653</v>
      </c>
      <c r="B3655" t="s">
        <v>12079</v>
      </c>
      <c r="C3655" s="1">
        <v>44866</v>
      </c>
      <c r="D3655" t="s">
        <v>6311</v>
      </c>
      <c r="E3655" t="s">
        <v>6312</v>
      </c>
      <c r="F3655">
        <v>20</v>
      </c>
      <c r="G3655">
        <v>10</v>
      </c>
      <c r="H3655">
        <v>30</v>
      </c>
      <c r="I3655">
        <v>20</v>
      </c>
      <c r="J3655">
        <v>30</v>
      </c>
      <c r="K3655">
        <v>122</v>
      </c>
      <c r="L3655">
        <v>78</v>
      </c>
      <c r="M3655">
        <v>27</v>
      </c>
      <c r="N3655">
        <v>2</v>
      </c>
      <c r="O3655">
        <v>1</v>
      </c>
      <c r="P3655">
        <v>13.643337669999999</v>
      </c>
      <c r="Q3655">
        <v>891</v>
      </c>
      <c r="R3655">
        <v>327000</v>
      </c>
      <c r="S3655">
        <v>83349</v>
      </c>
      <c r="T3655">
        <v>0.25488990825688002</v>
      </c>
      <c r="U3655">
        <v>0</v>
      </c>
    </row>
    <row r="3656" spans="1:21" x14ac:dyDescent="0.4">
      <c r="A3656">
        <v>3654</v>
      </c>
      <c r="B3656" t="s">
        <v>12079</v>
      </c>
      <c r="C3656" s="1">
        <v>44835</v>
      </c>
      <c r="D3656" t="s">
        <v>6313</v>
      </c>
      <c r="E3656" t="s">
        <v>6314</v>
      </c>
      <c r="F3656">
        <v>10</v>
      </c>
      <c r="G3656">
        <v>10</v>
      </c>
      <c r="H3656">
        <v>10</v>
      </c>
      <c r="I3656">
        <v>20</v>
      </c>
      <c r="J3656">
        <v>10</v>
      </c>
      <c r="K3656">
        <v>158</v>
      </c>
      <c r="L3656">
        <v>191</v>
      </c>
      <c r="M3656">
        <v>250</v>
      </c>
      <c r="N3656">
        <v>1</v>
      </c>
      <c r="O3656">
        <v>0</v>
      </c>
      <c r="P3656">
        <v>11.777777779999999</v>
      </c>
      <c r="Q3656">
        <v>1027</v>
      </c>
      <c r="R3656">
        <v>325000</v>
      </c>
      <c r="S3656">
        <v>75583</v>
      </c>
      <c r="T3656">
        <v>0.23256307692307601</v>
      </c>
      <c r="U3656">
        <v>0</v>
      </c>
    </row>
    <row r="3657" spans="1:21" x14ac:dyDescent="0.4">
      <c r="A3657">
        <v>3655</v>
      </c>
      <c r="B3657" t="s">
        <v>12079</v>
      </c>
      <c r="C3657" s="1">
        <v>44805</v>
      </c>
      <c r="D3657" t="s">
        <v>6315</v>
      </c>
      <c r="E3657" t="s">
        <v>6316</v>
      </c>
      <c r="F3657">
        <v>10</v>
      </c>
      <c r="G3657">
        <v>10</v>
      </c>
      <c r="H3657">
        <v>20</v>
      </c>
      <c r="I3657">
        <v>20</v>
      </c>
      <c r="J3657">
        <v>10</v>
      </c>
      <c r="K3657">
        <v>165</v>
      </c>
      <c r="L3657">
        <v>101</v>
      </c>
      <c r="M3657">
        <v>12</v>
      </c>
      <c r="N3657">
        <v>0</v>
      </c>
      <c r="O3657">
        <v>0</v>
      </c>
      <c r="P3657">
        <v>11.84396701</v>
      </c>
      <c r="Q3657">
        <v>1015</v>
      </c>
      <c r="R3657">
        <v>320000</v>
      </c>
      <c r="S3657">
        <v>174489</v>
      </c>
      <c r="T3657">
        <v>0.54527812499999995</v>
      </c>
      <c r="U3657">
        <v>1</v>
      </c>
    </row>
    <row r="3658" spans="1:21" x14ac:dyDescent="0.4">
      <c r="A3658">
        <v>3656</v>
      </c>
      <c r="B3658" t="s">
        <v>12079</v>
      </c>
      <c r="C3658" s="1">
        <v>44805</v>
      </c>
      <c r="D3658" t="s">
        <v>6317</v>
      </c>
      <c r="E3658" t="s">
        <v>6318</v>
      </c>
      <c r="F3658">
        <v>10</v>
      </c>
      <c r="G3658">
        <v>10</v>
      </c>
      <c r="H3658">
        <v>20</v>
      </c>
      <c r="I3658">
        <v>20</v>
      </c>
      <c r="J3658">
        <v>10</v>
      </c>
      <c r="K3658">
        <v>51</v>
      </c>
      <c r="L3658">
        <v>51</v>
      </c>
      <c r="M3658">
        <v>55</v>
      </c>
      <c r="N3658">
        <v>2</v>
      </c>
      <c r="O3658">
        <v>0</v>
      </c>
      <c r="P3658">
        <v>13.614474830000001</v>
      </c>
      <c r="Q3658">
        <v>910</v>
      </c>
      <c r="R3658">
        <v>320000</v>
      </c>
      <c r="S3658">
        <v>247935</v>
      </c>
      <c r="T3658">
        <v>0.77479687500000005</v>
      </c>
      <c r="U3658">
        <v>1</v>
      </c>
    </row>
    <row r="3659" spans="1:21" x14ac:dyDescent="0.4">
      <c r="A3659">
        <v>3657</v>
      </c>
      <c r="B3659" t="s">
        <v>12079</v>
      </c>
      <c r="C3659" s="1">
        <v>44805</v>
      </c>
      <c r="D3659" t="s">
        <v>6319</v>
      </c>
      <c r="E3659" t="s">
        <v>6320</v>
      </c>
      <c r="F3659">
        <v>20</v>
      </c>
      <c r="G3659">
        <v>20</v>
      </c>
      <c r="H3659">
        <v>40</v>
      </c>
      <c r="I3659">
        <v>20</v>
      </c>
      <c r="J3659">
        <v>20</v>
      </c>
      <c r="K3659">
        <v>65</v>
      </c>
      <c r="L3659">
        <v>92</v>
      </c>
      <c r="M3659">
        <v>30</v>
      </c>
      <c r="N3659">
        <v>2</v>
      </c>
      <c r="O3659">
        <v>0</v>
      </c>
      <c r="P3659">
        <v>15.724066840000001</v>
      </c>
      <c r="Q3659">
        <v>921</v>
      </c>
      <c r="R3659">
        <v>320000</v>
      </c>
      <c r="S3659">
        <v>746092</v>
      </c>
      <c r="T3659">
        <v>2.3315375</v>
      </c>
      <c r="U3659">
        <v>2</v>
      </c>
    </row>
    <row r="3660" spans="1:21" x14ac:dyDescent="0.4">
      <c r="A3660">
        <v>3658</v>
      </c>
      <c r="B3660" t="s">
        <v>12079</v>
      </c>
      <c r="C3660" s="1">
        <v>44805</v>
      </c>
      <c r="D3660" t="s">
        <v>6321</v>
      </c>
      <c r="E3660" t="s">
        <v>6322</v>
      </c>
      <c r="F3660">
        <v>10</v>
      </c>
      <c r="G3660">
        <v>10</v>
      </c>
      <c r="H3660">
        <v>20</v>
      </c>
      <c r="I3660">
        <v>30</v>
      </c>
      <c r="J3660">
        <v>10</v>
      </c>
      <c r="K3660">
        <v>54</v>
      </c>
      <c r="L3660">
        <v>87</v>
      </c>
      <c r="M3660">
        <v>139</v>
      </c>
      <c r="N3660">
        <v>2</v>
      </c>
      <c r="O3660">
        <v>1</v>
      </c>
      <c r="P3660">
        <v>12.24110243</v>
      </c>
      <c r="Q3660">
        <v>899</v>
      </c>
      <c r="R3660">
        <v>320000</v>
      </c>
      <c r="S3660">
        <v>197428</v>
      </c>
      <c r="T3660">
        <v>0.61696249999999997</v>
      </c>
      <c r="U3660">
        <v>1</v>
      </c>
    </row>
    <row r="3661" spans="1:21" x14ac:dyDescent="0.4">
      <c r="A3661">
        <v>3659</v>
      </c>
      <c r="B3661" t="s">
        <v>12079</v>
      </c>
      <c r="C3661" s="1">
        <v>44805</v>
      </c>
      <c r="D3661" t="s">
        <v>6323</v>
      </c>
      <c r="E3661" t="s">
        <v>6324</v>
      </c>
      <c r="F3661">
        <v>20</v>
      </c>
      <c r="G3661">
        <v>10</v>
      </c>
      <c r="H3661">
        <v>20</v>
      </c>
      <c r="I3661">
        <v>20</v>
      </c>
      <c r="J3661">
        <v>10</v>
      </c>
      <c r="K3661">
        <v>212</v>
      </c>
      <c r="L3661">
        <v>250</v>
      </c>
      <c r="M3661">
        <v>252</v>
      </c>
      <c r="N3661">
        <v>0</v>
      </c>
      <c r="O3661">
        <v>0</v>
      </c>
      <c r="P3661">
        <v>26.942165800000001</v>
      </c>
      <c r="Q3661">
        <v>1004</v>
      </c>
      <c r="R3661">
        <v>320000</v>
      </c>
      <c r="S3661">
        <v>202345</v>
      </c>
      <c r="T3661">
        <v>0.63232812500000002</v>
      </c>
      <c r="U3661">
        <v>1</v>
      </c>
    </row>
    <row r="3662" spans="1:21" x14ac:dyDescent="0.4">
      <c r="A3662">
        <v>3660</v>
      </c>
      <c r="B3662" t="s">
        <v>12079</v>
      </c>
      <c r="C3662" s="1">
        <v>44774</v>
      </c>
      <c r="D3662" t="s">
        <v>6325</v>
      </c>
      <c r="E3662" t="s">
        <v>6326</v>
      </c>
      <c r="F3662">
        <v>10</v>
      </c>
      <c r="G3662">
        <v>10</v>
      </c>
      <c r="H3662">
        <v>20</v>
      </c>
      <c r="I3662">
        <v>10</v>
      </c>
      <c r="J3662">
        <v>10</v>
      </c>
      <c r="K3662">
        <v>195</v>
      </c>
      <c r="L3662">
        <v>250</v>
      </c>
      <c r="M3662">
        <v>247</v>
      </c>
      <c r="N3662">
        <v>2</v>
      </c>
      <c r="O3662">
        <v>0</v>
      </c>
      <c r="P3662">
        <v>12.08723958</v>
      </c>
      <c r="Q3662">
        <v>2759</v>
      </c>
      <c r="R3662">
        <v>312000</v>
      </c>
      <c r="S3662">
        <v>757137</v>
      </c>
      <c r="T3662">
        <v>2.4267211538461502</v>
      </c>
      <c r="U3662">
        <v>2</v>
      </c>
    </row>
    <row r="3663" spans="1:21" x14ac:dyDescent="0.4">
      <c r="A3663">
        <v>3661</v>
      </c>
      <c r="B3663" t="s">
        <v>12079</v>
      </c>
      <c r="C3663" s="1">
        <v>44774</v>
      </c>
      <c r="D3663" t="s">
        <v>6327</v>
      </c>
      <c r="E3663" t="s">
        <v>6328</v>
      </c>
      <c r="F3663">
        <v>20</v>
      </c>
      <c r="G3663">
        <v>10</v>
      </c>
      <c r="H3663">
        <v>20</v>
      </c>
      <c r="I3663">
        <v>20</v>
      </c>
      <c r="J3663">
        <v>20</v>
      </c>
      <c r="K3663">
        <v>34</v>
      </c>
      <c r="L3663">
        <v>55</v>
      </c>
      <c r="M3663">
        <v>83</v>
      </c>
      <c r="N3663">
        <v>1</v>
      </c>
      <c r="O3663">
        <v>1</v>
      </c>
      <c r="P3663">
        <v>22.386067709999999</v>
      </c>
      <c r="Q3663">
        <v>4169</v>
      </c>
      <c r="R3663">
        <v>312000</v>
      </c>
      <c r="S3663">
        <v>1381434</v>
      </c>
      <c r="T3663">
        <v>4.4276730769230701</v>
      </c>
      <c r="U3663">
        <v>3</v>
      </c>
    </row>
    <row r="3664" spans="1:21" x14ac:dyDescent="0.4">
      <c r="A3664">
        <v>3662</v>
      </c>
      <c r="B3664" t="s">
        <v>12079</v>
      </c>
      <c r="C3664" s="1">
        <v>44774</v>
      </c>
      <c r="D3664" t="s">
        <v>6329</v>
      </c>
      <c r="E3664" t="s">
        <v>6330</v>
      </c>
      <c r="F3664">
        <v>10</v>
      </c>
      <c r="G3664">
        <v>10</v>
      </c>
      <c r="H3664">
        <v>10</v>
      </c>
      <c r="I3664">
        <v>10</v>
      </c>
      <c r="J3664">
        <v>10</v>
      </c>
      <c r="K3664">
        <v>14</v>
      </c>
      <c r="L3664">
        <v>14</v>
      </c>
      <c r="M3664">
        <v>15</v>
      </c>
      <c r="N3664">
        <v>1</v>
      </c>
      <c r="O3664">
        <v>0</v>
      </c>
      <c r="P3664">
        <v>15.293619789999999</v>
      </c>
      <c r="Q3664">
        <v>908</v>
      </c>
      <c r="R3664">
        <v>312000</v>
      </c>
      <c r="S3664">
        <v>610175</v>
      </c>
      <c r="T3664">
        <v>1.9556891025640999</v>
      </c>
      <c r="U3664">
        <v>2</v>
      </c>
    </row>
    <row r="3665" spans="1:21" x14ac:dyDescent="0.4">
      <c r="A3665">
        <v>3663</v>
      </c>
      <c r="B3665" t="s">
        <v>12079</v>
      </c>
      <c r="C3665" s="1">
        <v>44774</v>
      </c>
      <c r="D3665" t="s">
        <v>6331</v>
      </c>
      <c r="E3665" t="s">
        <v>6332</v>
      </c>
      <c r="F3665">
        <v>10</v>
      </c>
      <c r="G3665">
        <v>10</v>
      </c>
      <c r="H3665">
        <v>10</v>
      </c>
      <c r="I3665">
        <v>10</v>
      </c>
      <c r="J3665">
        <v>10</v>
      </c>
      <c r="K3665">
        <v>72</v>
      </c>
      <c r="L3665">
        <v>156</v>
      </c>
      <c r="M3665">
        <v>245</v>
      </c>
      <c r="N3665">
        <v>2</v>
      </c>
      <c r="O3665">
        <v>0</v>
      </c>
      <c r="P3665">
        <v>9.7272135419999994</v>
      </c>
      <c r="Q3665">
        <v>797</v>
      </c>
      <c r="R3665">
        <v>312000</v>
      </c>
      <c r="S3665">
        <v>203412</v>
      </c>
      <c r="T3665">
        <v>0.65196153846153804</v>
      </c>
      <c r="U3665">
        <v>1</v>
      </c>
    </row>
    <row r="3666" spans="1:21" x14ac:dyDescent="0.4">
      <c r="A3666">
        <v>3664</v>
      </c>
      <c r="B3666" t="s">
        <v>12079</v>
      </c>
      <c r="C3666" s="1">
        <v>44774</v>
      </c>
      <c r="D3666" t="s">
        <v>6333</v>
      </c>
      <c r="E3666" t="s">
        <v>6334</v>
      </c>
      <c r="F3666">
        <v>10</v>
      </c>
      <c r="G3666">
        <v>20</v>
      </c>
      <c r="H3666">
        <v>20</v>
      </c>
      <c r="I3666">
        <v>20</v>
      </c>
      <c r="J3666">
        <v>20</v>
      </c>
      <c r="K3666">
        <v>97</v>
      </c>
      <c r="L3666">
        <v>85</v>
      </c>
      <c r="M3666">
        <v>31</v>
      </c>
      <c r="N3666">
        <v>2</v>
      </c>
      <c r="O3666">
        <v>0</v>
      </c>
      <c r="P3666">
        <v>13.516059029999999</v>
      </c>
      <c r="Q3666">
        <v>3724</v>
      </c>
      <c r="R3666">
        <v>312000</v>
      </c>
      <c r="S3666">
        <v>698320</v>
      </c>
      <c r="T3666">
        <v>2.2382051282051201</v>
      </c>
      <c r="U3666">
        <v>2</v>
      </c>
    </row>
    <row r="3667" spans="1:21" x14ac:dyDescent="0.4">
      <c r="A3667">
        <v>3665</v>
      </c>
      <c r="B3667" t="s">
        <v>12079</v>
      </c>
      <c r="C3667" s="1">
        <v>44774</v>
      </c>
      <c r="D3667" t="s">
        <v>6335</v>
      </c>
      <c r="E3667" t="s">
        <v>6336</v>
      </c>
      <c r="F3667">
        <v>10</v>
      </c>
      <c r="G3667">
        <v>10</v>
      </c>
      <c r="H3667">
        <v>10</v>
      </c>
      <c r="I3667">
        <v>20</v>
      </c>
      <c r="J3667">
        <v>10</v>
      </c>
      <c r="K3667">
        <v>48</v>
      </c>
      <c r="L3667">
        <v>81</v>
      </c>
      <c r="M3667">
        <v>109</v>
      </c>
      <c r="N3667">
        <v>0</v>
      </c>
      <c r="O3667">
        <v>0</v>
      </c>
      <c r="P3667">
        <v>8.0088975690000002</v>
      </c>
      <c r="Q3667">
        <v>1015</v>
      </c>
      <c r="R3667">
        <v>312000</v>
      </c>
      <c r="S3667">
        <v>290465</v>
      </c>
      <c r="T3667">
        <v>0.93097756410256405</v>
      </c>
      <c r="U3667">
        <v>1</v>
      </c>
    </row>
    <row r="3668" spans="1:21" x14ac:dyDescent="0.4">
      <c r="A3668">
        <v>3666</v>
      </c>
      <c r="B3668" t="s">
        <v>12079</v>
      </c>
      <c r="C3668" s="1">
        <v>44774</v>
      </c>
      <c r="D3668" t="s">
        <v>6337</v>
      </c>
      <c r="E3668" t="s">
        <v>6338</v>
      </c>
      <c r="F3668">
        <v>10</v>
      </c>
      <c r="G3668">
        <v>10</v>
      </c>
      <c r="H3668">
        <v>10</v>
      </c>
      <c r="I3668">
        <v>10</v>
      </c>
      <c r="J3668">
        <v>10</v>
      </c>
      <c r="K3668">
        <v>75</v>
      </c>
      <c r="L3668">
        <v>82</v>
      </c>
      <c r="M3668">
        <v>105</v>
      </c>
      <c r="N3668">
        <v>2</v>
      </c>
      <c r="O3668">
        <v>0</v>
      </c>
      <c r="P3668">
        <v>11.932400169999999</v>
      </c>
      <c r="Q3668">
        <v>1072</v>
      </c>
      <c r="R3668">
        <v>312000</v>
      </c>
      <c r="S3668">
        <v>169525</v>
      </c>
      <c r="T3668">
        <v>0.54334935897435899</v>
      </c>
      <c r="U3668">
        <v>1</v>
      </c>
    </row>
    <row r="3669" spans="1:21" x14ac:dyDescent="0.4">
      <c r="A3669">
        <v>3667</v>
      </c>
      <c r="B3669" t="s">
        <v>12079</v>
      </c>
      <c r="C3669" s="1">
        <v>44774</v>
      </c>
      <c r="D3669" t="s">
        <v>6339</v>
      </c>
      <c r="E3669" t="s">
        <v>6340</v>
      </c>
      <c r="F3669">
        <v>10</v>
      </c>
      <c r="G3669">
        <v>10</v>
      </c>
      <c r="H3669">
        <v>10</v>
      </c>
      <c r="I3669">
        <v>10</v>
      </c>
      <c r="J3669">
        <v>10</v>
      </c>
      <c r="K3669">
        <v>87</v>
      </c>
      <c r="L3669">
        <v>168</v>
      </c>
      <c r="M3669">
        <v>191</v>
      </c>
      <c r="N3669">
        <v>0</v>
      </c>
      <c r="O3669">
        <v>1</v>
      </c>
      <c r="P3669">
        <v>18.95334201</v>
      </c>
      <c r="Q3669">
        <v>950</v>
      </c>
      <c r="R3669">
        <v>312000</v>
      </c>
      <c r="S3669">
        <v>330981</v>
      </c>
      <c r="T3669">
        <v>1.0608365384615299</v>
      </c>
      <c r="U3669">
        <v>1</v>
      </c>
    </row>
    <row r="3670" spans="1:21" x14ac:dyDescent="0.4">
      <c r="A3670">
        <v>3668</v>
      </c>
      <c r="B3670" t="s">
        <v>12079</v>
      </c>
      <c r="C3670" s="1">
        <v>44774</v>
      </c>
      <c r="D3670" t="s">
        <v>6341</v>
      </c>
      <c r="E3670" t="s">
        <v>6342</v>
      </c>
      <c r="F3670">
        <v>10</v>
      </c>
      <c r="G3670">
        <v>10</v>
      </c>
      <c r="H3670">
        <v>10</v>
      </c>
      <c r="I3670">
        <v>10</v>
      </c>
      <c r="J3670">
        <v>10</v>
      </c>
      <c r="K3670">
        <v>53</v>
      </c>
      <c r="L3670">
        <v>94</v>
      </c>
      <c r="M3670">
        <v>143</v>
      </c>
      <c r="N3670">
        <v>1</v>
      </c>
      <c r="O3670">
        <v>0</v>
      </c>
      <c r="P3670">
        <v>14.835286460000001</v>
      </c>
      <c r="Q3670">
        <v>1022</v>
      </c>
      <c r="R3670">
        <v>312000</v>
      </c>
      <c r="S3670">
        <v>468658</v>
      </c>
      <c r="T3670">
        <v>1.50210897435897</v>
      </c>
      <c r="U3670">
        <v>2</v>
      </c>
    </row>
    <row r="3671" spans="1:21" x14ac:dyDescent="0.4">
      <c r="A3671">
        <v>3669</v>
      </c>
      <c r="B3671" t="s">
        <v>12079</v>
      </c>
      <c r="C3671" s="1">
        <v>44774</v>
      </c>
      <c r="D3671" t="s">
        <v>6343</v>
      </c>
      <c r="E3671" t="s">
        <v>6344</v>
      </c>
      <c r="F3671">
        <v>20</v>
      </c>
      <c r="G3671">
        <v>10</v>
      </c>
      <c r="H3671">
        <v>20</v>
      </c>
      <c r="I3671">
        <v>20</v>
      </c>
      <c r="J3671">
        <v>20</v>
      </c>
      <c r="K3671">
        <v>61</v>
      </c>
      <c r="L3671">
        <v>124</v>
      </c>
      <c r="M3671">
        <v>178</v>
      </c>
      <c r="N3671">
        <v>2</v>
      </c>
      <c r="O3671">
        <v>1</v>
      </c>
      <c r="P3671">
        <v>13.458550349999999</v>
      </c>
      <c r="Q3671">
        <v>839</v>
      </c>
      <c r="R3671">
        <v>312000</v>
      </c>
      <c r="S3671">
        <v>244145</v>
      </c>
      <c r="T3671">
        <v>0.78251602564102496</v>
      </c>
      <c r="U3671">
        <v>1</v>
      </c>
    </row>
    <row r="3672" spans="1:21" x14ac:dyDescent="0.4">
      <c r="A3672">
        <v>3670</v>
      </c>
      <c r="B3672" t="s">
        <v>12079</v>
      </c>
      <c r="C3672" s="1">
        <v>44743</v>
      </c>
      <c r="D3672" t="s">
        <v>6345</v>
      </c>
      <c r="E3672" t="s">
        <v>6346</v>
      </c>
      <c r="F3672">
        <v>20</v>
      </c>
      <c r="G3672">
        <v>10</v>
      </c>
      <c r="H3672">
        <v>40</v>
      </c>
      <c r="I3672">
        <v>10</v>
      </c>
      <c r="J3672">
        <v>20</v>
      </c>
      <c r="K3672">
        <v>113</v>
      </c>
      <c r="L3672">
        <v>74</v>
      </c>
      <c r="M3672">
        <v>28</v>
      </c>
      <c r="N3672">
        <v>2</v>
      </c>
      <c r="O3672">
        <v>2</v>
      </c>
      <c r="P3672">
        <v>17.819986979999999</v>
      </c>
      <c r="Q3672">
        <v>1069</v>
      </c>
      <c r="R3672">
        <v>308000</v>
      </c>
      <c r="S3672">
        <v>174552</v>
      </c>
      <c r="T3672">
        <v>0.56672727272727197</v>
      </c>
      <c r="U3672">
        <v>1</v>
      </c>
    </row>
    <row r="3673" spans="1:21" x14ac:dyDescent="0.4">
      <c r="A3673">
        <v>3671</v>
      </c>
      <c r="B3673" t="s">
        <v>12079</v>
      </c>
      <c r="C3673" s="1">
        <v>44743</v>
      </c>
      <c r="D3673" t="s">
        <v>6347</v>
      </c>
      <c r="E3673" t="s">
        <v>6348</v>
      </c>
      <c r="F3673">
        <v>10</v>
      </c>
      <c r="G3673">
        <v>10</v>
      </c>
      <c r="H3673">
        <v>20</v>
      </c>
      <c r="I3673">
        <v>10</v>
      </c>
      <c r="J3673">
        <v>10</v>
      </c>
      <c r="K3673">
        <v>77</v>
      </c>
      <c r="L3673">
        <v>159</v>
      </c>
      <c r="M3673">
        <v>242</v>
      </c>
      <c r="N3673">
        <v>2</v>
      </c>
      <c r="O3673">
        <v>0</v>
      </c>
      <c r="P3673">
        <v>7.0260416670000003</v>
      </c>
      <c r="Q3673">
        <v>1482</v>
      </c>
      <c r="R3673">
        <v>308000</v>
      </c>
      <c r="S3673">
        <v>540449</v>
      </c>
      <c r="T3673">
        <v>1.75470454545454</v>
      </c>
      <c r="U3673">
        <v>2</v>
      </c>
    </row>
    <row r="3674" spans="1:21" x14ac:dyDescent="0.4">
      <c r="A3674">
        <v>3672</v>
      </c>
      <c r="B3674" t="s">
        <v>12079</v>
      </c>
      <c r="C3674" s="1">
        <v>44743</v>
      </c>
      <c r="D3674" t="s">
        <v>6349</v>
      </c>
      <c r="E3674" t="s">
        <v>6350</v>
      </c>
      <c r="F3674">
        <v>10</v>
      </c>
      <c r="G3674">
        <v>20</v>
      </c>
      <c r="H3674">
        <v>20</v>
      </c>
      <c r="I3674">
        <v>20</v>
      </c>
      <c r="J3674">
        <v>20</v>
      </c>
      <c r="K3674">
        <v>203</v>
      </c>
      <c r="L3674">
        <v>229</v>
      </c>
      <c r="M3674">
        <v>252</v>
      </c>
      <c r="N3674">
        <v>2</v>
      </c>
      <c r="O3674">
        <v>0</v>
      </c>
      <c r="P3674">
        <v>14.5546875</v>
      </c>
      <c r="Q3674">
        <v>1115</v>
      </c>
      <c r="R3674">
        <v>308000</v>
      </c>
      <c r="S3674">
        <v>201423</v>
      </c>
      <c r="T3674">
        <v>0.65397077922077895</v>
      </c>
      <c r="U3674">
        <v>1</v>
      </c>
    </row>
    <row r="3675" spans="1:21" x14ac:dyDescent="0.4">
      <c r="A3675">
        <v>3673</v>
      </c>
      <c r="B3675" t="s">
        <v>12079</v>
      </c>
      <c r="C3675" s="1">
        <v>44743</v>
      </c>
      <c r="D3675" t="s">
        <v>6351</v>
      </c>
      <c r="E3675" t="s">
        <v>6352</v>
      </c>
      <c r="F3675">
        <v>10</v>
      </c>
      <c r="G3675">
        <v>10</v>
      </c>
      <c r="H3675">
        <v>50</v>
      </c>
      <c r="I3675">
        <v>20</v>
      </c>
      <c r="J3675">
        <v>10</v>
      </c>
      <c r="K3675">
        <v>45</v>
      </c>
      <c r="L3675">
        <v>14</v>
      </c>
      <c r="M3675">
        <v>26</v>
      </c>
      <c r="N3675">
        <v>2</v>
      </c>
      <c r="O3675">
        <v>1</v>
      </c>
      <c r="P3675">
        <v>8.5112847219999992</v>
      </c>
      <c r="Q3675">
        <v>799</v>
      </c>
      <c r="R3675">
        <v>308000</v>
      </c>
      <c r="S3675">
        <v>271737</v>
      </c>
      <c r="T3675">
        <v>0.882262987012987</v>
      </c>
      <c r="U3675">
        <v>1</v>
      </c>
    </row>
    <row r="3676" spans="1:21" x14ac:dyDescent="0.4">
      <c r="A3676">
        <v>3674</v>
      </c>
      <c r="B3676" t="s">
        <v>12079</v>
      </c>
      <c r="C3676" s="1">
        <v>44743</v>
      </c>
      <c r="D3676" t="s">
        <v>6353</v>
      </c>
      <c r="E3676" t="s">
        <v>6354</v>
      </c>
      <c r="F3676">
        <v>10</v>
      </c>
      <c r="G3676">
        <v>10</v>
      </c>
      <c r="H3676">
        <v>50</v>
      </c>
      <c r="I3676">
        <v>20</v>
      </c>
      <c r="J3676">
        <v>10</v>
      </c>
      <c r="K3676">
        <v>24</v>
      </c>
      <c r="L3676">
        <v>28</v>
      </c>
      <c r="M3676">
        <v>33</v>
      </c>
      <c r="N3676">
        <v>2</v>
      </c>
      <c r="O3676">
        <v>1</v>
      </c>
      <c r="P3676">
        <v>11.88498264</v>
      </c>
      <c r="Q3676">
        <v>849</v>
      </c>
      <c r="R3676">
        <v>308000</v>
      </c>
      <c r="S3676">
        <v>142408</v>
      </c>
      <c r="T3676">
        <v>0.46236363636363598</v>
      </c>
      <c r="U3676">
        <v>1</v>
      </c>
    </row>
    <row r="3677" spans="1:21" x14ac:dyDescent="0.4">
      <c r="A3677">
        <v>3675</v>
      </c>
      <c r="B3677" t="s">
        <v>12079</v>
      </c>
      <c r="C3677" s="1">
        <v>44713</v>
      </c>
      <c r="D3677" t="s">
        <v>6355</v>
      </c>
      <c r="E3677" t="s">
        <v>6356</v>
      </c>
      <c r="F3677">
        <v>30</v>
      </c>
      <c r="G3677">
        <v>20</v>
      </c>
      <c r="H3677">
        <v>50</v>
      </c>
      <c r="I3677">
        <v>20</v>
      </c>
      <c r="J3677">
        <v>20</v>
      </c>
      <c r="K3677">
        <v>3</v>
      </c>
      <c r="L3677">
        <v>2</v>
      </c>
      <c r="M3677">
        <v>3</v>
      </c>
      <c r="N3677">
        <v>0</v>
      </c>
      <c r="O3677">
        <v>2</v>
      </c>
      <c r="P3677">
        <v>7.7037760420000003</v>
      </c>
      <c r="Q3677">
        <v>769</v>
      </c>
      <c r="R3677">
        <v>298000</v>
      </c>
      <c r="S3677">
        <v>181276</v>
      </c>
      <c r="T3677">
        <v>0.60830872483221399</v>
      </c>
      <c r="U3677">
        <v>1</v>
      </c>
    </row>
    <row r="3678" spans="1:21" x14ac:dyDescent="0.4">
      <c r="A3678">
        <v>3676</v>
      </c>
      <c r="B3678" t="s">
        <v>12079</v>
      </c>
      <c r="C3678" s="1">
        <v>44713</v>
      </c>
      <c r="D3678" t="s">
        <v>6357</v>
      </c>
      <c r="E3678" t="s">
        <v>6358</v>
      </c>
      <c r="F3678">
        <v>10</v>
      </c>
      <c r="G3678">
        <v>10</v>
      </c>
      <c r="H3678">
        <v>20</v>
      </c>
      <c r="I3678">
        <v>20</v>
      </c>
      <c r="J3678">
        <v>20</v>
      </c>
      <c r="K3678">
        <v>119</v>
      </c>
      <c r="L3678">
        <v>161</v>
      </c>
      <c r="M3678">
        <v>155</v>
      </c>
      <c r="N3678">
        <v>2</v>
      </c>
      <c r="O3678">
        <v>0</v>
      </c>
      <c r="P3678">
        <v>14.3046875</v>
      </c>
      <c r="Q3678">
        <v>2569</v>
      </c>
      <c r="R3678">
        <v>298000</v>
      </c>
      <c r="S3678">
        <v>458287</v>
      </c>
      <c r="T3678">
        <v>1.53787583892617</v>
      </c>
      <c r="U3678">
        <v>2</v>
      </c>
    </row>
    <row r="3679" spans="1:21" x14ac:dyDescent="0.4">
      <c r="A3679">
        <v>3677</v>
      </c>
      <c r="B3679" t="s">
        <v>12079</v>
      </c>
      <c r="C3679" s="1">
        <v>44713</v>
      </c>
      <c r="D3679" t="s">
        <v>6359</v>
      </c>
      <c r="E3679" t="s">
        <v>6360</v>
      </c>
      <c r="F3679">
        <v>10</v>
      </c>
      <c r="G3679">
        <v>10</v>
      </c>
      <c r="H3679">
        <v>30</v>
      </c>
      <c r="I3679">
        <v>20</v>
      </c>
      <c r="J3679">
        <v>20</v>
      </c>
      <c r="K3679">
        <v>98</v>
      </c>
      <c r="L3679">
        <v>77</v>
      </c>
      <c r="M3679">
        <v>116</v>
      </c>
      <c r="N3679">
        <v>2</v>
      </c>
      <c r="O3679">
        <v>2</v>
      </c>
      <c r="P3679">
        <v>4.3287760420000003</v>
      </c>
      <c r="Q3679">
        <v>821</v>
      </c>
      <c r="R3679">
        <v>298000</v>
      </c>
      <c r="S3679">
        <v>180823</v>
      </c>
      <c r="T3679">
        <v>0.60678859060402601</v>
      </c>
      <c r="U3679">
        <v>1</v>
      </c>
    </row>
    <row r="3680" spans="1:21" x14ac:dyDescent="0.4">
      <c r="A3680">
        <v>3678</v>
      </c>
      <c r="B3680" t="s">
        <v>12079</v>
      </c>
      <c r="C3680" s="1">
        <v>44713</v>
      </c>
      <c r="D3680" t="s">
        <v>6361</v>
      </c>
      <c r="E3680" t="s">
        <v>6362</v>
      </c>
      <c r="F3680">
        <v>20</v>
      </c>
      <c r="G3680">
        <v>20</v>
      </c>
      <c r="H3680">
        <v>30</v>
      </c>
      <c r="I3680">
        <v>20</v>
      </c>
      <c r="J3680">
        <v>20</v>
      </c>
      <c r="K3680">
        <v>6</v>
      </c>
      <c r="L3680">
        <v>3</v>
      </c>
      <c r="M3680">
        <v>4</v>
      </c>
      <c r="N3680">
        <v>2</v>
      </c>
      <c r="O3680">
        <v>1</v>
      </c>
      <c r="P3680">
        <v>13.89865451</v>
      </c>
      <c r="Q3680">
        <v>1389</v>
      </c>
      <c r="R3680">
        <v>298000</v>
      </c>
      <c r="S3680">
        <v>193151</v>
      </c>
      <c r="T3680">
        <v>0.64815771812080503</v>
      </c>
      <c r="U3680">
        <v>1</v>
      </c>
    </row>
    <row r="3681" spans="1:21" x14ac:dyDescent="0.4">
      <c r="A3681">
        <v>3679</v>
      </c>
      <c r="B3681" t="s">
        <v>12079</v>
      </c>
      <c r="C3681" s="1">
        <v>44713</v>
      </c>
      <c r="D3681" t="s">
        <v>6363</v>
      </c>
      <c r="E3681" t="s">
        <v>6364</v>
      </c>
      <c r="F3681">
        <v>10</v>
      </c>
      <c r="G3681">
        <v>20</v>
      </c>
      <c r="H3681">
        <v>50</v>
      </c>
      <c r="I3681">
        <v>20</v>
      </c>
      <c r="J3681">
        <v>10</v>
      </c>
      <c r="K3681">
        <v>33</v>
      </c>
      <c r="L3681">
        <v>62</v>
      </c>
      <c r="M3681">
        <v>51</v>
      </c>
      <c r="N3681">
        <v>2</v>
      </c>
      <c r="O3681">
        <v>1</v>
      </c>
      <c r="P3681">
        <v>13.189778649999999</v>
      </c>
      <c r="Q3681">
        <v>3735</v>
      </c>
      <c r="R3681">
        <v>298000</v>
      </c>
      <c r="S3681">
        <v>863032</v>
      </c>
      <c r="T3681">
        <v>2.8960805369127498</v>
      </c>
      <c r="U3681">
        <v>2</v>
      </c>
    </row>
    <row r="3682" spans="1:21" x14ac:dyDescent="0.4">
      <c r="A3682">
        <v>3680</v>
      </c>
      <c r="B3682" t="s">
        <v>12079</v>
      </c>
      <c r="C3682" s="1">
        <v>44713</v>
      </c>
      <c r="D3682" t="s">
        <v>6365</v>
      </c>
      <c r="E3682" t="s">
        <v>6366</v>
      </c>
      <c r="F3682">
        <v>10</v>
      </c>
      <c r="G3682">
        <v>20</v>
      </c>
      <c r="H3682">
        <v>50</v>
      </c>
      <c r="I3682">
        <v>20</v>
      </c>
      <c r="J3682">
        <v>10</v>
      </c>
      <c r="K3682">
        <v>188</v>
      </c>
      <c r="L3682">
        <v>186</v>
      </c>
      <c r="M3682">
        <v>253</v>
      </c>
      <c r="N3682">
        <v>1</v>
      </c>
      <c r="O3682">
        <v>1</v>
      </c>
      <c r="P3682">
        <v>11.77322049</v>
      </c>
      <c r="Q3682">
        <v>1048</v>
      </c>
      <c r="R3682">
        <v>298000</v>
      </c>
      <c r="S3682">
        <v>218197</v>
      </c>
      <c r="T3682">
        <v>0.73220469798657695</v>
      </c>
      <c r="U3682">
        <v>1</v>
      </c>
    </row>
    <row r="3683" spans="1:21" x14ac:dyDescent="0.4">
      <c r="A3683">
        <v>3681</v>
      </c>
      <c r="B3683" t="s">
        <v>12079</v>
      </c>
      <c r="C3683" s="1">
        <v>44713</v>
      </c>
      <c r="D3683" t="s">
        <v>6367</v>
      </c>
      <c r="E3683" t="s">
        <v>6368</v>
      </c>
      <c r="F3683">
        <v>10</v>
      </c>
      <c r="G3683">
        <v>10</v>
      </c>
      <c r="H3683">
        <v>20</v>
      </c>
      <c r="I3683">
        <v>20</v>
      </c>
      <c r="J3683">
        <v>10</v>
      </c>
      <c r="K3683">
        <v>201</v>
      </c>
      <c r="L3683">
        <v>236</v>
      </c>
      <c r="M3683">
        <v>230</v>
      </c>
      <c r="N3683">
        <v>2</v>
      </c>
      <c r="O3683">
        <v>0</v>
      </c>
      <c r="P3683">
        <v>12.109375</v>
      </c>
      <c r="Q3683">
        <v>1934</v>
      </c>
      <c r="R3683">
        <v>298000</v>
      </c>
      <c r="S3683">
        <v>1847551</v>
      </c>
      <c r="T3683">
        <v>6.1998355704697898</v>
      </c>
      <c r="U3683">
        <v>3</v>
      </c>
    </row>
    <row r="3684" spans="1:21" x14ac:dyDescent="0.4">
      <c r="A3684">
        <v>3682</v>
      </c>
      <c r="B3684" t="s">
        <v>12079</v>
      </c>
      <c r="C3684" s="1">
        <v>44713</v>
      </c>
      <c r="D3684" t="s">
        <v>6369</v>
      </c>
      <c r="E3684" t="s">
        <v>6370</v>
      </c>
      <c r="F3684">
        <v>20</v>
      </c>
      <c r="G3684">
        <v>20</v>
      </c>
      <c r="H3684">
        <v>30</v>
      </c>
      <c r="I3684">
        <v>20</v>
      </c>
      <c r="J3684">
        <v>30</v>
      </c>
      <c r="K3684">
        <v>181</v>
      </c>
      <c r="L3684">
        <v>192</v>
      </c>
      <c r="M3684">
        <v>230</v>
      </c>
      <c r="N3684">
        <v>1</v>
      </c>
      <c r="O3684">
        <v>1</v>
      </c>
      <c r="P3684">
        <v>18.923502599999999</v>
      </c>
      <c r="Q3684">
        <v>797</v>
      </c>
      <c r="R3684">
        <v>298000</v>
      </c>
      <c r="S3684">
        <v>167546</v>
      </c>
      <c r="T3684">
        <v>0.56223489932885895</v>
      </c>
      <c r="U3684">
        <v>1</v>
      </c>
    </row>
    <row r="3685" spans="1:21" x14ac:dyDescent="0.4">
      <c r="A3685">
        <v>3683</v>
      </c>
      <c r="B3685" t="s">
        <v>12079</v>
      </c>
      <c r="C3685" s="1">
        <v>44713</v>
      </c>
      <c r="D3685" t="s">
        <v>6371</v>
      </c>
      <c r="E3685" t="s">
        <v>6372</v>
      </c>
      <c r="F3685">
        <v>10</v>
      </c>
      <c r="G3685">
        <v>20</v>
      </c>
      <c r="H3685">
        <v>20</v>
      </c>
      <c r="I3685">
        <v>20</v>
      </c>
      <c r="J3685">
        <v>10</v>
      </c>
      <c r="K3685">
        <v>13</v>
      </c>
      <c r="L3685">
        <v>18</v>
      </c>
      <c r="M3685">
        <v>19</v>
      </c>
      <c r="N3685">
        <v>2</v>
      </c>
      <c r="O3685">
        <v>0</v>
      </c>
      <c r="P3685">
        <v>13.30186632</v>
      </c>
      <c r="Q3685">
        <v>935</v>
      </c>
      <c r="R3685">
        <v>298000</v>
      </c>
      <c r="S3685">
        <v>150582</v>
      </c>
      <c r="T3685">
        <v>0.50530872483221401</v>
      </c>
      <c r="U3685">
        <v>1</v>
      </c>
    </row>
    <row r="3686" spans="1:21" x14ac:dyDescent="0.4">
      <c r="A3686">
        <v>3684</v>
      </c>
      <c r="B3686" t="s">
        <v>12079</v>
      </c>
      <c r="C3686" s="1">
        <v>44713</v>
      </c>
      <c r="D3686" t="s">
        <v>6373</v>
      </c>
      <c r="E3686" t="s">
        <v>6374</v>
      </c>
      <c r="F3686">
        <v>10</v>
      </c>
      <c r="G3686">
        <v>10</v>
      </c>
      <c r="H3686">
        <v>20</v>
      </c>
      <c r="I3686">
        <v>20</v>
      </c>
      <c r="J3686">
        <v>10</v>
      </c>
      <c r="K3686">
        <v>76</v>
      </c>
      <c r="L3686">
        <v>118</v>
      </c>
      <c r="M3686">
        <v>172</v>
      </c>
      <c r="N3686">
        <v>1</v>
      </c>
      <c r="O3686">
        <v>1</v>
      </c>
      <c r="P3686">
        <v>18.009223089999999</v>
      </c>
      <c r="Q3686">
        <v>929</v>
      </c>
      <c r="R3686">
        <v>298000</v>
      </c>
      <c r="S3686">
        <v>326422</v>
      </c>
      <c r="T3686">
        <v>1.0953758389261701</v>
      </c>
      <c r="U3686">
        <v>1</v>
      </c>
    </row>
    <row r="3687" spans="1:21" x14ac:dyDescent="0.4">
      <c r="A3687">
        <v>3685</v>
      </c>
      <c r="B3687" t="s">
        <v>12079</v>
      </c>
      <c r="C3687" s="1">
        <v>44682</v>
      </c>
      <c r="D3687" t="s">
        <v>6375</v>
      </c>
      <c r="E3687" t="s">
        <v>6376</v>
      </c>
      <c r="F3687">
        <v>20</v>
      </c>
      <c r="G3687">
        <v>20</v>
      </c>
      <c r="H3687">
        <v>40</v>
      </c>
      <c r="I3687">
        <v>40</v>
      </c>
      <c r="J3687">
        <v>20</v>
      </c>
      <c r="K3687">
        <v>19</v>
      </c>
      <c r="L3687">
        <v>16</v>
      </c>
      <c r="M3687">
        <v>24</v>
      </c>
      <c r="N3687">
        <v>2</v>
      </c>
      <c r="O3687">
        <v>0</v>
      </c>
      <c r="P3687">
        <v>7.1462673609999996</v>
      </c>
      <c r="Q3687">
        <v>3562</v>
      </c>
      <c r="R3687">
        <v>290000</v>
      </c>
      <c r="S3687">
        <v>1373072</v>
      </c>
      <c r="T3687">
        <v>4.73473103448275</v>
      </c>
      <c r="U3687">
        <v>3</v>
      </c>
    </row>
    <row r="3688" spans="1:21" x14ac:dyDescent="0.4">
      <c r="A3688">
        <v>3686</v>
      </c>
      <c r="B3688" t="s">
        <v>12079</v>
      </c>
      <c r="C3688" s="1">
        <v>44682</v>
      </c>
      <c r="D3688" t="s">
        <v>6377</v>
      </c>
      <c r="E3688" t="s">
        <v>6378</v>
      </c>
      <c r="F3688">
        <v>10</v>
      </c>
      <c r="G3688">
        <v>10</v>
      </c>
      <c r="H3688">
        <v>40</v>
      </c>
      <c r="I3688">
        <v>20</v>
      </c>
      <c r="J3688">
        <v>10</v>
      </c>
      <c r="K3688">
        <v>24</v>
      </c>
      <c r="L3688">
        <v>23</v>
      </c>
      <c r="M3688">
        <v>31</v>
      </c>
      <c r="N3688">
        <v>2</v>
      </c>
      <c r="O3688">
        <v>1</v>
      </c>
      <c r="P3688">
        <v>16.497070310000002</v>
      </c>
      <c r="Q3688">
        <v>808</v>
      </c>
      <c r="R3688">
        <v>290000</v>
      </c>
      <c r="S3688">
        <v>497468</v>
      </c>
      <c r="T3688">
        <v>1.71540689655172</v>
      </c>
      <c r="U3688">
        <v>2</v>
      </c>
    </row>
    <row r="3689" spans="1:21" x14ac:dyDescent="0.4">
      <c r="A3689">
        <v>3687</v>
      </c>
      <c r="B3689" t="s">
        <v>12079</v>
      </c>
      <c r="C3689" s="1">
        <v>44682</v>
      </c>
      <c r="D3689" t="s">
        <v>6379</v>
      </c>
      <c r="E3689" t="s">
        <v>6380</v>
      </c>
      <c r="F3689">
        <v>20</v>
      </c>
      <c r="G3689">
        <v>10</v>
      </c>
      <c r="H3689">
        <v>20</v>
      </c>
      <c r="I3689">
        <v>20</v>
      </c>
      <c r="J3689">
        <v>30</v>
      </c>
      <c r="K3689">
        <v>20</v>
      </c>
      <c r="L3689">
        <v>22</v>
      </c>
      <c r="M3689">
        <v>24</v>
      </c>
      <c r="N3689">
        <v>2</v>
      </c>
      <c r="O3689">
        <v>1</v>
      </c>
      <c r="P3689">
        <v>7.0980902779999999</v>
      </c>
      <c r="Q3689">
        <v>964</v>
      </c>
      <c r="R3689">
        <v>290000</v>
      </c>
      <c r="S3689">
        <v>500446</v>
      </c>
      <c r="T3689">
        <v>1.7256758620689601</v>
      </c>
      <c r="U3689">
        <v>2</v>
      </c>
    </row>
    <row r="3690" spans="1:21" x14ac:dyDescent="0.4">
      <c r="A3690">
        <v>3688</v>
      </c>
      <c r="B3690" t="s">
        <v>12079</v>
      </c>
      <c r="C3690" s="1">
        <v>44682</v>
      </c>
      <c r="D3690" t="s">
        <v>6381</v>
      </c>
      <c r="E3690" t="s">
        <v>6382</v>
      </c>
      <c r="F3690">
        <v>10</v>
      </c>
      <c r="G3690">
        <v>10</v>
      </c>
      <c r="H3690">
        <v>40</v>
      </c>
      <c r="I3690">
        <v>20</v>
      </c>
      <c r="J3690">
        <v>10</v>
      </c>
      <c r="K3690">
        <v>18</v>
      </c>
      <c r="L3690">
        <v>21</v>
      </c>
      <c r="M3690">
        <v>19</v>
      </c>
      <c r="N3690">
        <v>2</v>
      </c>
      <c r="O3690">
        <v>1</v>
      </c>
      <c r="P3690">
        <v>10.88151042</v>
      </c>
      <c r="Q3690">
        <v>6353</v>
      </c>
      <c r="R3690">
        <v>290000</v>
      </c>
      <c r="S3690">
        <v>1992368</v>
      </c>
      <c r="T3690">
        <v>6.8702344827586197</v>
      </c>
      <c r="U3690">
        <v>3</v>
      </c>
    </row>
    <row r="3691" spans="1:21" x14ac:dyDescent="0.4">
      <c r="A3691">
        <v>3689</v>
      </c>
      <c r="B3691" t="s">
        <v>12079</v>
      </c>
      <c r="C3691" s="1">
        <v>44682</v>
      </c>
      <c r="D3691" t="s">
        <v>6383</v>
      </c>
      <c r="E3691" t="s">
        <v>6384</v>
      </c>
      <c r="F3691">
        <v>10</v>
      </c>
      <c r="G3691">
        <v>10</v>
      </c>
      <c r="H3691">
        <v>30</v>
      </c>
      <c r="I3691">
        <v>20</v>
      </c>
      <c r="J3691">
        <v>10</v>
      </c>
      <c r="K3691">
        <v>115</v>
      </c>
      <c r="L3691">
        <v>153</v>
      </c>
      <c r="M3691">
        <v>241</v>
      </c>
      <c r="N3691">
        <v>0</v>
      </c>
      <c r="O3691">
        <v>0</v>
      </c>
      <c r="P3691">
        <v>18.658854170000001</v>
      </c>
      <c r="Q3691">
        <v>1311</v>
      </c>
      <c r="R3691">
        <v>290000</v>
      </c>
      <c r="S3691">
        <v>334493</v>
      </c>
      <c r="T3691">
        <v>1.1534241379310299</v>
      </c>
      <c r="U3691">
        <v>1</v>
      </c>
    </row>
    <row r="3692" spans="1:21" x14ac:dyDescent="0.4">
      <c r="A3692">
        <v>3690</v>
      </c>
      <c r="B3692" t="s">
        <v>12079</v>
      </c>
      <c r="C3692" s="1">
        <v>44682</v>
      </c>
      <c r="D3692" t="s">
        <v>6385</v>
      </c>
      <c r="E3692" t="s">
        <v>6386</v>
      </c>
      <c r="F3692">
        <v>10</v>
      </c>
      <c r="G3692">
        <v>20</v>
      </c>
      <c r="H3692">
        <v>20</v>
      </c>
      <c r="I3692">
        <v>30</v>
      </c>
      <c r="J3692">
        <v>10</v>
      </c>
      <c r="K3692">
        <v>35</v>
      </c>
      <c r="L3692">
        <v>50</v>
      </c>
      <c r="M3692">
        <v>79</v>
      </c>
      <c r="N3692">
        <v>1</v>
      </c>
      <c r="O3692">
        <v>1</v>
      </c>
      <c r="P3692">
        <v>14.58897569</v>
      </c>
      <c r="Q3692">
        <v>1014</v>
      </c>
      <c r="R3692">
        <v>290000</v>
      </c>
      <c r="S3692">
        <v>325093</v>
      </c>
      <c r="T3692">
        <v>1.1210103448275801</v>
      </c>
      <c r="U3692">
        <v>1</v>
      </c>
    </row>
    <row r="3693" spans="1:21" x14ac:dyDescent="0.4">
      <c r="A3693">
        <v>3691</v>
      </c>
      <c r="B3693" t="s">
        <v>12079</v>
      </c>
      <c r="C3693" s="1">
        <v>44682</v>
      </c>
      <c r="D3693" t="s">
        <v>6387</v>
      </c>
      <c r="E3693" t="s">
        <v>6388</v>
      </c>
      <c r="F3693">
        <v>10</v>
      </c>
      <c r="G3693">
        <v>20</v>
      </c>
      <c r="H3693">
        <v>20</v>
      </c>
      <c r="I3693">
        <v>20</v>
      </c>
      <c r="J3693">
        <v>10</v>
      </c>
      <c r="K3693">
        <v>51</v>
      </c>
      <c r="L3693">
        <v>47</v>
      </c>
      <c r="M3693">
        <v>48</v>
      </c>
      <c r="N3693">
        <v>0</v>
      </c>
      <c r="O3693">
        <v>1</v>
      </c>
      <c r="P3693">
        <v>27.245008680000002</v>
      </c>
      <c r="Q3693">
        <v>965</v>
      </c>
      <c r="R3693">
        <v>290000</v>
      </c>
      <c r="S3693">
        <v>264515</v>
      </c>
      <c r="T3693">
        <v>0.91212068965517201</v>
      </c>
      <c r="U3693">
        <v>1</v>
      </c>
    </row>
    <row r="3694" spans="1:21" x14ac:dyDescent="0.4">
      <c r="A3694">
        <v>3692</v>
      </c>
      <c r="B3694" t="s">
        <v>12079</v>
      </c>
      <c r="C3694" s="1">
        <v>44682</v>
      </c>
      <c r="D3694" t="s">
        <v>6389</v>
      </c>
      <c r="E3694" t="s">
        <v>6390</v>
      </c>
      <c r="F3694">
        <v>20</v>
      </c>
      <c r="G3694">
        <v>20</v>
      </c>
      <c r="H3694">
        <v>50</v>
      </c>
      <c r="I3694">
        <v>20</v>
      </c>
      <c r="J3694">
        <v>20</v>
      </c>
      <c r="K3694">
        <v>130</v>
      </c>
      <c r="L3694">
        <v>118</v>
      </c>
      <c r="M3694">
        <v>120</v>
      </c>
      <c r="N3694">
        <v>2</v>
      </c>
      <c r="O3694">
        <v>1</v>
      </c>
      <c r="P3694">
        <v>12.53342014</v>
      </c>
      <c r="Q3694">
        <v>805</v>
      </c>
      <c r="R3694">
        <v>290000</v>
      </c>
      <c r="S3694">
        <v>292848</v>
      </c>
      <c r="T3694">
        <v>1.00982068965517</v>
      </c>
      <c r="U3694">
        <v>1</v>
      </c>
    </row>
    <row r="3695" spans="1:21" x14ac:dyDescent="0.4">
      <c r="A3695">
        <v>3693</v>
      </c>
      <c r="B3695" t="s">
        <v>12079</v>
      </c>
      <c r="C3695" s="1">
        <v>44652</v>
      </c>
      <c r="D3695" t="s">
        <v>6391</v>
      </c>
      <c r="E3695" t="s">
        <v>6392</v>
      </c>
      <c r="F3695">
        <v>20</v>
      </c>
      <c r="G3695">
        <v>20</v>
      </c>
      <c r="H3695">
        <v>20</v>
      </c>
      <c r="I3695">
        <v>20</v>
      </c>
      <c r="J3695">
        <v>30</v>
      </c>
      <c r="K3695">
        <v>189</v>
      </c>
      <c r="L3695">
        <v>249</v>
      </c>
      <c r="M3695">
        <v>246</v>
      </c>
      <c r="N3695">
        <v>1</v>
      </c>
      <c r="O3695">
        <v>1</v>
      </c>
      <c r="P3695">
        <v>23.795247400000001</v>
      </c>
      <c r="Q3695">
        <v>858</v>
      </c>
      <c r="R3695">
        <v>283000</v>
      </c>
      <c r="S3695">
        <v>845513</v>
      </c>
      <c r="T3695">
        <v>2.9876784452296801</v>
      </c>
      <c r="U3695">
        <v>2</v>
      </c>
    </row>
    <row r="3696" spans="1:21" x14ac:dyDescent="0.4">
      <c r="A3696">
        <v>3694</v>
      </c>
      <c r="B3696" t="s">
        <v>12079</v>
      </c>
      <c r="C3696" s="1">
        <v>44652</v>
      </c>
      <c r="D3696" t="s">
        <v>6393</v>
      </c>
      <c r="E3696" t="s">
        <v>6394</v>
      </c>
      <c r="F3696">
        <v>20</v>
      </c>
      <c r="G3696">
        <v>10</v>
      </c>
      <c r="H3696">
        <v>20</v>
      </c>
      <c r="I3696">
        <v>20</v>
      </c>
      <c r="J3696">
        <v>20</v>
      </c>
      <c r="K3696">
        <v>205</v>
      </c>
      <c r="L3696">
        <v>232</v>
      </c>
      <c r="M3696">
        <v>251</v>
      </c>
      <c r="N3696">
        <v>2</v>
      </c>
      <c r="O3696">
        <v>2</v>
      </c>
      <c r="P3696">
        <v>15.85763889</v>
      </c>
      <c r="Q3696">
        <v>887</v>
      </c>
      <c r="R3696">
        <v>283000</v>
      </c>
      <c r="S3696">
        <v>1066531</v>
      </c>
      <c r="T3696">
        <v>3.7686607773851502</v>
      </c>
      <c r="U3696">
        <v>2</v>
      </c>
    </row>
    <row r="3697" spans="1:21" x14ac:dyDescent="0.4">
      <c r="A3697">
        <v>3695</v>
      </c>
      <c r="B3697" t="s">
        <v>12079</v>
      </c>
      <c r="C3697" s="1">
        <v>44652</v>
      </c>
      <c r="D3697" t="s">
        <v>6395</v>
      </c>
      <c r="E3697" t="s">
        <v>6396</v>
      </c>
      <c r="F3697">
        <v>10</v>
      </c>
      <c r="G3697">
        <v>10</v>
      </c>
      <c r="H3697">
        <v>10</v>
      </c>
      <c r="I3697">
        <v>20</v>
      </c>
      <c r="J3697">
        <v>10</v>
      </c>
      <c r="K3697">
        <v>27</v>
      </c>
      <c r="L3697">
        <v>97</v>
      </c>
      <c r="M3697">
        <v>148</v>
      </c>
      <c r="N3697">
        <v>1</v>
      </c>
      <c r="O3697">
        <v>0</v>
      </c>
      <c r="P3697">
        <v>15.06857639</v>
      </c>
      <c r="Q3697">
        <v>884</v>
      </c>
      <c r="R3697">
        <v>283000</v>
      </c>
      <c r="S3697">
        <v>297169</v>
      </c>
      <c r="T3697">
        <v>1.0500671378091799</v>
      </c>
      <c r="U3697">
        <v>1</v>
      </c>
    </row>
    <row r="3698" spans="1:21" x14ac:dyDescent="0.4">
      <c r="A3698">
        <v>3696</v>
      </c>
      <c r="B3698" t="s">
        <v>12079</v>
      </c>
      <c r="C3698" s="1">
        <v>44652</v>
      </c>
      <c r="D3698" t="s">
        <v>6397</v>
      </c>
      <c r="E3698" t="s">
        <v>6398</v>
      </c>
      <c r="F3698">
        <v>10</v>
      </c>
      <c r="G3698">
        <v>10</v>
      </c>
      <c r="H3698">
        <v>20</v>
      </c>
      <c r="I3698">
        <v>20</v>
      </c>
      <c r="J3698">
        <v>10</v>
      </c>
      <c r="K3698">
        <v>10</v>
      </c>
      <c r="L3698">
        <v>12</v>
      </c>
      <c r="M3698">
        <v>7</v>
      </c>
      <c r="N3698">
        <v>2</v>
      </c>
      <c r="O3698">
        <v>1</v>
      </c>
      <c r="P3698">
        <v>10.121744789999999</v>
      </c>
      <c r="Q3698">
        <v>913</v>
      </c>
      <c r="R3698">
        <v>283000</v>
      </c>
      <c r="S3698">
        <v>330308</v>
      </c>
      <c r="T3698">
        <v>1.16716607773851</v>
      </c>
      <c r="U3698">
        <v>2</v>
      </c>
    </row>
    <row r="3699" spans="1:21" x14ac:dyDescent="0.4">
      <c r="A3699">
        <v>3697</v>
      </c>
      <c r="B3699" t="s">
        <v>12079</v>
      </c>
      <c r="C3699" s="1">
        <v>44652</v>
      </c>
      <c r="D3699" t="s">
        <v>6399</v>
      </c>
      <c r="E3699" t="s">
        <v>6400</v>
      </c>
      <c r="F3699">
        <v>20</v>
      </c>
      <c r="G3699">
        <v>20</v>
      </c>
      <c r="H3699">
        <v>20</v>
      </c>
      <c r="I3699">
        <v>10</v>
      </c>
      <c r="J3699">
        <v>50</v>
      </c>
      <c r="K3699">
        <v>136</v>
      </c>
      <c r="L3699">
        <v>212</v>
      </c>
      <c r="M3699">
        <v>159</v>
      </c>
      <c r="N3699">
        <v>1</v>
      </c>
      <c r="O3699">
        <v>1</v>
      </c>
      <c r="P3699">
        <v>11.43641493</v>
      </c>
      <c r="Q3699">
        <v>1210</v>
      </c>
      <c r="R3699">
        <v>283000</v>
      </c>
      <c r="S3699">
        <v>267404</v>
      </c>
      <c r="T3699">
        <v>0.94489045936395699</v>
      </c>
      <c r="U3699">
        <v>1</v>
      </c>
    </row>
    <row r="3700" spans="1:21" x14ac:dyDescent="0.4">
      <c r="A3700">
        <v>3698</v>
      </c>
      <c r="B3700" t="s">
        <v>12079</v>
      </c>
      <c r="C3700" s="1">
        <v>44652</v>
      </c>
      <c r="D3700" t="s">
        <v>6401</v>
      </c>
      <c r="E3700" t="s">
        <v>6402</v>
      </c>
      <c r="F3700">
        <v>20</v>
      </c>
      <c r="G3700">
        <v>10</v>
      </c>
      <c r="H3700">
        <v>20</v>
      </c>
      <c r="I3700">
        <v>20</v>
      </c>
      <c r="J3700">
        <v>10</v>
      </c>
      <c r="K3700">
        <v>61</v>
      </c>
      <c r="L3700">
        <v>94</v>
      </c>
      <c r="M3700">
        <v>92</v>
      </c>
      <c r="N3700">
        <v>1</v>
      </c>
      <c r="O3700">
        <v>1</v>
      </c>
      <c r="P3700">
        <v>13.484917530000001</v>
      </c>
      <c r="Q3700">
        <v>842</v>
      </c>
      <c r="R3700">
        <v>283000</v>
      </c>
      <c r="S3700">
        <v>1053997</v>
      </c>
      <c r="T3700">
        <v>3.7243710247349799</v>
      </c>
      <c r="U3700">
        <v>2</v>
      </c>
    </row>
    <row r="3701" spans="1:21" x14ac:dyDescent="0.4">
      <c r="A3701">
        <v>3699</v>
      </c>
      <c r="B3701" t="s">
        <v>12079</v>
      </c>
      <c r="C3701" s="1">
        <v>44652</v>
      </c>
      <c r="D3701" t="s">
        <v>6403</v>
      </c>
      <c r="E3701" t="s">
        <v>6404</v>
      </c>
      <c r="F3701">
        <v>10</v>
      </c>
      <c r="G3701">
        <v>20</v>
      </c>
      <c r="H3701">
        <v>20</v>
      </c>
      <c r="I3701">
        <v>20</v>
      </c>
      <c r="J3701">
        <v>20</v>
      </c>
      <c r="K3701">
        <v>13</v>
      </c>
      <c r="L3701">
        <v>9</v>
      </c>
      <c r="M3701">
        <v>6</v>
      </c>
      <c r="N3701">
        <v>2</v>
      </c>
      <c r="O3701">
        <v>1</v>
      </c>
      <c r="P3701">
        <v>0</v>
      </c>
      <c r="Q3701">
        <v>1432</v>
      </c>
      <c r="R3701">
        <v>283000</v>
      </c>
      <c r="S3701">
        <v>668686</v>
      </c>
      <c r="T3701">
        <v>2.3628480565370999</v>
      </c>
      <c r="U3701">
        <v>2</v>
      </c>
    </row>
    <row r="3702" spans="1:21" x14ac:dyDescent="0.4">
      <c r="A3702">
        <v>3700</v>
      </c>
      <c r="B3702" t="s">
        <v>12079</v>
      </c>
      <c r="C3702" s="1">
        <v>44652</v>
      </c>
      <c r="D3702" t="s">
        <v>6405</v>
      </c>
      <c r="E3702" t="s">
        <v>6406</v>
      </c>
      <c r="F3702">
        <v>20</v>
      </c>
      <c r="G3702">
        <v>10</v>
      </c>
      <c r="H3702">
        <v>30</v>
      </c>
      <c r="I3702">
        <v>20</v>
      </c>
      <c r="J3702">
        <v>20</v>
      </c>
      <c r="K3702">
        <v>61</v>
      </c>
      <c r="L3702">
        <v>54</v>
      </c>
      <c r="M3702">
        <v>36</v>
      </c>
      <c r="N3702">
        <v>2</v>
      </c>
      <c r="O3702">
        <v>0</v>
      </c>
      <c r="P3702">
        <v>8.7178819440000002</v>
      </c>
      <c r="Q3702">
        <v>864</v>
      </c>
      <c r="R3702">
        <v>283000</v>
      </c>
      <c r="S3702">
        <v>380609</v>
      </c>
      <c r="T3702">
        <v>1.34490812720848</v>
      </c>
      <c r="U3702">
        <v>2</v>
      </c>
    </row>
    <row r="3703" spans="1:21" x14ac:dyDescent="0.4">
      <c r="A3703">
        <v>3701</v>
      </c>
      <c r="B3703" t="s">
        <v>12079</v>
      </c>
      <c r="C3703" s="1">
        <v>44621</v>
      </c>
      <c r="D3703" t="s">
        <v>6407</v>
      </c>
      <c r="E3703" t="s">
        <v>6408</v>
      </c>
      <c r="F3703">
        <v>10</v>
      </c>
      <c r="G3703">
        <v>10</v>
      </c>
      <c r="H3703">
        <v>10</v>
      </c>
      <c r="I3703">
        <v>10</v>
      </c>
      <c r="J3703">
        <v>10</v>
      </c>
      <c r="K3703">
        <v>248</v>
      </c>
      <c r="L3703">
        <v>245</v>
      </c>
      <c r="M3703">
        <v>17</v>
      </c>
      <c r="N3703">
        <v>2</v>
      </c>
      <c r="O3703">
        <v>0</v>
      </c>
      <c r="P3703">
        <v>13.23611111</v>
      </c>
      <c r="Q3703">
        <v>1067</v>
      </c>
      <c r="R3703">
        <v>272000</v>
      </c>
      <c r="S3703">
        <v>305334</v>
      </c>
      <c r="T3703">
        <v>1.12255147058823</v>
      </c>
      <c r="U3703">
        <v>1</v>
      </c>
    </row>
    <row r="3704" spans="1:21" x14ac:dyDescent="0.4">
      <c r="A3704">
        <v>3702</v>
      </c>
      <c r="B3704" t="s">
        <v>12079</v>
      </c>
      <c r="C3704" s="1">
        <v>44621</v>
      </c>
      <c r="D3704" t="s">
        <v>6409</v>
      </c>
      <c r="E3704" t="s">
        <v>6410</v>
      </c>
      <c r="F3704">
        <v>10</v>
      </c>
      <c r="G3704">
        <v>20</v>
      </c>
      <c r="H3704">
        <v>10</v>
      </c>
      <c r="I3704">
        <v>30</v>
      </c>
      <c r="J3704">
        <v>10</v>
      </c>
      <c r="K3704">
        <v>42</v>
      </c>
      <c r="L3704">
        <v>51</v>
      </c>
      <c r="M3704">
        <v>54</v>
      </c>
      <c r="N3704">
        <v>0</v>
      </c>
      <c r="O3704">
        <v>1</v>
      </c>
      <c r="P3704">
        <v>11.91927083</v>
      </c>
      <c r="Q3704">
        <v>722</v>
      </c>
      <c r="R3704">
        <v>272000</v>
      </c>
      <c r="S3704">
        <v>203835</v>
      </c>
      <c r="T3704">
        <v>0.74939338235294095</v>
      </c>
      <c r="U3704">
        <v>1</v>
      </c>
    </row>
    <row r="3705" spans="1:21" x14ac:dyDescent="0.4">
      <c r="A3705">
        <v>3703</v>
      </c>
      <c r="B3705" t="s">
        <v>12079</v>
      </c>
      <c r="C3705" s="1">
        <v>44621</v>
      </c>
      <c r="D3705" t="s">
        <v>6411</v>
      </c>
      <c r="E3705" t="s">
        <v>6412</v>
      </c>
      <c r="F3705">
        <v>10</v>
      </c>
      <c r="G3705">
        <v>10</v>
      </c>
      <c r="H3705">
        <v>10</v>
      </c>
      <c r="I3705">
        <v>20</v>
      </c>
      <c r="J3705">
        <v>20</v>
      </c>
      <c r="K3705">
        <v>91</v>
      </c>
      <c r="L3705">
        <v>203</v>
      </c>
      <c r="M3705">
        <v>245</v>
      </c>
      <c r="N3705">
        <v>2</v>
      </c>
      <c r="O3705">
        <v>2</v>
      </c>
      <c r="P3705">
        <v>18.895182290000001</v>
      </c>
      <c r="Q3705">
        <v>965</v>
      </c>
      <c r="R3705">
        <v>272000</v>
      </c>
      <c r="S3705">
        <v>759969</v>
      </c>
      <c r="T3705">
        <v>2.79400367647058</v>
      </c>
      <c r="U3705">
        <v>2</v>
      </c>
    </row>
    <row r="3706" spans="1:21" x14ac:dyDescent="0.4">
      <c r="A3706">
        <v>3704</v>
      </c>
      <c r="B3706" t="s">
        <v>12079</v>
      </c>
      <c r="C3706" s="1">
        <v>44621</v>
      </c>
      <c r="D3706" t="s">
        <v>6413</v>
      </c>
      <c r="E3706" t="s">
        <v>6414</v>
      </c>
      <c r="F3706">
        <v>10</v>
      </c>
      <c r="G3706">
        <v>20</v>
      </c>
      <c r="H3706">
        <v>20</v>
      </c>
      <c r="I3706">
        <v>30</v>
      </c>
      <c r="J3706">
        <v>10</v>
      </c>
      <c r="K3706">
        <v>22</v>
      </c>
      <c r="L3706">
        <v>14</v>
      </c>
      <c r="M3706">
        <v>10</v>
      </c>
      <c r="N3706">
        <v>1</v>
      </c>
      <c r="O3706">
        <v>1</v>
      </c>
      <c r="P3706">
        <v>18.944878469999999</v>
      </c>
      <c r="Q3706">
        <v>3471</v>
      </c>
      <c r="R3706">
        <v>272000</v>
      </c>
      <c r="S3706">
        <v>493045</v>
      </c>
      <c r="T3706">
        <v>1.81266544117647</v>
      </c>
      <c r="U3706">
        <v>2</v>
      </c>
    </row>
    <row r="3707" spans="1:21" x14ac:dyDescent="0.4">
      <c r="A3707">
        <v>3705</v>
      </c>
      <c r="B3707" t="s">
        <v>12079</v>
      </c>
      <c r="C3707" s="1">
        <v>44621</v>
      </c>
      <c r="D3707" t="s">
        <v>6415</v>
      </c>
      <c r="E3707" t="s">
        <v>6416</v>
      </c>
      <c r="F3707">
        <v>10</v>
      </c>
      <c r="G3707">
        <v>10</v>
      </c>
      <c r="H3707">
        <v>10</v>
      </c>
      <c r="I3707">
        <v>10</v>
      </c>
      <c r="J3707">
        <v>10</v>
      </c>
      <c r="K3707">
        <v>19</v>
      </c>
      <c r="L3707">
        <v>21</v>
      </c>
      <c r="M3707">
        <v>17</v>
      </c>
      <c r="N3707">
        <v>0</v>
      </c>
      <c r="O3707">
        <v>2</v>
      </c>
      <c r="P3707">
        <v>3.135742188</v>
      </c>
      <c r="Q3707">
        <v>983</v>
      </c>
      <c r="R3707">
        <v>272000</v>
      </c>
      <c r="S3707">
        <v>519759</v>
      </c>
      <c r="T3707">
        <v>1.9108786764705801</v>
      </c>
      <c r="U3707">
        <v>2</v>
      </c>
    </row>
    <row r="3708" spans="1:21" x14ac:dyDescent="0.4">
      <c r="A3708">
        <v>3706</v>
      </c>
      <c r="B3708" t="s">
        <v>12079</v>
      </c>
      <c r="C3708" s="1">
        <v>44621</v>
      </c>
      <c r="D3708" t="s">
        <v>6417</v>
      </c>
      <c r="E3708" t="s">
        <v>6418</v>
      </c>
      <c r="F3708">
        <v>10</v>
      </c>
      <c r="G3708">
        <v>20</v>
      </c>
      <c r="H3708">
        <v>20</v>
      </c>
      <c r="I3708">
        <v>10</v>
      </c>
      <c r="J3708">
        <v>20</v>
      </c>
      <c r="K3708">
        <v>244</v>
      </c>
      <c r="L3708">
        <v>244</v>
      </c>
      <c r="M3708">
        <v>249</v>
      </c>
      <c r="N3708">
        <v>2</v>
      </c>
      <c r="O3708">
        <v>2</v>
      </c>
      <c r="P3708">
        <v>9.7696397570000002</v>
      </c>
      <c r="Q3708">
        <v>1515</v>
      </c>
      <c r="R3708">
        <v>272000</v>
      </c>
      <c r="S3708">
        <v>941971</v>
      </c>
      <c r="T3708">
        <v>3.4631286764705802</v>
      </c>
      <c r="U3708">
        <v>2</v>
      </c>
    </row>
    <row r="3709" spans="1:21" x14ac:dyDescent="0.4">
      <c r="A3709">
        <v>3707</v>
      </c>
      <c r="B3709" t="s">
        <v>12079</v>
      </c>
      <c r="C3709" s="1">
        <v>44621</v>
      </c>
      <c r="D3709" t="s">
        <v>6419</v>
      </c>
      <c r="E3709" t="s">
        <v>6420</v>
      </c>
      <c r="F3709">
        <v>10</v>
      </c>
      <c r="G3709">
        <v>10</v>
      </c>
      <c r="H3709">
        <v>10</v>
      </c>
      <c r="I3709">
        <v>20</v>
      </c>
      <c r="J3709">
        <v>20</v>
      </c>
      <c r="K3709">
        <v>98</v>
      </c>
      <c r="L3709">
        <v>78</v>
      </c>
      <c r="M3709">
        <v>55</v>
      </c>
      <c r="N3709">
        <v>1</v>
      </c>
      <c r="O3709">
        <v>1</v>
      </c>
      <c r="P3709">
        <v>17.519856770000001</v>
      </c>
      <c r="Q3709">
        <v>1332</v>
      </c>
      <c r="R3709">
        <v>272000</v>
      </c>
      <c r="S3709">
        <v>666780</v>
      </c>
      <c r="T3709">
        <v>2.4513970588235199</v>
      </c>
      <c r="U3709">
        <v>2</v>
      </c>
    </row>
    <row r="3710" spans="1:21" x14ac:dyDescent="0.4">
      <c r="A3710">
        <v>3708</v>
      </c>
      <c r="B3710" t="s">
        <v>12079</v>
      </c>
      <c r="C3710" s="1">
        <v>44621</v>
      </c>
      <c r="D3710" t="s">
        <v>6421</v>
      </c>
      <c r="E3710" t="s">
        <v>6422</v>
      </c>
      <c r="F3710">
        <v>10</v>
      </c>
      <c r="G3710">
        <v>10</v>
      </c>
      <c r="H3710">
        <v>10</v>
      </c>
      <c r="I3710">
        <v>20</v>
      </c>
      <c r="J3710">
        <v>10</v>
      </c>
      <c r="K3710">
        <v>232</v>
      </c>
      <c r="L3710">
        <v>240</v>
      </c>
      <c r="M3710">
        <v>243</v>
      </c>
      <c r="N3710">
        <v>0</v>
      </c>
      <c r="O3710">
        <v>1</v>
      </c>
      <c r="P3710">
        <v>16.04893663</v>
      </c>
      <c r="Q3710">
        <v>863</v>
      </c>
      <c r="R3710">
        <v>272000</v>
      </c>
      <c r="S3710">
        <v>212354</v>
      </c>
      <c r="T3710">
        <v>0.78071323529411696</v>
      </c>
      <c r="U3710">
        <v>1</v>
      </c>
    </row>
    <row r="3711" spans="1:21" x14ac:dyDescent="0.4">
      <c r="A3711">
        <v>3709</v>
      </c>
      <c r="B3711" t="s">
        <v>12079</v>
      </c>
      <c r="C3711" s="1">
        <v>44621</v>
      </c>
      <c r="D3711" t="s">
        <v>6423</v>
      </c>
      <c r="E3711" t="s">
        <v>6424</v>
      </c>
      <c r="F3711">
        <v>10</v>
      </c>
      <c r="G3711">
        <v>10</v>
      </c>
      <c r="H3711">
        <v>10</v>
      </c>
      <c r="I3711">
        <v>20</v>
      </c>
      <c r="J3711">
        <v>20</v>
      </c>
      <c r="K3711">
        <v>12</v>
      </c>
      <c r="L3711">
        <v>13</v>
      </c>
      <c r="M3711">
        <v>9</v>
      </c>
      <c r="N3711">
        <v>0</v>
      </c>
      <c r="O3711">
        <v>0</v>
      </c>
      <c r="P3711">
        <v>16.22070313</v>
      </c>
      <c r="Q3711">
        <v>918</v>
      </c>
      <c r="R3711">
        <v>272000</v>
      </c>
      <c r="S3711">
        <v>712455</v>
      </c>
      <c r="T3711">
        <v>2.6193198529411701</v>
      </c>
      <c r="U3711">
        <v>2</v>
      </c>
    </row>
    <row r="3712" spans="1:21" x14ac:dyDescent="0.4">
      <c r="A3712">
        <v>3710</v>
      </c>
      <c r="B3712" t="s">
        <v>12079</v>
      </c>
      <c r="C3712" s="1">
        <v>44621</v>
      </c>
      <c r="D3712" t="s">
        <v>6425</v>
      </c>
      <c r="E3712" t="s">
        <v>6426</v>
      </c>
      <c r="F3712">
        <v>10</v>
      </c>
      <c r="G3712">
        <v>10</v>
      </c>
      <c r="H3712">
        <v>30</v>
      </c>
      <c r="I3712">
        <v>10</v>
      </c>
      <c r="J3712">
        <v>10</v>
      </c>
      <c r="K3712">
        <v>26</v>
      </c>
      <c r="L3712">
        <v>23</v>
      </c>
      <c r="M3712">
        <v>17</v>
      </c>
      <c r="N3712">
        <v>1</v>
      </c>
      <c r="O3712">
        <v>1</v>
      </c>
      <c r="P3712">
        <v>21.71896701</v>
      </c>
      <c r="Q3712">
        <v>754</v>
      </c>
      <c r="R3712">
        <v>272000</v>
      </c>
      <c r="S3712">
        <v>262644</v>
      </c>
      <c r="T3712">
        <v>0.96560294117647005</v>
      </c>
      <c r="U3712">
        <v>1</v>
      </c>
    </row>
    <row r="3713" spans="1:21" x14ac:dyDescent="0.4">
      <c r="A3713">
        <v>3711</v>
      </c>
      <c r="B3713" t="s">
        <v>12079</v>
      </c>
      <c r="C3713" s="1">
        <v>44621</v>
      </c>
      <c r="D3713" t="s">
        <v>6427</v>
      </c>
      <c r="E3713" t="s">
        <v>6428</v>
      </c>
      <c r="F3713">
        <v>20</v>
      </c>
      <c r="G3713">
        <v>20</v>
      </c>
      <c r="H3713">
        <v>30</v>
      </c>
      <c r="I3713">
        <v>50</v>
      </c>
      <c r="J3713">
        <v>20</v>
      </c>
      <c r="K3713">
        <v>209</v>
      </c>
      <c r="L3713">
        <v>243</v>
      </c>
      <c r="M3713">
        <v>172</v>
      </c>
      <c r="N3713">
        <v>2</v>
      </c>
      <c r="O3713">
        <v>1</v>
      </c>
      <c r="P3713">
        <v>2.0662977429999998</v>
      </c>
      <c r="Q3713">
        <v>938</v>
      </c>
      <c r="R3713">
        <v>272000</v>
      </c>
      <c r="S3713">
        <v>166377</v>
      </c>
      <c r="T3713">
        <v>0.61168014705882301</v>
      </c>
      <c r="U3713">
        <v>1</v>
      </c>
    </row>
    <row r="3714" spans="1:21" x14ac:dyDescent="0.4">
      <c r="A3714">
        <v>3712</v>
      </c>
      <c r="B3714" t="s">
        <v>12079</v>
      </c>
      <c r="C3714" s="1">
        <v>44621</v>
      </c>
      <c r="D3714" t="s">
        <v>6429</v>
      </c>
      <c r="E3714" t="s">
        <v>6430</v>
      </c>
      <c r="F3714">
        <v>20</v>
      </c>
      <c r="G3714">
        <v>20</v>
      </c>
      <c r="H3714">
        <v>20</v>
      </c>
      <c r="I3714">
        <v>20</v>
      </c>
      <c r="J3714">
        <v>20</v>
      </c>
      <c r="K3714">
        <v>14</v>
      </c>
      <c r="L3714">
        <v>13</v>
      </c>
      <c r="M3714">
        <v>14</v>
      </c>
      <c r="N3714">
        <v>0</v>
      </c>
      <c r="O3714">
        <v>1</v>
      </c>
      <c r="P3714">
        <v>10.14431424</v>
      </c>
      <c r="Q3714">
        <v>1174</v>
      </c>
      <c r="R3714">
        <v>272000</v>
      </c>
      <c r="S3714">
        <v>715483</v>
      </c>
      <c r="T3714">
        <v>2.6304522058823498</v>
      </c>
      <c r="U3714">
        <v>2</v>
      </c>
    </row>
    <row r="3715" spans="1:21" x14ac:dyDescent="0.4">
      <c r="A3715">
        <v>3713</v>
      </c>
      <c r="B3715" t="s">
        <v>12079</v>
      </c>
      <c r="C3715" s="1">
        <v>44621</v>
      </c>
      <c r="D3715" t="s">
        <v>6431</v>
      </c>
      <c r="E3715" t="s">
        <v>6432</v>
      </c>
      <c r="F3715">
        <v>10</v>
      </c>
      <c r="G3715">
        <v>10</v>
      </c>
      <c r="H3715">
        <v>20</v>
      </c>
      <c r="I3715">
        <v>20</v>
      </c>
      <c r="J3715">
        <v>20</v>
      </c>
      <c r="K3715">
        <v>24</v>
      </c>
      <c r="L3715">
        <v>11</v>
      </c>
      <c r="M3715">
        <v>5</v>
      </c>
      <c r="N3715">
        <v>2</v>
      </c>
      <c r="O3715">
        <v>1</v>
      </c>
      <c r="P3715">
        <v>8.5866970489999996</v>
      </c>
      <c r="Q3715">
        <v>1439</v>
      </c>
      <c r="R3715">
        <v>272000</v>
      </c>
      <c r="S3715">
        <v>523888</v>
      </c>
      <c r="T3715">
        <v>1.92605882352941</v>
      </c>
      <c r="U3715">
        <v>2</v>
      </c>
    </row>
    <row r="3716" spans="1:21" x14ac:dyDescent="0.4">
      <c r="A3716">
        <v>3714</v>
      </c>
      <c r="B3716" t="s">
        <v>12079</v>
      </c>
      <c r="C3716" s="1">
        <v>44593</v>
      </c>
      <c r="D3716" t="s">
        <v>6433</v>
      </c>
      <c r="E3716" t="s">
        <v>6434</v>
      </c>
      <c r="F3716">
        <v>20</v>
      </c>
      <c r="G3716">
        <v>20</v>
      </c>
      <c r="H3716">
        <v>20</v>
      </c>
      <c r="I3716">
        <v>20</v>
      </c>
      <c r="J3716">
        <v>20</v>
      </c>
      <c r="K3716">
        <v>21</v>
      </c>
      <c r="L3716">
        <v>18</v>
      </c>
      <c r="M3716">
        <v>21</v>
      </c>
      <c r="N3716">
        <v>1</v>
      </c>
      <c r="O3716">
        <v>0</v>
      </c>
      <c r="P3716">
        <v>9.9490017359999996</v>
      </c>
      <c r="Q3716">
        <v>1134</v>
      </c>
      <c r="R3716">
        <v>264000</v>
      </c>
      <c r="S3716">
        <v>2301814</v>
      </c>
      <c r="T3716">
        <v>8.7189924242424208</v>
      </c>
      <c r="U3716">
        <v>3</v>
      </c>
    </row>
    <row r="3717" spans="1:21" x14ac:dyDescent="0.4">
      <c r="A3717">
        <v>3715</v>
      </c>
      <c r="B3717" t="s">
        <v>12079</v>
      </c>
      <c r="C3717" s="1">
        <v>44593</v>
      </c>
      <c r="D3717" t="s">
        <v>6435</v>
      </c>
      <c r="E3717" t="s">
        <v>6436</v>
      </c>
      <c r="F3717">
        <v>10</v>
      </c>
      <c r="G3717">
        <v>20</v>
      </c>
      <c r="H3717">
        <v>10</v>
      </c>
      <c r="I3717">
        <v>20</v>
      </c>
      <c r="J3717">
        <v>20</v>
      </c>
      <c r="K3717">
        <v>248</v>
      </c>
      <c r="L3717">
        <v>252</v>
      </c>
      <c r="M3717">
        <v>252</v>
      </c>
      <c r="N3717">
        <v>0</v>
      </c>
      <c r="O3717">
        <v>1</v>
      </c>
      <c r="P3717">
        <v>3.1328125</v>
      </c>
      <c r="Q3717">
        <v>1302</v>
      </c>
      <c r="R3717">
        <v>264000</v>
      </c>
      <c r="S3717">
        <v>976254</v>
      </c>
      <c r="T3717">
        <v>3.6979318181818099</v>
      </c>
      <c r="U3717">
        <v>2</v>
      </c>
    </row>
    <row r="3718" spans="1:21" x14ac:dyDescent="0.4">
      <c r="A3718">
        <v>3716</v>
      </c>
      <c r="B3718" t="s">
        <v>12079</v>
      </c>
      <c r="C3718" s="1">
        <v>44593</v>
      </c>
      <c r="D3718" t="s">
        <v>6437</v>
      </c>
      <c r="E3718" t="s">
        <v>6438</v>
      </c>
      <c r="F3718">
        <v>10</v>
      </c>
      <c r="G3718">
        <v>10</v>
      </c>
      <c r="H3718">
        <v>10</v>
      </c>
      <c r="I3718">
        <v>20</v>
      </c>
      <c r="J3718">
        <v>10</v>
      </c>
      <c r="K3718">
        <v>53</v>
      </c>
      <c r="L3718">
        <v>55</v>
      </c>
      <c r="M3718">
        <v>57</v>
      </c>
      <c r="N3718">
        <v>2</v>
      </c>
      <c r="O3718">
        <v>1</v>
      </c>
      <c r="P3718">
        <v>31.794379339999999</v>
      </c>
      <c r="Q3718">
        <v>1053</v>
      </c>
      <c r="R3718">
        <v>264000</v>
      </c>
      <c r="S3718">
        <v>2206238</v>
      </c>
      <c r="T3718">
        <v>8.3569621212121206</v>
      </c>
      <c r="U3718">
        <v>3</v>
      </c>
    </row>
    <row r="3719" spans="1:21" x14ac:dyDescent="0.4">
      <c r="A3719">
        <v>3717</v>
      </c>
      <c r="B3719" t="s">
        <v>12079</v>
      </c>
      <c r="C3719" s="1">
        <v>44593</v>
      </c>
      <c r="D3719" t="s">
        <v>6439</v>
      </c>
      <c r="E3719" t="s">
        <v>6440</v>
      </c>
      <c r="F3719">
        <v>30</v>
      </c>
      <c r="G3719">
        <v>20</v>
      </c>
      <c r="H3719">
        <v>10</v>
      </c>
      <c r="I3719">
        <v>20</v>
      </c>
      <c r="J3719">
        <v>50</v>
      </c>
      <c r="K3719">
        <v>235</v>
      </c>
      <c r="L3719">
        <v>185</v>
      </c>
      <c r="M3719">
        <v>158</v>
      </c>
      <c r="N3719">
        <v>0</v>
      </c>
      <c r="O3719">
        <v>1</v>
      </c>
      <c r="P3719">
        <v>10.38378906</v>
      </c>
      <c r="Q3719">
        <v>915</v>
      </c>
      <c r="R3719">
        <v>264000</v>
      </c>
      <c r="S3719">
        <v>151746</v>
      </c>
      <c r="T3719">
        <v>0.574795454545454</v>
      </c>
      <c r="U3719">
        <v>1</v>
      </c>
    </row>
    <row r="3720" spans="1:21" x14ac:dyDescent="0.4">
      <c r="A3720">
        <v>3718</v>
      </c>
      <c r="B3720" t="s">
        <v>12079</v>
      </c>
      <c r="C3720" s="1">
        <v>44593</v>
      </c>
      <c r="D3720" t="s">
        <v>6441</v>
      </c>
      <c r="E3720" t="s">
        <v>6442</v>
      </c>
      <c r="F3720">
        <v>10</v>
      </c>
      <c r="G3720">
        <v>10</v>
      </c>
      <c r="H3720">
        <v>20</v>
      </c>
      <c r="I3720">
        <v>10</v>
      </c>
      <c r="J3720">
        <v>10</v>
      </c>
      <c r="K3720">
        <v>23</v>
      </c>
      <c r="L3720">
        <v>33</v>
      </c>
      <c r="M3720">
        <v>31</v>
      </c>
      <c r="N3720">
        <v>2</v>
      </c>
      <c r="O3720">
        <v>0</v>
      </c>
      <c r="P3720">
        <v>6.1431206600000001</v>
      </c>
      <c r="Q3720">
        <v>1064</v>
      </c>
      <c r="R3720">
        <v>264000</v>
      </c>
      <c r="S3720">
        <v>493876</v>
      </c>
      <c r="T3720">
        <v>1.87074242424242</v>
      </c>
      <c r="U3720">
        <v>2</v>
      </c>
    </row>
    <row r="3721" spans="1:21" x14ac:dyDescent="0.4">
      <c r="A3721">
        <v>3719</v>
      </c>
      <c r="B3721" t="s">
        <v>12079</v>
      </c>
      <c r="C3721" s="1">
        <v>44593</v>
      </c>
      <c r="D3721" t="s">
        <v>6443</v>
      </c>
      <c r="E3721" t="s">
        <v>6444</v>
      </c>
      <c r="F3721">
        <v>10</v>
      </c>
      <c r="G3721">
        <v>10</v>
      </c>
      <c r="H3721">
        <v>20</v>
      </c>
      <c r="I3721">
        <v>20</v>
      </c>
      <c r="J3721">
        <v>50</v>
      </c>
      <c r="K3721">
        <v>249</v>
      </c>
      <c r="L3721">
        <v>251</v>
      </c>
      <c r="M3721">
        <v>243</v>
      </c>
      <c r="N3721">
        <v>1</v>
      </c>
      <c r="O3721">
        <v>1</v>
      </c>
      <c r="P3721">
        <v>6.5110677079999997</v>
      </c>
      <c r="Q3721">
        <v>944</v>
      </c>
      <c r="R3721">
        <v>264000</v>
      </c>
      <c r="S3721">
        <v>188524</v>
      </c>
      <c r="T3721">
        <v>0.71410606060605997</v>
      </c>
      <c r="U3721">
        <v>1</v>
      </c>
    </row>
    <row r="3722" spans="1:21" x14ac:dyDescent="0.4">
      <c r="A3722">
        <v>3720</v>
      </c>
      <c r="B3722" t="s">
        <v>12079</v>
      </c>
      <c r="C3722" s="1">
        <v>44593</v>
      </c>
      <c r="D3722" t="s">
        <v>6445</v>
      </c>
      <c r="E3722" t="s">
        <v>6446</v>
      </c>
      <c r="F3722">
        <v>20</v>
      </c>
      <c r="G3722">
        <v>10</v>
      </c>
      <c r="H3722">
        <v>10</v>
      </c>
      <c r="I3722">
        <v>10</v>
      </c>
      <c r="J3722">
        <v>20</v>
      </c>
      <c r="K3722">
        <v>197</v>
      </c>
      <c r="L3722">
        <v>199</v>
      </c>
      <c r="M3722">
        <v>192</v>
      </c>
      <c r="N3722">
        <v>2</v>
      </c>
      <c r="O3722">
        <v>1</v>
      </c>
      <c r="P3722">
        <v>5.4776475690000002</v>
      </c>
      <c r="Q3722">
        <v>1085</v>
      </c>
      <c r="R3722">
        <v>264000</v>
      </c>
      <c r="S3722">
        <v>772324</v>
      </c>
      <c r="T3722">
        <v>2.9254696969696901</v>
      </c>
      <c r="U3722">
        <v>2</v>
      </c>
    </row>
    <row r="3723" spans="1:21" x14ac:dyDescent="0.4">
      <c r="A3723">
        <v>3721</v>
      </c>
      <c r="B3723" t="s">
        <v>12079</v>
      </c>
      <c r="C3723" s="1">
        <v>44593</v>
      </c>
      <c r="D3723" t="s">
        <v>6447</v>
      </c>
      <c r="E3723" t="s">
        <v>6448</v>
      </c>
      <c r="F3723">
        <v>10</v>
      </c>
      <c r="G3723">
        <v>20</v>
      </c>
      <c r="H3723">
        <v>40</v>
      </c>
      <c r="I3723">
        <v>30</v>
      </c>
      <c r="J3723">
        <v>10</v>
      </c>
      <c r="K3723">
        <v>26</v>
      </c>
      <c r="L3723">
        <v>23</v>
      </c>
      <c r="M3723">
        <v>23</v>
      </c>
      <c r="N3723">
        <v>2</v>
      </c>
      <c r="O3723">
        <v>1</v>
      </c>
      <c r="P3723">
        <v>4.5801866320000002</v>
      </c>
      <c r="Q3723">
        <v>1334</v>
      </c>
      <c r="R3723">
        <v>264000</v>
      </c>
      <c r="S3723">
        <v>445072</v>
      </c>
      <c r="T3723">
        <v>1.68587878787878</v>
      </c>
      <c r="U3723">
        <v>2</v>
      </c>
    </row>
    <row r="3724" spans="1:21" x14ac:dyDescent="0.4">
      <c r="A3724">
        <v>3722</v>
      </c>
      <c r="B3724" t="s">
        <v>12079</v>
      </c>
      <c r="C3724" s="1">
        <v>44593</v>
      </c>
      <c r="D3724" t="s">
        <v>6449</v>
      </c>
      <c r="E3724" t="s">
        <v>6450</v>
      </c>
      <c r="F3724">
        <v>20</v>
      </c>
      <c r="G3724">
        <v>10</v>
      </c>
      <c r="H3724">
        <v>20</v>
      </c>
      <c r="I3724">
        <v>20</v>
      </c>
      <c r="J3724">
        <v>20</v>
      </c>
      <c r="K3724">
        <v>19</v>
      </c>
      <c r="L3724">
        <v>19</v>
      </c>
      <c r="M3724">
        <v>22</v>
      </c>
      <c r="N3724">
        <v>2</v>
      </c>
      <c r="O3724">
        <v>0</v>
      </c>
      <c r="P3724">
        <v>5.8902994790000003</v>
      </c>
      <c r="Q3724">
        <v>847</v>
      </c>
      <c r="R3724">
        <v>264000</v>
      </c>
      <c r="S3724">
        <v>439944</v>
      </c>
      <c r="T3724">
        <v>1.6664545454545401</v>
      </c>
      <c r="U3724">
        <v>2</v>
      </c>
    </row>
    <row r="3725" spans="1:21" x14ac:dyDescent="0.4">
      <c r="A3725">
        <v>3723</v>
      </c>
      <c r="B3725" t="s">
        <v>12079</v>
      </c>
      <c r="C3725" s="1">
        <v>44593</v>
      </c>
      <c r="D3725" t="s">
        <v>6451</v>
      </c>
      <c r="E3725" t="s">
        <v>6452</v>
      </c>
      <c r="F3725">
        <v>20</v>
      </c>
      <c r="G3725">
        <v>20</v>
      </c>
      <c r="H3725">
        <v>10</v>
      </c>
      <c r="I3725">
        <v>20</v>
      </c>
      <c r="J3725">
        <v>30</v>
      </c>
      <c r="K3725">
        <v>7</v>
      </c>
      <c r="L3725">
        <v>9</v>
      </c>
      <c r="M3725">
        <v>9</v>
      </c>
      <c r="N3725">
        <v>1</v>
      </c>
      <c r="O3725">
        <v>1</v>
      </c>
      <c r="P3725">
        <v>20.52354601</v>
      </c>
      <c r="Q3725">
        <v>1713</v>
      </c>
      <c r="R3725">
        <v>264000</v>
      </c>
      <c r="S3725">
        <v>1113366</v>
      </c>
      <c r="T3725">
        <v>4.2172954545454502</v>
      </c>
      <c r="U3725">
        <v>3</v>
      </c>
    </row>
    <row r="3726" spans="1:21" x14ac:dyDescent="0.4">
      <c r="A3726">
        <v>3724</v>
      </c>
      <c r="B3726" t="s">
        <v>12079</v>
      </c>
      <c r="C3726" s="1">
        <v>44593</v>
      </c>
      <c r="D3726" t="s">
        <v>6453</v>
      </c>
      <c r="E3726" t="s">
        <v>6454</v>
      </c>
      <c r="F3726">
        <v>20</v>
      </c>
      <c r="G3726">
        <v>10</v>
      </c>
      <c r="H3726">
        <v>20</v>
      </c>
      <c r="I3726">
        <v>30</v>
      </c>
      <c r="J3726">
        <v>20</v>
      </c>
      <c r="K3726">
        <v>19</v>
      </c>
      <c r="L3726">
        <v>25</v>
      </c>
      <c r="M3726">
        <v>27</v>
      </c>
      <c r="N3726">
        <v>2</v>
      </c>
      <c r="O3726">
        <v>1</v>
      </c>
      <c r="P3726">
        <v>8.6475694440000002</v>
      </c>
      <c r="Q3726">
        <v>902</v>
      </c>
      <c r="R3726">
        <v>264000</v>
      </c>
      <c r="S3726">
        <v>227553</v>
      </c>
      <c r="T3726">
        <v>0.86194318181818097</v>
      </c>
      <c r="U3726">
        <v>1</v>
      </c>
    </row>
    <row r="3727" spans="1:21" x14ac:dyDescent="0.4">
      <c r="A3727">
        <v>3725</v>
      </c>
      <c r="B3727" t="s">
        <v>12079</v>
      </c>
      <c r="C3727" s="1">
        <v>44593</v>
      </c>
      <c r="D3727" t="s">
        <v>6455</v>
      </c>
      <c r="E3727" t="s">
        <v>6456</v>
      </c>
      <c r="F3727">
        <v>10</v>
      </c>
      <c r="G3727">
        <v>20</v>
      </c>
      <c r="H3727">
        <v>10</v>
      </c>
      <c r="I3727">
        <v>20</v>
      </c>
      <c r="J3727">
        <v>10</v>
      </c>
      <c r="K3727">
        <v>65</v>
      </c>
      <c r="L3727">
        <v>87</v>
      </c>
      <c r="M3727">
        <v>116</v>
      </c>
      <c r="N3727">
        <v>2</v>
      </c>
      <c r="O3727">
        <v>0</v>
      </c>
      <c r="P3727">
        <v>12.94010417</v>
      </c>
      <c r="Q3727">
        <v>1026</v>
      </c>
      <c r="R3727">
        <v>264000</v>
      </c>
      <c r="S3727">
        <v>499548</v>
      </c>
      <c r="T3727">
        <v>1.89222727272727</v>
      </c>
      <c r="U3727">
        <v>2</v>
      </c>
    </row>
    <row r="3728" spans="1:21" x14ac:dyDescent="0.4">
      <c r="A3728">
        <v>3726</v>
      </c>
      <c r="B3728" t="s">
        <v>12079</v>
      </c>
      <c r="C3728" s="1">
        <v>44562</v>
      </c>
      <c r="D3728" t="s">
        <v>6457</v>
      </c>
      <c r="E3728" t="s">
        <v>6458</v>
      </c>
      <c r="F3728">
        <v>20</v>
      </c>
      <c r="G3728">
        <v>20</v>
      </c>
      <c r="H3728">
        <v>10</v>
      </c>
      <c r="I3728">
        <v>20</v>
      </c>
      <c r="J3728">
        <v>30</v>
      </c>
      <c r="K3728">
        <v>44</v>
      </c>
      <c r="L3728">
        <v>16</v>
      </c>
      <c r="M3728">
        <v>29</v>
      </c>
      <c r="N3728">
        <v>0</v>
      </c>
      <c r="O3728">
        <v>0</v>
      </c>
      <c r="P3728">
        <v>15.299370659999999</v>
      </c>
      <c r="Q3728">
        <v>3546</v>
      </c>
      <c r="R3728">
        <v>259000</v>
      </c>
      <c r="S3728">
        <v>429680</v>
      </c>
      <c r="T3728">
        <v>1.6589961389961301</v>
      </c>
      <c r="U3728">
        <v>2</v>
      </c>
    </row>
    <row r="3729" spans="1:21" x14ac:dyDescent="0.4">
      <c r="A3729">
        <v>3727</v>
      </c>
      <c r="B3729" t="s">
        <v>12079</v>
      </c>
      <c r="C3729" s="1">
        <v>44562</v>
      </c>
      <c r="D3729" t="s">
        <v>6459</v>
      </c>
      <c r="E3729" t="s">
        <v>6460</v>
      </c>
      <c r="F3729">
        <v>10</v>
      </c>
      <c r="G3729">
        <v>10</v>
      </c>
      <c r="H3729">
        <v>30</v>
      </c>
      <c r="I3729">
        <v>20</v>
      </c>
      <c r="J3729">
        <v>10</v>
      </c>
      <c r="K3729">
        <v>14</v>
      </c>
      <c r="L3729">
        <v>55</v>
      </c>
      <c r="M3729">
        <v>80</v>
      </c>
      <c r="N3729">
        <v>2</v>
      </c>
      <c r="O3729">
        <v>1</v>
      </c>
      <c r="P3729">
        <v>12.79101562</v>
      </c>
      <c r="Q3729">
        <v>983</v>
      </c>
      <c r="R3729">
        <v>259000</v>
      </c>
      <c r="S3729">
        <v>1021684</v>
      </c>
      <c r="T3729">
        <v>3.9447258687258602</v>
      </c>
      <c r="U3729">
        <v>2</v>
      </c>
    </row>
    <row r="3730" spans="1:21" x14ac:dyDescent="0.4">
      <c r="A3730">
        <v>3728</v>
      </c>
      <c r="B3730" t="s">
        <v>12079</v>
      </c>
      <c r="C3730" s="1">
        <v>44562</v>
      </c>
      <c r="D3730" t="s">
        <v>6461</v>
      </c>
      <c r="E3730" t="s">
        <v>6462</v>
      </c>
      <c r="F3730">
        <v>20</v>
      </c>
      <c r="G3730">
        <v>20</v>
      </c>
      <c r="H3730">
        <v>20</v>
      </c>
      <c r="I3730">
        <v>20</v>
      </c>
      <c r="J3730">
        <v>10</v>
      </c>
      <c r="K3730">
        <v>6</v>
      </c>
      <c r="L3730">
        <v>20</v>
      </c>
      <c r="M3730">
        <v>44</v>
      </c>
      <c r="N3730">
        <v>2</v>
      </c>
      <c r="O3730">
        <v>0</v>
      </c>
      <c r="P3730">
        <v>7.6267361109999996</v>
      </c>
      <c r="Q3730">
        <v>7135</v>
      </c>
      <c r="R3730">
        <v>259000</v>
      </c>
      <c r="S3730">
        <v>3055101</v>
      </c>
      <c r="T3730">
        <v>11.795756756756701</v>
      </c>
      <c r="U3730">
        <v>3</v>
      </c>
    </row>
    <row r="3731" spans="1:21" x14ac:dyDescent="0.4">
      <c r="A3731">
        <v>3729</v>
      </c>
      <c r="B3731" t="s">
        <v>12079</v>
      </c>
      <c r="C3731" s="1">
        <v>44531</v>
      </c>
      <c r="D3731" t="s">
        <v>6463</v>
      </c>
      <c r="E3731" t="s">
        <v>6464</v>
      </c>
      <c r="F3731">
        <v>10</v>
      </c>
      <c r="G3731">
        <v>10</v>
      </c>
      <c r="H3731">
        <v>20</v>
      </c>
      <c r="I3731">
        <v>30</v>
      </c>
      <c r="J3731">
        <v>10</v>
      </c>
      <c r="K3731">
        <v>222</v>
      </c>
      <c r="L3731">
        <v>252</v>
      </c>
      <c r="M3731">
        <v>220</v>
      </c>
      <c r="N3731">
        <v>2</v>
      </c>
      <c r="O3731">
        <v>2</v>
      </c>
      <c r="P3731">
        <v>5.5972222220000001</v>
      </c>
      <c r="Q3731">
        <v>1062</v>
      </c>
      <c r="R3731">
        <v>259000</v>
      </c>
      <c r="S3731">
        <v>449384</v>
      </c>
      <c r="T3731">
        <v>1.73507335907335</v>
      </c>
      <c r="U3731">
        <v>2</v>
      </c>
    </row>
    <row r="3732" spans="1:21" x14ac:dyDescent="0.4">
      <c r="A3732">
        <v>3730</v>
      </c>
      <c r="B3732" t="s">
        <v>12079</v>
      </c>
      <c r="C3732" s="1">
        <v>44531</v>
      </c>
      <c r="D3732" t="s">
        <v>6465</v>
      </c>
      <c r="E3732" t="s">
        <v>6466</v>
      </c>
      <c r="F3732">
        <v>10</v>
      </c>
      <c r="G3732">
        <v>20</v>
      </c>
      <c r="H3732">
        <v>20</v>
      </c>
      <c r="I3732">
        <v>20</v>
      </c>
      <c r="J3732">
        <v>10</v>
      </c>
      <c r="K3732">
        <v>12</v>
      </c>
      <c r="L3732">
        <v>14</v>
      </c>
      <c r="M3732">
        <v>12</v>
      </c>
      <c r="N3732">
        <v>1</v>
      </c>
      <c r="O3732">
        <v>1</v>
      </c>
      <c r="P3732">
        <v>10.512912330000001</v>
      </c>
      <c r="Q3732">
        <v>3524</v>
      </c>
      <c r="R3732">
        <v>259000</v>
      </c>
      <c r="S3732">
        <v>569281</v>
      </c>
      <c r="T3732">
        <v>2.19799613899613</v>
      </c>
      <c r="U3732">
        <v>2</v>
      </c>
    </row>
    <row r="3733" spans="1:21" x14ac:dyDescent="0.4">
      <c r="A3733">
        <v>3731</v>
      </c>
      <c r="B3733" t="s">
        <v>12079</v>
      </c>
      <c r="C3733" s="1">
        <v>44531</v>
      </c>
      <c r="D3733" t="s">
        <v>6467</v>
      </c>
      <c r="E3733" t="s">
        <v>6468</v>
      </c>
      <c r="F3733">
        <v>20</v>
      </c>
      <c r="G3733">
        <v>20</v>
      </c>
      <c r="H3733">
        <v>50</v>
      </c>
      <c r="I3733">
        <v>20</v>
      </c>
      <c r="J3733">
        <v>40</v>
      </c>
      <c r="K3733">
        <v>252</v>
      </c>
      <c r="L3733">
        <v>220</v>
      </c>
      <c r="M3733">
        <v>230</v>
      </c>
      <c r="N3733">
        <v>1</v>
      </c>
      <c r="O3733">
        <v>0</v>
      </c>
      <c r="P3733">
        <v>3.118164063</v>
      </c>
      <c r="Q3733">
        <v>1009</v>
      </c>
      <c r="R3733">
        <v>259000</v>
      </c>
      <c r="S3733">
        <v>246995</v>
      </c>
      <c r="T3733">
        <v>0.95364864864864796</v>
      </c>
      <c r="U3733">
        <v>1</v>
      </c>
    </row>
    <row r="3734" spans="1:21" x14ac:dyDescent="0.4">
      <c r="A3734">
        <v>3732</v>
      </c>
      <c r="B3734" t="s">
        <v>12079</v>
      </c>
      <c r="C3734" s="1">
        <v>44531</v>
      </c>
      <c r="D3734" t="s">
        <v>6469</v>
      </c>
      <c r="E3734" t="s">
        <v>6470</v>
      </c>
      <c r="F3734">
        <v>10</v>
      </c>
      <c r="G3734">
        <v>10</v>
      </c>
      <c r="H3734">
        <v>10</v>
      </c>
      <c r="I3734">
        <v>10</v>
      </c>
      <c r="J3734">
        <v>10</v>
      </c>
      <c r="K3734">
        <v>5</v>
      </c>
      <c r="L3734">
        <v>5</v>
      </c>
      <c r="M3734">
        <v>7</v>
      </c>
      <c r="N3734">
        <v>1</v>
      </c>
      <c r="O3734">
        <v>1</v>
      </c>
      <c r="P3734">
        <v>0</v>
      </c>
      <c r="Q3734">
        <v>959</v>
      </c>
      <c r="R3734">
        <v>259000</v>
      </c>
      <c r="S3734">
        <v>223664</v>
      </c>
      <c r="T3734">
        <v>0.86356756756756703</v>
      </c>
      <c r="U3734">
        <v>1</v>
      </c>
    </row>
    <row r="3735" spans="1:21" x14ac:dyDescent="0.4">
      <c r="A3735">
        <v>3733</v>
      </c>
      <c r="B3735" t="s">
        <v>12079</v>
      </c>
      <c r="C3735" s="1">
        <v>44531</v>
      </c>
      <c r="D3735" t="s">
        <v>6471</v>
      </c>
      <c r="E3735" t="s">
        <v>6472</v>
      </c>
      <c r="F3735">
        <v>10</v>
      </c>
      <c r="G3735">
        <v>20</v>
      </c>
      <c r="H3735">
        <v>20</v>
      </c>
      <c r="I3735">
        <v>20</v>
      </c>
      <c r="J3735">
        <v>10</v>
      </c>
      <c r="K3735">
        <v>55</v>
      </c>
      <c r="L3735">
        <v>57</v>
      </c>
      <c r="M3735">
        <v>53</v>
      </c>
      <c r="N3735">
        <v>0</v>
      </c>
      <c r="O3735">
        <v>0</v>
      </c>
      <c r="P3735">
        <v>15.14746094</v>
      </c>
      <c r="Q3735">
        <v>913</v>
      </c>
      <c r="R3735">
        <v>259000</v>
      </c>
      <c r="S3735">
        <v>131194</v>
      </c>
      <c r="T3735">
        <v>0.50654054054053999</v>
      </c>
      <c r="U3735">
        <v>1</v>
      </c>
    </row>
    <row r="3736" spans="1:21" x14ac:dyDescent="0.4">
      <c r="A3736">
        <v>3734</v>
      </c>
      <c r="B3736" t="s">
        <v>12079</v>
      </c>
      <c r="C3736" s="1">
        <v>44531</v>
      </c>
      <c r="D3736" t="s">
        <v>6473</v>
      </c>
      <c r="E3736" t="s">
        <v>6474</v>
      </c>
      <c r="F3736">
        <v>10</v>
      </c>
      <c r="G3736">
        <v>10</v>
      </c>
      <c r="H3736">
        <v>40</v>
      </c>
      <c r="I3736">
        <v>10</v>
      </c>
      <c r="J3736">
        <v>10</v>
      </c>
      <c r="K3736">
        <v>246</v>
      </c>
      <c r="L3736">
        <v>254</v>
      </c>
      <c r="M3736">
        <v>206</v>
      </c>
      <c r="N3736">
        <v>2</v>
      </c>
      <c r="O3736">
        <v>1</v>
      </c>
      <c r="P3736">
        <v>14.343424479999999</v>
      </c>
      <c r="Q3736">
        <v>774</v>
      </c>
      <c r="R3736">
        <v>259000</v>
      </c>
      <c r="S3736">
        <v>178887</v>
      </c>
      <c r="T3736">
        <v>0.69068339768339704</v>
      </c>
      <c r="U3736">
        <v>1</v>
      </c>
    </row>
    <row r="3737" spans="1:21" x14ac:dyDescent="0.4">
      <c r="A3737">
        <v>3735</v>
      </c>
      <c r="B3737" t="s">
        <v>12079</v>
      </c>
      <c r="C3737" s="1">
        <v>44531</v>
      </c>
      <c r="D3737" t="s">
        <v>6475</v>
      </c>
      <c r="E3737" t="s">
        <v>6476</v>
      </c>
      <c r="F3737">
        <v>10</v>
      </c>
      <c r="G3737">
        <v>20</v>
      </c>
      <c r="H3737">
        <v>40</v>
      </c>
      <c r="I3737">
        <v>20</v>
      </c>
      <c r="J3737">
        <v>10</v>
      </c>
      <c r="K3737">
        <v>190</v>
      </c>
      <c r="L3737">
        <v>160</v>
      </c>
      <c r="M3737">
        <v>72</v>
      </c>
      <c r="N3737">
        <v>2</v>
      </c>
      <c r="O3737">
        <v>1</v>
      </c>
      <c r="P3737">
        <v>14.06510417</v>
      </c>
      <c r="Q3737">
        <v>752</v>
      </c>
      <c r="R3737">
        <v>259000</v>
      </c>
      <c r="S3737">
        <v>282610</v>
      </c>
      <c r="T3737">
        <v>1.0911583011582999</v>
      </c>
      <c r="U3737">
        <v>1</v>
      </c>
    </row>
    <row r="3738" spans="1:21" x14ac:dyDescent="0.4">
      <c r="A3738">
        <v>3736</v>
      </c>
      <c r="B3738" t="s">
        <v>12079</v>
      </c>
      <c r="C3738" s="1">
        <v>44531</v>
      </c>
      <c r="D3738" t="s">
        <v>6477</v>
      </c>
      <c r="E3738" t="s">
        <v>6478</v>
      </c>
      <c r="F3738">
        <v>20</v>
      </c>
      <c r="G3738">
        <v>20</v>
      </c>
      <c r="H3738">
        <v>20</v>
      </c>
      <c r="I3738">
        <v>20</v>
      </c>
      <c r="J3738">
        <v>40</v>
      </c>
      <c r="K3738">
        <v>22</v>
      </c>
      <c r="L3738">
        <v>17</v>
      </c>
      <c r="M3738">
        <v>14</v>
      </c>
      <c r="N3738">
        <v>0</v>
      </c>
      <c r="O3738">
        <v>1</v>
      </c>
      <c r="P3738">
        <v>4.744140625</v>
      </c>
      <c r="Q3738">
        <v>860</v>
      </c>
      <c r="R3738">
        <v>259000</v>
      </c>
      <c r="S3738">
        <v>447599</v>
      </c>
      <c r="T3738">
        <v>1.7281814671814599</v>
      </c>
      <c r="U3738">
        <v>2</v>
      </c>
    </row>
    <row r="3739" spans="1:21" x14ac:dyDescent="0.4">
      <c r="A3739">
        <v>3737</v>
      </c>
      <c r="B3739" t="s">
        <v>12079</v>
      </c>
      <c r="C3739" s="1">
        <v>44531</v>
      </c>
      <c r="D3739" t="s">
        <v>6479</v>
      </c>
      <c r="E3739" t="s">
        <v>6480</v>
      </c>
      <c r="F3739">
        <v>10</v>
      </c>
      <c r="G3739">
        <v>10</v>
      </c>
      <c r="H3739">
        <v>30</v>
      </c>
      <c r="I3739">
        <v>20</v>
      </c>
      <c r="J3739">
        <v>20</v>
      </c>
      <c r="K3739">
        <v>9</v>
      </c>
      <c r="L3739">
        <v>7</v>
      </c>
      <c r="M3739">
        <v>13</v>
      </c>
      <c r="N3739">
        <v>1</v>
      </c>
      <c r="O3739">
        <v>1</v>
      </c>
      <c r="P3739">
        <v>9.0552300349999992</v>
      </c>
      <c r="Q3739">
        <v>951</v>
      </c>
      <c r="R3739">
        <v>259000</v>
      </c>
      <c r="S3739">
        <v>148556</v>
      </c>
      <c r="T3739">
        <v>0.57357528957528903</v>
      </c>
      <c r="U3739">
        <v>1</v>
      </c>
    </row>
    <row r="3740" spans="1:21" x14ac:dyDescent="0.4">
      <c r="A3740">
        <v>3738</v>
      </c>
      <c r="B3740" t="s">
        <v>12079</v>
      </c>
      <c r="C3740" s="1">
        <v>44501</v>
      </c>
      <c r="D3740" t="s">
        <v>6481</v>
      </c>
      <c r="E3740" t="s">
        <v>6482</v>
      </c>
      <c r="F3740">
        <v>10</v>
      </c>
      <c r="G3740">
        <v>10</v>
      </c>
      <c r="H3740">
        <v>40</v>
      </c>
      <c r="I3740">
        <v>20</v>
      </c>
      <c r="J3740">
        <v>10</v>
      </c>
      <c r="K3740">
        <v>194</v>
      </c>
      <c r="L3740">
        <v>193</v>
      </c>
      <c r="M3740">
        <v>188</v>
      </c>
      <c r="N3740">
        <v>0</v>
      </c>
      <c r="O3740">
        <v>1</v>
      </c>
      <c r="P3740">
        <v>6.9490017359999996</v>
      </c>
      <c r="Q3740">
        <v>497</v>
      </c>
      <c r="R3740">
        <v>261000</v>
      </c>
      <c r="S3740">
        <v>135559</v>
      </c>
      <c r="T3740">
        <v>0.51938314176245204</v>
      </c>
      <c r="U3740">
        <v>1</v>
      </c>
    </row>
    <row r="3741" spans="1:21" x14ac:dyDescent="0.4">
      <c r="A3741">
        <v>3739</v>
      </c>
      <c r="B3741" t="s">
        <v>12079</v>
      </c>
      <c r="C3741" s="1">
        <v>44501</v>
      </c>
      <c r="D3741" t="s">
        <v>6483</v>
      </c>
      <c r="E3741" t="s">
        <v>6484</v>
      </c>
      <c r="F3741">
        <v>20</v>
      </c>
      <c r="G3741">
        <v>20</v>
      </c>
      <c r="H3741">
        <v>50</v>
      </c>
      <c r="I3741">
        <v>20</v>
      </c>
      <c r="J3741">
        <v>20</v>
      </c>
      <c r="K3741">
        <v>18</v>
      </c>
      <c r="L3741">
        <v>16</v>
      </c>
      <c r="M3741">
        <v>19</v>
      </c>
      <c r="N3741">
        <v>2</v>
      </c>
      <c r="O3741">
        <v>1</v>
      </c>
      <c r="P3741">
        <v>10.791449650000001</v>
      </c>
      <c r="Q3741">
        <v>776</v>
      </c>
      <c r="R3741">
        <v>261000</v>
      </c>
      <c r="S3741">
        <v>322231</v>
      </c>
      <c r="T3741">
        <v>1.2346015325670401</v>
      </c>
      <c r="U3741">
        <v>2</v>
      </c>
    </row>
    <row r="3742" spans="1:21" x14ac:dyDescent="0.4">
      <c r="A3742">
        <v>3740</v>
      </c>
      <c r="B3742" t="s">
        <v>12079</v>
      </c>
      <c r="C3742" s="1">
        <v>44501</v>
      </c>
      <c r="D3742" t="s">
        <v>6485</v>
      </c>
      <c r="E3742" t="s">
        <v>6486</v>
      </c>
      <c r="F3742">
        <v>20</v>
      </c>
      <c r="G3742">
        <v>10</v>
      </c>
      <c r="H3742">
        <v>30</v>
      </c>
      <c r="I3742">
        <v>20</v>
      </c>
      <c r="J3742">
        <v>20</v>
      </c>
      <c r="K3742">
        <v>67</v>
      </c>
      <c r="L3742">
        <v>44</v>
      </c>
      <c r="M3742">
        <v>54</v>
      </c>
      <c r="N3742">
        <v>0</v>
      </c>
      <c r="O3742">
        <v>2</v>
      </c>
      <c r="P3742">
        <v>5.46875</v>
      </c>
      <c r="Q3742">
        <v>672</v>
      </c>
      <c r="R3742">
        <v>261000</v>
      </c>
      <c r="S3742">
        <v>197043</v>
      </c>
      <c r="T3742">
        <v>0.754954022988505</v>
      </c>
      <c r="U3742">
        <v>1</v>
      </c>
    </row>
    <row r="3743" spans="1:21" x14ac:dyDescent="0.4">
      <c r="A3743">
        <v>3741</v>
      </c>
      <c r="B3743" t="s">
        <v>12079</v>
      </c>
      <c r="C3743" s="1">
        <v>44501</v>
      </c>
      <c r="D3743" t="s">
        <v>6487</v>
      </c>
      <c r="E3743" t="s">
        <v>6488</v>
      </c>
      <c r="F3743">
        <v>20</v>
      </c>
      <c r="G3743">
        <v>10</v>
      </c>
      <c r="H3743">
        <v>10</v>
      </c>
      <c r="I3743">
        <v>10</v>
      </c>
      <c r="J3743">
        <v>30</v>
      </c>
      <c r="K3743">
        <v>241</v>
      </c>
      <c r="L3743">
        <v>242</v>
      </c>
      <c r="M3743">
        <v>242</v>
      </c>
      <c r="N3743">
        <v>1</v>
      </c>
      <c r="O3743">
        <v>1</v>
      </c>
      <c r="P3743">
        <v>10.781792530000001</v>
      </c>
      <c r="Q3743">
        <v>533</v>
      </c>
      <c r="R3743">
        <v>261000</v>
      </c>
      <c r="S3743">
        <v>137047</v>
      </c>
      <c r="T3743">
        <v>0.52508429118773903</v>
      </c>
      <c r="U3743">
        <v>1</v>
      </c>
    </row>
    <row r="3744" spans="1:21" x14ac:dyDescent="0.4">
      <c r="A3744">
        <v>3742</v>
      </c>
      <c r="B3744" t="s">
        <v>12079</v>
      </c>
      <c r="C3744" s="1">
        <v>44470</v>
      </c>
      <c r="D3744" t="s">
        <v>6489</v>
      </c>
      <c r="E3744" t="s">
        <v>6490</v>
      </c>
      <c r="F3744">
        <v>10</v>
      </c>
      <c r="G3744">
        <v>20</v>
      </c>
      <c r="H3744">
        <v>50</v>
      </c>
      <c r="I3744">
        <v>20</v>
      </c>
      <c r="J3744">
        <v>20</v>
      </c>
      <c r="K3744">
        <v>11</v>
      </c>
      <c r="L3744">
        <v>6</v>
      </c>
      <c r="M3744">
        <v>6</v>
      </c>
      <c r="N3744">
        <v>1</v>
      </c>
      <c r="O3744">
        <v>0</v>
      </c>
      <c r="P3744">
        <v>13.20887587</v>
      </c>
      <c r="Q3744">
        <v>513</v>
      </c>
      <c r="R3744">
        <v>263000</v>
      </c>
      <c r="S3744">
        <v>474314</v>
      </c>
      <c r="T3744">
        <v>1.8034752851711</v>
      </c>
      <c r="U3744">
        <v>2</v>
      </c>
    </row>
    <row r="3745" spans="1:21" x14ac:dyDescent="0.4">
      <c r="A3745">
        <v>3743</v>
      </c>
      <c r="B3745" t="s">
        <v>12080</v>
      </c>
      <c r="C3745" s="1">
        <v>45108</v>
      </c>
      <c r="D3745" t="s">
        <v>6491</v>
      </c>
      <c r="E3745" t="s">
        <v>6492</v>
      </c>
      <c r="F3745">
        <v>20</v>
      </c>
      <c r="G3745">
        <v>10</v>
      </c>
      <c r="H3745">
        <v>40</v>
      </c>
      <c r="I3745">
        <v>20</v>
      </c>
      <c r="J3745">
        <v>30</v>
      </c>
      <c r="K3745">
        <v>24</v>
      </c>
      <c r="L3745">
        <v>25</v>
      </c>
      <c r="M3745">
        <v>27</v>
      </c>
      <c r="N3745">
        <v>1</v>
      </c>
      <c r="O3745">
        <v>2</v>
      </c>
      <c r="P3745">
        <v>24.168945310000002</v>
      </c>
      <c r="Q3745">
        <v>1944</v>
      </c>
      <c r="R3745">
        <v>48100</v>
      </c>
      <c r="S3745">
        <v>1969380</v>
      </c>
      <c r="T3745">
        <v>40.943451143451099</v>
      </c>
      <c r="U3745">
        <v>3</v>
      </c>
    </row>
    <row r="3746" spans="1:21" x14ac:dyDescent="0.4">
      <c r="A3746">
        <v>3744</v>
      </c>
      <c r="B3746" t="s">
        <v>12080</v>
      </c>
      <c r="C3746" s="1">
        <v>45017</v>
      </c>
      <c r="D3746" t="s">
        <v>6493</v>
      </c>
      <c r="E3746" t="s">
        <v>6494</v>
      </c>
      <c r="F3746">
        <v>10</v>
      </c>
      <c r="G3746">
        <v>10</v>
      </c>
      <c r="H3746">
        <v>20</v>
      </c>
      <c r="I3746">
        <v>10</v>
      </c>
      <c r="J3746">
        <v>10</v>
      </c>
      <c r="K3746">
        <v>24</v>
      </c>
      <c r="L3746">
        <v>23</v>
      </c>
      <c r="M3746">
        <v>26</v>
      </c>
      <c r="N3746">
        <v>0</v>
      </c>
      <c r="O3746">
        <v>2</v>
      </c>
      <c r="P3746">
        <v>21.651367189999998</v>
      </c>
      <c r="Q3746">
        <v>1838</v>
      </c>
      <c r="R3746">
        <v>42300</v>
      </c>
      <c r="S3746">
        <v>3453797</v>
      </c>
      <c r="T3746">
        <v>81.650047281323793</v>
      </c>
      <c r="U3746">
        <v>3</v>
      </c>
    </row>
    <row r="3747" spans="1:21" x14ac:dyDescent="0.4">
      <c r="A3747">
        <v>3745</v>
      </c>
      <c r="B3747" t="s">
        <v>12080</v>
      </c>
      <c r="C3747" s="1">
        <v>44896</v>
      </c>
      <c r="D3747" t="s">
        <v>6495</v>
      </c>
      <c r="E3747" t="s">
        <v>6496</v>
      </c>
      <c r="F3747">
        <v>10</v>
      </c>
      <c r="G3747">
        <v>10</v>
      </c>
      <c r="H3747">
        <v>50</v>
      </c>
      <c r="I3747">
        <v>20</v>
      </c>
      <c r="J3747">
        <v>10</v>
      </c>
      <c r="K3747">
        <v>24</v>
      </c>
      <c r="L3747">
        <v>24</v>
      </c>
      <c r="M3747">
        <v>24</v>
      </c>
      <c r="N3747">
        <v>2</v>
      </c>
      <c r="O3747">
        <v>2</v>
      </c>
      <c r="P3747">
        <v>15.90917969</v>
      </c>
      <c r="Q3747">
        <v>2129</v>
      </c>
      <c r="R3747">
        <v>37900</v>
      </c>
      <c r="S3747">
        <v>1777548</v>
      </c>
      <c r="T3747">
        <v>46.901002638522399</v>
      </c>
      <c r="U3747">
        <v>3</v>
      </c>
    </row>
    <row r="3748" spans="1:21" x14ac:dyDescent="0.4">
      <c r="A3748">
        <v>3746</v>
      </c>
      <c r="B3748" t="s">
        <v>12081</v>
      </c>
      <c r="C3748" s="1">
        <v>45017</v>
      </c>
      <c r="D3748" t="s">
        <v>6497</v>
      </c>
      <c r="E3748" t="s">
        <v>6498</v>
      </c>
      <c r="F3748">
        <v>10</v>
      </c>
      <c r="G3748">
        <v>10</v>
      </c>
      <c r="H3748">
        <v>20</v>
      </c>
      <c r="I3748">
        <v>20</v>
      </c>
      <c r="J3748">
        <v>20</v>
      </c>
      <c r="K3748">
        <v>7</v>
      </c>
      <c r="L3748">
        <v>19</v>
      </c>
      <c r="M3748">
        <v>7</v>
      </c>
      <c r="N3748">
        <v>2</v>
      </c>
      <c r="O3748">
        <v>1</v>
      </c>
      <c r="P3748">
        <v>15.847330729999999</v>
      </c>
      <c r="Q3748">
        <v>1773</v>
      </c>
      <c r="R3748">
        <v>89700</v>
      </c>
      <c r="S3748">
        <v>1594320</v>
      </c>
      <c r="T3748">
        <v>17.773913043478199</v>
      </c>
      <c r="U3748">
        <v>3</v>
      </c>
    </row>
    <row r="3749" spans="1:21" x14ac:dyDescent="0.4">
      <c r="A3749">
        <v>3747</v>
      </c>
      <c r="B3749" t="s">
        <v>12081</v>
      </c>
      <c r="C3749" s="1">
        <v>44713</v>
      </c>
      <c r="D3749" t="s">
        <v>6499</v>
      </c>
      <c r="E3749" t="s">
        <v>6500</v>
      </c>
      <c r="F3749">
        <v>10</v>
      </c>
      <c r="G3749">
        <v>10</v>
      </c>
      <c r="H3749">
        <v>30</v>
      </c>
      <c r="I3749">
        <v>20</v>
      </c>
      <c r="J3749">
        <v>10</v>
      </c>
      <c r="K3749">
        <v>20</v>
      </c>
      <c r="L3749">
        <v>20</v>
      </c>
      <c r="M3749">
        <v>23</v>
      </c>
      <c r="N3749">
        <v>2</v>
      </c>
      <c r="O3749">
        <v>2</v>
      </c>
      <c r="P3749">
        <v>24.64854601</v>
      </c>
      <c r="Q3749">
        <v>2082</v>
      </c>
      <c r="R3749">
        <v>46200</v>
      </c>
      <c r="S3749">
        <v>162591</v>
      </c>
      <c r="T3749">
        <v>3.5192857142857101</v>
      </c>
      <c r="U3749">
        <v>2</v>
      </c>
    </row>
    <row r="3750" spans="1:21" x14ac:dyDescent="0.4">
      <c r="A3750">
        <v>3748</v>
      </c>
      <c r="B3750" t="s">
        <v>12081</v>
      </c>
      <c r="C3750" s="1">
        <v>44652</v>
      </c>
      <c r="D3750" t="s">
        <v>6501</v>
      </c>
      <c r="E3750" t="s">
        <v>6502</v>
      </c>
      <c r="F3750">
        <v>20</v>
      </c>
      <c r="G3750">
        <v>20</v>
      </c>
      <c r="H3750">
        <v>30</v>
      </c>
      <c r="I3750">
        <v>20</v>
      </c>
      <c r="J3750">
        <v>30</v>
      </c>
      <c r="K3750">
        <v>17</v>
      </c>
      <c r="L3750">
        <v>18</v>
      </c>
      <c r="M3750">
        <v>18</v>
      </c>
      <c r="N3750">
        <v>1</v>
      </c>
      <c r="O3750">
        <v>1</v>
      </c>
      <c r="P3750">
        <v>22.370334199999999</v>
      </c>
      <c r="Q3750">
        <v>1434</v>
      </c>
      <c r="R3750">
        <v>46200</v>
      </c>
      <c r="S3750">
        <v>272334</v>
      </c>
      <c r="T3750">
        <v>5.8946753246753198</v>
      </c>
      <c r="U3750">
        <v>3</v>
      </c>
    </row>
    <row r="3751" spans="1:21" x14ac:dyDescent="0.4">
      <c r="A3751">
        <v>3749</v>
      </c>
      <c r="B3751" t="s">
        <v>12081</v>
      </c>
      <c r="C3751" s="1">
        <v>44470</v>
      </c>
      <c r="D3751" t="s">
        <v>6503</v>
      </c>
      <c r="E3751" t="s">
        <v>6504</v>
      </c>
      <c r="F3751">
        <v>10</v>
      </c>
      <c r="G3751">
        <v>10</v>
      </c>
      <c r="H3751">
        <v>10</v>
      </c>
      <c r="I3751">
        <v>20</v>
      </c>
      <c r="J3751">
        <v>10</v>
      </c>
      <c r="K3751">
        <v>62</v>
      </c>
      <c r="L3751">
        <v>50</v>
      </c>
      <c r="M3751">
        <v>49</v>
      </c>
      <c r="N3751">
        <v>1</v>
      </c>
      <c r="O3751">
        <v>1</v>
      </c>
      <c r="P3751">
        <v>13.85839844</v>
      </c>
      <c r="Q3751">
        <v>1159</v>
      </c>
      <c r="R3751">
        <v>41300</v>
      </c>
      <c r="S3751">
        <v>577784</v>
      </c>
      <c r="T3751">
        <v>13.9899273607748</v>
      </c>
      <c r="U3751">
        <v>3</v>
      </c>
    </row>
    <row r="3752" spans="1:21" x14ac:dyDescent="0.4">
      <c r="A3752">
        <v>3750</v>
      </c>
      <c r="B3752" t="s">
        <v>12081</v>
      </c>
      <c r="C3752" s="1">
        <v>44287</v>
      </c>
      <c r="D3752" t="s">
        <v>6505</v>
      </c>
      <c r="E3752" t="s">
        <v>6506</v>
      </c>
      <c r="F3752">
        <v>20</v>
      </c>
      <c r="G3752">
        <v>20</v>
      </c>
      <c r="H3752">
        <v>20</v>
      </c>
      <c r="I3752">
        <v>20</v>
      </c>
      <c r="J3752">
        <v>20</v>
      </c>
      <c r="K3752">
        <v>244</v>
      </c>
      <c r="L3752">
        <v>238</v>
      </c>
      <c r="M3752">
        <v>240</v>
      </c>
      <c r="N3752">
        <v>0</v>
      </c>
      <c r="O3752">
        <v>1</v>
      </c>
      <c r="P3752">
        <v>13.18467882</v>
      </c>
      <c r="Q3752">
        <v>946</v>
      </c>
      <c r="R3752">
        <v>19400</v>
      </c>
      <c r="S3752">
        <v>153551</v>
      </c>
      <c r="T3752">
        <v>7.915</v>
      </c>
      <c r="U3752">
        <v>3</v>
      </c>
    </row>
    <row r="3753" spans="1:21" x14ac:dyDescent="0.4">
      <c r="A3753">
        <v>3751</v>
      </c>
      <c r="B3753" t="s">
        <v>12081</v>
      </c>
      <c r="C3753" s="1">
        <v>44256</v>
      </c>
      <c r="D3753" t="s">
        <v>6507</v>
      </c>
      <c r="E3753" t="s">
        <v>6508</v>
      </c>
      <c r="F3753">
        <v>10</v>
      </c>
      <c r="G3753">
        <v>10</v>
      </c>
      <c r="H3753">
        <v>30</v>
      </c>
      <c r="I3753">
        <v>20</v>
      </c>
      <c r="J3753">
        <v>10</v>
      </c>
      <c r="K3753">
        <v>14</v>
      </c>
      <c r="L3753">
        <v>18</v>
      </c>
      <c r="M3753">
        <v>11</v>
      </c>
      <c r="N3753">
        <v>0</v>
      </c>
      <c r="O3753">
        <v>1</v>
      </c>
      <c r="P3753">
        <v>15.9375</v>
      </c>
      <c r="Q3753">
        <v>739</v>
      </c>
      <c r="R3753">
        <v>17300</v>
      </c>
      <c r="S3753">
        <v>16288</v>
      </c>
      <c r="T3753">
        <v>0.94150289017341005</v>
      </c>
      <c r="U3753">
        <v>1</v>
      </c>
    </row>
    <row r="3754" spans="1:21" x14ac:dyDescent="0.4">
      <c r="A3754">
        <v>3752</v>
      </c>
      <c r="B3754" t="s">
        <v>12082</v>
      </c>
      <c r="C3754" s="1">
        <v>45108</v>
      </c>
      <c r="D3754" t="s">
        <v>6509</v>
      </c>
      <c r="E3754" t="s">
        <v>6510</v>
      </c>
      <c r="F3754">
        <v>10</v>
      </c>
      <c r="G3754">
        <v>10</v>
      </c>
      <c r="H3754">
        <v>20</v>
      </c>
      <c r="I3754">
        <v>20</v>
      </c>
      <c r="J3754">
        <v>20</v>
      </c>
      <c r="K3754">
        <v>136</v>
      </c>
      <c r="L3754">
        <v>111</v>
      </c>
      <c r="M3754">
        <v>77</v>
      </c>
      <c r="N3754">
        <v>1</v>
      </c>
      <c r="O3754">
        <v>0</v>
      </c>
      <c r="P3754">
        <v>4.6942274309999998</v>
      </c>
      <c r="Q3754">
        <v>1207</v>
      </c>
      <c r="R3754">
        <v>266000</v>
      </c>
      <c r="S3754">
        <v>1124680</v>
      </c>
      <c r="T3754">
        <v>4.2281203007518799</v>
      </c>
      <c r="U3754">
        <v>3</v>
      </c>
    </row>
    <row r="3755" spans="1:21" x14ac:dyDescent="0.4">
      <c r="A3755">
        <v>3753</v>
      </c>
      <c r="B3755" t="s">
        <v>12082</v>
      </c>
      <c r="C3755" s="1">
        <v>45108</v>
      </c>
      <c r="D3755" t="s">
        <v>6511</v>
      </c>
      <c r="E3755" t="s">
        <v>6512</v>
      </c>
      <c r="F3755">
        <v>10</v>
      </c>
      <c r="G3755">
        <v>20</v>
      </c>
      <c r="H3755">
        <v>50</v>
      </c>
      <c r="I3755">
        <v>20</v>
      </c>
      <c r="J3755">
        <v>10</v>
      </c>
      <c r="K3755">
        <v>15</v>
      </c>
      <c r="L3755">
        <v>20</v>
      </c>
      <c r="M3755">
        <v>25</v>
      </c>
      <c r="N3755">
        <v>2</v>
      </c>
      <c r="O3755">
        <v>2</v>
      </c>
      <c r="P3755">
        <v>5.6612413190000002</v>
      </c>
      <c r="Q3755">
        <v>779</v>
      </c>
      <c r="R3755">
        <v>266000</v>
      </c>
      <c r="S3755">
        <v>452961</v>
      </c>
      <c r="T3755">
        <v>1.70286090225563</v>
      </c>
      <c r="U3755">
        <v>2</v>
      </c>
    </row>
    <row r="3756" spans="1:21" x14ac:dyDescent="0.4">
      <c r="A3756">
        <v>3754</v>
      </c>
      <c r="B3756" t="s">
        <v>12082</v>
      </c>
      <c r="C3756" s="1">
        <v>45078</v>
      </c>
      <c r="D3756" t="s">
        <v>6513</v>
      </c>
      <c r="E3756" t="s">
        <v>6514</v>
      </c>
      <c r="F3756">
        <v>10</v>
      </c>
      <c r="G3756">
        <v>10</v>
      </c>
      <c r="H3756">
        <v>50</v>
      </c>
      <c r="I3756">
        <v>20</v>
      </c>
      <c r="J3756">
        <v>10</v>
      </c>
      <c r="K3756">
        <v>59</v>
      </c>
      <c r="L3756">
        <v>51</v>
      </c>
      <c r="M3756">
        <v>29</v>
      </c>
      <c r="N3756">
        <v>2</v>
      </c>
      <c r="O3756">
        <v>1</v>
      </c>
      <c r="P3756">
        <v>9.6653645830000006</v>
      </c>
      <c r="Q3756">
        <v>803</v>
      </c>
      <c r="R3756">
        <v>258000</v>
      </c>
      <c r="S3756">
        <v>312023</v>
      </c>
      <c r="T3756">
        <v>1.20939147286821</v>
      </c>
      <c r="U3756">
        <v>2</v>
      </c>
    </row>
    <row r="3757" spans="1:21" x14ac:dyDescent="0.4">
      <c r="A3757">
        <v>3755</v>
      </c>
      <c r="B3757" t="s">
        <v>12082</v>
      </c>
      <c r="C3757" s="1">
        <v>45078</v>
      </c>
      <c r="D3757" t="s">
        <v>6515</v>
      </c>
      <c r="E3757" t="s">
        <v>6516</v>
      </c>
      <c r="F3757">
        <v>10</v>
      </c>
      <c r="G3757">
        <v>20</v>
      </c>
      <c r="H3757">
        <v>40</v>
      </c>
      <c r="I3757">
        <v>20</v>
      </c>
      <c r="J3757">
        <v>20</v>
      </c>
      <c r="K3757">
        <v>217</v>
      </c>
      <c r="L3757">
        <v>231</v>
      </c>
      <c r="M3757">
        <v>217</v>
      </c>
      <c r="N3757">
        <v>2</v>
      </c>
      <c r="O3757">
        <v>1</v>
      </c>
      <c r="P3757">
        <v>16.188151040000001</v>
      </c>
      <c r="Q3757">
        <v>1143</v>
      </c>
      <c r="R3757">
        <v>258000</v>
      </c>
      <c r="S3757">
        <v>1249828</v>
      </c>
      <c r="T3757">
        <v>4.8442945736434098</v>
      </c>
      <c r="U3757">
        <v>3</v>
      </c>
    </row>
    <row r="3758" spans="1:21" x14ac:dyDescent="0.4">
      <c r="A3758">
        <v>3756</v>
      </c>
      <c r="B3758" t="s">
        <v>12082</v>
      </c>
      <c r="C3758" s="1">
        <v>45078</v>
      </c>
      <c r="D3758" t="s">
        <v>6517</v>
      </c>
      <c r="E3758" t="s">
        <v>6518</v>
      </c>
      <c r="F3758">
        <v>20</v>
      </c>
      <c r="G3758">
        <v>10</v>
      </c>
      <c r="H3758">
        <v>20</v>
      </c>
      <c r="I3758">
        <v>20</v>
      </c>
      <c r="J3758">
        <v>10</v>
      </c>
      <c r="K3758">
        <v>20</v>
      </c>
      <c r="L3758">
        <v>18</v>
      </c>
      <c r="M3758">
        <v>24</v>
      </c>
      <c r="N3758">
        <v>0</v>
      </c>
      <c r="O3758">
        <v>2</v>
      </c>
      <c r="P3758">
        <v>12.534722220000001</v>
      </c>
      <c r="Q3758">
        <v>1050</v>
      </c>
      <c r="R3758">
        <v>258000</v>
      </c>
      <c r="S3758">
        <v>628833</v>
      </c>
      <c r="T3758">
        <v>2.4373372093023198</v>
      </c>
      <c r="U3758">
        <v>2</v>
      </c>
    </row>
    <row r="3759" spans="1:21" x14ac:dyDescent="0.4">
      <c r="A3759">
        <v>3757</v>
      </c>
      <c r="B3759" t="s">
        <v>12082</v>
      </c>
      <c r="C3759" s="1">
        <v>45078</v>
      </c>
      <c r="D3759" t="s">
        <v>6519</v>
      </c>
      <c r="E3759" t="s">
        <v>6520</v>
      </c>
      <c r="F3759">
        <v>10</v>
      </c>
      <c r="G3759">
        <v>10</v>
      </c>
      <c r="H3759">
        <v>50</v>
      </c>
      <c r="I3759">
        <v>20</v>
      </c>
      <c r="J3759">
        <v>10</v>
      </c>
      <c r="K3759">
        <v>18</v>
      </c>
      <c r="L3759">
        <v>22</v>
      </c>
      <c r="M3759">
        <v>23</v>
      </c>
      <c r="N3759">
        <v>2</v>
      </c>
      <c r="O3759">
        <v>1</v>
      </c>
      <c r="P3759">
        <v>13.336371529999999</v>
      </c>
      <c r="Q3759">
        <v>1058</v>
      </c>
      <c r="R3759">
        <v>258000</v>
      </c>
      <c r="S3759">
        <v>255174</v>
      </c>
      <c r="T3759">
        <v>0.98904651162790702</v>
      </c>
      <c r="U3759">
        <v>1</v>
      </c>
    </row>
    <row r="3760" spans="1:21" x14ac:dyDescent="0.4">
      <c r="A3760">
        <v>3758</v>
      </c>
      <c r="B3760" t="s">
        <v>12082</v>
      </c>
      <c r="C3760" s="1">
        <v>45047</v>
      </c>
      <c r="D3760" t="s">
        <v>6521</v>
      </c>
      <c r="E3760" t="s">
        <v>6522</v>
      </c>
      <c r="F3760">
        <v>20</v>
      </c>
      <c r="G3760">
        <v>20</v>
      </c>
      <c r="H3760">
        <v>30</v>
      </c>
      <c r="I3760">
        <v>10</v>
      </c>
      <c r="J3760">
        <v>30</v>
      </c>
      <c r="K3760">
        <v>172</v>
      </c>
      <c r="L3760">
        <v>158</v>
      </c>
      <c r="M3760">
        <v>127</v>
      </c>
      <c r="N3760">
        <v>2</v>
      </c>
      <c r="O3760">
        <v>2</v>
      </c>
      <c r="P3760">
        <v>5.6573350690000002</v>
      </c>
      <c r="Q3760">
        <v>1245</v>
      </c>
      <c r="R3760">
        <v>254000</v>
      </c>
      <c r="S3760">
        <v>104240</v>
      </c>
      <c r="T3760">
        <v>0.41039370078740101</v>
      </c>
      <c r="U3760">
        <v>1</v>
      </c>
    </row>
    <row r="3761" spans="1:21" x14ac:dyDescent="0.4">
      <c r="A3761">
        <v>3759</v>
      </c>
      <c r="B3761" t="s">
        <v>12082</v>
      </c>
      <c r="C3761" s="1">
        <v>45047</v>
      </c>
      <c r="D3761" t="s">
        <v>6523</v>
      </c>
      <c r="E3761" t="s">
        <v>6524</v>
      </c>
      <c r="F3761">
        <v>10</v>
      </c>
      <c r="G3761">
        <v>10</v>
      </c>
      <c r="H3761">
        <v>20</v>
      </c>
      <c r="I3761">
        <v>10</v>
      </c>
      <c r="J3761">
        <v>10</v>
      </c>
      <c r="K3761">
        <v>249</v>
      </c>
      <c r="L3761">
        <v>249</v>
      </c>
      <c r="M3761">
        <v>249</v>
      </c>
      <c r="N3761">
        <v>1</v>
      </c>
      <c r="O3761">
        <v>1</v>
      </c>
      <c r="P3761">
        <v>13.99034288</v>
      </c>
      <c r="Q3761">
        <v>1015</v>
      </c>
      <c r="R3761">
        <v>254000</v>
      </c>
      <c r="S3761">
        <v>32348</v>
      </c>
      <c r="T3761">
        <v>0.12735433070866101</v>
      </c>
      <c r="U3761">
        <v>0</v>
      </c>
    </row>
    <row r="3762" spans="1:21" x14ac:dyDescent="0.4">
      <c r="A3762">
        <v>3760</v>
      </c>
      <c r="B3762" t="s">
        <v>12082</v>
      </c>
      <c r="C3762" s="1">
        <v>45017</v>
      </c>
      <c r="D3762" t="s">
        <v>6525</v>
      </c>
      <c r="E3762" t="s">
        <v>6526</v>
      </c>
      <c r="F3762">
        <v>10</v>
      </c>
      <c r="G3762">
        <v>10</v>
      </c>
      <c r="H3762">
        <v>20</v>
      </c>
      <c r="I3762">
        <v>10</v>
      </c>
      <c r="J3762">
        <v>10</v>
      </c>
      <c r="K3762">
        <v>251</v>
      </c>
      <c r="L3762">
        <v>235</v>
      </c>
      <c r="M3762">
        <v>168</v>
      </c>
      <c r="N3762">
        <v>2</v>
      </c>
      <c r="O3762">
        <v>1</v>
      </c>
      <c r="P3762">
        <v>11.53537326</v>
      </c>
      <c r="Q3762">
        <v>827</v>
      </c>
      <c r="R3762">
        <v>249000</v>
      </c>
      <c r="S3762">
        <v>105393</v>
      </c>
      <c r="T3762">
        <v>0.423265060240963</v>
      </c>
      <c r="U3762">
        <v>1</v>
      </c>
    </row>
    <row r="3763" spans="1:21" x14ac:dyDescent="0.4">
      <c r="A3763">
        <v>3761</v>
      </c>
      <c r="B3763" t="s">
        <v>12082</v>
      </c>
      <c r="C3763" s="1">
        <v>45047</v>
      </c>
      <c r="D3763" t="s">
        <v>6527</v>
      </c>
      <c r="E3763" t="s">
        <v>6528</v>
      </c>
      <c r="F3763">
        <v>20</v>
      </c>
      <c r="G3763">
        <v>20</v>
      </c>
      <c r="H3763">
        <v>30</v>
      </c>
      <c r="I3763">
        <v>20</v>
      </c>
      <c r="J3763">
        <v>30</v>
      </c>
      <c r="K3763">
        <v>28</v>
      </c>
      <c r="L3763">
        <v>22</v>
      </c>
      <c r="M3763">
        <v>17</v>
      </c>
      <c r="N3763">
        <v>2</v>
      </c>
      <c r="O3763">
        <v>2</v>
      </c>
      <c r="P3763">
        <v>11.164496529999999</v>
      </c>
      <c r="Q3763">
        <v>795</v>
      </c>
      <c r="R3763">
        <v>254000</v>
      </c>
      <c r="S3763">
        <v>664254</v>
      </c>
      <c r="T3763">
        <v>2.6151732283464502</v>
      </c>
      <c r="U3763">
        <v>2</v>
      </c>
    </row>
    <row r="3764" spans="1:21" x14ac:dyDescent="0.4">
      <c r="A3764">
        <v>3762</v>
      </c>
      <c r="B3764" t="s">
        <v>12082</v>
      </c>
      <c r="C3764" s="1">
        <v>45017</v>
      </c>
      <c r="D3764" t="s">
        <v>6529</v>
      </c>
      <c r="E3764" t="s">
        <v>6530</v>
      </c>
      <c r="F3764">
        <v>10</v>
      </c>
      <c r="G3764">
        <v>10</v>
      </c>
      <c r="H3764">
        <v>50</v>
      </c>
      <c r="I3764">
        <v>20</v>
      </c>
      <c r="J3764">
        <v>10</v>
      </c>
      <c r="K3764">
        <v>23</v>
      </c>
      <c r="L3764">
        <v>21</v>
      </c>
      <c r="M3764">
        <v>25</v>
      </c>
      <c r="N3764">
        <v>1</v>
      </c>
      <c r="O3764">
        <v>1</v>
      </c>
      <c r="P3764">
        <v>18.473415800000001</v>
      </c>
      <c r="Q3764">
        <v>638</v>
      </c>
      <c r="R3764">
        <v>249000</v>
      </c>
      <c r="S3764">
        <v>196119</v>
      </c>
      <c r="T3764">
        <v>0.78762650602409601</v>
      </c>
      <c r="U3764">
        <v>1</v>
      </c>
    </row>
    <row r="3765" spans="1:21" x14ac:dyDescent="0.4">
      <c r="A3765">
        <v>3763</v>
      </c>
      <c r="B3765" t="s">
        <v>12082</v>
      </c>
      <c r="C3765" s="1">
        <v>45017</v>
      </c>
      <c r="D3765" t="s">
        <v>6531</v>
      </c>
      <c r="E3765" t="s">
        <v>6532</v>
      </c>
      <c r="F3765">
        <v>10</v>
      </c>
      <c r="G3765">
        <v>20</v>
      </c>
      <c r="H3765">
        <v>50</v>
      </c>
      <c r="I3765">
        <v>20</v>
      </c>
      <c r="J3765">
        <v>10</v>
      </c>
      <c r="K3765">
        <v>137</v>
      </c>
      <c r="L3765">
        <v>156</v>
      </c>
      <c r="M3765">
        <v>172</v>
      </c>
      <c r="N3765">
        <v>1</v>
      </c>
      <c r="O3765">
        <v>0</v>
      </c>
      <c r="P3765">
        <v>7.9372829859999996</v>
      </c>
      <c r="Q3765">
        <v>1024</v>
      </c>
      <c r="R3765">
        <v>249000</v>
      </c>
      <c r="S3765">
        <v>51983</v>
      </c>
      <c r="T3765">
        <v>0.20876706827309199</v>
      </c>
      <c r="U3765">
        <v>0</v>
      </c>
    </row>
    <row r="3766" spans="1:21" x14ac:dyDescent="0.4">
      <c r="A3766">
        <v>3764</v>
      </c>
      <c r="B3766" t="s">
        <v>12082</v>
      </c>
      <c r="C3766" s="1">
        <v>45017</v>
      </c>
      <c r="D3766" t="s">
        <v>6533</v>
      </c>
      <c r="E3766" t="s">
        <v>6534</v>
      </c>
      <c r="F3766">
        <v>10</v>
      </c>
      <c r="G3766">
        <v>10</v>
      </c>
      <c r="H3766">
        <v>50</v>
      </c>
      <c r="I3766">
        <v>20</v>
      </c>
      <c r="J3766">
        <v>10</v>
      </c>
      <c r="K3766">
        <v>82</v>
      </c>
      <c r="L3766">
        <v>87</v>
      </c>
      <c r="M3766">
        <v>87</v>
      </c>
      <c r="N3766">
        <v>1</v>
      </c>
      <c r="O3766">
        <v>0</v>
      </c>
      <c r="P3766">
        <v>13.51193576</v>
      </c>
      <c r="Q3766">
        <v>1175</v>
      </c>
      <c r="R3766">
        <v>249000</v>
      </c>
      <c r="S3766">
        <v>401648</v>
      </c>
      <c r="T3766">
        <v>1.61304417670682</v>
      </c>
      <c r="U3766">
        <v>2</v>
      </c>
    </row>
    <row r="3767" spans="1:21" x14ac:dyDescent="0.4">
      <c r="A3767">
        <v>3765</v>
      </c>
      <c r="B3767" t="s">
        <v>12082</v>
      </c>
      <c r="C3767" s="1">
        <v>44986</v>
      </c>
      <c r="D3767" t="s">
        <v>6535</v>
      </c>
      <c r="E3767" t="s">
        <v>6536</v>
      </c>
      <c r="F3767">
        <v>10</v>
      </c>
      <c r="G3767">
        <v>10</v>
      </c>
      <c r="H3767">
        <v>40</v>
      </c>
      <c r="I3767">
        <v>20</v>
      </c>
      <c r="J3767">
        <v>10</v>
      </c>
      <c r="K3767">
        <v>29</v>
      </c>
      <c r="L3767">
        <v>23</v>
      </c>
      <c r="M3767">
        <v>18</v>
      </c>
      <c r="N3767">
        <v>2</v>
      </c>
      <c r="O3767">
        <v>0</v>
      </c>
      <c r="P3767">
        <v>11.73263889</v>
      </c>
      <c r="Q3767">
        <v>983</v>
      </c>
      <c r="R3767">
        <v>247000</v>
      </c>
      <c r="S3767">
        <v>1945846</v>
      </c>
      <c r="T3767">
        <v>7.87791902834008</v>
      </c>
      <c r="U3767">
        <v>3</v>
      </c>
    </row>
    <row r="3768" spans="1:21" x14ac:dyDescent="0.4">
      <c r="A3768">
        <v>3766</v>
      </c>
      <c r="B3768" t="s">
        <v>12082</v>
      </c>
      <c r="C3768" s="1">
        <v>44986</v>
      </c>
      <c r="D3768" t="s">
        <v>6537</v>
      </c>
      <c r="E3768" t="s">
        <v>6538</v>
      </c>
      <c r="F3768">
        <v>10</v>
      </c>
      <c r="G3768">
        <v>10</v>
      </c>
      <c r="H3768">
        <v>50</v>
      </c>
      <c r="I3768">
        <v>10</v>
      </c>
      <c r="J3768">
        <v>10</v>
      </c>
      <c r="K3768">
        <v>90</v>
      </c>
      <c r="L3768">
        <v>126</v>
      </c>
      <c r="M3768">
        <v>151</v>
      </c>
      <c r="N3768">
        <v>1</v>
      </c>
      <c r="O3768">
        <v>0</v>
      </c>
      <c r="P3768">
        <v>7.6881510420000003</v>
      </c>
      <c r="Q3768">
        <v>1274</v>
      </c>
      <c r="R3768">
        <v>247000</v>
      </c>
      <c r="S3768">
        <v>283114</v>
      </c>
      <c r="T3768">
        <v>1.14621052631578</v>
      </c>
      <c r="U3768">
        <v>1</v>
      </c>
    </row>
    <row r="3769" spans="1:21" x14ac:dyDescent="0.4">
      <c r="A3769">
        <v>3767</v>
      </c>
      <c r="B3769" t="s">
        <v>12082</v>
      </c>
      <c r="C3769" s="1">
        <v>44986</v>
      </c>
      <c r="D3769" t="s">
        <v>6539</v>
      </c>
      <c r="E3769" t="s">
        <v>6540</v>
      </c>
      <c r="F3769">
        <v>10</v>
      </c>
      <c r="G3769">
        <v>10</v>
      </c>
      <c r="H3769">
        <v>20</v>
      </c>
      <c r="I3769">
        <v>10</v>
      </c>
      <c r="J3769">
        <v>10</v>
      </c>
      <c r="K3769">
        <v>25</v>
      </c>
      <c r="L3769">
        <v>24</v>
      </c>
      <c r="M3769">
        <v>21</v>
      </c>
      <c r="N3769">
        <v>2</v>
      </c>
      <c r="O3769">
        <v>1</v>
      </c>
      <c r="P3769">
        <v>13.538519969999999</v>
      </c>
      <c r="Q3769">
        <v>443</v>
      </c>
      <c r="R3769">
        <v>247000</v>
      </c>
      <c r="S3769">
        <v>19742</v>
      </c>
      <c r="T3769">
        <v>7.9927125506072796E-2</v>
      </c>
      <c r="U3769">
        <v>0</v>
      </c>
    </row>
    <row r="3770" spans="1:21" x14ac:dyDescent="0.4">
      <c r="A3770">
        <v>3768</v>
      </c>
      <c r="B3770" t="s">
        <v>12082</v>
      </c>
      <c r="C3770" s="1">
        <v>44986</v>
      </c>
      <c r="D3770" t="s">
        <v>6541</v>
      </c>
      <c r="E3770" t="s">
        <v>6542</v>
      </c>
      <c r="F3770">
        <v>10</v>
      </c>
      <c r="G3770">
        <v>10</v>
      </c>
      <c r="H3770">
        <v>10</v>
      </c>
      <c r="I3770">
        <v>10</v>
      </c>
      <c r="J3770">
        <v>10</v>
      </c>
      <c r="K3770">
        <v>81</v>
      </c>
      <c r="L3770">
        <v>86</v>
      </c>
      <c r="M3770">
        <v>86</v>
      </c>
      <c r="N3770">
        <v>1</v>
      </c>
      <c r="O3770">
        <v>1</v>
      </c>
      <c r="P3770">
        <v>21.404730900000001</v>
      </c>
      <c r="Q3770">
        <v>1035</v>
      </c>
      <c r="R3770">
        <v>247000</v>
      </c>
      <c r="S3770">
        <v>386391</v>
      </c>
      <c r="T3770">
        <v>1.5643360323886599</v>
      </c>
      <c r="U3770">
        <v>2</v>
      </c>
    </row>
    <row r="3771" spans="1:21" x14ac:dyDescent="0.4">
      <c r="A3771">
        <v>3769</v>
      </c>
      <c r="B3771" t="s">
        <v>12082</v>
      </c>
      <c r="C3771" s="1">
        <v>44986</v>
      </c>
      <c r="D3771" t="s">
        <v>6543</v>
      </c>
      <c r="E3771" t="s">
        <v>6544</v>
      </c>
      <c r="F3771">
        <v>10</v>
      </c>
      <c r="G3771">
        <v>10</v>
      </c>
      <c r="H3771">
        <v>30</v>
      </c>
      <c r="I3771">
        <v>10</v>
      </c>
      <c r="J3771">
        <v>10</v>
      </c>
      <c r="K3771">
        <v>18</v>
      </c>
      <c r="L3771">
        <v>18</v>
      </c>
      <c r="M3771">
        <v>17</v>
      </c>
      <c r="N3771">
        <v>0</v>
      </c>
      <c r="O3771">
        <v>1</v>
      </c>
      <c r="P3771">
        <v>13.779622399999999</v>
      </c>
      <c r="Q3771">
        <v>752</v>
      </c>
      <c r="R3771">
        <v>247000</v>
      </c>
      <c r="S3771">
        <v>81119</v>
      </c>
      <c r="T3771">
        <v>0.32841700404858298</v>
      </c>
      <c r="U3771">
        <v>0</v>
      </c>
    </row>
    <row r="3772" spans="1:21" x14ac:dyDescent="0.4">
      <c r="A3772">
        <v>3770</v>
      </c>
      <c r="B3772" t="s">
        <v>12082</v>
      </c>
      <c r="C3772" s="1">
        <v>44958</v>
      </c>
      <c r="D3772" t="s">
        <v>6545</v>
      </c>
      <c r="E3772" t="s">
        <v>6546</v>
      </c>
      <c r="F3772">
        <v>10</v>
      </c>
      <c r="G3772">
        <v>20</v>
      </c>
      <c r="H3772">
        <v>20</v>
      </c>
      <c r="I3772">
        <v>20</v>
      </c>
      <c r="J3772">
        <v>10</v>
      </c>
      <c r="K3772">
        <v>15</v>
      </c>
      <c r="L3772">
        <v>15</v>
      </c>
      <c r="M3772">
        <v>21</v>
      </c>
      <c r="N3772">
        <v>1</v>
      </c>
      <c r="O3772">
        <v>0</v>
      </c>
      <c r="P3772">
        <v>9.1136067710000006</v>
      </c>
      <c r="Q3772">
        <v>964</v>
      </c>
      <c r="R3772">
        <v>243000</v>
      </c>
      <c r="S3772">
        <v>547885</v>
      </c>
      <c r="T3772">
        <v>2.2546707818930001</v>
      </c>
      <c r="U3772">
        <v>2</v>
      </c>
    </row>
    <row r="3773" spans="1:21" x14ac:dyDescent="0.4">
      <c r="A3773">
        <v>3771</v>
      </c>
      <c r="B3773" t="s">
        <v>12082</v>
      </c>
      <c r="C3773" s="1">
        <v>44958</v>
      </c>
      <c r="D3773" t="s">
        <v>6547</v>
      </c>
      <c r="E3773" t="s">
        <v>6548</v>
      </c>
      <c r="F3773">
        <v>10</v>
      </c>
      <c r="G3773">
        <v>10</v>
      </c>
      <c r="H3773">
        <v>30</v>
      </c>
      <c r="I3773">
        <v>20</v>
      </c>
      <c r="J3773">
        <v>20</v>
      </c>
      <c r="K3773">
        <v>29</v>
      </c>
      <c r="L3773">
        <v>23</v>
      </c>
      <c r="M3773">
        <v>24</v>
      </c>
      <c r="N3773">
        <v>2</v>
      </c>
      <c r="O3773">
        <v>1</v>
      </c>
      <c r="P3773">
        <v>14.93652344</v>
      </c>
      <c r="Q3773">
        <v>1767</v>
      </c>
      <c r="R3773">
        <v>243000</v>
      </c>
      <c r="S3773">
        <v>1434538</v>
      </c>
      <c r="T3773">
        <v>5.90344855967078</v>
      </c>
      <c r="U3773">
        <v>3</v>
      </c>
    </row>
    <row r="3774" spans="1:21" x14ac:dyDescent="0.4">
      <c r="A3774">
        <v>3772</v>
      </c>
      <c r="B3774" t="s">
        <v>12082</v>
      </c>
      <c r="C3774" s="1">
        <v>44958</v>
      </c>
      <c r="D3774" t="s">
        <v>6549</v>
      </c>
      <c r="E3774" t="s">
        <v>6550</v>
      </c>
      <c r="F3774">
        <v>10</v>
      </c>
      <c r="G3774">
        <v>20</v>
      </c>
      <c r="H3774">
        <v>40</v>
      </c>
      <c r="I3774">
        <v>20</v>
      </c>
      <c r="J3774">
        <v>20</v>
      </c>
      <c r="K3774">
        <v>20</v>
      </c>
      <c r="L3774">
        <v>18</v>
      </c>
      <c r="M3774">
        <v>15</v>
      </c>
      <c r="N3774">
        <v>1</v>
      </c>
      <c r="O3774">
        <v>0</v>
      </c>
      <c r="P3774">
        <v>6.8107638890000004</v>
      </c>
      <c r="Q3774">
        <v>861</v>
      </c>
      <c r="R3774">
        <v>243000</v>
      </c>
      <c r="S3774">
        <v>61507</v>
      </c>
      <c r="T3774">
        <v>0.25311522633744798</v>
      </c>
      <c r="U3774">
        <v>0</v>
      </c>
    </row>
    <row r="3775" spans="1:21" x14ac:dyDescent="0.4">
      <c r="A3775">
        <v>3773</v>
      </c>
      <c r="B3775" t="s">
        <v>12082</v>
      </c>
      <c r="C3775" s="1">
        <v>44927</v>
      </c>
      <c r="D3775" t="s">
        <v>6551</v>
      </c>
      <c r="E3775" t="s">
        <v>6552</v>
      </c>
      <c r="F3775">
        <v>10</v>
      </c>
      <c r="G3775">
        <v>10</v>
      </c>
      <c r="H3775">
        <v>50</v>
      </c>
      <c r="I3775">
        <v>30</v>
      </c>
      <c r="J3775">
        <v>20</v>
      </c>
      <c r="K3775">
        <v>63</v>
      </c>
      <c r="L3775">
        <v>54</v>
      </c>
      <c r="M3775">
        <v>35</v>
      </c>
      <c r="N3775">
        <v>1</v>
      </c>
      <c r="O3775">
        <v>0</v>
      </c>
      <c r="P3775">
        <v>5.6716579859999996</v>
      </c>
      <c r="Q3775">
        <v>1298</v>
      </c>
      <c r="R3775">
        <v>239000</v>
      </c>
      <c r="S3775">
        <v>70674</v>
      </c>
      <c r="T3775">
        <v>0.29570711297071101</v>
      </c>
      <c r="U3775">
        <v>0</v>
      </c>
    </row>
    <row r="3776" spans="1:21" x14ac:dyDescent="0.4">
      <c r="A3776">
        <v>3774</v>
      </c>
      <c r="B3776" t="s">
        <v>12082</v>
      </c>
      <c r="C3776" s="1">
        <v>44927</v>
      </c>
      <c r="D3776" t="s">
        <v>6553</v>
      </c>
      <c r="E3776" t="s">
        <v>6554</v>
      </c>
      <c r="F3776">
        <v>10</v>
      </c>
      <c r="G3776">
        <v>10</v>
      </c>
      <c r="H3776">
        <v>20</v>
      </c>
      <c r="I3776">
        <v>10</v>
      </c>
      <c r="J3776">
        <v>10</v>
      </c>
      <c r="K3776">
        <v>208</v>
      </c>
      <c r="L3776">
        <v>240</v>
      </c>
      <c r="M3776">
        <v>241</v>
      </c>
      <c r="N3776">
        <v>2</v>
      </c>
      <c r="O3776">
        <v>0</v>
      </c>
      <c r="P3776">
        <v>7.1115451390000004</v>
      </c>
      <c r="Q3776">
        <v>744</v>
      </c>
      <c r="R3776">
        <v>239000</v>
      </c>
      <c r="S3776">
        <v>71385</v>
      </c>
      <c r="T3776">
        <v>0.29868200836820002</v>
      </c>
      <c r="U3776">
        <v>0</v>
      </c>
    </row>
    <row r="3777" spans="1:21" x14ac:dyDescent="0.4">
      <c r="A3777">
        <v>3775</v>
      </c>
      <c r="B3777" t="s">
        <v>12082</v>
      </c>
      <c r="C3777" s="1">
        <v>44927</v>
      </c>
      <c r="D3777" t="s">
        <v>6555</v>
      </c>
      <c r="E3777" t="s">
        <v>6556</v>
      </c>
      <c r="F3777">
        <v>10</v>
      </c>
      <c r="G3777">
        <v>10</v>
      </c>
      <c r="H3777">
        <v>20</v>
      </c>
      <c r="I3777">
        <v>10</v>
      </c>
      <c r="J3777">
        <v>10</v>
      </c>
      <c r="K3777">
        <v>201</v>
      </c>
      <c r="L3777">
        <v>193</v>
      </c>
      <c r="M3777">
        <v>190</v>
      </c>
      <c r="N3777">
        <v>2</v>
      </c>
      <c r="O3777">
        <v>0</v>
      </c>
      <c r="P3777">
        <v>20.86697049</v>
      </c>
      <c r="Q3777">
        <v>703</v>
      </c>
      <c r="R3777">
        <v>239000</v>
      </c>
      <c r="S3777">
        <v>75481</v>
      </c>
      <c r="T3777">
        <v>0.31582008368200798</v>
      </c>
      <c r="U3777">
        <v>0</v>
      </c>
    </row>
    <row r="3778" spans="1:21" x14ac:dyDescent="0.4">
      <c r="A3778">
        <v>3776</v>
      </c>
      <c r="B3778" t="s">
        <v>12082</v>
      </c>
      <c r="C3778" s="1">
        <v>44927</v>
      </c>
      <c r="D3778" t="s">
        <v>6557</v>
      </c>
      <c r="E3778" t="s">
        <v>6558</v>
      </c>
      <c r="F3778">
        <v>10</v>
      </c>
      <c r="G3778">
        <v>10</v>
      </c>
      <c r="H3778">
        <v>10</v>
      </c>
      <c r="I3778">
        <v>10</v>
      </c>
      <c r="J3778">
        <v>10</v>
      </c>
      <c r="K3778">
        <v>116</v>
      </c>
      <c r="L3778">
        <v>112</v>
      </c>
      <c r="M3778">
        <v>115</v>
      </c>
      <c r="N3778">
        <v>0</v>
      </c>
      <c r="O3778">
        <v>0</v>
      </c>
      <c r="P3778">
        <v>7.3365885420000003</v>
      </c>
      <c r="Q3778">
        <v>1088</v>
      </c>
      <c r="R3778">
        <v>239000</v>
      </c>
      <c r="S3778">
        <v>293658</v>
      </c>
      <c r="T3778">
        <v>1.2286945606694499</v>
      </c>
      <c r="U3778">
        <v>2</v>
      </c>
    </row>
    <row r="3779" spans="1:21" x14ac:dyDescent="0.4">
      <c r="A3779">
        <v>3777</v>
      </c>
      <c r="B3779" t="s">
        <v>12082</v>
      </c>
      <c r="C3779" s="1">
        <v>44896</v>
      </c>
      <c r="D3779" t="s">
        <v>6559</v>
      </c>
      <c r="E3779" t="s">
        <v>6560</v>
      </c>
      <c r="F3779">
        <v>10</v>
      </c>
      <c r="G3779">
        <v>20</v>
      </c>
      <c r="H3779">
        <v>50</v>
      </c>
      <c r="I3779">
        <v>20</v>
      </c>
      <c r="J3779">
        <v>10</v>
      </c>
      <c r="K3779">
        <v>13</v>
      </c>
      <c r="L3779">
        <v>25</v>
      </c>
      <c r="M3779">
        <v>30</v>
      </c>
      <c r="N3779">
        <v>1</v>
      </c>
      <c r="O3779">
        <v>0</v>
      </c>
      <c r="P3779">
        <v>13.215386280000001</v>
      </c>
      <c r="Q3779">
        <v>725</v>
      </c>
      <c r="R3779">
        <v>233000</v>
      </c>
      <c r="S3779">
        <v>1005830</v>
      </c>
      <c r="T3779">
        <v>4.3168669527896997</v>
      </c>
      <c r="U3779">
        <v>3</v>
      </c>
    </row>
    <row r="3780" spans="1:21" x14ac:dyDescent="0.4">
      <c r="A3780">
        <v>3778</v>
      </c>
      <c r="B3780" t="s">
        <v>12082</v>
      </c>
      <c r="C3780" s="1">
        <v>44896</v>
      </c>
      <c r="D3780" t="s">
        <v>6561</v>
      </c>
      <c r="E3780" t="s">
        <v>6562</v>
      </c>
      <c r="F3780">
        <v>20</v>
      </c>
      <c r="G3780">
        <v>10</v>
      </c>
      <c r="H3780">
        <v>30</v>
      </c>
      <c r="I3780">
        <v>20</v>
      </c>
      <c r="J3780">
        <v>10</v>
      </c>
      <c r="K3780">
        <v>233</v>
      </c>
      <c r="L3780">
        <v>233</v>
      </c>
      <c r="M3780">
        <v>221</v>
      </c>
      <c r="N3780">
        <v>1</v>
      </c>
      <c r="O3780">
        <v>1</v>
      </c>
      <c r="P3780">
        <v>17.250542530000001</v>
      </c>
      <c r="Q3780">
        <v>905</v>
      </c>
      <c r="R3780">
        <v>233000</v>
      </c>
      <c r="S3780">
        <v>689400</v>
      </c>
      <c r="T3780">
        <v>2.9587982832618001</v>
      </c>
      <c r="U3780">
        <v>2</v>
      </c>
    </row>
    <row r="3781" spans="1:21" x14ac:dyDescent="0.4">
      <c r="A3781">
        <v>3779</v>
      </c>
      <c r="B3781" t="s">
        <v>12082</v>
      </c>
      <c r="C3781" s="1">
        <v>44896</v>
      </c>
      <c r="D3781" t="s">
        <v>6563</v>
      </c>
      <c r="E3781" t="s">
        <v>6564</v>
      </c>
      <c r="F3781">
        <v>10</v>
      </c>
      <c r="G3781">
        <v>10</v>
      </c>
      <c r="H3781">
        <v>40</v>
      </c>
      <c r="I3781">
        <v>10</v>
      </c>
      <c r="J3781">
        <v>10</v>
      </c>
      <c r="K3781">
        <v>163</v>
      </c>
      <c r="L3781">
        <v>110</v>
      </c>
      <c r="M3781">
        <v>59</v>
      </c>
      <c r="N3781">
        <v>1</v>
      </c>
      <c r="O3781">
        <v>0</v>
      </c>
      <c r="P3781">
        <v>5.32421875</v>
      </c>
      <c r="Q3781">
        <v>1315</v>
      </c>
      <c r="R3781">
        <v>233000</v>
      </c>
      <c r="S3781">
        <v>713705</v>
      </c>
      <c r="T3781">
        <v>3.0631115879828301</v>
      </c>
      <c r="U3781">
        <v>2</v>
      </c>
    </row>
    <row r="3782" spans="1:21" x14ac:dyDescent="0.4">
      <c r="A3782">
        <v>3780</v>
      </c>
      <c r="B3782" t="s">
        <v>12082</v>
      </c>
      <c r="C3782" s="1">
        <v>44896</v>
      </c>
      <c r="D3782" t="s">
        <v>6565</v>
      </c>
      <c r="E3782" t="s">
        <v>6566</v>
      </c>
      <c r="F3782">
        <v>10</v>
      </c>
      <c r="G3782">
        <v>10</v>
      </c>
      <c r="H3782">
        <v>20</v>
      </c>
      <c r="I3782">
        <v>10</v>
      </c>
      <c r="J3782">
        <v>10</v>
      </c>
      <c r="K3782">
        <v>28</v>
      </c>
      <c r="L3782">
        <v>54</v>
      </c>
      <c r="M3782">
        <v>74</v>
      </c>
      <c r="N3782">
        <v>0</v>
      </c>
      <c r="O3782">
        <v>2</v>
      </c>
      <c r="P3782">
        <v>11.491644969999999</v>
      </c>
      <c r="Q3782">
        <v>560</v>
      </c>
      <c r="R3782">
        <v>233000</v>
      </c>
      <c r="S3782">
        <v>31476</v>
      </c>
      <c r="T3782">
        <v>0.135090128755364</v>
      </c>
      <c r="U3782">
        <v>0</v>
      </c>
    </row>
    <row r="3783" spans="1:21" x14ac:dyDescent="0.4">
      <c r="A3783">
        <v>3781</v>
      </c>
      <c r="B3783" t="s">
        <v>12082</v>
      </c>
      <c r="C3783" s="1">
        <v>44896</v>
      </c>
      <c r="D3783" t="s">
        <v>6567</v>
      </c>
      <c r="E3783" t="s">
        <v>6568</v>
      </c>
      <c r="F3783">
        <v>10</v>
      </c>
      <c r="G3783">
        <v>10</v>
      </c>
      <c r="H3783">
        <v>40</v>
      </c>
      <c r="I3783">
        <v>20</v>
      </c>
      <c r="J3783">
        <v>20</v>
      </c>
      <c r="K3783">
        <v>22</v>
      </c>
      <c r="L3783">
        <v>26</v>
      </c>
      <c r="M3783">
        <v>30</v>
      </c>
      <c r="N3783">
        <v>1</v>
      </c>
      <c r="O3783">
        <v>1</v>
      </c>
      <c r="P3783">
        <v>12.2062717</v>
      </c>
      <c r="Q3783">
        <v>1371</v>
      </c>
      <c r="R3783">
        <v>233000</v>
      </c>
      <c r="S3783">
        <v>1434898</v>
      </c>
      <c r="T3783">
        <v>6.1583605150214504</v>
      </c>
      <c r="U3783">
        <v>3</v>
      </c>
    </row>
    <row r="3784" spans="1:21" x14ac:dyDescent="0.4">
      <c r="A3784">
        <v>3782</v>
      </c>
      <c r="B3784" t="s">
        <v>12082</v>
      </c>
      <c r="C3784" s="1">
        <v>44866</v>
      </c>
      <c r="D3784" t="s">
        <v>6569</v>
      </c>
      <c r="E3784" t="s">
        <v>6570</v>
      </c>
      <c r="F3784">
        <v>10</v>
      </c>
      <c r="G3784">
        <v>10</v>
      </c>
      <c r="H3784">
        <v>20</v>
      </c>
      <c r="I3784">
        <v>10</v>
      </c>
      <c r="J3784">
        <v>10</v>
      </c>
      <c r="K3784">
        <v>166</v>
      </c>
      <c r="L3784">
        <v>160</v>
      </c>
      <c r="M3784">
        <v>154</v>
      </c>
      <c r="N3784">
        <v>1</v>
      </c>
      <c r="O3784">
        <v>0</v>
      </c>
      <c r="P3784">
        <v>5.4597439239999996</v>
      </c>
      <c r="Q3784">
        <v>893</v>
      </c>
      <c r="R3784">
        <v>227000</v>
      </c>
      <c r="S3784">
        <v>34362</v>
      </c>
      <c r="T3784">
        <v>0.15137444933920699</v>
      </c>
      <c r="U3784">
        <v>0</v>
      </c>
    </row>
    <row r="3785" spans="1:21" x14ac:dyDescent="0.4">
      <c r="A3785">
        <v>3783</v>
      </c>
      <c r="B3785" t="s">
        <v>12082</v>
      </c>
      <c r="C3785" s="1">
        <v>44866</v>
      </c>
      <c r="D3785" t="s">
        <v>6571</v>
      </c>
      <c r="E3785" t="s">
        <v>6572</v>
      </c>
      <c r="F3785">
        <v>10</v>
      </c>
      <c r="G3785">
        <v>10</v>
      </c>
      <c r="H3785">
        <v>40</v>
      </c>
      <c r="I3785">
        <v>20</v>
      </c>
      <c r="J3785">
        <v>10</v>
      </c>
      <c r="K3785">
        <v>176</v>
      </c>
      <c r="L3785">
        <v>149</v>
      </c>
      <c r="M3785">
        <v>121</v>
      </c>
      <c r="N3785">
        <v>0</v>
      </c>
      <c r="O3785">
        <v>0</v>
      </c>
      <c r="P3785">
        <v>7.8031684029999999</v>
      </c>
      <c r="Q3785">
        <v>1341</v>
      </c>
      <c r="R3785">
        <v>227000</v>
      </c>
      <c r="S3785">
        <v>4492513</v>
      </c>
      <c r="T3785">
        <v>19.790806167400799</v>
      </c>
      <c r="U3785">
        <v>3</v>
      </c>
    </row>
    <row r="3786" spans="1:21" x14ac:dyDescent="0.4">
      <c r="A3786">
        <v>3784</v>
      </c>
      <c r="B3786" t="s">
        <v>12082</v>
      </c>
      <c r="C3786" s="1">
        <v>44866</v>
      </c>
      <c r="D3786" t="s">
        <v>6573</v>
      </c>
      <c r="E3786" t="s">
        <v>6574</v>
      </c>
      <c r="F3786">
        <v>30</v>
      </c>
      <c r="G3786">
        <v>10</v>
      </c>
      <c r="H3786">
        <v>20</v>
      </c>
      <c r="I3786">
        <v>20</v>
      </c>
      <c r="J3786">
        <v>40</v>
      </c>
      <c r="K3786">
        <v>102</v>
      </c>
      <c r="L3786">
        <v>84</v>
      </c>
      <c r="M3786">
        <v>57</v>
      </c>
      <c r="N3786">
        <v>0</v>
      </c>
      <c r="O3786">
        <v>0</v>
      </c>
      <c r="P3786">
        <v>7.30078125</v>
      </c>
      <c r="Q3786">
        <v>756</v>
      </c>
      <c r="R3786">
        <v>227000</v>
      </c>
      <c r="S3786">
        <v>60535</v>
      </c>
      <c r="T3786">
        <v>0.26667400881057202</v>
      </c>
      <c r="U3786">
        <v>0</v>
      </c>
    </row>
    <row r="3787" spans="1:21" x14ac:dyDescent="0.4">
      <c r="A3787">
        <v>3785</v>
      </c>
      <c r="B3787" t="s">
        <v>12082</v>
      </c>
      <c r="C3787" s="1">
        <v>44866</v>
      </c>
      <c r="D3787" t="s">
        <v>6575</v>
      </c>
      <c r="E3787" t="s">
        <v>6576</v>
      </c>
      <c r="F3787">
        <v>10</v>
      </c>
      <c r="G3787">
        <v>20</v>
      </c>
      <c r="H3787">
        <v>40</v>
      </c>
      <c r="I3787">
        <v>20</v>
      </c>
      <c r="J3787">
        <v>20</v>
      </c>
      <c r="K3787">
        <v>176</v>
      </c>
      <c r="L3787">
        <v>198</v>
      </c>
      <c r="M3787">
        <v>204</v>
      </c>
      <c r="N3787">
        <v>1</v>
      </c>
      <c r="O3787">
        <v>1</v>
      </c>
      <c r="P3787">
        <v>13.105034720000001</v>
      </c>
      <c r="Q3787">
        <v>850</v>
      </c>
      <c r="R3787">
        <v>227000</v>
      </c>
      <c r="S3787">
        <v>21797</v>
      </c>
      <c r="T3787">
        <v>9.6022026431718005E-2</v>
      </c>
      <c r="U3787">
        <v>0</v>
      </c>
    </row>
    <row r="3788" spans="1:21" x14ac:dyDescent="0.4">
      <c r="A3788">
        <v>3786</v>
      </c>
      <c r="B3788" t="s">
        <v>12082</v>
      </c>
      <c r="C3788" s="1">
        <v>44866</v>
      </c>
      <c r="D3788" t="s">
        <v>6577</v>
      </c>
      <c r="E3788" t="s">
        <v>6578</v>
      </c>
      <c r="F3788">
        <v>10</v>
      </c>
      <c r="G3788">
        <v>10</v>
      </c>
      <c r="H3788">
        <v>30</v>
      </c>
      <c r="I3788">
        <v>10</v>
      </c>
      <c r="J3788">
        <v>20</v>
      </c>
      <c r="K3788">
        <v>18</v>
      </c>
      <c r="L3788">
        <v>15</v>
      </c>
      <c r="M3788">
        <v>13</v>
      </c>
      <c r="N3788">
        <v>1</v>
      </c>
      <c r="O3788">
        <v>1</v>
      </c>
      <c r="P3788">
        <v>5.7291666670000003</v>
      </c>
      <c r="Q3788">
        <v>662</v>
      </c>
      <c r="R3788">
        <v>227000</v>
      </c>
      <c r="S3788">
        <v>44793</v>
      </c>
      <c r="T3788">
        <v>0.19732599118942701</v>
      </c>
      <c r="U3788">
        <v>0</v>
      </c>
    </row>
    <row r="3789" spans="1:21" x14ac:dyDescent="0.4">
      <c r="A3789">
        <v>3787</v>
      </c>
      <c r="B3789" t="s">
        <v>12082</v>
      </c>
      <c r="C3789" s="1">
        <v>44835</v>
      </c>
      <c r="D3789" t="s">
        <v>6579</v>
      </c>
      <c r="E3789" t="s">
        <v>6580</v>
      </c>
      <c r="F3789">
        <v>10</v>
      </c>
      <c r="G3789">
        <v>10</v>
      </c>
      <c r="H3789">
        <v>20</v>
      </c>
      <c r="I3789">
        <v>20</v>
      </c>
      <c r="J3789">
        <v>20</v>
      </c>
      <c r="K3789">
        <v>67</v>
      </c>
      <c r="L3789">
        <v>48</v>
      </c>
      <c r="M3789">
        <v>26</v>
      </c>
      <c r="N3789">
        <v>2</v>
      </c>
      <c r="O3789">
        <v>1</v>
      </c>
      <c r="P3789">
        <v>13.099066840000001</v>
      </c>
      <c r="Q3789">
        <v>739</v>
      </c>
      <c r="R3789">
        <v>219000</v>
      </c>
      <c r="S3789">
        <v>207323</v>
      </c>
      <c r="T3789">
        <v>0.94668036529680299</v>
      </c>
      <c r="U3789">
        <v>1</v>
      </c>
    </row>
    <row r="3790" spans="1:21" x14ac:dyDescent="0.4">
      <c r="A3790">
        <v>3788</v>
      </c>
      <c r="B3790" t="s">
        <v>12082</v>
      </c>
      <c r="C3790" s="1">
        <v>44835</v>
      </c>
      <c r="D3790" t="s">
        <v>6581</v>
      </c>
      <c r="E3790" t="s">
        <v>6582</v>
      </c>
      <c r="F3790">
        <v>20</v>
      </c>
      <c r="G3790">
        <v>20</v>
      </c>
      <c r="H3790">
        <v>20</v>
      </c>
      <c r="I3790">
        <v>20</v>
      </c>
      <c r="J3790">
        <v>30</v>
      </c>
      <c r="K3790">
        <v>233</v>
      </c>
      <c r="L3790">
        <v>237</v>
      </c>
      <c r="M3790">
        <v>244</v>
      </c>
      <c r="N3790">
        <v>2</v>
      </c>
      <c r="O3790">
        <v>1</v>
      </c>
      <c r="P3790">
        <v>13.281792530000001</v>
      </c>
      <c r="Q3790">
        <v>745</v>
      </c>
      <c r="R3790">
        <v>219000</v>
      </c>
      <c r="S3790">
        <v>21416</v>
      </c>
      <c r="T3790">
        <v>9.7789954337899498E-2</v>
      </c>
      <c r="U3790">
        <v>0</v>
      </c>
    </row>
    <row r="3791" spans="1:21" x14ac:dyDescent="0.4">
      <c r="A3791">
        <v>3789</v>
      </c>
      <c r="B3791" t="s">
        <v>12082</v>
      </c>
      <c r="C3791" s="1">
        <v>44835</v>
      </c>
      <c r="D3791" t="s">
        <v>6583</v>
      </c>
      <c r="E3791" t="s">
        <v>6584</v>
      </c>
      <c r="F3791">
        <v>10</v>
      </c>
      <c r="G3791">
        <v>20</v>
      </c>
      <c r="H3791">
        <v>30</v>
      </c>
      <c r="I3791">
        <v>30</v>
      </c>
      <c r="J3791">
        <v>10</v>
      </c>
      <c r="K3791">
        <v>15</v>
      </c>
      <c r="L3791">
        <v>6</v>
      </c>
      <c r="M3791">
        <v>5</v>
      </c>
      <c r="N3791">
        <v>2</v>
      </c>
      <c r="O3791">
        <v>1</v>
      </c>
      <c r="P3791">
        <v>7.3270399309999998</v>
      </c>
      <c r="Q3791">
        <v>824</v>
      </c>
      <c r="R3791">
        <v>219000</v>
      </c>
      <c r="S3791">
        <v>68373</v>
      </c>
      <c r="T3791">
        <v>0.31220547945205401</v>
      </c>
      <c r="U3791">
        <v>0</v>
      </c>
    </row>
    <row r="3792" spans="1:21" x14ac:dyDescent="0.4">
      <c r="A3792">
        <v>3790</v>
      </c>
      <c r="B3792" t="s">
        <v>12082</v>
      </c>
      <c r="C3792" s="1">
        <v>44835</v>
      </c>
      <c r="D3792" t="s">
        <v>6585</v>
      </c>
      <c r="E3792" t="s">
        <v>6586</v>
      </c>
      <c r="F3792">
        <v>10</v>
      </c>
      <c r="G3792">
        <v>10</v>
      </c>
      <c r="H3792">
        <v>40</v>
      </c>
      <c r="I3792">
        <v>20</v>
      </c>
      <c r="J3792">
        <v>10</v>
      </c>
      <c r="K3792">
        <v>20</v>
      </c>
      <c r="L3792">
        <v>15</v>
      </c>
      <c r="M3792">
        <v>11</v>
      </c>
      <c r="N3792">
        <v>2</v>
      </c>
      <c r="O3792">
        <v>2</v>
      </c>
      <c r="P3792">
        <v>8.96875</v>
      </c>
      <c r="Q3792">
        <v>918</v>
      </c>
      <c r="R3792">
        <v>219000</v>
      </c>
      <c r="S3792">
        <v>498380</v>
      </c>
      <c r="T3792">
        <v>2.2757077625570701</v>
      </c>
      <c r="U3792">
        <v>2</v>
      </c>
    </row>
    <row r="3793" spans="1:21" x14ac:dyDescent="0.4">
      <c r="A3793">
        <v>3791</v>
      </c>
      <c r="B3793" t="s">
        <v>12082</v>
      </c>
      <c r="C3793" s="1">
        <v>44835</v>
      </c>
      <c r="D3793" t="s">
        <v>6587</v>
      </c>
      <c r="E3793" t="s">
        <v>6588</v>
      </c>
      <c r="F3793">
        <v>10</v>
      </c>
      <c r="G3793">
        <v>20</v>
      </c>
      <c r="H3793">
        <v>30</v>
      </c>
      <c r="I3793">
        <v>10</v>
      </c>
      <c r="J3793">
        <v>10</v>
      </c>
      <c r="K3793">
        <v>18</v>
      </c>
      <c r="L3793">
        <v>15</v>
      </c>
      <c r="M3793">
        <v>18</v>
      </c>
      <c r="N3793">
        <v>2</v>
      </c>
      <c r="O3793">
        <v>0</v>
      </c>
      <c r="P3793">
        <v>7.7847222220000001</v>
      </c>
      <c r="Q3793">
        <v>653</v>
      </c>
      <c r="R3793">
        <v>219000</v>
      </c>
      <c r="S3793">
        <v>237535</v>
      </c>
      <c r="T3793">
        <v>1.0846347031963399</v>
      </c>
      <c r="U3793">
        <v>1</v>
      </c>
    </row>
    <row r="3794" spans="1:21" x14ac:dyDescent="0.4">
      <c r="A3794">
        <v>3792</v>
      </c>
      <c r="B3794" t="s">
        <v>12082</v>
      </c>
      <c r="C3794" s="1">
        <v>44835</v>
      </c>
      <c r="D3794" t="s">
        <v>6589</v>
      </c>
      <c r="E3794" t="s">
        <v>6590</v>
      </c>
      <c r="F3794">
        <v>10</v>
      </c>
      <c r="G3794">
        <v>10</v>
      </c>
      <c r="H3794">
        <v>20</v>
      </c>
      <c r="I3794">
        <v>20</v>
      </c>
      <c r="J3794">
        <v>10</v>
      </c>
      <c r="K3794">
        <v>227</v>
      </c>
      <c r="L3794">
        <v>189</v>
      </c>
      <c r="M3794">
        <v>99</v>
      </c>
      <c r="N3794">
        <v>2</v>
      </c>
      <c r="O3794">
        <v>1</v>
      </c>
      <c r="P3794">
        <v>9.4166666669999994</v>
      </c>
      <c r="Q3794">
        <v>1201</v>
      </c>
      <c r="R3794">
        <v>219000</v>
      </c>
      <c r="S3794">
        <v>81188</v>
      </c>
      <c r="T3794">
        <v>0.370721461187214</v>
      </c>
      <c r="U3794">
        <v>0</v>
      </c>
    </row>
    <row r="3795" spans="1:21" x14ac:dyDescent="0.4">
      <c r="A3795">
        <v>3793</v>
      </c>
      <c r="B3795" t="s">
        <v>12082</v>
      </c>
      <c r="C3795" s="1">
        <v>44805</v>
      </c>
      <c r="D3795" t="s">
        <v>6591</v>
      </c>
      <c r="E3795" t="s">
        <v>6592</v>
      </c>
      <c r="F3795">
        <v>10</v>
      </c>
      <c r="G3795">
        <v>10</v>
      </c>
      <c r="H3795">
        <v>40</v>
      </c>
      <c r="I3795">
        <v>10</v>
      </c>
      <c r="J3795">
        <v>10</v>
      </c>
      <c r="K3795">
        <v>57</v>
      </c>
      <c r="L3795">
        <v>89</v>
      </c>
      <c r="M3795">
        <v>115</v>
      </c>
      <c r="N3795">
        <v>2</v>
      </c>
      <c r="O3795">
        <v>0</v>
      </c>
      <c r="P3795">
        <v>7.48828125</v>
      </c>
      <c r="Q3795">
        <v>1199</v>
      </c>
      <c r="R3795">
        <v>208000</v>
      </c>
      <c r="S3795">
        <v>200059</v>
      </c>
      <c r="T3795">
        <v>0.96182211538461504</v>
      </c>
      <c r="U3795">
        <v>1</v>
      </c>
    </row>
    <row r="3796" spans="1:21" x14ac:dyDescent="0.4">
      <c r="A3796">
        <v>3794</v>
      </c>
      <c r="B3796" t="s">
        <v>12082</v>
      </c>
      <c r="C3796" s="1">
        <v>44805</v>
      </c>
      <c r="D3796" t="s">
        <v>6593</v>
      </c>
      <c r="E3796" t="s">
        <v>6594</v>
      </c>
      <c r="F3796">
        <v>20</v>
      </c>
      <c r="G3796">
        <v>20</v>
      </c>
      <c r="H3796">
        <v>50</v>
      </c>
      <c r="I3796">
        <v>20</v>
      </c>
      <c r="J3796">
        <v>10</v>
      </c>
      <c r="K3796">
        <v>88</v>
      </c>
      <c r="L3796">
        <v>84</v>
      </c>
      <c r="M3796">
        <v>80</v>
      </c>
      <c r="N3796">
        <v>2</v>
      </c>
      <c r="O3796">
        <v>1</v>
      </c>
      <c r="P3796">
        <v>16.479709199999999</v>
      </c>
      <c r="Q3796">
        <v>896</v>
      </c>
      <c r="R3796">
        <v>208000</v>
      </c>
      <c r="S3796">
        <v>32583</v>
      </c>
      <c r="T3796">
        <v>0.15664903846153799</v>
      </c>
      <c r="U3796">
        <v>0</v>
      </c>
    </row>
    <row r="3797" spans="1:21" x14ac:dyDescent="0.4">
      <c r="A3797">
        <v>3795</v>
      </c>
      <c r="B3797" t="s">
        <v>12082</v>
      </c>
      <c r="C3797" s="1">
        <v>44805</v>
      </c>
      <c r="D3797" t="s">
        <v>6595</v>
      </c>
      <c r="E3797" t="s">
        <v>6596</v>
      </c>
      <c r="F3797">
        <v>20</v>
      </c>
      <c r="G3797">
        <v>20</v>
      </c>
      <c r="H3797">
        <v>20</v>
      </c>
      <c r="I3797">
        <v>20</v>
      </c>
      <c r="J3797">
        <v>50</v>
      </c>
      <c r="K3797">
        <v>17</v>
      </c>
      <c r="L3797">
        <v>14</v>
      </c>
      <c r="M3797">
        <v>14</v>
      </c>
      <c r="N3797">
        <v>2</v>
      </c>
      <c r="O3797">
        <v>1</v>
      </c>
      <c r="P3797">
        <v>7.3585069440000002</v>
      </c>
      <c r="Q3797">
        <v>827</v>
      </c>
      <c r="R3797">
        <v>208000</v>
      </c>
      <c r="S3797">
        <v>301337</v>
      </c>
      <c r="T3797">
        <v>1.4487355769230701</v>
      </c>
      <c r="U3797">
        <v>2</v>
      </c>
    </row>
    <row r="3798" spans="1:21" x14ac:dyDescent="0.4">
      <c r="A3798">
        <v>3796</v>
      </c>
      <c r="B3798" t="s">
        <v>12082</v>
      </c>
      <c r="C3798" s="1">
        <v>44805</v>
      </c>
      <c r="D3798" t="s">
        <v>6597</v>
      </c>
      <c r="E3798" t="s">
        <v>6598</v>
      </c>
      <c r="F3798">
        <v>10</v>
      </c>
      <c r="G3798">
        <v>20</v>
      </c>
      <c r="H3798">
        <v>20</v>
      </c>
      <c r="I3798">
        <v>20</v>
      </c>
      <c r="J3798">
        <v>10</v>
      </c>
      <c r="K3798">
        <v>76</v>
      </c>
      <c r="L3798">
        <v>44</v>
      </c>
      <c r="M3798">
        <v>30</v>
      </c>
      <c r="N3798">
        <v>2</v>
      </c>
      <c r="O3798">
        <v>0</v>
      </c>
      <c r="P3798">
        <v>6.3604600690000002</v>
      </c>
      <c r="Q3798">
        <v>955</v>
      </c>
      <c r="R3798">
        <v>208000</v>
      </c>
      <c r="S3798">
        <v>41537</v>
      </c>
      <c r="T3798">
        <v>0.19969711538461499</v>
      </c>
      <c r="U3798">
        <v>0</v>
      </c>
    </row>
    <row r="3799" spans="1:21" x14ac:dyDescent="0.4">
      <c r="A3799">
        <v>3797</v>
      </c>
      <c r="B3799" t="s">
        <v>12082</v>
      </c>
      <c r="C3799" s="1">
        <v>44805</v>
      </c>
      <c r="D3799" t="s">
        <v>6599</v>
      </c>
      <c r="E3799" t="s">
        <v>6600</v>
      </c>
      <c r="F3799">
        <v>10</v>
      </c>
      <c r="G3799">
        <v>10</v>
      </c>
      <c r="H3799">
        <v>10</v>
      </c>
      <c r="I3799">
        <v>20</v>
      </c>
      <c r="J3799">
        <v>10</v>
      </c>
      <c r="K3799">
        <v>54</v>
      </c>
      <c r="L3799">
        <v>50</v>
      </c>
      <c r="M3799">
        <v>27</v>
      </c>
      <c r="N3799">
        <v>1</v>
      </c>
      <c r="O3799">
        <v>0</v>
      </c>
      <c r="P3799">
        <v>14.05208333</v>
      </c>
      <c r="Q3799">
        <v>1326</v>
      </c>
      <c r="R3799">
        <v>208000</v>
      </c>
      <c r="S3799">
        <v>46982</v>
      </c>
      <c r="T3799">
        <v>0.22587499999999999</v>
      </c>
      <c r="U3799">
        <v>0</v>
      </c>
    </row>
    <row r="3800" spans="1:21" x14ac:dyDescent="0.4">
      <c r="A3800">
        <v>3798</v>
      </c>
      <c r="B3800" t="s">
        <v>12082</v>
      </c>
      <c r="C3800" s="1">
        <v>44805</v>
      </c>
      <c r="D3800" t="s">
        <v>6601</v>
      </c>
      <c r="E3800" t="s">
        <v>6602</v>
      </c>
      <c r="F3800">
        <v>10</v>
      </c>
      <c r="G3800">
        <v>20</v>
      </c>
      <c r="H3800">
        <v>40</v>
      </c>
      <c r="I3800">
        <v>20</v>
      </c>
      <c r="J3800">
        <v>10</v>
      </c>
      <c r="K3800">
        <v>15</v>
      </c>
      <c r="L3800">
        <v>13</v>
      </c>
      <c r="M3800">
        <v>15</v>
      </c>
      <c r="N3800">
        <v>2</v>
      </c>
      <c r="O3800">
        <v>1</v>
      </c>
      <c r="P3800">
        <v>16.75195313</v>
      </c>
      <c r="Q3800">
        <v>1271</v>
      </c>
      <c r="R3800">
        <v>208000</v>
      </c>
      <c r="S3800">
        <v>1665735</v>
      </c>
      <c r="T3800">
        <v>8.0083413461538395</v>
      </c>
      <c r="U3800">
        <v>3</v>
      </c>
    </row>
    <row r="3801" spans="1:21" x14ac:dyDescent="0.4">
      <c r="A3801">
        <v>3799</v>
      </c>
      <c r="B3801" t="s">
        <v>12082</v>
      </c>
      <c r="C3801" s="1">
        <v>44774</v>
      </c>
      <c r="D3801" t="s">
        <v>6603</v>
      </c>
      <c r="E3801" t="s">
        <v>6604</v>
      </c>
      <c r="F3801">
        <v>20</v>
      </c>
      <c r="G3801">
        <v>20</v>
      </c>
      <c r="H3801">
        <v>50</v>
      </c>
      <c r="I3801">
        <v>20</v>
      </c>
      <c r="J3801">
        <v>10</v>
      </c>
      <c r="K3801">
        <v>182</v>
      </c>
      <c r="L3801">
        <v>195</v>
      </c>
      <c r="M3801">
        <v>205</v>
      </c>
      <c r="N3801">
        <v>1</v>
      </c>
      <c r="O3801">
        <v>0</v>
      </c>
      <c r="P3801">
        <v>5.7144097220000001</v>
      </c>
      <c r="Q3801">
        <v>761</v>
      </c>
      <c r="R3801">
        <v>192000</v>
      </c>
      <c r="S3801">
        <v>361367</v>
      </c>
      <c r="T3801">
        <v>1.8821197916666601</v>
      </c>
      <c r="U3801">
        <v>2</v>
      </c>
    </row>
    <row r="3802" spans="1:21" x14ac:dyDescent="0.4">
      <c r="A3802">
        <v>3800</v>
      </c>
      <c r="B3802" t="s">
        <v>12082</v>
      </c>
      <c r="C3802" s="1">
        <v>44774</v>
      </c>
      <c r="D3802" t="s">
        <v>6605</v>
      </c>
      <c r="E3802" t="s">
        <v>6606</v>
      </c>
      <c r="F3802">
        <v>20</v>
      </c>
      <c r="G3802">
        <v>20</v>
      </c>
      <c r="H3802">
        <v>40</v>
      </c>
      <c r="I3802">
        <v>10</v>
      </c>
      <c r="J3802">
        <v>30</v>
      </c>
      <c r="K3802">
        <v>172</v>
      </c>
      <c r="L3802">
        <v>152</v>
      </c>
      <c r="M3802">
        <v>123</v>
      </c>
      <c r="N3802">
        <v>1</v>
      </c>
      <c r="O3802">
        <v>2</v>
      </c>
      <c r="P3802">
        <v>12.593315970000001</v>
      </c>
      <c r="Q3802">
        <v>689</v>
      </c>
      <c r="R3802">
        <v>192000</v>
      </c>
      <c r="S3802">
        <v>220296</v>
      </c>
      <c r="T3802">
        <v>1.147375</v>
      </c>
      <c r="U3802">
        <v>1</v>
      </c>
    </row>
    <row r="3803" spans="1:21" x14ac:dyDescent="0.4">
      <c r="A3803">
        <v>3801</v>
      </c>
      <c r="B3803" t="s">
        <v>12082</v>
      </c>
      <c r="C3803" s="1">
        <v>44774</v>
      </c>
      <c r="D3803" t="s">
        <v>6607</v>
      </c>
      <c r="E3803" t="s">
        <v>6608</v>
      </c>
      <c r="F3803">
        <v>10</v>
      </c>
      <c r="G3803">
        <v>20</v>
      </c>
      <c r="H3803">
        <v>20</v>
      </c>
      <c r="I3803">
        <v>20</v>
      </c>
      <c r="J3803">
        <v>20</v>
      </c>
      <c r="K3803">
        <v>30</v>
      </c>
      <c r="L3803">
        <v>24</v>
      </c>
      <c r="M3803">
        <v>25</v>
      </c>
      <c r="N3803">
        <v>2</v>
      </c>
      <c r="O3803">
        <v>1</v>
      </c>
      <c r="P3803">
        <v>6.4782986109999996</v>
      </c>
      <c r="Q3803">
        <v>894</v>
      </c>
      <c r="R3803">
        <v>192000</v>
      </c>
      <c r="S3803">
        <v>52038</v>
      </c>
      <c r="T3803">
        <v>0.27103125</v>
      </c>
      <c r="U3803">
        <v>0</v>
      </c>
    </row>
    <row r="3804" spans="1:21" x14ac:dyDescent="0.4">
      <c r="A3804">
        <v>3802</v>
      </c>
      <c r="B3804" t="s">
        <v>12082</v>
      </c>
      <c r="C3804" s="1">
        <v>44774</v>
      </c>
      <c r="D3804" t="s">
        <v>6609</v>
      </c>
      <c r="E3804" t="s">
        <v>6610</v>
      </c>
      <c r="F3804">
        <v>10</v>
      </c>
      <c r="G3804">
        <v>10</v>
      </c>
      <c r="H3804">
        <v>30</v>
      </c>
      <c r="I3804">
        <v>20</v>
      </c>
      <c r="J3804">
        <v>10</v>
      </c>
      <c r="K3804">
        <v>52</v>
      </c>
      <c r="L3804">
        <v>51</v>
      </c>
      <c r="M3804">
        <v>52</v>
      </c>
      <c r="N3804">
        <v>2</v>
      </c>
      <c r="O3804">
        <v>1</v>
      </c>
      <c r="P3804">
        <v>7.0132378470000001</v>
      </c>
      <c r="Q3804">
        <v>836</v>
      </c>
      <c r="R3804">
        <v>192000</v>
      </c>
      <c r="S3804">
        <v>73526</v>
      </c>
      <c r="T3804">
        <v>0.382947916666666</v>
      </c>
      <c r="U3804">
        <v>0</v>
      </c>
    </row>
    <row r="3805" spans="1:21" x14ac:dyDescent="0.4">
      <c r="A3805">
        <v>3803</v>
      </c>
      <c r="B3805" t="s">
        <v>12082</v>
      </c>
      <c r="C3805" s="1">
        <v>44774</v>
      </c>
      <c r="D3805" t="s">
        <v>6611</v>
      </c>
      <c r="E3805" t="s">
        <v>6612</v>
      </c>
      <c r="F3805">
        <v>10</v>
      </c>
      <c r="G3805">
        <v>10</v>
      </c>
      <c r="H3805">
        <v>40</v>
      </c>
      <c r="I3805">
        <v>10</v>
      </c>
      <c r="J3805">
        <v>10</v>
      </c>
      <c r="K3805">
        <v>239</v>
      </c>
      <c r="L3805">
        <v>237</v>
      </c>
      <c r="M3805">
        <v>234</v>
      </c>
      <c r="N3805">
        <v>1</v>
      </c>
      <c r="O3805">
        <v>2</v>
      </c>
      <c r="P3805">
        <v>12.86979167</v>
      </c>
      <c r="Q3805">
        <v>1011</v>
      </c>
      <c r="R3805">
        <v>192000</v>
      </c>
      <c r="S3805">
        <v>64074</v>
      </c>
      <c r="T3805">
        <v>0.33371875000000001</v>
      </c>
      <c r="U3805">
        <v>0</v>
      </c>
    </row>
    <row r="3806" spans="1:21" x14ac:dyDescent="0.4">
      <c r="A3806">
        <v>3804</v>
      </c>
      <c r="B3806" t="s">
        <v>12082</v>
      </c>
      <c r="C3806" s="1">
        <v>44774</v>
      </c>
      <c r="D3806" t="s">
        <v>6613</v>
      </c>
      <c r="E3806" t="s">
        <v>6614</v>
      </c>
      <c r="F3806">
        <v>10</v>
      </c>
      <c r="G3806">
        <v>10</v>
      </c>
      <c r="H3806">
        <v>20</v>
      </c>
      <c r="I3806">
        <v>20</v>
      </c>
      <c r="J3806">
        <v>10</v>
      </c>
      <c r="K3806">
        <v>22</v>
      </c>
      <c r="L3806">
        <v>34</v>
      </c>
      <c r="M3806">
        <v>35</v>
      </c>
      <c r="N3806">
        <v>0</v>
      </c>
      <c r="O3806">
        <v>2</v>
      </c>
      <c r="P3806">
        <v>9.4135199650000008</v>
      </c>
      <c r="Q3806">
        <v>906</v>
      </c>
      <c r="R3806">
        <v>192000</v>
      </c>
      <c r="S3806">
        <v>4855653</v>
      </c>
      <c r="T3806">
        <v>25.289859374999999</v>
      </c>
      <c r="U3806">
        <v>3</v>
      </c>
    </row>
    <row r="3807" spans="1:21" x14ac:dyDescent="0.4">
      <c r="A3807">
        <v>3805</v>
      </c>
      <c r="B3807" t="s">
        <v>12082</v>
      </c>
      <c r="C3807" s="1">
        <v>44743</v>
      </c>
      <c r="D3807" t="s">
        <v>6615</v>
      </c>
      <c r="E3807" t="s">
        <v>6616</v>
      </c>
      <c r="F3807">
        <v>10</v>
      </c>
      <c r="G3807">
        <v>10</v>
      </c>
      <c r="H3807">
        <v>30</v>
      </c>
      <c r="I3807">
        <v>20</v>
      </c>
      <c r="J3807">
        <v>10</v>
      </c>
      <c r="K3807">
        <v>15</v>
      </c>
      <c r="L3807">
        <v>15</v>
      </c>
      <c r="M3807">
        <v>21</v>
      </c>
      <c r="N3807">
        <v>2</v>
      </c>
      <c r="O3807">
        <v>2</v>
      </c>
      <c r="P3807">
        <v>14.90136719</v>
      </c>
      <c r="Q3807">
        <v>1145</v>
      </c>
      <c r="R3807">
        <v>182000</v>
      </c>
      <c r="S3807">
        <v>37318</v>
      </c>
      <c r="T3807">
        <v>0.205043956043956</v>
      </c>
      <c r="U3807">
        <v>0</v>
      </c>
    </row>
    <row r="3808" spans="1:21" x14ac:dyDescent="0.4">
      <c r="A3808">
        <v>3806</v>
      </c>
      <c r="B3808" t="s">
        <v>12082</v>
      </c>
      <c r="C3808" s="1">
        <v>44743</v>
      </c>
      <c r="D3808" t="s">
        <v>6617</v>
      </c>
      <c r="E3808" t="s">
        <v>6618</v>
      </c>
      <c r="F3808">
        <v>20</v>
      </c>
      <c r="G3808">
        <v>20</v>
      </c>
      <c r="H3808">
        <v>40</v>
      </c>
      <c r="I3808">
        <v>20</v>
      </c>
      <c r="J3808">
        <v>10</v>
      </c>
      <c r="K3808">
        <v>116</v>
      </c>
      <c r="L3808">
        <v>120</v>
      </c>
      <c r="M3808">
        <v>119</v>
      </c>
      <c r="N3808">
        <v>2</v>
      </c>
      <c r="O3808">
        <v>1</v>
      </c>
      <c r="P3808">
        <v>12.90342882</v>
      </c>
      <c r="Q3808">
        <v>615</v>
      </c>
      <c r="R3808">
        <v>182000</v>
      </c>
      <c r="S3808">
        <v>37792</v>
      </c>
      <c r="T3808">
        <v>0.20764835164835099</v>
      </c>
      <c r="U3808">
        <v>0</v>
      </c>
    </row>
    <row r="3809" spans="1:21" x14ac:dyDescent="0.4">
      <c r="A3809">
        <v>3807</v>
      </c>
      <c r="B3809" t="s">
        <v>12082</v>
      </c>
      <c r="C3809" s="1">
        <v>44743</v>
      </c>
      <c r="D3809" t="s">
        <v>6619</v>
      </c>
      <c r="E3809" t="s">
        <v>6620</v>
      </c>
      <c r="F3809">
        <v>10</v>
      </c>
      <c r="G3809">
        <v>10</v>
      </c>
      <c r="H3809">
        <v>10</v>
      </c>
      <c r="I3809">
        <v>20</v>
      </c>
      <c r="J3809">
        <v>10</v>
      </c>
      <c r="K3809">
        <v>65</v>
      </c>
      <c r="L3809">
        <v>126</v>
      </c>
      <c r="M3809">
        <v>144</v>
      </c>
      <c r="N3809">
        <v>1</v>
      </c>
      <c r="O3809">
        <v>0</v>
      </c>
      <c r="P3809">
        <v>10.229275169999999</v>
      </c>
      <c r="Q3809">
        <v>1182</v>
      </c>
      <c r="R3809">
        <v>182000</v>
      </c>
      <c r="S3809">
        <v>4108326</v>
      </c>
      <c r="T3809">
        <v>22.573219780219699</v>
      </c>
      <c r="U3809">
        <v>3</v>
      </c>
    </row>
    <row r="3810" spans="1:21" x14ac:dyDescent="0.4">
      <c r="A3810">
        <v>3808</v>
      </c>
      <c r="B3810" t="s">
        <v>12082</v>
      </c>
      <c r="C3810" s="1">
        <v>44743</v>
      </c>
      <c r="D3810" t="s">
        <v>6621</v>
      </c>
      <c r="E3810" t="s">
        <v>6622</v>
      </c>
      <c r="F3810">
        <v>20</v>
      </c>
      <c r="G3810">
        <v>20</v>
      </c>
      <c r="H3810">
        <v>40</v>
      </c>
      <c r="I3810">
        <v>20</v>
      </c>
      <c r="J3810">
        <v>20</v>
      </c>
      <c r="K3810">
        <v>53</v>
      </c>
      <c r="L3810">
        <v>47</v>
      </c>
      <c r="M3810">
        <v>42</v>
      </c>
      <c r="N3810">
        <v>1</v>
      </c>
      <c r="O3810">
        <v>2</v>
      </c>
      <c r="P3810">
        <v>3.6335720490000001</v>
      </c>
      <c r="Q3810">
        <v>1054</v>
      </c>
      <c r="R3810">
        <v>182000</v>
      </c>
      <c r="S3810">
        <v>716001</v>
      </c>
      <c r="T3810">
        <v>3.93407142857142</v>
      </c>
      <c r="U3810">
        <v>2</v>
      </c>
    </row>
    <row r="3811" spans="1:21" x14ac:dyDescent="0.4">
      <c r="A3811">
        <v>3809</v>
      </c>
      <c r="B3811" t="s">
        <v>12082</v>
      </c>
      <c r="C3811" s="1">
        <v>44743</v>
      </c>
      <c r="D3811" t="s">
        <v>6623</v>
      </c>
      <c r="E3811" t="s">
        <v>6624</v>
      </c>
      <c r="F3811">
        <v>10</v>
      </c>
      <c r="G3811">
        <v>10</v>
      </c>
      <c r="H3811">
        <v>20</v>
      </c>
      <c r="I3811">
        <v>20</v>
      </c>
      <c r="J3811">
        <v>10</v>
      </c>
      <c r="K3811">
        <v>171</v>
      </c>
      <c r="L3811">
        <v>155</v>
      </c>
      <c r="M3811">
        <v>133</v>
      </c>
      <c r="N3811">
        <v>1</v>
      </c>
      <c r="O3811">
        <v>1</v>
      </c>
      <c r="P3811">
        <v>24.898763020000001</v>
      </c>
      <c r="Q3811">
        <v>1377</v>
      </c>
      <c r="R3811">
        <v>182000</v>
      </c>
      <c r="S3811">
        <v>217195</v>
      </c>
      <c r="T3811">
        <v>1.19337912087912</v>
      </c>
      <c r="U3811">
        <v>2</v>
      </c>
    </row>
    <row r="3812" spans="1:21" x14ac:dyDescent="0.4">
      <c r="A3812">
        <v>3810</v>
      </c>
      <c r="B3812" t="s">
        <v>12082</v>
      </c>
      <c r="C3812" s="1">
        <v>44743</v>
      </c>
      <c r="D3812" t="s">
        <v>6625</v>
      </c>
      <c r="E3812" t="s">
        <v>6626</v>
      </c>
      <c r="F3812">
        <v>10</v>
      </c>
      <c r="G3812">
        <v>10</v>
      </c>
      <c r="H3812">
        <v>30</v>
      </c>
      <c r="I3812">
        <v>10</v>
      </c>
      <c r="J3812">
        <v>10</v>
      </c>
      <c r="K3812">
        <v>22</v>
      </c>
      <c r="L3812">
        <v>19</v>
      </c>
      <c r="M3812">
        <v>18</v>
      </c>
      <c r="N3812">
        <v>2</v>
      </c>
      <c r="O3812">
        <v>2</v>
      </c>
      <c r="P3812">
        <v>9.5270182289999994</v>
      </c>
      <c r="Q3812">
        <v>1109</v>
      </c>
      <c r="R3812">
        <v>182000</v>
      </c>
      <c r="S3812">
        <v>1488977</v>
      </c>
      <c r="T3812">
        <v>8.1811923076922994</v>
      </c>
      <c r="U3812">
        <v>3</v>
      </c>
    </row>
    <row r="3813" spans="1:21" x14ac:dyDescent="0.4">
      <c r="A3813">
        <v>3811</v>
      </c>
      <c r="B3813" t="s">
        <v>12082</v>
      </c>
      <c r="C3813" s="1">
        <v>44713</v>
      </c>
      <c r="D3813" t="s">
        <v>6627</v>
      </c>
      <c r="E3813" t="s">
        <v>6628</v>
      </c>
      <c r="F3813">
        <v>10</v>
      </c>
      <c r="G3813">
        <v>10</v>
      </c>
      <c r="H3813">
        <v>10</v>
      </c>
      <c r="I3813">
        <v>20</v>
      </c>
      <c r="J3813">
        <v>10</v>
      </c>
      <c r="K3813">
        <v>47</v>
      </c>
      <c r="L3813">
        <v>54</v>
      </c>
      <c r="M3813">
        <v>52</v>
      </c>
      <c r="N3813">
        <v>1</v>
      </c>
      <c r="O3813">
        <v>0</v>
      </c>
      <c r="P3813">
        <v>6.5592447920000003</v>
      </c>
      <c r="Q3813">
        <v>1326</v>
      </c>
      <c r="R3813">
        <v>176000</v>
      </c>
      <c r="S3813">
        <v>987019</v>
      </c>
      <c r="T3813">
        <v>5.6080625</v>
      </c>
      <c r="U3813">
        <v>3</v>
      </c>
    </row>
    <row r="3814" spans="1:21" x14ac:dyDescent="0.4">
      <c r="A3814">
        <v>3812</v>
      </c>
      <c r="B3814" t="s">
        <v>12082</v>
      </c>
      <c r="C3814" s="1">
        <v>44713</v>
      </c>
      <c r="D3814" t="s">
        <v>6629</v>
      </c>
      <c r="E3814" t="s">
        <v>6630</v>
      </c>
      <c r="F3814">
        <v>20</v>
      </c>
      <c r="G3814">
        <v>10</v>
      </c>
      <c r="H3814">
        <v>10</v>
      </c>
      <c r="I3814">
        <v>20</v>
      </c>
      <c r="J3814">
        <v>20</v>
      </c>
      <c r="K3814">
        <v>49</v>
      </c>
      <c r="L3814">
        <v>50</v>
      </c>
      <c r="M3814">
        <v>51</v>
      </c>
      <c r="N3814">
        <v>2</v>
      </c>
      <c r="O3814">
        <v>2</v>
      </c>
      <c r="P3814">
        <v>7.927734375</v>
      </c>
      <c r="Q3814">
        <v>1010</v>
      </c>
      <c r="R3814">
        <v>176000</v>
      </c>
      <c r="S3814">
        <v>55000</v>
      </c>
      <c r="T3814">
        <v>0.3125</v>
      </c>
      <c r="U3814">
        <v>0</v>
      </c>
    </row>
    <row r="3815" spans="1:21" x14ac:dyDescent="0.4">
      <c r="A3815">
        <v>3813</v>
      </c>
      <c r="B3815" t="s">
        <v>12082</v>
      </c>
      <c r="C3815" s="1">
        <v>44682</v>
      </c>
      <c r="D3815" t="s">
        <v>6631</v>
      </c>
      <c r="E3815" t="s">
        <v>6632</v>
      </c>
      <c r="F3815">
        <v>10</v>
      </c>
      <c r="G3815">
        <v>20</v>
      </c>
      <c r="H3815">
        <v>20</v>
      </c>
      <c r="I3815">
        <v>10</v>
      </c>
      <c r="J3815">
        <v>10</v>
      </c>
      <c r="K3815">
        <v>49</v>
      </c>
      <c r="L3815">
        <v>56</v>
      </c>
      <c r="M3815">
        <v>55</v>
      </c>
      <c r="N3815">
        <v>1</v>
      </c>
      <c r="O3815">
        <v>0</v>
      </c>
      <c r="P3815">
        <v>8.7234157989999996</v>
      </c>
      <c r="Q3815">
        <v>978</v>
      </c>
      <c r="R3815">
        <v>196000</v>
      </c>
      <c r="S3815">
        <v>50117</v>
      </c>
      <c r="T3815">
        <v>0.25569897959183602</v>
      </c>
      <c r="U3815">
        <v>0</v>
      </c>
    </row>
    <row r="3816" spans="1:21" x14ac:dyDescent="0.4">
      <c r="A3816">
        <v>3814</v>
      </c>
      <c r="B3816" t="s">
        <v>12082</v>
      </c>
      <c r="C3816" s="1">
        <v>44682</v>
      </c>
      <c r="D3816" t="s">
        <v>6633</v>
      </c>
      <c r="E3816" t="s">
        <v>6634</v>
      </c>
      <c r="F3816">
        <v>20</v>
      </c>
      <c r="G3816">
        <v>20</v>
      </c>
      <c r="H3816">
        <v>40</v>
      </c>
      <c r="I3816">
        <v>20</v>
      </c>
      <c r="J3816">
        <v>10</v>
      </c>
      <c r="K3816">
        <v>243</v>
      </c>
      <c r="L3816">
        <v>248</v>
      </c>
      <c r="M3816">
        <v>249</v>
      </c>
      <c r="N3816">
        <v>1</v>
      </c>
      <c r="O3816">
        <v>0</v>
      </c>
      <c r="P3816">
        <v>5.5262586809999998</v>
      </c>
      <c r="Q3816">
        <v>765</v>
      </c>
      <c r="R3816">
        <v>196000</v>
      </c>
      <c r="S3816">
        <v>34920</v>
      </c>
      <c r="T3816">
        <v>0.178163265306122</v>
      </c>
      <c r="U3816">
        <v>0</v>
      </c>
    </row>
    <row r="3817" spans="1:21" x14ac:dyDescent="0.4">
      <c r="A3817">
        <v>3815</v>
      </c>
      <c r="B3817" t="s">
        <v>12082</v>
      </c>
      <c r="C3817" s="1">
        <v>44682</v>
      </c>
      <c r="D3817" t="s">
        <v>6635</v>
      </c>
      <c r="E3817" t="s">
        <v>6636</v>
      </c>
      <c r="F3817">
        <v>10</v>
      </c>
      <c r="G3817">
        <v>10</v>
      </c>
      <c r="H3817">
        <v>20</v>
      </c>
      <c r="I3817">
        <v>20</v>
      </c>
      <c r="J3817">
        <v>10</v>
      </c>
      <c r="K3817">
        <v>20</v>
      </c>
      <c r="L3817">
        <v>19</v>
      </c>
      <c r="M3817">
        <v>13</v>
      </c>
      <c r="N3817">
        <v>0</v>
      </c>
      <c r="O3817">
        <v>1</v>
      </c>
      <c r="P3817">
        <v>6.18359375</v>
      </c>
      <c r="Q3817">
        <v>947</v>
      </c>
      <c r="R3817">
        <v>196000</v>
      </c>
      <c r="S3817">
        <v>710559</v>
      </c>
      <c r="T3817">
        <v>3.6253010204081599</v>
      </c>
      <c r="U3817">
        <v>2</v>
      </c>
    </row>
    <row r="3818" spans="1:21" x14ac:dyDescent="0.4">
      <c r="A3818">
        <v>3816</v>
      </c>
      <c r="B3818" t="s">
        <v>12082</v>
      </c>
      <c r="C3818" s="1">
        <v>44682</v>
      </c>
      <c r="D3818" t="s">
        <v>6637</v>
      </c>
      <c r="E3818" t="s">
        <v>6638</v>
      </c>
      <c r="F3818">
        <v>10</v>
      </c>
      <c r="G3818">
        <v>10</v>
      </c>
      <c r="H3818">
        <v>50</v>
      </c>
      <c r="I3818">
        <v>20</v>
      </c>
      <c r="J3818">
        <v>10</v>
      </c>
      <c r="K3818">
        <v>50</v>
      </c>
      <c r="L3818">
        <v>56</v>
      </c>
      <c r="M3818">
        <v>49</v>
      </c>
      <c r="N3818">
        <v>2</v>
      </c>
      <c r="O3818">
        <v>2</v>
      </c>
      <c r="P3818">
        <v>11.757269969999999</v>
      </c>
      <c r="Q3818">
        <v>744</v>
      </c>
      <c r="R3818">
        <v>196000</v>
      </c>
      <c r="S3818">
        <v>380445</v>
      </c>
      <c r="T3818">
        <v>1.9410459183673401</v>
      </c>
      <c r="U3818">
        <v>2</v>
      </c>
    </row>
    <row r="3819" spans="1:21" x14ac:dyDescent="0.4">
      <c r="A3819">
        <v>3817</v>
      </c>
      <c r="B3819" t="s">
        <v>12082</v>
      </c>
      <c r="C3819" s="1">
        <v>44652</v>
      </c>
      <c r="D3819" t="s">
        <v>6639</v>
      </c>
      <c r="E3819" t="s">
        <v>6640</v>
      </c>
      <c r="F3819">
        <v>20</v>
      </c>
      <c r="G3819">
        <v>20</v>
      </c>
      <c r="H3819">
        <v>50</v>
      </c>
      <c r="I3819">
        <v>20</v>
      </c>
      <c r="J3819">
        <v>20</v>
      </c>
      <c r="K3819">
        <v>241</v>
      </c>
      <c r="L3819">
        <v>238</v>
      </c>
      <c r="M3819">
        <v>232</v>
      </c>
      <c r="N3819">
        <v>2</v>
      </c>
      <c r="O3819">
        <v>1</v>
      </c>
      <c r="P3819">
        <v>6.4403211809999998</v>
      </c>
      <c r="Q3819">
        <v>774</v>
      </c>
      <c r="R3819">
        <v>144000</v>
      </c>
      <c r="S3819">
        <v>1081572</v>
      </c>
      <c r="T3819">
        <v>7.5109166666666596</v>
      </c>
      <c r="U3819">
        <v>3</v>
      </c>
    </row>
    <row r="3820" spans="1:21" x14ac:dyDescent="0.4">
      <c r="A3820">
        <v>3818</v>
      </c>
      <c r="B3820" t="s">
        <v>12082</v>
      </c>
      <c r="C3820" s="1">
        <v>44652</v>
      </c>
      <c r="D3820" t="s">
        <v>6641</v>
      </c>
      <c r="E3820" t="s">
        <v>6642</v>
      </c>
      <c r="F3820">
        <v>10</v>
      </c>
      <c r="G3820">
        <v>20</v>
      </c>
      <c r="H3820">
        <v>40</v>
      </c>
      <c r="I3820">
        <v>20</v>
      </c>
      <c r="J3820">
        <v>20</v>
      </c>
      <c r="K3820">
        <v>15</v>
      </c>
      <c r="L3820">
        <v>12</v>
      </c>
      <c r="M3820">
        <v>13</v>
      </c>
      <c r="N3820">
        <v>1</v>
      </c>
      <c r="O3820">
        <v>1</v>
      </c>
      <c r="P3820">
        <v>7.4047309029999999</v>
      </c>
      <c r="Q3820">
        <v>969</v>
      </c>
      <c r="R3820">
        <v>144000</v>
      </c>
      <c r="S3820">
        <v>10616343</v>
      </c>
      <c r="T3820">
        <v>73.724604166666595</v>
      </c>
      <c r="U3820">
        <v>3</v>
      </c>
    </row>
    <row r="3821" spans="1:21" x14ac:dyDescent="0.4">
      <c r="A3821">
        <v>3819</v>
      </c>
      <c r="B3821" t="s">
        <v>12082</v>
      </c>
      <c r="C3821" s="1">
        <v>44652</v>
      </c>
      <c r="D3821" t="s">
        <v>6643</v>
      </c>
      <c r="E3821" t="s">
        <v>6644</v>
      </c>
      <c r="F3821">
        <v>20</v>
      </c>
      <c r="G3821">
        <v>20</v>
      </c>
      <c r="H3821">
        <v>50</v>
      </c>
      <c r="I3821">
        <v>20</v>
      </c>
      <c r="J3821">
        <v>20</v>
      </c>
      <c r="K3821">
        <v>249</v>
      </c>
      <c r="L3821">
        <v>246</v>
      </c>
      <c r="M3821">
        <v>243</v>
      </c>
      <c r="N3821">
        <v>0</v>
      </c>
      <c r="O3821">
        <v>1</v>
      </c>
      <c r="P3821">
        <v>6.0485026040000003</v>
      </c>
      <c r="Q3821">
        <v>944</v>
      </c>
      <c r="R3821">
        <v>144000</v>
      </c>
      <c r="S3821">
        <v>150025</v>
      </c>
      <c r="T3821">
        <v>1.04184027777777</v>
      </c>
      <c r="U3821">
        <v>1</v>
      </c>
    </row>
    <row r="3822" spans="1:21" x14ac:dyDescent="0.4">
      <c r="A3822">
        <v>3820</v>
      </c>
      <c r="B3822" t="s">
        <v>12082</v>
      </c>
      <c r="C3822" s="1">
        <v>44652</v>
      </c>
      <c r="D3822" t="s">
        <v>6645</v>
      </c>
      <c r="E3822" t="s">
        <v>6646</v>
      </c>
      <c r="F3822">
        <v>20</v>
      </c>
      <c r="G3822">
        <v>10</v>
      </c>
      <c r="H3822">
        <v>50</v>
      </c>
      <c r="I3822">
        <v>30</v>
      </c>
      <c r="J3822">
        <v>20</v>
      </c>
      <c r="K3822">
        <v>20</v>
      </c>
      <c r="L3822">
        <v>22</v>
      </c>
      <c r="M3822">
        <v>23</v>
      </c>
      <c r="N3822">
        <v>1</v>
      </c>
      <c r="O3822">
        <v>1</v>
      </c>
      <c r="P3822">
        <v>4.7332899309999998</v>
      </c>
      <c r="Q3822">
        <v>803</v>
      </c>
      <c r="R3822">
        <v>144000</v>
      </c>
      <c r="S3822">
        <v>56643</v>
      </c>
      <c r="T3822">
        <v>0.39335416666666601</v>
      </c>
      <c r="U3822">
        <v>1</v>
      </c>
    </row>
    <row r="3823" spans="1:21" x14ac:dyDescent="0.4">
      <c r="A3823">
        <v>3821</v>
      </c>
      <c r="B3823" t="s">
        <v>12082</v>
      </c>
      <c r="C3823" s="1">
        <v>44621</v>
      </c>
      <c r="D3823" t="s">
        <v>6647</v>
      </c>
      <c r="E3823" t="s">
        <v>6648</v>
      </c>
      <c r="F3823">
        <v>20</v>
      </c>
      <c r="G3823">
        <v>20</v>
      </c>
      <c r="H3823">
        <v>20</v>
      </c>
      <c r="I3823">
        <v>20</v>
      </c>
      <c r="J3823">
        <v>50</v>
      </c>
      <c r="K3823">
        <v>191</v>
      </c>
      <c r="L3823">
        <v>246</v>
      </c>
      <c r="M3823">
        <v>235</v>
      </c>
      <c r="N3823">
        <v>1</v>
      </c>
      <c r="O3823">
        <v>1</v>
      </c>
      <c r="P3823">
        <v>7.0066189239999996</v>
      </c>
      <c r="Q3823">
        <v>848</v>
      </c>
      <c r="R3823">
        <v>133000</v>
      </c>
      <c r="S3823">
        <v>2992415</v>
      </c>
      <c r="T3823">
        <v>22.499360902255599</v>
      </c>
      <c r="U3823">
        <v>3</v>
      </c>
    </row>
    <row r="3824" spans="1:21" x14ac:dyDescent="0.4">
      <c r="A3824">
        <v>3822</v>
      </c>
      <c r="B3824" t="s">
        <v>12082</v>
      </c>
      <c r="C3824" s="1">
        <v>44621</v>
      </c>
      <c r="D3824" t="s">
        <v>6649</v>
      </c>
      <c r="E3824" t="s">
        <v>6650</v>
      </c>
      <c r="F3824">
        <v>20</v>
      </c>
      <c r="G3824">
        <v>10</v>
      </c>
      <c r="H3824">
        <v>50</v>
      </c>
      <c r="I3824">
        <v>30</v>
      </c>
      <c r="J3824">
        <v>20</v>
      </c>
      <c r="K3824">
        <v>53</v>
      </c>
      <c r="L3824">
        <v>53</v>
      </c>
      <c r="M3824">
        <v>43</v>
      </c>
      <c r="N3824">
        <v>1</v>
      </c>
      <c r="O3824">
        <v>1</v>
      </c>
      <c r="P3824">
        <v>0</v>
      </c>
      <c r="Q3824">
        <v>1067</v>
      </c>
      <c r="R3824">
        <v>133000</v>
      </c>
      <c r="S3824">
        <v>6752828</v>
      </c>
      <c r="T3824">
        <v>50.773142857142801</v>
      </c>
      <c r="U3824">
        <v>3</v>
      </c>
    </row>
    <row r="3825" spans="1:21" x14ac:dyDescent="0.4">
      <c r="A3825">
        <v>3823</v>
      </c>
      <c r="B3825" t="s">
        <v>12082</v>
      </c>
      <c r="C3825" s="1">
        <v>44621</v>
      </c>
      <c r="D3825" t="s">
        <v>6651</v>
      </c>
      <c r="E3825" t="s">
        <v>6652</v>
      </c>
      <c r="F3825">
        <v>10</v>
      </c>
      <c r="G3825">
        <v>20</v>
      </c>
      <c r="H3825">
        <v>20</v>
      </c>
      <c r="I3825">
        <v>20</v>
      </c>
      <c r="J3825">
        <v>20</v>
      </c>
      <c r="K3825">
        <v>14</v>
      </c>
      <c r="L3825">
        <v>21</v>
      </c>
      <c r="M3825">
        <v>26</v>
      </c>
      <c r="N3825">
        <v>2</v>
      </c>
      <c r="O3825">
        <v>0</v>
      </c>
      <c r="P3825">
        <v>4.6150173609999996</v>
      </c>
      <c r="Q3825">
        <v>676</v>
      </c>
      <c r="R3825">
        <v>133000</v>
      </c>
      <c r="S3825">
        <v>277874</v>
      </c>
      <c r="T3825">
        <v>2.0892781954887201</v>
      </c>
      <c r="U3825">
        <v>2</v>
      </c>
    </row>
    <row r="3826" spans="1:21" x14ac:dyDescent="0.4">
      <c r="A3826">
        <v>3824</v>
      </c>
      <c r="B3826" t="s">
        <v>12082</v>
      </c>
      <c r="C3826" s="1">
        <v>44621</v>
      </c>
      <c r="D3826" t="s">
        <v>6653</v>
      </c>
      <c r="E3826" t="s">
        <v>6654</v>
      </c>
      <c r="F3826">
        <v>10</v>
      </c>
      <c r="G3826">
        <v>10</v>
      </c>
      <c r="H3826">
        <v>30</v>
      </c>
      <c r="I3826">
        <v>10</v>
      </c>
      <c r="J3826">
        <v>10</v>
      </c>
      <c r="K3826">
        <v>78</v>
      </c>
      <c r="L3826">
        <v>87</v>
      </c>
      <c r="M3826">
        <v>87</v>
      </c>
      <c r="N3826">
        <v>1</v>
      </c>
      <c r="O3826">
        <v>0</v>
      </c>
      <c r="P3826">
        <v>2.8202039929999998</v>
      </c>
      <c r="Q3826">
        <v>948</v>
      </c>
      <c r="R3826">
        <v>133000</v>
      </c>
      <c r="S3826">
        <v>1255673</v>
      </c>
      <c r="T3826">
        <v>9.4411503759398503</v>
      </c>
      <c r="U3826">
        <v>3</v>
      </c>
    </row>
    <row r="3827" spans="1:21" x14ac:dyDescent="0.4">
      <c r="A3827">
        <v>3825</v>
      </c>
      <c r="B3827" t="s">
        <v>12082</v>
      </c>
      <c r="C3827" s="1">
        <v>44593</v>
      </c>
      <c r="D3827" t="s">
        <v>6655</v>
      </c>
      <c r="E3827" t="s">
        <v>6656</v>
      </c>
      <c r="F3827">
        <v>10</v>
      </c>
      <c r="G3827">
        <v>10</v>
      </c>
      <c r="H3827">
        <v>20</v>
      </c>
      <c r="I3827">
        <v>10</v>
      </c>
      <c r="J3827">
        <v>10</v>
      </c>
      <c r="K3827">
        <v>248</v>
      </c>
      <c r="L3827">
        <v>245</v>
      </c>
      <c r="M3827">
        <v>240</v>
      </c>
      <c r="N3827">
        <v>2</v>
      </c>
      <c r="O3827">
        <v>0</v>
      </c>
      <c r="P3827">
        <v>6.8463541670000003</v>
      </c>
      <c r="Q3827">
        <v>1189</v>
      </c>
      <c r="R3827">
        <v>118000</v>
      </c>
      <c r="S3827">
        <v>3326797</v>
      </c>
      <c r="T3827">
        <v>28.1931949152542</v>
      </c>
      <c r="U3827">
        <v>3</v>
      </c>
    </row>
    <row r="3828" spans="1:21" x14ac:dyDescent="0.4">
      <c r="A3828">
        <v>3826</v>
      </c>
      <c r="B3828" t="s">
        <v>12082</v>
      </c>
      <c r="C3828" s="1">
        <v>44593</v>
      </c>
      <c r="D3828" t="s">
        <v>6657</v>
      </c>
      <c r="E3828" t="s">
        <v>6658</v>
      </c>
      <c r="F3828">
        <v>10</v>
      </c>
      <c r="G3828">
        <v>10</v>
      </c>
      <c r="H3828">
        <v>40</v>
      </c>
      <c r="I3828">
        <v>10</v>
      </c>
      <c r="J3828">
        <v>20</v>
      </c>
      <c r="K3828">
        <v>65</v>
      </c>
      <c r="L3828">
        <v>53</v>
      </c>
      <c r="M3828">
        <v>25</v>
      </c>
      <c r="N3828">
        <v>0</v>
      </c>
      <c r="O3828">
        <v>1</v>
      </c>
      <c r="P3828">
        <v>1.5745442709999999</v>
      </c>
      <c r="Q3828">
        <v>906</v>
      </c>
      <c r="R3828">
        <v>118000</v>
      </c>
      <c r="S3828">
        <v>2009983</v>
      </c>
      <c r="T3828">
        <v>17.0337542372881</v>
      </c>
      <c r="U3828">
        <v>3</v>
      </c>
    </row>
    <row r="3829" spans="1:21" x14ac:dyDescent="0.4">
      <c r="A3829">
        <v>3827</v>
      </c>
      <c r="B3829" t="s">
        <v>12082</v>
      </c>
      <c r="C3829" s="1">
        <v>44593</v>
      </c>
      <c r="D3829" t="s">
        <v>6659</v>
      </c>
      <c r="E3829" t="s">
        <v>6660</v>
      </c>
      <c r="F3829">
        <v>20</v>
      </c>
      <c r="G3829">
        <v>20</v>
      </c>
      <c r="H3829">
        <v>40</v>
      </c>
      <c r="I3829">
        <v>20</v>
      </c>
      <c r="J3829">
        <v>20</v>
      </c>
      <c r="K3829">
        <v>74</v>
      </c>
      <c r="L3829">
        <v>40</v>
      </c>
      <c r="M3829">
        <v>44</v>
      </c>
      <c r="N3829">
        <v>1</v>
      </c>
      <c r="O3829">
        <v>1</v>
      </c>
      <c r="P3829">
        <v>5.0135633679999998</v>
      </c>
      <c r="Q3829">
        <v>1191</v>
      </c>
      <c r="R3829">
        <v>118000</v>
      </c>
      <c r="S3829">
        <v>1564921</v>
      </c>
      <c r="T3829">
        <v>13.2620423728813</v>
      </c>
      <c r="U3829">
        <v>3</v>
      </c>
    </row>
    <row r="3830" spans="1:21" x14ac:dyDescent="0.4">
      <c r="A3830">
        <v>3828</v>
      </c>
      <c r="B3830" t="s">
        <v>12082</v>
      </c>
      <c r="C3830" s="1">
        <v>44593</v>
      </c>
      <c r="D3830" t="s">
        <v>6661</v>
      </c>
      <c r="E3830" t="s">
        <v>6662</v>
      </c>
      <c r="F3830">
        <v>10</v>
      </c>
      <c r="G3830">
        <v>20</v>
      </c>
      <c r="H3830">
        <v>40</v>
      </c>
      <c r="I3830">
        <v>20</v>
      </c>
      <c r="J3830">
        <v>10</v>
      </c>
      <c r="K3830">
        <v>17</v>
      </c>
      <c r="L3830">
        <v>13</v>
      </c>
      <c r="M3830">
        <v>21</v>
      </c>
      <c r="N3830">
        <v>1</v>
      </c>
      <c r="O3830">
        <v>1</v>
      </c>
      <c r="P3830">
        <v>5.1488715279999999</v>
      </c>
      <c r="Q3830">
        <v>1131</v>
      </c>
      <c r="R3830">
        <v>118000</v>
      </c>
      <c r="S3830">
        <v>364012</v>
      </c>
      <c r="T3830">
        <v>3.0848474576271099</v>
      </c>
      <c r="U3830">
        <v>2</v>
      </c>
    </row>
    <row r="3831" spans="1:21" x14ac:dyDescent="0.4">
      <c r="A3831">
        <v>3829</v>
      </c>
      <c r="B3831" t="s">
        <v>12082</v>
      </c>
      <c r="C3831" s="1">
        <v>44562</v>
      </c>
      <c r="D3831" t="s">
        <v>6663</v>
      </c>
      <c r="E3831" t="s">
        <v>6578</v>
      </c>
      <c r="F3831">
        <v>10</v>
      </c>
      <c r="G3831">
        <v>10</v>
      </c>
      <c r="H3831">
        <v>40</v>
      </c>
      <c r="I3831">
        <v>20</v>
      </c>
      <c r="J3831">
        <v>10</v>
      </c>
      <c r="K3831">
        <v>39</v>
      </c>
      <c r="L3831">
        <v>50</v>
      </c>
      <c r="M3831">
        <v>53</v>
      </c>
      <c r="N3831">
        <v>1</v>
      </c>
      <c r="O3831">
        <v>1</v>
      </c>
      <c r="P3831">
        <v>5.7209201390000004</v>
      </c>
      <c r="Q3831">
        <v>793</v>
      </c>
      <c r="R3831">
        <v>112000</v>
      </c>
      <c r="S3831">
        <v>4156948</v>
      </c>
      <c r="T3831">
        <v>37.115607142857101</v>
      </c>
      <c r="U3831">
        <v>3</v>
      </c>
    </row>
    <row r="3832" spans="1:21" x14ac:dyDescent="0.4">
      <c r="A3832">
        <v>3830</v>
      </c>
      <c r="B3832" t="s">
        <v>12082</v>
      </c>
      <c r="C3832" s="1">
        <v>44562</v>
      </c>
      <c r="D3832" t="s">
        <v>6664</v>
      </c>
      <c r="E3832" t="s">
        <v>6665</v>
      </c>
      <c r="F3832">
        <v>20</v>
      </c>
      <c r="G3832">
        <v>20</v>
      </c>
      <c r="H3832">
        <v>40</v>
      </c>
      <c r="I3832">
        <v>20</v>
      </c>
      <c r="J3832">
        <v>20</v>
      </c>
      <c r="K3832">
        <v>102</v>
      </c>
      <c r="L3832">
        <v>67</v>
      </c>
      <c r="M3832">
        <v>42</v>
      </c>
      <c r="N3832">
        <v>0</v>
      </c>
      <c r="O3832">
        <v>2</v>
      </c>
      <c r="P3832">
        <v>4.7493489579999997</v>
      </c>
      <c r="Q3832">
        <v>923</v>
      </c>
      <c r="R3832">
        <v>112000</v>
      </c>
      <c r="S3832">
        <v>1064185</v>
      </c>
      <c r="T3832">
        <v>9.5016517857142802</v>
      </c>
      <c r="U3832">
        <v>3</v>
      </c>
    </row>
    <row r="3833" spans="1:21" x14ac:dyDescent="0.4">
      <c r="A3833">
        <v>3831</v>
      </c>
      <c r="B3833" t="s">
        <v>12082</v>
      </c>
      <c r="C3833" s="1">
        <v>44562</v>
      </c>
      <c r="D3833" t="s">
        <v>6666</v>
      </c>
      <c r="E3833" t="s">
        <v>6667</v>
      </c>
      <c r="F3833">
        <v>20</v>
      </c>
      <c r="G3833">
        <v>20</v>
      </c>
      <c r="H3833">
        <v>30</v>
      </c>
      <c r="I3833">
        <v>20</v>
      </c>
      <c r="J3833">
        <v>30</v>
      </c>
      <c r="K3833">
        <v>6</v>
      </c>
      <c r="L3833">
        <v>4</v>
      </c>
      <c r="M3833">
        <v>7</v>
      </c>
      <c r="N3833">
        <v>1</v>
      </c>
      <c r="O3833">
        <v>0</v>
      </c>
      <c r="P3833">
        <v>6.4115668399999999</v>
      </c>
      <c r="Q3833">
        <v>1184</v>
      </c>
      <c r="R3833">
        <v>112000</v>
      </c>
      <c r="S3833">
        <v>78617</v>
      </c>
      <c r="T3833">
        <v>0.70193749999999999</v>
      </c>
      <c r="U3833">
        <v>1</v>
      </c>
    </row>
    <row r="3834" spans="1:21" x14ac:dyDescent="0.4">
      <c r="A3834">
        <v>3832</v>
      </c>
      <c r="B3834" t="s">
        <v>12082</v>
      </c>
      <c r="C3834" s="1">
        <v>44562</v>
      </c>
      <c r="D3834" t="s">
        <v>6668</v>
      </c>
      <c r="F3834">
        <v>10</v>
      </c>
      <c r="G3834">
        <v>10</v>
      </c>
      <c r="H3834">
        <v>10</v>
      </c>
      <c r="I3834">
        <v>20</v>
      </c>
      <c r="J3834">
        <v>10</v>
      </c>
      <c r="K3834">
        <v>247</v>
      </c>
      <c r="L3834">
        <v>240</v>
      </c>
      <c r="M3834">
        <v>212</v>
      </c>
      <c r="N3834">
        <v>0</v>
      </c>
      <c r="O3834">
        <v>1</v>
      </c>
      <c r="P3834">
        <v>0</v>
      </c>
      <c r="Q3834">
        <v>1159</v>
      </c>
      <c r="R3834">
        <v>112000</v>
      </c>
      <c r="S3834">
        <v>75414</v>
      </c>
      <c r="T3834">
        <v>0.67333928571428503</v>
      </c>
      <c r="U3834">
        <v>1</v>
      </c>
    </row>
    <row r="3835" spans="1:21" x14ac:dyDescent="0.4">
      <c r="A3835">
        <v>3833</v>
      </c>
      <c r="B3835" t="s">
        <v>12082</v>
      </c>
      <c r="C3835" s="1">
        <v>44562</v>
      </c>
      <c r="D3835" t="s">
        <v>6669</v>
      </c>
      <c r="E3835" t="s">
        <v>6670</v>
      </c>
      <c r="F3835">
        <v>10</v>
      </c>
      <c r="G3835">
        <v>10</v>
      </c>
      <c r="H3835">
        <v>30</v>
      </c>
      <c r="I3835">
        <v>10</v>
      </c>
      <c r="J3835">
        <v>10</v>
      </c>
      <c r="K3835">
        <v>163</v>
      </c>
      <c r="L3835">
        <v>154</v>
      </c>
      <c r="M3835">
        <v>125</v>
      </c>
      <c r="N3835">
        <v>1</v>
      </c>
      <c r="O3835">
        <v>1</v>
      </c>
      <c r="P3835">
        <v>0</v>
      </c>
      <c r="Q3835">
        <v>867</v>
      </c>
      <c r="R3835">
        <v>112000</v>
      </c>
      <c r="S3835">
        <v>463438</v>
      </c>
      <c r="T3835">
        <v>4.1378392857142803</v>
      </c>
      <c r="U3835">
        <v>2</v>
      </c>
    </row>
    <row r="3836" spans="1:21" x14ac:dyDescent="0.4">
      <c r="A3836">
        <v>3834</v>
      </c>
      <c r="B3836" t="s">
        <v>12082</v>
      </c>
      <c r="C3836" s="1">
        <v>44531</v>
      </c>
      <c r="D3836" t="s">
        <v>6671</v>
      </c>
      <c r="E3836" t="s">
        <v>6672</v>
      </c>
      <c r="F3836">
        <v>10</v>
      </c>
      <c r="G3836">
        <v>10</v>
      </c>
      <c r="H3836">
        <v>50</v>
      </c>
      <c r="I3836">
        <v>10</v>
      </c>
      <c r="J3836">
        <v>10</v>
      </c>
      <c r="K3836">
        <v>229</v>
      </c>
      <c r="L3836">
        <v>240</v>
      </c>
      <c r="M3836">
        <v>243</v>
      </c>
      <c r="N3836">
        <v>2</v>
      </c>
      <c r="O3836">
        <v>2</v>
      </c>
      <c r="P3836">
        <v>5.4406467010000004</v>
      </c>
      <c r="Q3836">
        <v>851</v>
      </c>
      <c r="R3836">
        <v>107000</v>
      </c>
      <c r="S3836">
        <v>1206081</v>
      </c>
      <c r="T3836">
        <v>11.271785046728899</v>
      </c>
      <c r="U3836">
        <v>3</v>
      </c>
    </row>
    <row r="3837" spans="1:21" x14ac:dyDescent="0.4">
      <c r="A3837">
        <v>3835</v>
      </c>
      <c r="B3837" t="s">
        <v>12082</v>
      </c>
      <c r="C3837" s="1">
        <v>44531</v>
      </c>
      <c r="D3837" t="s">
        <v>6673</v>
      </c>
      <c r="E3837" t="s">
        <v>6674</v>
      </c>
      <c r="F3837">
        <v>10</v>
      </c>
      <c r="G3837">
        <v>10</v>
      </c>
      <c r="H3837">
        <v>10</v>
      </c>
      <c r="I3837">
        <v>10</v>
      </c>
      <c r="J3837">
        <v>10</v>
      </c>
      <c r="K3837">
        <v>27</v>
      </c>
      <c r="L3837">
        <v>61</v>
      </c>
      <c r="M3837">
        <v>50</v>
      </c>
      <c r="N3837">
        <v>1</v>
      </c>
      <c r="O3837">
        <v>0</v>
      </c>
      <c r="P3837">
        <v>6.0681423609999996</v>
      </c>
      <c r="Q3837">
        <v>1067</v>
      </c>
      <c r="R3837">
        <v>107000</v>
      </c>
      <c r="S3837">
        <v>3068243</v>
      </c>
      <c r="T3837">
        <v>28.675168224299</v>
      </c>
      <c r="U3837">
        <v>3</v>
      </c>
    </row>
    <row r="3838" spans="1:21" x14ac:dyDescent="0.4">
      <c r="A3838">
        <v>3836</v>
      </c>
      <c r="B3838" t="s">
        <v>12082</v>
      </c>
      <c r="C3838" s="1">
        <v>44531</v>
      </c>
      <c r="D3838" t="s">
        <v>6675</v>
      </c>
      <c r="E3838" t="s">
        <v>6676</v>
      </c>
      <c r="F3838">
        <v>10</v>
      </c>
      <c r="G3838">
        <v>20</v>
      </c>
      <c r="H3838">
        <v>30</v>
      </c>
      <c r="I3838">
        <v>20</v>
      </c>
      <c r="J3838">
        <v>10</v>
      </c>
      <c r="K3838">
        <v>230</v>
      </c>
      <c r="L3838">
        <v>239</v>
      </c>
      <c r="M3838">
        <v>232</v>
      </c>
      <c r="N3838">
        <v>2</v>
      </c>
      <c r="O3838">
        <v>1</v>
      </c>
      <c r="P3838">
        <v>3.197048611</v>
      </c>
      <c r="Q3838">
        <v>703</v>
      </c>
      <c r="R3838">
        <v>107000</v>
      </c>
      <c r="S3838">
        <v>43110</v>
      </c>
      <c r="T3838">
        <v>0.40289719626168202</v>
      </c>
      <c r="U3838">
        <v>1</v>
      </c>
    </row>
    <row r="3839" spans="1:21" x14ac:dyDescent="0.4">
      <c r="A3839">
        <v>3837</v>
      </c>
      <c r="B3839" t="s">
        <v>12082</v>
      </c>
      <c r="C3839" s="1">
        <v>44531</v>
      </c>
      <c r="D3839" t="s">
        <v>6677</v>
      </c>
      <c r="E3839" t="s">
        <v>6678</v>
      </c>
      <c r="F3839">
        <v>10</v>
      </c>
      <c r="G3839">
        <v>10</v>
      </c>
      <c r="H3839">
        <v>30</v>
      </c>
      <c r="I3839">
        <v>20</v>
      </c>
      <c r="J3839">
        <v>10</v>
      </c>
      <c r="K3839">
        <v>4</v>
      </c>
      <c r="L3839">
        <v>28</v>
      </c>
      <c r="M3839">
        <v>51</v>
      </c>
      <c r="N3839">
        <v>0</v>
      </c>
      <c r="O3839">
        <v>2</v>
      </c>
      <c r="P3839">
        <v>12.45518663</v>
      </c>
      <c r="Q3839">
        <v>876</v>
      </c>
      <c r="R3839">
        <v>107000</v>
      </c>
      <c r="S3839">
        <v>36837</v>
      </c>
      <c r="T3839">
        <v>0.34427102803738302</v>
      </c>
      <c r="U3839">
        <v>0</v>
      </c>
    </row>
    <row r="3840" spans="1:21" x14ac:dyDescent="0.4">
      <c r="A3840">
        <v>3838</v>
      </c>
      <c r="B3840" t="s">
        <v>12082</v>
      </c>
      <c r="C3840" s="1">
        <v>44501</v>
      </c>
      <c r="D3840" t="s">
        <v>6679</v>
      </c>
      <c r="E3840" t="s">
        <v>6680</v>
      </c>
      <c r="F3840">
        <v>20</v>
      </c>
      <c r="G3840">
        <v>10</v>
      </c>
      <c r="H3840">
        <v>50</v>
      </c>
      <c r="I3840">
        <v>20</v>
      </c>
      <c r="J3840">
        <v>10</v>
      </c>
      <c r="K3840">
        <v>241</v>
      </c>
      <c r="L3840">
        <v>245</v>
      </c>
      <c r="M3840">
        <v>247</v>
      </c>
      <c r="N3840">
        <v>2</v>
      </c>
      <c r="O3840">
        <v>2</v>
      </c>
      <c r="P3840">
        <v>7.5043402779999999</v>
      </c>
      <c r="Q3840">
        <v>929</v>
      </c>
      <c r="R3840">
        <v>99000</v>
      </c>
      <c r="S3840">
        <v>1004418</v>
      </c>
      <c r="T3840">
        <v>10.145636363636299</v>
      </c>
      <c r="U3840">
        <v>3</v>
      </c>
    </row>
    <row r="3841" spans="1:21" x14ac:dyDescent="0.4">
      <c r="A3841">
        <v>3839</v>
      </c>
      <c r="B3841" t="s">
        <v>12082</v>
      </c>
      <c r="C3841" s="1">
        <v>44501</v>
      </c>
      <c r="D3841" t="s">
        <v>6681</v>
      </c>
      <c r="E3841" t="s">
        <v>6682</v>
      </c>
      <c r="F3841">
        <v>10</v>
      </c>
      <c r="G3841">
        <v>20</v>
      </c>
      <c r="H3841">
        <v>40</v>
      </c>
      <c r="I3841">
        <v>20</v>
      </c>
      <c r="J3841">
        <v>10</v>
      </c>
      <c r="K3841">
        <v>27</v>
      </c>
      <c r="L3841">
        <v>19</v>
      </c>
      <c r="M3841">
        <v>20</v>
      </c>
      <c r="N3841">
        <v>2</v>
      </c>
      <c r="O3841">
        <v>1</v>
      </c>
      <c r="P3841">
        <v>6.1241319440000002</v>
      </c>
      <c r="Q3841">
        <v>949</v>
      </c>
      <c r="R3841">
        <v>99000</v>
      </c>
      <c r="S3841">
        <v>468920</v>
      </c>
      <c r="T3841">
        <v>4.7365656565656504</v>
      </c>
      <c r="U3841">
        <v>3</v>
      </c>
    </row>
    <row r="3842" spans="1:21" x14ac:dyDescent="0.4">
      <c r="A3842">
        <v>3840</v>
      </c>
      <c r="B3842" t="s">
        <v>12082</v>
      </c>
      <c r="C3842" s="1">
        <v>44501</v>
      </c>
      <c r="D3842" t="s">
        <v>6683</v>
      </c>
      <c r="E3842" t="s">
        <v>6684</v>
      </c>
      <c r="F3842">
        <v>20</v>
      </c>
      <c r="G3842">
        <v>20</v>
      </c>
      <c r="H3842">
        <v>50</v>
      </c>
      <c r="I3842">
        <v>10</v>
      </c>
      <c r="J3842">
        <v>30</v>
      </c>
      <c r="K3842">
        <v>5</v>
      </c>
      <c r="L3842">
        <v>22</v>
      </c>
      <c r="M3842">
        <v>44</v>
      </c>
      <c r="N3842">
        <v>2</v>
      </c>
      <c r="O3842">
        <v>1</v>
      </c>
      <c r="P3842">
        <v>3.7069227429999998</v>
      </c>
      <c r="Q3842">
        <v>996</v>
      </c>
      <c r="R3842">
        <v>99000</v>
      </c>
      <c r="S3842">
        <v>441329</v>
      </c>
      <c r="T3842">
        <v>4.4578686868686797</v>
      </c>
      <c r="U3842">
        <v>3</v>
      </c>
    </row>
    <row r="3843" spans="1:21" x14ac:dyDescent="0.4">
      <c r="A3843">
        <v>3841</v>
      </c>
      <c r="B3843" t="s">
        <v>12082</v>
      </c>
      <c r="C3843" s="1">
        <v>44501</v>
      </c>
      <c r="D3843" t="s">
        <v>6685</v>
      </c>
      <c r="E3843" t="s">
        <v>6686</v>
      </c>
      <c r="F3843">
        <v>10</v>
      </c>
      <c r="G3843">
        <v>10</v>
      </c>
      <c r="H3843">
        <v>20</v>
      </c>
      <c r="I3843">
        <v>20</v>
      </c>
      <c r="J3843">
        <v>20</v>
      </c>
      <c r="K3843">
        <v>70</v>
      </c>
      <c r="L3843">
        <v>86</v>
      </c>
      <c r="M3843">
        <v>105</v>
      </c>
      <c r="N3843">
        <v>0</v>
      </c>
      <c r="O3843">
        <v>1</v>
      </c>
      <c r="P3843">
        <v>6.8991970489999996</v>
      </c>
      <c r="Q3843">
        <v>1011</v>
      </c>
      <c r="R3843">
        <v>99000</v>
      </c>
      <c r="S3843">
        <v>125471</v>
      </c>
      <c r="T3843">
        <v>1.2673838383838301</v>
      </c>
      <c r="U3843">
        <v>2</v>
      </c>
    </row>
    <row r="3844" spans="1:21" x14ac:dyDescent="0.4">
      <c r="A3844">
        <v>3842</v>
      </c>
      <c r="B3844" t="s">
        <v>12082</v>
      </c>
      <c r="C3844" s="1">
        <v>44470</v>
      </c>
      <c r="D3844" t="s">
        <v>6687</v>
      </c>
      <c r="E3844" t="s">
        <v>6688</v>
      </c>
      <c r="F3844">
        <v>10</v>
      </c>
      <c r="G3844">
        <v>20</v>
      </c>
      <c r="H3844">
        <v>50</v>
      </c>
      <c r="I3844">
        <v>20</v>
      </c>
      <c r="J3844">
        <v>20</v>
      </c>
      <c r="K3844">
        <v>200</v>
      </c>
      <c r="L3844">
        <v>192</v>
      </c>
      <c r="M3844">
        <v>197</v>
      </c>
      <c r="N3844">
        <v>0</v>
      </c>
      <c r="O3844">
        <v>0</v>
      </c>
      <c r="P3844">
        <v>2.3453776039999998</v>
      </c>
      <c r="Q3844">
        <v>666</v>
      </c>
      <c r="R3844">
        <v>90000</v>
      </c>
      <c r="S3844">
        <v>1328416</v>
      </c>
      <c r="T3844">
        <v>14.760177777777701</v>
      </c>
      <c r="U3844">
        <v>3</v>
      </c>
    </row>
    <row r="3845" spans="1:21" x14ac:dyDescent="0.4">
      <c r="A3845">
        <v>3843</v>
      </c>
      <c r="B3845" t="s">
        <v>12082</v>
      </c>
      <c r="C3845" s="1">
        <v>44470</v>
      </c>
      <c r="D3845" t="s">
        <v>6689</v>
      </c>
      <c r="E3845" t="s">
        <v>6690</v>
      </c>
      <c r="F3845">
        <v>10</v>
      </c>
      <c r="G3845">
        <v>10</v>
      </c>
      <c r="H3845">
        <v>50</v>
      </c>
      <c r="I3845">
        <v>20</v>
      </c>
      <c r="J3845">
        <v>10</v>
      </c>
      <c r="K3845">
        <v>14</v>
      </c>
      <c r="L3845">
        <v>21</v>
      </c>
      <c r="M3845">
        <v>20</v>
      </c>
      <c r="N3845">
        <v>2</v>
      </c>
      <c r="O3845">
        <v>1</v>
      </c>
      <c r="P3845">
        <v>6.9715711809999998</v>
      </c>
      <c r="Q3845">
        <v>913</v>
      </c>
      <c r="R3845">
        <v>90000</v>
      </c>
      <c r="S3845">
        <v>1925542</v>
      </c>
      <c r="T3845">
        <v>21.394911111111099</v>
      </c>
      <c r="U3845">
        <v>3</v>
      </c>
    </row>
    <row r="3846" spans="1:21" x14ac:dyDescent="0.4">
      <c r="A3846">
        <v>3844</v>
      </c>
      <c r="B3846" t="s">
        <v>12082</v>
      </c>
      <c r="C3846" s="1">
        <v>44470</v>
      </c>
      <c r="D3846" t="s">
        <v>6691</v>
      </c>
      <c r="E3846" t="s">
        <v>6692</v>
      </c>
      <c r="F3846">
        <v>20</v>
      </c>
      <c r="G3846">
        <v>20</v>
      </c>
      <c r="H3846">
        <v>30</v>
      </c>
      <c r="I3846">
        <v>20</v>
      </c>
      <c r="J3846">
        <v>30</v>
      </c>
      <c r="K3846">
        <v>236</v>
      </c>
      <c r="L3846">
        <v>237</v>
      </c>
      <c r="M3846">
        <v>239</v>
      </c>
      <c r="N3846">
        <v>2</v>
      </c>
      <c r="O3846">
        <v>1</v>
      </c>
      <c r="P3846">
        <v>10.21983507</v>
      </c>
      <c r="Q3846">
        <v>828</v>
      </c>
      <c r="R3846">
        <v>90000</v>
      </c>
      <c r="S3846">
        <v>1110553</v>
      </c>
      <c r="T3846">
        <v>12.3394777777777</v>
      </c>
      <c r="U3846">
        <v>3</v>
      </c>
    </row>
    <row r="3847" spans="1:21" x14ac:dyDescent="0.4">
      <c r="A3847">
        <v>3845</v>
      </c>
      <c r="B3847" t="s">
        <v>12082</v>
      </c>
      <c r="C3847" s="1">
        <v>44470</v>
      </c>
      <c r="D3847" t="s">
        <v>6693</v>
      </c>
      <c r="E3847" t="s">
        <v>6694</v>
      </c>
      <c r="F3847">
        <v>10</v>
      </c>
      <c r="G3847">
        <v>10</v>
      </c>
      <c r="H3847">
        <v>40</v>
      </c>
      <c r="I3847">
        <v>20</v>
      </c>
      <c r="J3847">
        <v>10</v>
      </c>
      <c r="K3847">
        <v>35</v>
      </c>
      <c r="L3847">
        <v>31</v>
      </c>
      <c r="M3847">
        <v>13</v>
      </c>
      <c r="N3847">
        <v>2</v>
      </c>
      <c r="O3847">
        <v>1</v>
      </c>
      <c r="P3847">
        <v>6.7801649309999998</v>
      </c>
      <c r="Q3847">
        <v>1109</v>
      </c>
      <c r="R3847">
        <v>90000</v>
      </c>
      <c r="S3847">
        <v>3484270</v>
      </c>
      <c r="T3847">
        <v>38.714111111111102</v>
      </c>
      <c r="U3847">
        <v>3</v>
      </c>
    </row>
    <row r="3848" spans="1:21" x14ac:dyDescent="0.4">
      <c r="A3848">
        <v>3846</v>
      </c>
      <c r="B3848" t="s">
        <v>12082</v>
      </c>
      <c r="C3848" s="1">
        <v>44470</v>
      </c>
      <c r="D3848" t="s">
        <v>6695</v>
      </c>
      <c r="E3848" t="s">
        <v>6696</v>
      </c>
      <c r="F3848">
        <v>10</v>
      </c>
      <c r="G3848">
        <v>20</v>
      </c>
      <c r="H3848">
        <v>40</v>
      </c>
      <c r="I3848">
        <v>20</v>
      </c>
      <c r="J3848">
        <v>30</v>
      </c>
      <c r="K3848">
        <v>164</v>
      </c>
      <c r="L3848">
        <v>154</v>
      </c>
      <c r="M3848">
        <v>126</v>
      </c>
      <c r="N3848">
        <v>1</v>
      </c>
      <c r="O3848">
        <v>1</v>
      </c>
      <c r="P3848">
        <v>4.2000868059999998</v>
      </c>
      <c r="Q3848">
        <v>1193</v>
      </c>
      <c r="R3848">
        <v>90000</v>
      </c>
      <c r="S3848">
        <v>772886</v>
      </c>
      <c r="T3848">
        <v>8.5876222222222207</v>
      </c>
      <c r="U3848">
        <v>3</v>
      </c>
    </row>
    <row r="3849" spans="1:21" x14ac:dyDescent="0.4">
      <c r="A3849">
        <v>3847</v>
      </c>
      <c r="B3849" t="s">
        <v>12082</v>
      </c>
      <c r="C3849" s="1">
        <v>44440</v>
      </c>
      <c r="D3849" t="s">
        <v>6697</v>
      </c>
      <c r="E3849" t="s">
        <v>6698</v>
      </c>
      <c r="F3849">
        <v>10</v>
      </c>
      <c r="G3849">
        <v>20</v>
      </c>
      <c r="H3849">
        <v>40</v>
      </c>
      <c r="I3849">
        <v>20</v>
      </c>
      <c r="J3849">
        <v>20</v>
      </c>
      <c r="K3849">
        <v>137</v>
      </c>
      <c r="L3849">
        <v>111</v>
      </c>
      <c r="M3849">
        <v>118</v>
      </c>
      <c r="N3849">
        <v>1</v>
      </c>
      <c r="O3849">
        <v>0</v>
      </c>
      <c r="P3849">
        <v>5.5006510420000003</v>
      </c>
      <c r="Q3849">
        <v>689</v>
      </c>
      <c r="R3849">
        <v>84400</v>
      </c>
      <c r="S3849">
        <v>49278</v>
      </c>
      <c r="T3849">
        <v>0.58386255924170605</v>
      </c>
      <c r="U3849">
        <v>1</v>
      </c>
    </row>
    <row r="3850" spans="1:21" x14ac:dyDescent="0.4">
      <c r="A3850">
        <v>3848</v>
      </c>
      <c r="B3850" t="s">
        <v>12082</v>
      </c>
      <c r="C3850" s="1">
        <v>44440</v>
      </c>
      <c r="D3850" t="s">
        <v>6699</v>
      </c>
      <c r="E3850" t="s">
        <v>6700</v>
      </c>
      <c r="F3850">
        <v>20</v>
      </c>
      <c r="G3850">
        <v>20</v>
      </c>
      <c r="H3850">
        <v>40</v>
      </c>
      <c r="I3850">
        <v>20</v>
      </c>
      <c r="J3850">
        <v>30</v>
      </c>
      <c r="K3850">
        <v>109</v>
      </c>
      <c r="L3850">
        <v>73</v>
      </c>
      <c r="M3850">
        <v>54</v>
      </c>
      <c r="N3850">
        <v>2</v>
      </c>
      <c r="O3850">
        <v>1</v>
      </c>
      <c r="P3850">
        <v>6.3624131940000002</v>
      </c>
      <c r="Q3850">
        <v>1009</v>
      </c>
      <c r="R3850">
        <v>84400</v>
      </c>
      <c r="S3850">
        <v>88085</v>
      </c>
      <c r="T3850">
        <v>1.0436611374407501</v>
      </c>
      <c r="U3850">
        <v>1</v>
      </c>
    </row>
    <row r="3851" spans="1:21" x14ac:dyDescent="0.4">
      <c r="A3851">
        <v>3849</v>
      </c>
      <c r="B3851" t="s">
        <v>12082</v>
      </c>
      <c r="C3851" s="1">
        <v>44440</v>
      </c>
      <c r="D3851" t="s">
        <v>6701</v>
      </c>
      <c r="E3851" t="s">
        <v>6702</v>
      </c>
      <c r="F3851">
        <v>10</v>
      </c>
      <c r="G3851">
        <v>20</v>
      </c>
      <c r="H3851">
        <v>50</v>
      </c>
      <c r="I3851">
        <v>20</v>
      </c>
      <c r="J3851">
        <v>10</v>
      </c>
      <c r="K3851">
        <v>236</v>
      </c>
      <c r="L3851">
        <v>247</v>
      </c>
      <c r="M3851">
        <v>244</v>
      </c>
      <c r="N3851">
        <v>2</v>
      </c>
      <c r="O3851">
        <v>1</v>
      </c>
      <c r="P3851">
        <v>5.8097873260000004</v>
      </c>
      <c r="Q3851">
        <v>796</v>
      </c>
      <c r="R3851">
        <v>84400</v>
      </c>
      <c r="S3851">
        <v>321664</v>
      </c>
      <c r="T3851">
        <v>3.8111848341232202</v>
      </c>
      <c r="U3851">
        <v>2</v>
      </c>
    </row>
    <row r="3852" spans="1:21" x14ac:dyDescent="0.4">
      <c r="A3852">
        <v>3850</v>
      </c>
      <c r="B3852" t="s">
        <v>12082</v>
      </c>
      <c r="C3852" s="1">
        <v>44409</v>
      </c>
      <c r="D3852" t="s">
        <v>6703</v>
      </c>
      <c r="E3852" t="s">
        <v>6704</v>
      </c>
      <c r="F3852">
        <v>10</v>
      </c>
      <c r="G3852">
        <v>10</v>
      </c>
      <c r="H3852">
        <v>20</v>
      </c>
      <c r="I3852">
        <v>20</v>
      </c>
      <c r="J3852">
        <v>10</v>
      </c>
      <c r="K3852">
        <v>22</v>
      </c>
      <c r="L3852">
        <v>27</v>
      </c>
      <c r="M3852">
        <v>30</v>
      </c>
      <c r="N3852">
        <v>2</v>
      </c>
      <c r="O3852">
        <v>0</v>
      </c>
      <c r="P3852">
        <v>8.3621961809999998</v>
      </c>
      <c r="Q3852">
        <v>775</v>
      </c>
      <c r="R3852">
        <v>68800</v>
      </c>
      <c r="S3852">
        <v>40621</v>
      </c>
      <c r="T3852">
        <v>0.59042151162790701</v>
      </c>
      <c r="U3852">
        <v>1</v>
      </c>
    </row>
    <row r="3853" spans="1:21" x14ac:dyDescent="0.4">
      <c r="A3853">
        <v>3851</v>
      </c>
      <c r="B3853" t="s">
        <v>12082</v>
      </c>
      <c r="C3853" s="1">
        <v>44409</v>
      </c>
      <c r="D3853" t="s">
        <v>6705</v>
      </c>
      <c r="E3853" t="s">
        <v>6706</v>
      </c>
      <c r="F3853">
        <v>10</v>
      </c>
      <c r="G3853">
        <v>20</v>
      </c>
      <c r="H3853">
        <v>50</v>
      </c>
      <c r="I3853">
        <v>30</v>
      </c>
      <c r="J3853">
        <v>30</v>
      </c>
      <c r="K3853">
        <v>229</v>
      </c>
      <c r="L3853">
        <v>248</v>
      </c>
      <c r="M3853">
        <v>252</v>
      </c>
      <c r="N3853">
        <v>2</v>
      </c>
      <c r="O3853">
        <v>2</v>
      </c>
      <c r="P3853">
        <v>6.8850911459999997</v>
      </c>
      <c r="Q3853">
        <v>1056</v>
      </c>
      <c r="R3853">
        <v>68800</v>
      </c>
      <c r="S3853">
        <v>2658047</v>
      </c>
      <c r="T3853">
        <v>38.634404069767399</v>
      </c>
      <c r="U3853">
        <v>3</v>
      </c>
    </row>
    <row r="3854" spans="1:21" x14ac:dyDescent="0.4">
      <c r="A3854">
        <v>3852</v>
      </c>
      <c r="B3854" t="s">
        <v>12082</v>
      </c>
      <c r="C3854" s="1">
        <v>44409</v>
      </c>
      <c r="D3854" t="s">
        <v>6707</v>
      </c>
      <c r="E3854" t="s">
        <v>6708</v>
      </c>
      <c r="F3854">
        <v>10</v>
      </c>
      <c r="G3854">
        <v>20</v>
      </c>
      <c r="H3854">
        <v>50</v>
      </c>
      <c r="I3854">
        <v>20</v>
      </c>
      <c r="J3854">
        <v>10</v>
      </c>
      <c r="K3854">
        <v>17</v>
      </c>
      <c r="L3854">
        <v>21</v>
      </c>
      <c r="M3854">
        <v>20</v>
      </c>
      <c r="N3854">
        <v>1</v>
      </c>
      <c r="O3854">
        <v>1</v>
      </c>
      <c r="P3854">
        <v>10.78797743</v>
      </c>
      <c r="Q3854">
        <v>876</v>
      </c>
      <c r="R3854">
        <v>68800</v>
      </c>
      <c r="S3854">
        <v>854218</v>
      </c>
      <c r="T3854">
        <v>12.415959302325501</v>
      </c>
      <c r="U3854">
        <v>3</v>
      </c>
    </row>
    <row r="3855" spans="1:21" x14ac:dyDescent="0.4">
      <c r="A3855">
        <v>3853</v>
      </c>
      <c r="B3855" t="s">
        <v>12082</v>
      </c>
      <c r="C3855" s="1">
        <v>44409</v>
      </c>
      <c r="D3855" t="s">
        <v>6709</v>
      </c>
      <c r="E3855" t="s">
        <v>6710</v>
      </c>
      <c r="F3855">
        <v>10</v>
      </c>
      <c r="G3855">
        <v>20</v>
      </c>
      <c r="H3855">
        <v>30</v>
      </c>
      <c r="I3855">
        <v>20</v>
      </c>
      <c r="J3855">
        <v>20</v>
      </c>
      <c r="K3855">
        <v>127</v>
      </c>
      <c r="L3855">
        <v>162</v>
      </c>
      <c r="M3855">
        <v>159</v>
      </c>
      <c r="N3855">
        <v>1</v>
      </c>
      <c r="O3855">
        <v>1</v>
      </c>
      <c r="P3855">
        <v>5.8567708329999997</v>
      </c>
      <c r="Q3855">
        <v>901</v>
      </c>
      <c r="R3855">
        <v>68800</v>
      </c>
      <c r="S3855">
        <v>3634280</v>
      </c>
      <c r="T3855">
        <v>52.823837209302297</v>
      </c>
      <c r="U3855">
        <v>3</v>
      </c>
    </row>
    <row r="3856" spans="1:21" x14ac:dyDescent="0.4">
      <c r="A3856">
        <v>3854</v>
      </c>
      <c r="B3856" t="s">
        <v>12082</v>
      </c>
      <c r="C3856" s="1">
        <v>44409</v>
      </c>
      <c r="D3856" t="s">
        <v>6711</v>
      </c>
      <c r="E3856" t="s">
        <v>6712</v>
      </c>
      <c r="F3856">
        <v>10</v>
      </c>
      <c r="G3856">
        <v>10</v>
      </c>
      <c r="H3856">
        <v>50</v>
      </c>
      <c r="I3856">
        <v>20</v>
      </c>
      <c r="J3856">
        <v>10</v>
      </c>
      <c r="K3856">
        <v>27</v>
      </c>
      <c r="L3856">
        <v>15</v>
      </c>
      <c r="M3856">
        <v>19</v>
      </c>
      <c r="N3856">
        <v>2</v>
      </c>
      <c r="O3856">
        <v>1</v>
      </c>
      <c r="P3856">
        <v>7.0763888890000004</v>
      </c>
      <c r="Q3856">
        <v>864</v>
      </c>
      <c r="R3856">
        <v>68800</v>
      </c>
      <c r="S3856">
        <v>45168</v>
      </c>
      <c r="T3856">
        <v>0.65651162790697604</v>
      </c>
      <c r="U3856">
        <v>1</v>
      </c>
    </row>
    <row r="3857" spans="1:21" x14ac:dyDescent="0.4">
      <c r="A3857">
        <v>3855</v>
      </c>
      <c r="B3857" t="s">
        <v>12082</v>
      </c>
      <c r="C3857" s="1">
        <v>44378</v>
      </c>
      <c r="D3857" t="s">
        <v>6713</v>
      </c>
      <c r="E3857" t="s">
        <v>6714</v>
      </c>
      <c r="F3857">
        <v>10</v>
      </c>
      <c r="G3857">
        <v>10</v>
      </c>
      <c r="H3857">
        <v>20</v>
      </c>
      <c r="I3857">
        <v>10</v>
      </c>
      <c r="J3857">
        <v>20</v>
      </c>
      <c r="K3857">
        <v>79</v>
      </c>
      <c r="L3857">
        <v>91</v>
      </c>
      <c r="M3857">
        <v>87</v>
      </c>
      <c r="N3857">
        <v>1</v>
      </c>
      <c r="O3857">
        <v>0</v>
      </c>
      <c r="P3857">
        <v>2.4518229169999999</v>
      </c>
      <c r="Q3857">
        <v>1165</v>
      </c>
      <c r="R3857">
        <v>62900</v>
      </c>
      <c r="S3857">
        <v>815073</v>
      </c>
      <c r="T3857">
        <v>12.9582352941176</v>
      </c>
      <c r="U3857">
        <v>3</v>
      </c>
    </row>
    <row r="3858" spans="1:21" x14ac:dyDescent="0.4">
      <c r="A3858">
        <v>3856</v>
      </c>
      <c r="B3858" t="s">
        <v>12082</v>
      </c>
      <c r="C3858" s="1">
        <v>44378</v>
      </c>
      <c r="D3858" t="s">
        <v>6715</v>
      </c>
      <c r="E3858" t="s">
        <v>6716</v>
      </c>
      <c r="F3858">
        <v>20</v>
      </c>
      <c r="G3858">
        <v>20</v>
      </c>
      <c r="H3858">
        <v>30</v>
      </c>
      <c r="I3858">
        <v>20</v>
      </c>
      <c r="J3858">
        <v>30</v>
      </c>
      <c r="K3858">
        <v>164</v>
      </c>
      <c r="L3858">
        <v>152</v>
      </c>
      <c r="M3858">
        <v>133</v>
      </c>
      <c r="N3858">
        <v>2</v>
      </c>
      <c r="O3858">
        <v>1</v>
      </c>
      <c r="P3858">
        <v>9.7631293400000008</v>
      </c>
      <c r="Q3858">
        <v>1097</v>
      </c>
      <c r="R3858">
        <v>62900</v>
      </c>
      <c r="S3858">
        <v>1290419</v>
      </c>
      <c r="T3858">
        <v>20.515405405405399</v>
      </c>
      <c r="U3858">
        <v>3</v>
      </c>
    </row>
    <row r="3859" spans="1:21" x14ac:dyDescent="0.4">
      <c r="A3859">
        <v>3857</v>
      </c>
      <c r="B3859" t="s">
        <v>12082</v>
      </c>
      <c r="C3859" s="1">
        <v>44378</v>
      </c>
      <c r="D3859" t="s">
        <v>6717</v>
      </c>
      <c r="E3859" t="s">
        <v>6718</v>
      </c>
      <c r="F3859">
        <v>20</v>
      </c>
      <c r="G3859">
        <v>20</v>
      </c>
      <c r="H3859">
        <v>40</v>
      </c>
      <c r="I3859">
        <v>20</v>
      </c>
      <c r="J3859">
        <v>30</v>
      </c>
      <c r="K3859">
        <v>244</v>
      </c>
      <c r="L3859">
        <v>235</v>
      </c>
      <c r="M3859">
        <v>236</v>
      </c>
      <c r="N3859">
        <v>1</v>
      </c>
      <c r="O3859">
        <v>1</v>
      </c>
      <c r="P3859">
        <v>1.9409722220000001</v>
      </c>
      <c r="Q3859">
        <v>692</v>
      </c>
      <c r="R3859">
        <v>62900</v>
      </c>
      <c r="S3859">
        <v>1070144</v>
      </c>
      <c r="T3859">
        <v>17.0134181240063</v>
      </c>
      <c r="U3859">
        <v>3</v>
      </c>
    </row>
    <row r="3860" spans="1:21" x14ac:dyDescent="0.4">
      <c r="A3860">
        <v>3858</v>
      </c>
      <c r="B3860" t="s">
        <v>12082</v>
      </c>
      <c r="C3860" s="1">
        <v>44378</v>
      </c>
      <c r="D3860" t="s">
        <v>6719</v>
      </c>
      <c r="E3860" t="s">
        <v>6720</v>
      </c>
      <c r="F3860">
        <v>10</v>
      </c>
      <c r="G3860">
        <v>10</v>
      </c>
      <c r="H3860">
        <v>40</v>
      </c>
      <c r="I3860">
        <v>10</v>
      </c>
      <c r="J3860">
        <v>10</v>
      </c>
      <c r="K3860">
        <v>13</v>
      </c>
      <c r="L3860">
        <v>17</v>
      </c>
      <c r="M3860">
        <v>23</v>
      </c>
      <c r="N3860">
        <v>2</v>
      </c>
      <c r="O3860">
        <v>1</v>
      </c>
      <c r="P3860">
        <v>6.301757813</v>
      </c>
      <c r="Q3860">
        <v>858</v>
      </c>
      <c r="R3860">
        <v>62900</v>
      </c>
      <c r="S3860">
        <v>3339837</v>
      </c>
      <c r="T3860">
        <v>53.097567567567502</v>
      </c>
      <c r="U3860">
        <v>3</v>
      </c>
    </row>
    <row r="3861" spans="1:21" x14ac:dyDescent="0.4">
      <c r="A3861">
        <v>3859</v>
      </c>
      <c r="B3861" t="s">
        <v>12082</v>
      </c>
      <c r="C3861" s="1">
        <v>44348</v>
      </c>
      <c r="D3861" t="s">
        <v>6721</v>
      </c>
      <c r="E3861" t="s">
        <v>6722</v>
      </c>
      <c r="F3861">
        <v>10</v>
      </c>
      <c r="G3861">
        <v>20</v>
      </c>
      <c r="H3861">
        <v>40</v>
      </c>
      <c r="I3861">
        <v>20</v>
      </c>
      <c r="J3861">
        <v>20</v>
      </c>
      <c r="K3861">
        <v>202</v>
      </c>
      <c r="L3861">
        <v>187</v>
      </c>
      <c r="M3861">
        <v>149</v>
      </c>
      <c r="N3861">
        <v>1</v>
      </c>
      <c r="O3861">
        <v>1</v>
      </c>
      <c r="P3861">
        <v>4.0177951390000004</v>
      </c>
      <c r="Q3861">
        <v>653</v>
      </c>
      <c r="R3861">
        <v>60400</v>
      </c>
      <c r="S3861">
        <v>58824</v>
      </c>
      <c r="T3861">
        <v>0.97390728476821098</v>
      </c>
      <c r="U3861">
        <v>1</v>
      </c>
    </row>
    <row r="3862" spans="1:21" x14ac:dyDescent="0.4">
      <c r="A3862">
        <v>3860</v>
      </c>
      <c r="B3862" t="s">
        <v>12082</v>
      </c>
      <c r="C3862" s="1">
        <v>44348</v>
      </c>
      <c r="D3862" t="s">
        <v>6723</v>
      </c>
      <c r="E3862" t="s">
        <v>6724</v>
      </c>
      <c r="F3862">
        <v>10</v>
      </c>
      <c r="G3862">
        <v>10</v>
      </c>
      <c r="H3862">
        <v>30</v>
      </c>
      <c r="I3862">
        <v>20</v>
      </c>
      <c r="J3862">
        <v>20</v>
      </c>
      <c r="K3862">
        <v>22</v>
      </c>
      <c r="L3862">
        <v>16</v>
      </c>
      <c r="M3862">
        <v>15</v>
      </c>
      <c r="N3862">
        <v>2</v>
      </c>
      <c r="O3862">
        <v>1</v>
      </c>
      <c r="P3862">
        <v>0.47309027799999998</v>
      </c>
      <c r="Q3862">
        <v>884</v>
      </c>
      <c r="R3862">
        <v>60400</v>
      </c>
      <c r="S3862">
        <v>1783483</v>
      </c>
      <c r="T3862">
        <v>29.527864238410501</v>
      </c>
      <c r="U3862">
        <v>3</v>
      </c>
    </row>
    <row r="3863" spans="1:21" x14ac:dyDescent="0.4">
      <c r="A3863">
        <v>3861</v>
      </c>
      <c r="B3863" t="s">
        <v>12082</v>
      </c>
      <c r="C3863" s="1">
        <v>44348</v>
      </c>
      <c r="D3863" t="s">
        <v>6725</v>
      </c>
      <c r="E3863" t="s">
        <v>6726</v>
      </c>
      <c r="F3863">
        <v>10</v>
      </c>
      <c r="G3863">
        <v>10</v>
      </c>
      <c r="H3863">
        <v>50</v>
      </c>
      <c r="I3863">
        <v>20</v>
      </c>
      <c r="J3863">
        <v>10</v>
      </c>
      <c r="K3863">
        <v>21</v>
      </c>
      <c r="L3863">
        <v>12</v>
      </c>
      <c r="M3863">
        <v>12</v>
      </c>
      <c r="N3863">
        <v>2</v>
      </c>
      <c r="O3863">
        <v>2</v>
      </c>
      <c r="P3863">
        <v>15.12109375</v>
      </c>
      <c r="Q3863">
        <v>781</v>
      </c>
      <c r="R3863">
        <v>60400</v>
      </c>
      <c r="S3863">
        <v>211442</v>
      </c>
      <c r="T3863">
        <v>3.50069536423841</v>
      </c>
      <c r="U3863">
        <v>2</v>
      </c>
    </row>
    <row r="3864" spans="1:21" x14ac:dyDescent="0.4">
      <c r="A3864">
        <v>3862</v>
      </c>
      <c r="B3864" t="s">
        <v>12082</v>
      </c>
      <c r="C3864" s="1">
        <v>44348</v>
      </c>
      <c r="D3864" t="s">
        <v>6727</v>
      </c>
      <c r="E3864" t="s">
        <v>6728</v>
      </c>
      <c r="F3864">
        <v>10</v>
      </c>
      <c r="G3864">
        <v>10</v>
      </c>
      <c r="H3864">
        <v>30</v>
      </c>
      <c r="I3864">
        <v>20</v>
      </c>
      <c r="J3864">
        <v>10</v>
      </c>
      <c r="K3864">
        <v>128</v>
      </c>
      <c r="L3864">
        <v>116</v>
      </c>
      <c r="M3864">
        <v>115</v>
      </c>
      <c r="N3864">
        <v>2</v>
      </c>
      <c r="O3864">
        <v>1</v>
      </c>
      <c r="P3864">
        <v>3.9252387149999999</v>
      </c>
      <c r="Q3864">
        <v>675</v>
      </c>
      <c r="R3864">
        <v>60400</v>
      </c>
      <c r="S3864">
        <v>43096</v>
      </c>
      <c r="T3864">
        <v>0.71350993377483396</v>
      </c>
      <c r="U3864">
        <v>1</v>
      </c>
    </row>
    <row r="3865" spans="1:21" x14ac:dyDescent="0.4">
      <c r="A3865">
        <v>3863</v>
      </c>
      <c r="B3865" t="s">
        <v>12082</v>
      </c>
      <c r="C3865" s="1">
        <v>44348</v>
      </c>
      <c r="D3865" t="s">
        <v>6729</v>
      </c>
      <c r="E3865" t="s">
        <v>6730</v>
      </c>
      <c r="F3865">
        <v>10</v>
      </c>
      <c r="G3865">
        <v>20</v>
      </c>
      <c r="H3865">
        <v>30</v>
      </c>
      <c r="I3865">
        <v>30</v>
      </c>
      <c r="J3865">
        <v>10</v>
      </c>
      <c r="K3865">
        <v>76</v>
      </c>
      <c r="L3865">
        <v>81</v>
      </c>
      <c r="M3865">
        <v>88</v>
      </c>
      <c r="N3865">
        <v>2</v>
      </c>
      <c r="O3865">
        <v>1</v>
      </c>
      <c r="P3865">
        <v>4.3823784720000001</v>
      </c>
      <c r="Q3865">
        <v>842</v>
      </c>
      <c r="R3865">
        <v>60400</v>
      </c>
      <c r="S3865">
        <v>255872</v>
      </c>
      <c r="T3865">
        <v>4.2362913907284696</v>
      </c>
      <c r="U3865">
        <v>3</v>
      </c>
    </row>
    <row r="3866" spans="1:21" x14ac:dyDescent="0.4">
      <c r="A3866">
        <v>3864</v>
      </c>
      <c r="B3866" t="s">
        <v>12082</v>
      </c>
      <c r="C3866" s="1">
        <v>44317</v>
      </c>
      <c r="D3866" t="s">
        <v>6731</v>
      </c>
      <c r="E3866" t="s">
        <v>6732</v>
      </c>
      <c r="F3866">
        <v>20</v>
      </c>
      <c r="G3866">
        <v>20</v>
      </c>
      <c r="H3866">
        <v>50</v>
      </c>
      <c r="I3866">
        <v>20</v>
      </c>
      <c r="J3866">
        <v>40</v>
      </c>
      <c r="K3866">
        <v>248</v>
      </c>
      <c r="L3866">
        <v>240</v>
      </c>
      <c r="M3866">
        <v>234</v>
      </c>
      <c r="N3866">
        <v>0</v>
      </c>
      <c r="O3866">
        <v>0</v>
      </c>
      <c r="P3866">
        <v>6.1635199649999999</v>
      </c>
      <c r="Q3866">
        <v>1025</v>
      </c>
      <c r="R3866">
        <v>58300</v>
      </c>
      <c r="S3866">
        <v>3054110</v>
      </c>
      <c r="T3866">
        <v>52.3861063464837</v>
      </c>
      <c r="U3866">
        <v>3</v>
      </c>
    </row>
    <row r="3867" spans="1:21" x14ac:dyDescent="0.4">
      <c r="A3867">
        <v>3865</v>
      </c>
      <c r="B3867" t="s">
        <v>12082</v>
      </c>
      <c r="C3867" s="1">
        <v>44317</v>
      </c>
      <c r="D3867" t="s">
        <v>6733</v>
      </c>
      <c r="E3867" t="s">
        <v>6734</v>
      </c>
      <c r="F3867">
        <v>10</v>
      </c>
      <c r="G3867">
        <v>20</v>
      </c>
      <c r="H3867">
        <v>20</v>
      </c>
      <c r="I3867">
        <v>10</v>
      </c>
      <c r="J3867">
        <v>10</v>
      </c>
      <c r="K3867">
        <v>178</v>
      </c>
      <c r="L3867">
        <v>156</v>
      </c>
      <c r="M3867">
        <v>134</v>
      </c>
      <c r="N3867">
        <v>2</v>
      </c>
      <c r="O3867">
        <v>1</v>
      </c>
      <c r="P3867">
        <v>6.6417100690000002</v>
      </c>
      <c r="Q3867">
        <v>786</v>
      </c>
      <c r="R3867">
        <v>58300</v>
      </c>
      <c r="S3867">
        <v>138924</v>
      </c>
      <c r="T3867">
        <v>2.3829159519725498</v>
      </c>
      <c r="U3867">
        <v>2</v>
      </c>
    </row>
    <row r="3868" spans="1:21" x14ac:dyDescent="0.4">
      <c r="A3868">
        <v>3866</v>
      </c>
      <c r="B3868" t="s">
        <v>12082</v>
      </c>
      <c r="C3868" s="1">
        <v>44287</v>
      </c>
      <c r="D3868" t="s">
        <v>6735</v>
      </c>
      <c r="E3868" t="s">
        <v>6736</v>
      </c>
      <c r="F3868">
        <v>10</v>
      </c>
      <c r="G3868">
        <v>10</v>
      </c>
      <c r="H3868">
        <v>40</v>
      </c>
      <c r="I3868">
        <v>20</v>
      </c>
      <c r="J3868">
        <v>10</v>
      </c>
      <c r="K3868">
        <v>48</v>
      </c>
      <c r="L3868">
        <v>50</v>
      </c>
      <c r="M3868">
        <v>50</v>
      </c>
      <c r="N3868">
        <v>2</v>
      </c>
      <c r="O3868">
        <v>2</v>
      </c>
      <c r="P3868">
        <v>7.3617621529999999</v>
      </c>
      <c r="Q3868">
        <v>569</v>
      </c>
      <c r="R3868">
        <v>56100</v>
      </c>
      <c r="S3868">
        <v>169864</v>
      </c>
      <c r="T3868">
        <v>3.0278787878787798</v>
      </c>
      <c r="U3868">
        <v>2</v>
      </c>
    </row>
    <row r="3869" spans="1:21" x14ac:dyDescent="0.4">
      <c r="A3869">
        <v>3867</v>
      </c>
      <c r="B3869" t="s">
        <v>12082</v>
      </c>
      <c r="C3869" s="1">
        <v>44287</v>
      </c>
      <c r="D3869" t="s">
        <v>6737</v>
      </c>
      <c r="E3869" t="s">
        <v>6738</v>
      </c>
      <c r="F3869">
        <v>10</v>
      </c>
      <c r="G3869">
        <v>10</v>
      </c>
      <c r="H3869">
        <v>50</v>
      </c>
      <c r="I3869">
        <v>30</v>
      </c>
      <c r="J3869">
        <v>10</v>
      </c>
      <c r="K3869">
        <v>7</v>
      </c>
      <c r="L3869">
        <v>19</v>
      </c>
      <c r="M3869">
        <v>22</v>
      </c>
      <c r="N3869">
        <v>2</v>
      </c>
      <c r="O3869">
        <v>1</v>
      </c>
      <c r="P3869">
        <v>7.3726128470000001</v>
      </c>
      <c r="Q3869">
        <v>915</v>
      </c>
      <c r="R3869">
        <v>56100</v>
      </c>
      <c r="S3869">
        <v>15236</v>
      </c>
      <c r="T3869">
        <v>0.27158645276292298</v>
      </c>
      <c r="U3869">
        <v>0</v>
      </c>
    </row>
    <row r="3870" spans="1:21" x14ac:dyDescent="0.4">
      <c r="A3870">
        <v>3868</v>
      </c>
      <c r="B3870" t="s">
        <v>12082</v>
      </c>
      <c r="C3870" s="1">
        <v>44287</v>
      </c>
      <c r="D3870" t="s">
        <v>6739</v>
      </c>
      <c r="E3870" t="s">
        <v>6740</v>
      </c>
      <c r="F3870">
        <v>10</v>
      </c>
      <c r="G3870">
        <v>20</v>
      </c>
      <c r="H3870">
        <v>30</v>
      </c>
      <c r="I3870">
        <v>20</v>
      </c>
      <c r="J3870">
        <v>10</v>
      </c>
      <c r="K3870">
        <v>241</v>
      </c>
      <c r="L3870">
        <v>243</v>
      </c>
      <c r="M3870">
        <v>242</v>
      </c>
      <c r="N3870">
        <v>2</v>
      </c>
      <c r="O3870">
        <v>2</v>
      </c>
      <c r="P3870">
        <v>4.3129340279999999</v>
      </c>
      <c r="Q3870">
        <v>786</v>
      </c>
      <c r="R3870">
        <v>56100</v>
      </c>
      <c r="S3870">
        <v>78637</v>
      </c>
      <c r="T3870">
        <v>1.40172905525846</v>
      </c>
      <c r="U3870">
        <v>2</v>
      </c>
    </row>
    <row r="3871" spans="1:21" x14ac:dyDescent="0.4">
      <c r="A3871">
        <v>3869</v>
      </c>
      <c r="B3871" t="s">
        <v>12082</v>
      </c>
      <c r="C3871" s="1">
        <v>44287</v>
      </c>
      <c r="D3871" t="s">
        <v>6741</v>
      </c>
      <c r="E3871" t="s">
        <v>6742</v>
      </c>
      <c r="F3871">
        <v>10</v>
      </c>
      <c r="G3871">
        <v>10</v>
      </c>
      <c r="H3871">
        <v>50</v>
      </c>
      <c r="I3871">
        <v>20</v>
      </c>
      <c r="J3871">
        <v>10</v>
      </c>
      <c r="K3871">
        <v>228</v>
      </c>
      <c r="L3871">
        <v>239</v>
      </c>
      <c r="M3871">
        <v>243</v>
      </c>
      <c r="N3871">
        <v>2</v>
      </c>
      <c r="O3871">
        <v>1</v>
      </c>
      <c r="P3871">
        <v>9.4993489580000006</v>
      </c>
      <c r="Q3871">
        <v>772</v>
      </c>
      <c r="R3871">
        <v>56100</v>
      </c>
      <c r="S3871">
        <v>192262</v>
      </c>
      <c r="T3871">
        <v>3.4271301247771802</v>
      </c>
      <c r="U3871">
        <v>2</v>
      </c>
    </row>
    <row r="3872" spans="1:21" x14ac:dyDescent="0.4">
      <c r="A3872">
        <v>3870</v>
      </c>
      <c r="B3872" t="s">
        <v>12082</v>
      </c>
      <c r="C3872" s="1">
        <v>44256</v>
      </c>
      <c r="D3872" t="s">
        <v>6743</v>
      </c>
      <c r="E3872" t="s">
        <v>6744</v>
      </c>
      <c r="F3872">
        <v>20</v>
      </c>
      <c r="G3872">
        <v>20</v>
      </c>
      <c r="H3872">
        <v>30</v>
      </c>
      <c r="I3872">
        <v>20</v>
      </c>
      <c r="J3872">
        <v>40</v>
      </c>
      <c r="K3872">
        <v>23</v>
      </c>
      <c r="L3872">
        <v>16</v>
      </c>
      <c r="M3872">
        <v>15</v>
      </c>
      <c r="N3872">
        <v>1</v>
      </c>
      <c r="O3872">
        <v>1</v>
      </c>
      <c r="P3872">
        <v>5.6397569440000002</v>
      </c>
      <c r="Q3872">
        <v>620</v>
      </c>
      <c r="R3872">
        <v>54900</v>
      </c>
      <c r="S3872">
        <v>20513</v>
      </c>
      <c r="T3872">
        <v>0.37364298724954398</v>
      </c>
      <c r="U3872">
        <v>0</v>
      </c>
    </row>
    <row r="3873" spans="1:21" x14ac:dyDescent="0.4">
      <c r="A3873">
        <v>3871</v>
      </c>
      <c r="B3873" t="s">
        <v>12082</v>
      </c>
      <c r="C3873" s="1">
        <v>44256</v>
      </c>
      <c r="D3873" t="s">
        <v>6745</v>
      </c>
      <c r="E3873" t="s">
        <v>6746</v>
      </c>
      <c r="F3873">
        <v>20</v>
      </c>
      <c r="G3873">
        <v>30</v>
      </c>
      <c r="H3873">
        <v>40</v>
      </c>
      <c r="I3873">
        <v>20</v>
      </c>
      <c r="J3873">
        <v>50</v>
      </c>
      <c r="K3873">
        <v>119</v>
      </c>
      <c r="L3873">
        <v>117</v>
      </c>
      <c r="M3873">
        <v>117</v>
      </c>
      <c r="N3873">
        <v>0</v>
      </c>
      <c r="O3873">
        <v>1</v>
      </c>
      <c r="P3873">
        <v>10.4797092</v>
      </c>
      <c r="Q3873">
        <v>623</v>
      </c>
      <c r="R3873">
        <v>54900</v>
      </c>
      <c r="S3873">
        <v>183414</v>
      </c>
      <c r="T3873">
        <v>3.3408743169398898</v>
      </c>
      <c r="U3873">
        <v>2</v>
      </c>
    </row>
    <row r="3874" spans="1:21" x14ac:dyDescent="0.4">
      <c r="A3874">
        <v>3872</v>
      </c>
      <c r="B3874" t="s">
        <v>12082</v>
      </c>
      <c r="C3874" s="1">
        <v>44256</v>
      </c>
      <c r="D3874" t="s">
        <v>6747</v>
      </c>
      <c r="E3874" t="s">
        <v>6748</v>
      </c>
      <c r="F3874">
        <v>30</v>
      </c>
      <c r="G3874">
        <v>20</v>
      </c>
      <c r="H3874">
        <v>40</v>
      </c>
      <c r="I3874">
        <v>20</v>
      </c>
      <c r="J3874">
        <v>30</v>
      </c>
      <c r="K3874">
        <v>239</v>
      </c>
      <c r="L3874">
        <v>237</v>
      </c>
      <c r="M3874">
        <v>239</v>
      </c>
      <c r="N3874">
        <v>1</v>
      </c>
      <c r="O3874">
        <v>1</v>
      </c>
      <c r="P3874">
        <v>0</v>
      </c>
      <c r="Q3874">
        <v>814</v>
      </c>
      <c r="R3874">
        <v>54900</v>
      </c>
      <c r="S3874">
        <v>13191</v>
      </c>
      <c r="T3874">
        <v>0.24027322404371501</v>
      </c>
      <c r="U3874">
        <v>0</v>
      </c>
    </row>
    <row r="3875" spans="1:21" x14ac:dyDescent="0.4">
      <c r="A3875">
        <v>3873</v>
      </c>
      <c r="B3875" t="s">
        <v>12082</v>
      </c>
      <c r="C3875" s="1">
        <v>44228</v>
      </c>
      <c r="D3875" t="s">
        <v>6749</v>
      </c>
      <c r="E3875" t="s">
        <v>6750</v>
      </c>
      <c r="F3875">
        <v>10</v>
      </c>
      <c r="G3875">
        <v>10</v>
      </c>
      <c r="H3875">
        <v>20</v>
      </c>
      <c r="I3875">
        <v>20</v>
      </c>
      <c r="J3875">
        <v>10</v>
      </c>
      <c r="K3875">
        <v>66</v>
      </c>
      <c r="L3875">
        <v>51</v>
      </c>
      <c r="M3875">
        <v>25</v>
      </c>
      <c r="N3875">
        <v>0</v>
      </c>
      <c r="O3875">
        <v>1</v>
      </c>
      <c r="P3875">
        <v>3.8514539929999998</v>
      </c>
      <c r="Q3875">
        <v>641</v>
      </c>
      <c r="R3875">
        <v>50600</v>
      </c>
      <c r="S3875">
        <v>16234</v>
      </c>
      <c r="T3875">
        <v>0.320830039525691</v>
      </c>
      <c r="U3875">
        <v>0</v>
      </c>
    </row>
    <row r="3876" spans="1:21" x14ac:dyDescent="0.4">
      <c r="A3876">
        <v>3874</v>
      </c>
      <c r="B3876" t="s">
        <v>12082</v>
      </c>
      <c r="C3876" s="1">
        <v>44228</v>
      </c>
      <c r="D3876" t="s">
        <v>6751</v>
      </c>
      <c r="E3876" t="s">
        <v>6752</v>
      </c>
      <c r="F3876">
        <v>20</v>
      </c>
      <c r="G3876">
        <v>20</v>
      </c>
      <c r="H3876">
        <v>20</v>
      </c>
      <c r="I3876">
        <v>20</v>
      </c>
      <c r="J3876">
        <v>40</v>
      </c>
      <c r="K3876">
        <v>126</v>
      </c>
      <c r="L3876">
        <v>117</v>
      </c>
      <c r="M3876">
        <v>91</v>
      </c>
      <c r="N3876">
        <v>2</v>
      </c>
      <c r="O3876">
        <v>0</v>
      </c>
      <c r="P3876">
        <v>11.999674479999999</v>
      </c>
      <c r="Q3876">
        <v>725</v>
      </c>
      <c r="R3876">
        <v>50600</v>
      </c>
      <c r="S3876">
        <v>27643</v>
      </c>
      <c r="T3876">
        <v>0.54630434782608694</v>
      </c>
      <c r="U3876">
        <v>1</v>
      </c>
    </row>
    <row r="3877" spans="1:21" x14ac:dyDescent="0.4">
      <c r="A3877">
        <v>3875</v>
      </c>
      <c r="B3877" t="s">
        <v>12082</v>
      </c>
      <c r="C3877" s="1">
        <v>44228</v>
      </c>
      <c r="D3877" t="s">
        <v>6753</v>
      </c>
      <c r="E3877" t="s">
        <v>6754</v>
      </c>
      <c r="F3877">
        <v>10</v>
      </c>
      <c r="G3877">
        <v>10</v>
      </c>
      <c r="H3877">
        <v>10</v>
      </c>
      <c r="I3877">
        <v>20</v>
      </c>
      <c r="J3877">
        <v>10</v>
      </c>
      <c r="K3877">
        <v>21</v>
      </c>
      <c r="L3877">
        <v>24</v>
      </c>
      <c r="M3877">
        <v>23</v>
      </c>
      <c r="N3877">
        <v>2</v>
      </c>
      <c r="O3877">
        <v>1</v>
      </c>
      <c r="P3877">
        <v>10.53309462</v>
      </c>
      <c r="Q3877">
        <v>638</v>
      </c>
      <c r="R3877">
        <v>50600</v>
      </c>
      <c r="S3877">
        <v>28748</v>
      </c>
      <c r="T3877">
        <v>0.56814229249011805</v>
      </c>
      <c r="U3877">
        <v>1</v>
      </c>
    </row>
    <row r="3878" spans="1:21" x14ac:dyDescent="0.4">
      <c r="A3878">
        <v>3876</v>
      </c>
      <c r="B3878" t="s">
        <v>12082</v>
      </c>
      <c r="C3878" s="1">
        <v>44228</v>
      </c>
      <c r="D3878" t="s">
        <v>6755</v>
      </c>
      <c r="E3878" t="s">
        <v>6756</v>
      </c>
      <c r="F3878">
        <v>20</v>
      </c>
      <c r="G3878">
        <v>10</v>
      </c>
      <c r="H3878">
        <v>40</v>
      </c>
      <c r="I3878">
        <v>20</v>
      </c>
      <c r="J3878">
        <v>10</v>
      </c>
      <c r="K3878">
        <v>22</v>
      </c>
      <c r="L3878">
        <v>20</v>
      </c>
      <c r="M3878">
        <v>19</v>
      </c>
      <c r="N3878">
        <v>1</v>
      </c>
      <c r="O3878">
        <v>2</v>
      </c>
      <c r="P3878">
        <v>15.142144099999999</v>
      </c>
      <c r="Q3878">
        <v>601</v>
      </c>
      <c r="R3878">
        <v>50600</v>
      </c>
      <c r="S3878">
        <v>64320</v>
      </c>
      <c r="T3878">
        <v>1.2711462450592801</v>
      </c>
      <c r="U3878">
        <v>2</v>
      </c>
    </row>
    <row r="3879" spans="1:21" x14ac:dyDescent="0.4">
      <c r="A3879">
        <v>3877</v>
      </c>
      <c r="B3879" t="s">
        <v>12083</v>
      </c>
      <c r="C3879" s="1">
        <v>45108</v>
      </c>
      <c r="D3879" t="s">
        <v>6757</v>
      </c>
      <c r="E3879" t="s">
        <v>6758</v>
      </c>
      <c r="F3879">
        <v>20</v>
      </c>
      <c r="G3879">
        <v>20</v>
      </c>
      <c r="H3879">
        <v>50</v>
      </c>
      <c r="I3879">
        <v>20</v>
      </c>
      <c r="J3879">
        <v>40</v>
      </c>
      <c r="K3879">
        <v>155</v>
      </c>
      <c r="L3879">
        <v>149</v>
      </c>
      <c r="M3879">
        <v>156</v>
      </c>
      <c r="N3879">
        <v>2</v>
      </c>
      <c r="O3879">
        <v>1</v>
      </c>
      <c r="P3879">
        <v>11.008463539999999</v>
      </c>
      <c r="Q3879">
        <v>532</v>
      </c>
      <c r="R3879">
        <v>77600</v>
      </c>
      <c r="S3879">
        <v>20416</v>
      </c>
      <c r="T3879">
        <v>0.26309278350515403</v>
      </c>
      <c r="U3879">
        <v>0</v>
      </c>
    </row>
    <row r="3880" spans="1:21" x14ac:dyDescent="0.4">
      <c r="A3880">
        <v>3878</v>
      </c>
      <c r="B3880" t="s">
        <v>12083</v>
      </c>
      <c r="C3880" s="1">
        <v>45108</v>
      </c>
      <c r="D3880" t="s">
        <v>6759</v>
      </c>
      <c r="E3880" t="s">
        <v>6760</v>
      </c>
      <c r="F3880">
        <v>20</v>
      </c>
      <c r="G3880">
        <v>20</v>
      </c>
      <c r="H3880">
        <v>40</v>
      </c>
      <c r="I3880">
        <v>30</v>
      </c>
      <c r="J3880">
        <v>50</v>
      </c>
      <c r="K3880">
        <v>132</v>
      </c>
      <c r="L3880">
        <v>56</v>
      </c>
      <c r="M3880">
        <v>16</v>
      </c>
      <c r="N3880">
        <v>2</v>
      </c>
      <c r="O3880">
        <v>1</v>
      </c>
      <c r="P3880">
        <v>16.765082469999999</v>
      </c>
      <c r="Q3880">
        <v>858</v>
      </c>
      <c r="R3880">
        <v>77600</v>
      </c>
      <c r="S3880">
        <v>78066</v>
      </c>
      <c r="T3880">
        <v>1.00600515463917</v>
      </c>
      <c r="U3880">
        <v>1</v>
      </c>
    </row>
    <row r="3881" spans="1:21" x14ac:dyDescent="0.4">
      <c r="A3881">
        <v>3879</v>
      </c>
      <c r="B3881" t="s">
        <v>12083</v>
      </c>
      <c r="C3881" s="1">
        <v>45108</v>
      </c>
      <c r="D3881" t="s">
        <v>6761</v>
      </c>
      <c r="E3881" t="s">
        <v>6762</v>
      </c>
      <c r="F3881">
        <v>10</v>
      </c>
      <c r="G3881">
        <v>10</v>
      </c>
      <c r="H3881">
        <v>10</v>
      </c>
      <c r="I3881">
        <v>10</v>
      </c>
      <c r="J3881">
        <v>20</v>
      </c>
      <c r="K3881">
        <v>17</v>
      </c>
      <c r="L3881">
        <v>17</v>
      </c>
      <c r="M3881">
        <v>11</v>
      </c>
      <c r="N3881">
        <v>2</v>
      </c>
      <c r="O3881">
        <v>1</v>
      </c>
      <c r="P3881">
        <v>11.71614583</v>
      </c>
      <c r="Q3881">
        <v>772</v>
      </c>
      <c r="R3881">
        <v>77600</v>
      </c>
      <c r="S3881">
        <v>71242</v>
      </c>
      <c r="T3881">
        <v>0.91806701030927795</v>
      </c>
      <c r="U3881">
        <v>1</v>
      </c>
    </row>
    <row r="3882" spans="1:21" x14ac:dyDescent="0.4">
      <c r="A3882">
        <v>3880</v>
      </c>
      <c r="B3882" t="s">
        <v>12083</v>
      </c>
      <c r="C3882" s="1">
        <v>45078</v>
      </c>
      <c r="D3882" t="s">
        <v>6763</v>
      </c>
      <c r="E3882" t="s">
        <v>6764</v>
      </c>
      <c r="F3882">
        <v>20</v>
      </c>
      <c r="G3882">
        <v>20</v>
      </c>
      <c r="H3882">
        <v>20</v>
      </c>
      <c r="I3882">
        <v>20</v>
      </c>
      <c r="J3882">
        <v>30</v>
      </c>
      <c r="K3882">
        <v>12</v>
      </c>
      <c r="L3882">
        <v>7</v>
      </c>
      <c r="M3882">
        <v>8</v>
      </c>
      <c r="N3882">
        <v>2</v>
      </c>
      <c r="O3882">
        <v>1</v>
      </c>
      <c r="P3882">
        <v>0.61838107600000003</v>
      </c>
      <c r="Q3882">
        <v>647</v>
      </c>
      <c r="R3882">
        <v>75700</v>
      </c>
      <c r="S3882">
        <v>40819</v>
      </c>
      <c r="T3882">
        <v>0.539220607661823</v>
      </c>
      <c r="U3882">
        <v>1</v>
      </c>
    </row>
    <row r="3883" spans="1:21" x14ac:dyDescent="0.4">
      <c r="A3883">
        <v>3881</v>
      </c>
      <c r="B3883" t="s">
        <v>12083</v>
      </c>
      <c r="C3883" s="1">
        <v>45078</v>
      </c>
      <c r="D3883" t="s">
        <v>6765</v>
      </c>
      <c r="E3883" t="s">
        <v>6766</v>
      </c>
      <c r="F3883">
        <v>30</v>
      </c>
      <c r="G3883">
        <v>10</v>
      </c>
      <c r="H3883">
        <v>20</v>
      </c>
      <c r="I3883">
        <v>20</v>
      </c>
      <c r="J3883">
        <v>50</v>
      </c>
      <c r="K3883">
        <v>170</v>
      </c>
      <c r="L3883">
        <v>156</v>
      </c>
      <c r="M3883">
        <v>127</v>
      </c>
      <c r="N3883">
        <v>0</v>
      </c>
      <c r="O3883">
        <v>0</v>
      </c>
      <c r="P3883">
        <v>9.1128472219999992</v>
      </c>
      <c r="Q3883">
        <v>610</v>
      </c>
      <c r="R3883">
        <v>75700</v>
      </c>
      <c r="S3883">
        <v>82762</v>
      </c>
      <c r="T3883">
        <v>1.09328929986789</v>
      </c>
      <c r="U3883">
        <v>1</v>
      </c>
    </row>
    <row r="3884" spans="1:21" x14ac:dyDescent="0.4">
      <c r="A3884">
        <v>3882</v>
      </c>
      <c r="B3884" t="s">
        <v>12083</v>
      </c>
      <c r="C3884" s="1">
        <v>45078</v>
      </c>
      <c r="D3884" t="s">
        <v>6767</v>
      </c>
      <c r="E3884" t="s">
        <v>6768</v>
      </c>
      <c r="F3884">
        <v>10</v>
      </c>
      <c r="G3884">
        <v>10</v>
      </c>
      <c r="H3884">
        <v>20</v>
      </c>
      <c r="I3884">
        <v>20</v>
      </c>
      <c r="J3884">
        <v>30</v>
      </c>
      <c r="K3884">
        <v>4</v>
      </c>
      <c r="L3884">
        <v>4</v>
      </c>
      <c r="M3884">
        <v>2</v>
      </c>
      <c r="N3884">
        <v>2</v>
      </c>
      <c r="O3884">
        <v>1</v>
      </c>
      <c r="P3884">
        <v>12.355143229999999</v>
      </c>
      <c r="Q3884">
        <v>662</v>
      </c>
      <c r="R3884">
        <v>75700</v>
      </c>
      <c r="S3884">
        <v>204429</v>
      </c>
      <c r="T3884">
        <v>2.7005151915455698</v>
      </c>
      <c r="U3884">
        <v>2</v>
      </c>
    </row>
    <row r="3885" spans="1:21" x14ac:dyDescent="0.4">
      <c r="A3885">
        <v>3883</v>
      </c>
      <c r="B3885" t="s">
        <v>12083</v>
      </c>
      <c r="C3885" s="1">
        <v>45047</v>
      </c>
      <c r="D3885" t="s">
        <v>6769</v>
      </c>
      <c r="E3885" t="s">
        <v>6770</v>
      </c>
      <c r="F3885">
        <v>10</v>
      </c>
      <c r="G3885">
        <v>10</v>
      </c>
      <c r="H3885">
        <v>10</v>
      </c>
      <c r="I3885">
        <v>10</v>
      </c>
      <c r="J3885">
        <v>20</v>
      </c>
      <c r="K3885">
        <v>10</v>
      </c>
      <c r="L3885">
        <v>11</v>
      </c>
      <c r="M3885">
        <v>13</v>
      </c>
      <c r="N3885">
        <v>2</v>
      </c>
      <c r="O3885">
        <v>1</v>
      </c>
      <c r="P3885">
        <v>10.55674913</v>
      </c>
      <c r="Q3885">
        <v>844</v>
      </c>
      <c r="R3885">
        <v>74300</v>
      </c>
      <c r="S3885">
        <v>13522</v>
      </c>
      <c r="T3885">
        <v>0.18199192462987801</v>
      </c>
      <c r="U3885">
        <v>0</v>
      </c>
    </row>
    <row r="3886" spans="1:21" x14ac:dyDescent="0.4">
      <c r="A3886">
        <v>3884</v>
      </c>
      <c r="B3886" t="s">
        <v>12083</v>
      </c>
      <c r="C3886" s="1">
        <v>44986</v>
      </c>
      <c r="D3886" t="s">
        <v>6771</v>
      </c>
      <c r="E3886" t="s">
        <v>6772</v>
      </c>
      <c r="F3886">
        <v>20</v>
      </c>
      <c r="G3886">
        <v>20</v>
      </c>
      <c r="H3886">
        <v>40</v>
      </c>
      <c r="I3886">
        <v>40</v>
      </c>
      <c r="J3886">
        <v>40</v>
      </c>
      <c r="K3886">
        <v>16</v>
      </c>
      <c r="L3886">
        <v>9</v>
      </c>
      <c r="M3886">
        <v>7</v>
      </c>
      <c r="N3886">
        <v>1</v>
      </c>
      <c r="O3886">
        <v>1</v>
      </c>
      <c r="P3886">
        <v>8.4993489580000006</v>
      </c>
      <c r="Q3886">
        <v>2040</v>
      </c>
      <c r="R3886">
        <v>70000</v>
      </c>
      <c r="S3886">
        <v>145421</v>
      </c>
      <c r="T3886">
        <v>2.07744285714285</v>
      </c>
      <c r="U3886">
        <v>2</v>
      </c>
    </row>
    <row r="3887" spans="1:21" x14ac:dyDescent="0.4">
      <c r="A3887">
        <v>3885</v>
      </c>
      <c r="B3887" t="s">
        <v>12083</v>
      </c>
      <c r="C3887" s="1">
        <v>44958</v>
      </c>
      <c r="D3887" t="s">
        <v>6773</v>
      </c>
      <c r="E3887" t="s">
        <v>6774</v>
      </c>
      <c r="F3887">
        <v>20</v>
      </c>
      <c r="G3887">
        <v>10</v>
      </c>
      <c r="H3887">
        <v>30</v>
      </c>
      <c r="I3887">
        <v>20</v>
      </c>
      <c r="J3887">
        <v>20</v>
      </c>
      <c r="K3887">
        <v>14</v>
      </c>
      <c r="L3887">
        <v>9</v>
      </c>
      <c r="M3887">
        <v>13</v>
      </c>
      <c r="N3887">
        <v>2</v>
      </c>
      <c r="O3887">
        <v>1</v>
      </c>
      <c r="P3887">
        <v>13.797417530000001</v>
      </c>
      <c r="Q3887">
        <v>1126</v>
      </c>
      <c r="R3887">
        <v>68000</v>
      </c>
      <c r="S3887">
        <v>587392</v>
      </c>
      <c r="T3887">
        <v>8.6381176470588201</v>
      </c>
      <c r="U3887">
        <v>3</v>
      </c>
    </row>
    <row r="3888" spans="1:21" x14ac:dyDescent="0.4">
      <c r="A3888">
        <v>3886</v>
      </c>
      <c r="B3888" t="s">
        <v>12083</v>
      </c>
      <c r="C3888" s="1">
        <v>44896</v>
      </c>
      <c r="D3888" t="s">
        <v>6775</v>
      </c>
      <c r="E3888" t="s">
        <v>6776</v>
      </c>
      <c r="F3888">
        <v>20</v>
      </c>
      <c r="G3888">
        <v>20</v>
      </c>
      <c r="H3888">
        <v>10</v>
      </c>
      <c r="I3888">
        <v>20</v>
      </c>
      <c r="J3888">
        <v>50</v>
      </c>
      <c r="K3888">
        <v>14</v>
      </c>
      <c r="L3888">
        <v>9</v>
      </c>
      <c r="M3888">
        <v>8</v>
      </c>
      <c r="N3888">
        <v>0</v>
      </c>
      <c r="O3888">
        <v>1</v>
      </c>
      <c r="P3888">
        <v>5.8952907989999996</v>
      </c>
      <c r="Q3888">
        <v>644</v>
      </c>
      <c r="R3888">
        <v>63800</v>
      </c>
      <c r="S3888">
        <v>817029</v>
      </c>
      <c r="T3888">
        <v>12.8060971786833</v>
      </c>
      <c r="U3888">
        <v>3</v>
      </c>
    </row>
    <row r="3889" spans="1:21" x14ac:dyDescent="0.4">
      <c r="A3889">
        <v>3887</v>
      </c>
      <c r="B3889" t="s">
        <v>12083</v>
      </c>
      <c r="C3889" s="1">
        <v>44866</v>
      </c>
      <c r="D3889" t="s">
        <v>6777</v>
      </c>
      <c r="E3889" t="s">
        <v>6778</v>
      </c>
      <c r="F3889">
        <v>30</v>
      </c>
      <c r="G3889">
        <v>20</v>
      </c>
      <c r="H3889">
        <v>20</v>
      </c>
      <c r="I3889">
        <v>20</v>
      </c>
      <c r="J3889">
        <v>40</v>
      </c>
      <c r="K3889">
        <v>51</v>
      </c>
      <c r="L3889">
        <v>21</v>
      </c>
      <c r="M3889">
        <v>3</v>
      </c>
      <c r="N3889">
        <v>1</v>
      </c>
      <c r="O3889">
        <v>0</v>
      </c>
      <c r="P3889">
        <v>3.0374348960000002</v>
      </c>
      <c r="Q3889">
        <v>1022</v>
      </c>
      <c r="R3889">
        <v>60700</v>
      </c>
      <c r="S3889">
        <v>378334</v>
      </c>
      <c r="T3889">
        <v>6.2328500823723196</v>
      </c>
      <c r="U3889">
        <v>3</v>
      </c>
    </row>
    <row r="3890" spans="1:21" x14ac:dyDescent="0.4">
      <c r="A3890">
        <v>3888</v>
      </c>
      <c r="B3890" t="s">
        <v>12083</v>
      </c>
      <c r="C3890" s="1">
        <v>44835</v>
      </c>
      <c r="D3890" t="s">
        <v>6779</v>
      </c>
      <c r="E3890" t="s">
        <v>6780</v>
      </c>
      <c r="F3890">
        <v>20</v>
      </c>
      <c r="G3890">
        <v>20</v>
      </c>
      <c r="H3890">
        <v>20</v>
      </c>
      <c r="I3890">
        <v>20</v>
      </c>
      <c r="J3890">
        <v>30</v>
      </c>
      <c r="K3890">
        <v>16</v>
      </c>
      <c r="L3890">
        <v>7</v>
      </c>
      <c r="M3890">
        <v>6</v>
      </c>
      <c r="N3890">
        <v>2</v>
      </c>
      <c r="O3890">
        <v>1</v>
      </c>
      <c r="P3890">
        <v>17.957573780000001</v>
      </c>
      <c r="Q3890">
        <v>896</v>
      </c>
      <c r="R3890">
        <v>56700</v>
      </c>
      <c r="S3890">
        <v>79442</v>
      </c>
      <c r="T3890">
        <v>1.4010934744268</v>
      </c>
      <c r="U3890">
        <v>2</v>
      </c>
    </row>
    <row r="3891" spans="1:21" x14ac:dyDescent="0.4">
      <c r="A3891">
        <v>3889</v>
      </c>
      <c r="B3891" t="s">
        <v>12083</v>
      </c>
      <c r="C3891" s="1">
        <v>44835</v>
      </c>
      <c r="D3891" t="s">
        <v>6781</v>
      </c>
      <c r="E3891" t="s">
        <v>6782</v>
      </c>
      <c r="F3891">
        <v>20</v>
      </c>
      <c r="G3891">
        <v>10</v>
      </c>
      <c r="H3891">
        <v>40</v>
      </c>
      <c r="I3891">
        <v>20</v>
      </c>
      <c r="J3891">
        <v>30</v>
      </c>
      <c r="K3891">
        <v>14</v>
      </c>
      <c r="L3891">
        <v>5</v>
      </c>
      <c r="M3891">
        <v>3</v>
      </c>
      <c r="N3891">
        <v>0</v>
      </c>
      <c r="O3891">
        <v>1</v>
      </c>
      <c r="P3891">
        <v>15.36349826</v>
      </c>
      <c r="Q3891">
        <v>624</v>
      </c>
      <c r="R3891">
        <v>56700</v>
      </c>
      <c r="S3891">
        <v>1643058</v>
      </c>
      <c r="T3891">
        <v>28.9780952380952</v>
      </c>
      <c r="U3891">
        <v>3</v>
      </c>
    </row>
    <row r="3892" spans="1:21" x14ac:dyDescent="0.4">
      <c r="A3892">
        <v>3890</v>
      </c>
      <c r="B3892" t="s">
        <v>12083</v>
      </c>
      <c r="C3892" s="1">
        <v>44805</v>
      </c>
      <c r="D3892" t="s">
        <v>6783</v>
      </c>
      <c r="E3892" t="s">
        <v>6784</v>
      </c>
      <c r="F3892">
        <v>20</v>
      </c>
      <c r="G3892">
        <v>10</v>
      </c>
      <c r="H3892">
        <v>20</v>
      </c>
      <c r="I3892">
        <v>20</v>
      </c>
      <c r="J3892">
        <v>40</v>
      </c>
      <c r="K3892">
        <v>16</v>
      </c>
      <c r="L3892">
        <v>6</v>
      </c>
      <c r="M3892">
        <v>4</v>
      </c>
      <c r="N3892">
        <v>0</v>
      </c>
      <c r="O3892">
        <v>1</v>
      </c>
      <c r="P3892">
        <v>13.72092014</v>
      </c>
      <c r="Q3892">
        <v>691</v>
      </c>
      <c r="R3892">
        <v>54100</v>
      </c>
      <c r="S3892">
        <v>467332</v>
      </c>
      <c r="T3892">
        <v>8.6382994454713398</v>
      </c>
      <c r="U3892">
        <v>3</v>
      </c>
    </row>
    <row r="3893" spans="1:21" x14ac:dyDescent="0.4">
      <c r="A3893">
        <v>3891</v>
      </c>
      <c r="B3893" t="s">
        <v>12084</v>
      </c>
      <c r="C3893" s="1">
        <v>45108</v>
      </c>
      <c r="D3893" t="s">
        <v>6785</v>
      </c>
      <c r="F3893">
        <v>10</v>
      </c>
      <c r="G3893">
        <v>10</v>
      </c>
      <c r="H3893">
        <v>10</v>
      </c>
      <c r="I3893">
        <v>20</v>
      </c>
      <c r="J3893">
        <v>20</v>
      </c>
      <c r="K3893">
        <v>222</v>
      </c>
      <c r="L3893">
        <v>235</v>
      </c>
      <c r="M3893">
        <v>241</v>
      </c>
      <c r="N3893">
        <v>0</v>
      </c>
      <c r="O3893">
        <v>1</v>
      </c>
      <c r="P3893">
        <v>0</v>
      </c>
      <c r="Q3893">
        <v>730</v>
      </c>
      <c r="R3893">
        <v>148000</v>
      </c>
      <c r="S3893">
        <v>63809</v>
      </c>
      <c r="T3893">
        <v>0.431141891891891</v>
      </c>
      <c r="U3893">
        <v>1</v>
      </c>
    </row>
    <row r="3894" spans="1:21" x14ac:dyDescent="0.4">
      <c r="A3894">
        <v>3892</v>
      </c>
      <c r="B3894" t="s">
        <v>12084</v>
      </c>
      <c r="C3894" s="1">
        <v>45108</v>
      </c>
      <c r="D3894" t="s">
        <v>6786</v>
      </c>
      <c r="F3894">
        <v>10</v>
      </c>
      <c r="G3894">
        <v>10</v>
      </c>
      <c r="H3894">
        <v>10</v>
      </c>
      <c r="I3894">
        <v>10</v>
      </c>
      <c r="J3894">
        <v>10</v>
      </c>
      <c r="K3894">
        <v>77</v>
      </c>
      <c r="L3894">
        <v>80</v>
      </c>
      <c r="M3894">
        <v>84</v>
      </c>
      <c r="N3894">
        <v>0</v>
      </c>
      <c r="O3894">
        <v>2</v>
      </c>
      <c r="P3894">
        <v>0</v>
      </c>
      <c r="Q3894">
        <v>889</v>
      </c>
      <c r="R3894">
        <v>148000</v>
      </c>
      <c r="S3894">
        <v>6956</v>
      </c>
      <c r="T3894">
        <v>4.7E-2</v>
      </c>
      <c r="U3894">
        <v>0</v>
      </c>
    </row>
    <row r="3895" spans="1:21" x14ac:dyDescent="0.4">
      <c r="A3895">
        <v>3893</v>
      </c>
      <c r="B3895" t="s">
        <v>12084</v>
      </c>
      <c r="C3895" s="1">
        <v>45078</v>
      </c>
      <c r="D3895" t="s">
        <v>6787</v>
      </c>
      <c r="F3895">
        <v>10</v>
      </c>
      <c r="G3895">
        <v>10</v>
      </c>
      <c r="H3895">
        <v>10</v>
      </c>
      <c r="I3895">
        <v>10</v>
      </c>
      <c r="J3895">
        <v>10</v>
      </c>
      <c r="K3895">
        <v>25</v>
      </c>
      <c r="L3895">
        <v>24</v>
      </c>
      <c r="M3895">
        <v>21</v>
      </c>
      <c r="N3895">
        <v>0</v>
      </c>
      <c r="O3895">
        <v>1</v>
      </c>
      <c r="P3895">
        <v>0</v>
      </c>
      <c r="Q3895">
        <v>874</v>
      </c>
      <c r="R3895">
        <v>148000</v>
      </c>
      <c r="S3895">
        <v>332809</v>
      </c>
      <c r="T3895">
        <v>2.2487094594594499</v>
      </c>
      <c r="U3895">
        <v>2</v>
      </c>
    </row>
    <row r="3896" spans="1:21" x14ac:dyDescent="0.4">
      <c r="A3896">
        <v>3894</v>
      </c>
      <c r="B3896" t="s">
        <v>12084</v>
      </c>
      <c r="C3896" s="1">
        <v>45078</v>
      </c>
      <c r="D3896" t="s">
        <v>6788</v>
      </c>
      <c r="F3896">
        <v>20</v>
      </c>
      <c r="G3896">
        <v>20</v>
      </c>
      <c r="H3896">
        <v>20</v>
      </c>
      <c r="I3896">
        <v>20</v>
      </c>
      <c r="J3896">
        <v>50</v>
      </c>
      <c r="K3896">
        <v>243</v>
      </c>
      <c r="L3896">
        <v>240</v>
      </c>
      <c r="M3896">
        <v>234</v>
      </c>
      <c r="N3896">
        <v>0</v>
      </c>
      <c r="O3896">
        <v>1</v>
      </c>
      <c r="P3896">
        <v>0</v>
      </c>
      <c r="Q3896">
        <v>901</v>
      </c>
      <c r="R3896">
        <v>148000</v>
      </c>
      <c r="S3896">
        <v>57693</v>
      </c>
      <c r="T3896">
        <v>0.38981756756756702</v>
      </c>
      <c r="U3896">
        <v>0</v>
      </c>
    </row>
    <row r="3897" spans="1:21" x14ac:dyDescent="0.4">
      <c r="A3897">
        <v>3895</v>
      </c>
      <c r="B3897" t="s">
        <v>12084</v>
      </c>
      <c r="C3897" s="1">
        <v>45078</v>
      </c>
      <c r="D3897" t="s">
        <v>6789</v>
      </c>
      <c r="F3897">
        <v>20</v>
      </c>
      <c r="G3897">
        <v>20</v>
      </c>
      <c r="H3897">
        <v>20</v>
      </c>
      <c r="I3897">
        <v>10</v>
      </c>
      <c r="J3897">
        <v>30</v>
      </c>
      <c r="K3897">
        <v>234</v>
      </c>
      <c r="L3897">
        <v>220</v>
      </c>
      <c r="M3897">
        <v>200</v>
      </c>
      <c r="N3897">
        <v>0</v>
      </c>
      <c r="O3897">
        <v>1</v>
      </c>
      <c r="P3897">
        <v>0</v>
      </c>
      <c r="Q3897">
        <v>831</v>
      </c>
      <c r="R3897">
        <v>148000</v>
      </c>
      <c r="S3897">
        <v>22703</v>
      </c>
      <c r="T3897">
        <v>0.15339864864864799</v>
      </c>
      <c r="U3897">
        <v>0</v>
      </c>
    </row>
    <row r="3898" spans="1:21" x14ac:dyDescent="0.4">
      <c r="A3898">
        <v>3896</v>
      </c>
      <c r="B3898" t="s">
        <v>12084</v>
      </c>
      <c r="C3898" s="1">
        <v>45078</v>
      </c>
      <c r="D3898" t="s">
        <v>6790</v>
      </c>
      <c r="F3898">
        <v>30</v>
      </c>
      <c r="G3898">
        <v>30</v>
      </c>
      <c r="H3898">
        <v>10</v>
      </c>
      <c r="I3898">
        <v>20</v>
      </c>
      <c r="J3898">
        <v>50</v>
      </c>
      <c r="K3898">
        <v>205</v>
      </c>
      <c r="L3898">
        <v>188</v>
      </c>
      <c r="M3898">
        <v>181</v>
      </c>
      <c r="N3898">
        <v>1</v>
      </c>
      <c r="O3898">
        <v>1</v>
      </c>
      <c r="P3898">
        <v>0</v>
      </c>
      <c r="Q3898">
        <v>1435</v>
      </c>
      <c r="R3898">
        <v>148000</v>
      </c>
      <c r="S3898">
        <v>158119</v>
      </c>
      <c r="T3898">
        <v>1.0683716216216199</v>
      </c>
      <c r="U3898">
        <v>1</v>
      </c>
    </row>
    <row r="3899" spans="1:21" x14ac:dyDescent="0.4">
      <c r="A3899">
        <v>3897</v>
      </c>
      <c r="B3899" t="s">
        <v>12084</v>
      </c>
      <c r="C3899" s="1">
        <v>45078</v>
      </c>
      <c r="D3899" t="s">
        <v>6791</v>
      </c>
      <c r="E3899" t="s">
        <v>6792</v>
      </c>
      <c r="F3899">
        <v>10</v>
      </c>
      <c r="G3899">
        <v>20</v>
      </c>
      <c r="H3899">
        <v>10</v>
      </c>
      <c r="I3899">
        <v>20</v>
      </c>
      <c r="J3899">
        <v>10</v>
      </c>
      <c r="K3899">
        <v>78</v>
      </c>
      <c r="L3899">
        <v>122</v>
      </c>
      <c r="M3899">
        <v>179</v>
      </c>
      <c r="N3899">
        <v>0</v>
      </c>
      <c r="O3899">
        <v>1</v>
      </c>
      <c r="P3899">
        <v>2.56640625</v>
      </c>
      <c r="Q3899">
        <v>828</v>
      </c>
      <c r="R3899">
        <v>148000</v>
      </c>
      <c r="S3899">
        <v>5045</v>
      </c>
      <c r="T3899">
        <v>3.4087837837837802E-2</v>
      </c>
      <c r="U3899">
        <v>0</v>
      </c>
    </row>
    <row r="3900" spans="1:21" x14ac:dyDescent="0.4">
      <c r="A3900">
        <v>3898</v>
      </c>
      <c r="B3900" t="s">
        <v>12084</v>
      </c>
      <c r="C3900" s="1">
        <v>45078</v>
      </c>
      <c r="D3900" t="s">
        <v>6793</v>
      </c>
      <c r="E3900" t="s">
        <v>6794</v>
      </c>
      <c r="F3900">
        <v>10</v>
      </c>
      <c r="G3900">
        <v>10</v>
      </c>
      <c r="H3900">
        <v>40</v>
      </c>
      <c r="I3900">
        <v>20</v>
      </c>
      <c r="J3900">
        <v>20</v>
      </c>
      <c r="K3900">
        <v>7</v>
      </c>
      <c r="L3900">
        <v>13</v>
      </c>
      <c r="M3900">
        <v>14</v>
      </c>
      <c r="N3900">
        <v>2</v>
      </c>
      <c r="O3900">
        <v>1</v>
      </c>
      <c r="P3900">
        <v>8.7554253469999992</v>
      </c>
      <c r="Q3900">
        <v>1946</v>
      </c>
      <c r="R3900">
        <v>148000</v>
      </c>
      <c r="S3900">
        <v>276940</v>
      </c>
      <c r="T3900">
        <v>1.87121621621621</v>
      </c>
      <c r="U3900">
        <v>2</v>
      </c>
    </row>
    <row r="3901" spans="1:21" x14ac:dyDescent="0.4">
      <c r="A3901">
        <v>3899</v>
      </c>
      <c r="B3901" t="s">
        <v>12084</v>
      </c>
      <c r="C3901" s="1">
        <v>45047</v>
      </c>
      <c r="D3901" t="s">
        <v>6795</v>
      </c>
      <c r="E3901" t="s">
        <v>6796</v>
      </c>
      <c r="F3901">
        <v>40</v>
      </c>
      <c r="G3901">
        <v>20</v>
      </c>
      <c r="H3901">
        <v>30</v>
      </c>
      <c r="I3901">
        <v>30</v>
      </c>
      <c r="J3901">
        <v>40</v>
      </c>
      <c r="K3901">
        <v>76</v>
      </c>
      <c r="L3901">
        <v>81</v>
      </c>
      <c r="M3901">
        <v>71</v>
      </c>
      <c r="N3901">
        <v>2</v>
      </c>
      <c r="O3901">
        <v>1</v>
      </c>
      <c r="P3901">
        <v>9.1091579859999996</v>
      </c>
      <c r="Q3901">
        <v>949</v>
      </c>
      <c r="R3901">
        <v>148000</v>
      </c>
      <c r="S3901">
        <v>168514</v>
      </c>
      <c r="T3901">
        <v>1.1386081081081001</v>
      </c>
      <c r="U3901">
        <v>1</v>
      </c>
    </row>
    <row r="3902" spans="1:21" x14ac:dyDescent="0.4">
      <c r="A3902">
        <v>3900</v>
      </c>
      <c r="B3902" t="s">
        <v>12084</v>
      </c>
      <c r="C3902" s="1">
        <v>45047</v>
      </c>
      <c r="D3902" t="s">
        <v>6797</v>
      </c>
      <c r="E3902" t="s">
        <v>6798</v>
      </c>
      <c r="F3902">
        <v>10</v>
      </c>
      <c r="G3902">
        <v>20</v>
      </c>
      <c r="H3902">
        <v>20</v>
      </c>
      <c r="I3902">
        <v>20</v>
      </c>
      <c r="J3902">
        <v>20</v>
      </c>
      <c r="K3902">
        <v>209</v>
      </c>
      <c r="L3902">
        <v>249</v>
      </c>
      <c r="M3902">
        <v>250</v>
      </c>
      <c r="N3902">
        <v>2</v>
      </c>
      <c r="O3902">
        <v>1</v>
      </c>
      <c r="P3902">
        <v>6.5545789929999998</v>
      </c>
      <c r="Q3902">
        <v>692</v>
      </c>
      <c r="R3902">
        <v>148000</v>
      </c>
      <c r="S3902">
        <v>62226</v>
      </c>
      <c r="T3902">
        <v>0.42044594594594498</v>
      </c>
      <c r="U3902">
        <v>1</v>
      </c>
    </row>
    <row r="3903" spans="1:21" x14ac:dyDescent="0.4">
      <c r="A3903">
        <v>3901</v>
      </c>
      <c r="B3903" t="s">
        <v>12084</v>
      </c>
      <c r="C3903" s="1">
        <v>45047</v>
      </c>
      <c r="D3903" t="s">
        <v>6799</v>
      </c>
      <c r="E3903" t="s">
        <v>6800</v>
      </c>
      <c r="F3903">
        <v>30</v>
      </c>
      <c r="G3903">
        <v>20</v>
      </c>
      <c r="H3903">
        <v>20</v>
      </c>
      <c r="I3903">
        <v>20</v>
      </c>
      <c r="J3903">
        <v>50</v>
      </c>
      <c r="K3903">
        <v>6</v>
      </c>
      <c r="L3903">
        <v>19</v>
      </c>
      <c r="M3903">
        <v>39</v>
      </c>
      <c r="N3903">
        <v>1</v>
      </c>
      <c r="O3903">
        <v>1</v>
      </c>
      <c r="P3903">
        <v>2.4764539929999998</v>
      </c>
      <c r="Q3903">
        <v>691</v>
      </c>
      <c r="R3903">
        <v>148000</v>
      </c>
      <c r="S3903">
        <v>8422</v>
      </c>
      <c r="T3903">
        <v>5.6905405405405403E-2</v>
      </c>
      <c r="U3903">
        <v>0</v>
      </c>
    </row>
    <row r="3904" spans="1:21" x14ac:dyDescent="0.4">
      <c r="A3904">
        <v>3902</v>
      </c>
      <c r="B3904" t="s">
        <v>12084</v>
      </c>
      <c r="C3904" s="1">
        <v>45047</v>
      </c>
      <c r="D3904" t="s">
        <v>6801</v>
      </c>
      <c r="E3904" t="s">
        <v>6802</v>
      </c>
      <c r="F3904">
        <v>30</v>
      </c>
      <c r="G3904">
        <v>10</v>
      </c>
      <c r="H3904">
        <v>10</v>
      </c>
      <c r="I3904">
        <v>20</v>
      </c>
      <c r="J3904">
        <v>50</v>
      </c>
      <c r="K3904">
        <v>53</v>
      </c>
      <c r="L3904">
        <v>89</v>
      </c>
      <c r="M3904">
        <v>83</v>
      </c>
      <c r="N3904">
        <v>0</v>
      </c>
      <c r="O3904">
        <v>1</v>
      </c>
      <c r="P3904">
        <v>4.3357204859999996</v>
      </c>
      <c r="Q3904">
        <v>1157</v>
      </c>
      <c r="R3904">
        <v>148000</v>
      </c>
      <c r="S3904">
        <v>216462</v>
      </c>
      <c r="T3904">
        <v>1.46258108108108</v>
      </c>
      <c r="U3904">
        <v>2</v>
      </c>
    </row>
    <row r="3905" spans="1:21" x14ac:dyDescent="0.4">
      <c r="A3905">
        <v>3903</v>
      </c>
      <c r="B3905" t="s">
        <v>12084</v>
      </c>
      <c r="C3905" s="1">
        <v>45017</v>
      </c>
      <c r="D3905" t="s">
        <v>6803</v>
      </c>
      <c r="F3905">
        <v>20</v>
      </c>
      <c r="G3905">
        <v>20</v>
      </c>
      <c r="H3905">
        <v>20</v>
      </c>
      <c r="I3905">
        <v>10</v>
      </c>
      <c r="J3905">
        <v>30</v>
      </c>
      <c r="K3905">
        <v>19</v>
      </c>
      <c r="L3905">
        <v>7</v>
      </c>
      <c r="M3905">
        <v>9</v>
      </c>
      <c r="N3905">
        <v>0</v>
      </c>
      <c r="O3905">
        <v>2</v>
      </c>
      <c r="P3905">
        <v>0</v>
      </c>
      <c r="Q3905">
        <v>653</v>
      </c>
      <c r="R3905">
        <v>147000</v>
      </c>
      <c r="S3905">
        <v>8222</v>
      </c>
      <c r="T3905">
        <v>5.5931972789115603E-2</v>
      </c>
      <c r="U3905">
        <v>0</v>
      </c>
    </row>
    <row r="3906" spans="1:21" x14ac:dyDescent="0.4">
      <c r="A3906">
        <v>3904</v>
      </c>
      <c r="B3906" t="s">
        <v>12084</v>
      </c>
      <c r="C3906" s="1">
        <v>45017</v>
      </c>
      <c r="D3906" t="s">
        <v>6804</v>
      </c>
      <c r="E3906" t="s">
        <v>6805</v>
      </c>
      <c r="F3906">
        <v>10</v>
      </c>
      <c r="G3906">
        <v>10</v>
      </c>
      <c r="H3906">
        <v>10</v>
      </c>
      <c r="I3906">
        <v>10</v>
      </c>
      <c r="J3906">
        <v>10</v>
      </c>
      <c r="K3906">
        <v>110</v>
      </c>
      <c r="L3906">
        <v>119</v>
      </c>
      <c r="M3906">
        <v>113</v>
      </c>
      <c r="N3906">
        <v>2</v>
      </c>
      <c r="O3906">
        <v>0</v>
      </c>
      <c r="P3906">
        <v>6.671875</v>
      </c>
      <c r="Q3906">
        <v>687</v>
      </c>
      <c r="R3906">
        <v>147000</v>
      </c>
      <c r="S3906">
        <v>27064</v>
      </c>
      <c r="T3906">
        <v>0.184108843537414</v>
      </c>
      <c r="U3906">
        <v>0</v>
      </c>
    </row>
    <row r="3907" spans="1:21" x14ac:dyDescent="0.4">
      <c r="A3907">
        <v>3905</v>
      </c>
      <c r="B3907" t="s">
        <v>12084</v>
      </c>
      <c r="C3907" s="1">
        <v>45017</v>
      </c>
      <c r="D3907" t="s">
        <v>6806</v>
      </c>
      <c r="E3907" t="s">
        <v>6807</v>
      </c>
      <c r="F3907">
        <v>20</v>
      </c>
      <c r="G3907">
        <v>40</v>
      </c>
      <c r="H3907">
        <v>10</v>
      </c>
      <c r="I3907">
        <v>20</v>
      </c>
      <c r="J3907">
        <v>50</v>
      </c>
      <c r="K3907">
        <v>62</v>
      </c>
      <c r="L3907">
        <v>16</v>
      </c>
      <c r="M3907">
        <v>4</v>
      </c>
      <c r="N3907">
        <v>2</v>
      </c>
      <c r="O3907">
        <v>0</v>
      </c>
      <c r="P3907">
        <v>6.8723958329999997</v>
      </c>
      <c r="Q3907">
        <v>622</v>
      </c>
      <c r="R3907">
        <v>147000</v>
      </c>
      <c r="S3907">
        <v>19088</v>
      </c>
      <c r="T3907">
        <v>0.12985034013605401</v>
      </c>
      <c r="U3907">
        <v>0</v>
      </c>
    </row>
    <row r="3908" spans="1:21" x14ac:dyDescent="0.4">
      <c r="A3908">
        <v>3906</v>
      </c>
      <c r="B3908" t="s">
        <v>12084</v>
      </c>
      <c r="C3908" s="1">
        <v>45017</v>
      </c>
      <c r="D3908" t="s">
        <v>6808</v>
      </c>
      <c r="E3908" t="s">
        <v>6809</v>
      </c>
      <c r="F3908">
        <v>20</v>
      </c>
      <c r="G3908">
        <v>20</v>
      </c>
      <c r="H3908">
        <v>50</v>
      </c>
      <c r="I3908">
        <v>20</v>
      </c>
      <c r="J3908">
        <v>20</v>
      </c>
      <c r="K3908">
        <v>9</v>
      </c>
      <c r="L3908">
        <v>7</v>
      </c>
      <c r="M3908">
        <v>13</v>
      </c>
      <c r="N3908">
        <v>2</v>
      </c>
      <c r="O3908">
        <v>1</v>
      </c>
      <c r="P3908">
        <v>6.0959201390000004</v>
      </c>
      <c r="Q3908">
        <v>856</v>
      </c>
      <c r="R3908">
        <v>147000</v>
      </c>
      <c r="S3908">
        <v>12334</v>
      </c>
      <c r="T3908">
        <v>8.3904761904761899E-2</v>
      </c>
      <c r="U3908">
        <v>0</v>
      </c>
    </row>
    <row r="3909" spans="1:21" x14ac:dyDescent="0.4">
      <c r="A3909">
        <v>3907</v>
      </c>
      <c r="B3909" t="s">
        <v>12084</v>
      </c>
      <c r="C3909" s="1">
        <v>45017</v>
      </c>
      <c r="D3909" t="s">
        <v>6810</v>
      </c>
      <c r="E3909" t="s">
        <v>6811</v>
      </c>
      <c r="F3909">
        <v>10</v>
      </c>
      <c r="G3909">
        <v>10</v>
      </c>
      <c r="H3909">
        <v>40</v>
      </c>
      <c r="I3909">
        <v>20</v>
      </c>
      <c r="J3909">
        <v>10</v>
      </c>
      <c r="K3909">
        <v>232</v>
      </c>
      <c r="L3909">
        <v>242</v>
      </c>
      <c r="M3909">
        <v>235</v>
      </c>
      <c r="N3909">
        <v>2</v>
      </c>
      <c r="O3909">
        <v>1</v>
      </c>
      <c r="P3909">
        <v>10.25499132</v>
      </c>
      <c r="Q3909">
        <v>599</v>
      </c>
      <c r="R3909">
        <v>147000</v>
      </c>
      <c r="S3909">
        <v>82343</v>
      </c>
      <c r="T3909">
        <v>0.56015646258503404</v>
      </c>
      <c r="U3909">
        <v>1</v>
      </c>
    </row>
    <row r="3910" spans="1:21" x14ac:dyDescent="0.4">
      <c r="A3910">
        <v>3908</v>
      </c>
      <c r="B3910" t="s">
        <v>12084</v>
      </c>
      <c r="C3910" s="1">
        <v>45017</v>
      </c>
      <c r="D3910" t="s">
        <v>6812</v>
      </c>
      <c r="E3910" t="s">
        <v>6813</v>
      </c>
      <c r="F3910">
        <v>20</v>
      </c>
      <c r="G3910">
        <v>20</v>
      </c>
      <c r="H3910">
        <v>40</v>
      </c>
      <c r="I3910">
        <v>20</v>
      </c>
      <c r="J3910">
        <v>20</v>
      </c>
      <c r="K3910">
        <v>246</v>
      </c>
      <c r="L3910">
        <v>248</v>
      </c>
      <c r="M3910">
        <v>241</v>
      </c>
      <c r="N3910">
        <v>2</v>
      </c>
      <c r="O3910">
        <v>1</v>
      </c>
      <c r="P3910">
        <v>7.9253472220000001</v>
      </c>
      <c r="Q3910">
        <v>639</v>
      </c>
      <c r="R3910">
        <v>147000</v>
      </c>
      <c r="S3910">
        <v>388527</v>
      </c>
      <c r="T3910">
        <v>2.64304081632653</v>
      </c>
      <c r="U3910">
        <v>2</v>
      </c>
    </row>
    <row r="3911" spans="1:21" x14ac:dyDescent="0.4">
      <c r="A3911">
        <v>3909</v>
      </c>
      <c r="B3911" t="s">
        <v>12084</v>
      </c>
      <c r="C3911" s="1">
        <v>45017</v>
      </c>
      <c r="D3911" t="s">
        <v>6814</v>
      </c>
      <c r="E3911" t="s">
        <v>6815</v>
      </c>
      <c r="F3911">
        <v>10</v>
      </c>
      <c r="G3911">
        <v>10</v>
      </c>
      <c r="H3911">
        <v>40</v>
      </c>
      <c r="I3911">
        <v>20</v>
      </c>
      <c r="J3911">
        <v>10</v>
      </c>
      <c r="K3911">
        <v>235</v>
      </c>
      <c r="L3911">
        <v>240</v>
      </c>
      <c r="M3911">
        <v>227</v>
      </c>
      <c r="N3911">
        <v>0</v>
      </c>
      <c r="O3911">
        <v>2</v>
      </c>
      <c r="P3911">
        <v>3.1688368059999998</v>
      </c>
      <c r="Q3911">
        <v>634</v>
      </c>
      <c r="R3911">
        <v>147000</v>
      </c>
      <c r="S3911">
        <v>47524</v>
      </c>
      <c r="T3911">
        <v>0.323292517006802</v>
      </c>
      <c r="U3911">
        <v>0</v>
      </c>
    </row>
    <row r="3912" spans="1:21" x14ac:dyDescent="0.4">
      <c r="A3912">
        <v>3910</v>
      </c>
      <c r="B3912" t="s">
        <v>12084</v>
      </c>
      <c r="C3912" s="1">
        <v>44986</v>
      </c>
      <c r="D3912" t="s">
        <v>6816</v>
      </c>
      <c r="E3912" t="s">
        <v>6817</v>
      </c>
      <c r="F3912">
        <v>20</v>
      </c>
      <c r="G3912">
        <v>30</v>
      </c>
      <c r="H3912">
        <v>40</v>
      </c>
      <c r="I3912">
        <v>30</v>
      </c>
      <c r="J3912">
        <v>50</v>
      </c>
      <c r="K3912">
        <v>147</v>
      </c>
      <c r="L3912">
        <v>166</v>
      </c>
      <c r="M3912">
        <v>162</v>
      </c>
      <c r="N3912">
        <v>2</v>
      </c>
      <c r="O3912">
        <v>1</v>
      </c>
      <c r="P3912">
        <v>7.831054688</v>
      </c>
      <c r="Q3912">
        <v>593</v>
      </c>
      <c r="R3912">
        <v>147000</v>
      </c>
      <c r="S3912">
        <v>6435</v>
      </c>
      <c r="T3912">
        <v>4.3775510204081602E-2</v>
      </c>
      <c r="U3912">
        <v>0</v>
      </c>
    </row>
    <row r="3913" spans="1:21" x14ac:dyDescent="0.4">
      <c r="A3913">
        <v>3911</v>
      </c>
      <c r="B3913" t="s">
        <v>12084</v>
      </c>
      <c r="C3913" s="1">
        <v>44986</v>
      </c>
      <c r="D3913" t="s">
        <v>6818</v>
      </c>
      <c r="E3913" t="s">
        <v>6819</v>
      </c>
      <c r="F3913">
        <v>10</v>
      </c>
      <c r="G3913">
        <v>20</v>
      </c>
      <c r="H3913">
        <v>30</v>
      </c>
      <c r="I3913">
        <v>20</v>
      </c>
      <c r="J3913">
        <v>10</v>
      </c>
      <c r="K3913">
        <v>12</v>
      </c>
      <c r="L3913">
        <v>10</v>
      </c>
      <c r="M3913">
        <v>9</v>
      </c>
      <c r="N3913">
        <v>2</v>
      </c>
      <c r="O3913">
        <v>1</v>
      </c>
      <c r="P3913">
        <v>6.494140625</v>
      </c>
      <c r="Q3913">
        <v>681</v>
      </c>
      <c r="R3913">
        <v>147000</v>
      </c>
      <c r="S3913">
        <v>6960</v>
      </c>
      <c r="T3913">
        <v>4.7346938775510203E-2</v>
      </c>
      <c r="U3913">
        <v>0</v>
      </c>
    </row>
    <row r="3914" spans="1:21" x14ac:dyDescent="0.4">
      <c r="A3914">
        <v>3912</v>
      </c>
      <c r="B3914" t="s">
        <v>12084</v>
      </c>
      <c r="C3914" s="1">
        <v>44986</v>
      </c>
      <c r="D3914" t="s">
        <v>6820</v>
      </c>
      <c r="E3914">
        <v>696969</v>
      </c>
      <c r="F3914">
        <v>10</v>
      </c>
      <c r="G3914">
        <v>10</v>
      </c>
      <c r="H3914">
        <v>20</v>
      </c>
      <c r="I3914">
        <v>20</v>
      </c>
      <c r="J3914">
        <v>10</v>
      </c>
      <c r="K3914">
        <v>18</v>
      </c>
      <c r="L3914">
        <v>20</v>
      </c>
      <c r="M3914">
        <v>19</v>
      </c>
      <c r="N3914">
        <v>1</v>
      </c>
      <c r="O3914">
        <v>1</v>
      </c>
      <c r="P3914">
        <v>0</v>
      </c>
      <c r="Q3914">
        <v>483</v>
      </c>
      <c r="R3914">
        <v>147000</v>
      </c>
      <c r="S3914">
        <v>6943</v>
      </c>
      <c r="T3914">
        <v>4.72312925170068E-2</v>
      </c>
      <c r="U3914">
        <v>0</v>
      </c>
    </row>
    <row r="3915" spans="1:21" x14ac:dyDescent="0.4">
      <c r="A3915">
        <v>3913</v>
      </c>
      <c r="B3915" t="s">
        <v>12084</v>
      </c>
      <c r="C3915" s="1">
        <v>44986</v>
      </c>
      <c r="D3915" t="s">
        <v>6821</v>
      </c>
      <c r="E3915" t="s">
        <v>6822</v>
      </c>
      <c r="F3915">
        <v>10</v>
      </c>
      <c r="G3915">
        <v>20</v>
      </c>
      <c r="H3915">
        <v>30</v>
      </c>
      <c r="I3915">
        <v>20</v>
      </c>
      <c r="J3915">
        <v>20</v>
      </c>
      <c r="K3915">
        <v>18</v>
      </c>
      <c r="L3915">
        <v>18</v>
      </c>
      <c r="M3915">
        <v>19</v>
      </c>
      <c r="N3915">
        <v>0</v>
      </c>
      <c r="O3915">
        <v>1</v>
      </c>
      <c r="P3915">
        <v>4.7428385420000003</v>
      </c>
      <c r="Q3915">
        <v>600</v>
      </c>
      <c r="R3915">
        <v>147000</v>
      </c>
      <c r="S3915">
        <v>195486</v>
      </c>
      <c r="T3915">
        <v>1.32983673469387</v>
      </c>
      <c r="U3915">
        <v>2</v>
      </c>
    </row>
    <row r="3916" spans="1:21" x14ac:dyDescent="0.4">
      <c r="A3916">
        <v>3914</v>
      </c>
      <c r="B3916" t="s">
        <v>12084</v>
      </c>
      <c r="C3916" s="1">
        <v>44986</v>
      </c>
      <c r="D3916" t="s">
        <v>6823</v>
      </c>
      <c r="E3916" t="s">
        <v>6824</v>
      </c>
      <c r="F3916">
        <v>20</v>
      </c>
      <c r="G3916">
        <v>10</v>
      </c>
      <c r="H3916">
        <v>40</v>
      </c>
      <c r="I3916">
        <v>10</v>
      </c>
      <c r="J3916">
        <v>20</v>
      </c>
      <c r="K3916">
        <v>92</v>
      </c>
      <c r="L3916">
        <v>43</v>
      </c>
      <c r="M3916">
        <v>6</v>
      </c>
      <c r="N3916">
        <v>2</v>
      </c>
      <c r="O3916">
        <v>2</v>
      </c>
      <c r="P3916">
        <v>11.041775169999999</v>
      </c>
      <c r="Q3916">
        <v>756</v>
      </c>
      <c r="R3916">
        <v>147000</v>
      </c>
      <c r="S3916">
        <v>12436</v>
      </c>
      <c r="T3916">
        <v>8.4598639455782304E-2</v>
      </c>
      <c r="U3916">
        <v>0</v>
      </c>
    </row>
    <row r="3917" spans="1:21" x14ac:dyDescent="0.4">
      <c r="A3917">
        <v>3915</v>
      </c>
      <c r="B3917" t="s">
        <v>12084</v>
      </c>
      <c r="C3917" s="1">
        <v>44958</v>
      </c>
      <c r="D3917" t="s">
        <v>6825</v>
      </c>
      <c r="E3917" t="s">
        <v>6826</v>
      </c>
      <c r="F3917">
        <v>20</v>
      </c>
      <c r="G3917">
        <v>20</v>
      </c>
      <c r="H3917">
        <v>50</v>
      </c>
      <c r="I3917">
        <v>20</v>
      </c>
      <c r="J3917">
        <v>40</v>
      </c>
      <c r="K3917">
        <v>21</v>
      </c>
      <c r="L3917">
        <v>6</v>
      </c>
      <c r="M3917">
        <v>4</v>
      </c>
      <c r="N3917">
        <v>2</v>
      </c>
      <c r="O3917">
        <v>1</v>
      </c>
      <c r="P3917">
        <v>9.2251519099999992</v>
      </c>
      <c r="Q3917">
        <v>823</v>
      </c>
      <c r="R3917">
        <v>147000</v>
      </c>
      <c r="S3917">
        <v>38386</v>
      </c>
      <c r="T3917">
        <v>0.26112925170068002</v>
      </c>
      <c r="U3917">
        <v>0</v>
      </c>
    </row>
    <row r="3918" spans="1:21" x14ac:dyDescent="0.4">
      <c r="A3918">
        <v>3916</v>
      </c>
      <c r="B3918" t="s">
        <v>12084</v>
      </c>
      <c r="C3918" s="1">
        <v>44958</v>
      </c>
      <c r="D3918" t="s">
        <v>6827</v>
      </c>
      <c r="E3918" t="s">
        <v>6828</v>
      </c>
      <c r="F3918">
        <v>10</v>
      </c>
      <c r="G3918">
        <v>20</v>
      </c>
      <c r="H3918">
        <v>40</v>
      </c>
      <c r="I3918">
        <v>30</v>
      </c>
      <c r="J3918">
        <v>10</v>
      </c>
      <c r="K3918">
        <v>8</v>
      </c>
      <c r="L3918">
        <v>4</v>
      </c>
      <c r="M3918">
        <v>4</v>
      </c>
      <c r="N3918">
        <v>2</v>
      </c>
      <c r="O3918">
        <v>1</v>
      </c>
      <c r="P3918">
        <v>12.30360243</v>
      </c>
      <c r="Q3918">
        <v>672</v>
      </c>
      <c r="R3918">
        <v>147000</v>
      </c>
      <c r="S3918">
        <v>130490</v>
      </c>
      <c r="T3918">
        <v>0.88768707482993103</v>
      </c>
      <c r="U3918">
        <v>1</v>
      </c>
    </row>
    <row r="3919" spans="1:21" x14ac:dyDescent="0.4">
      <c r="A3919">
        <v>3917</v>
      </c>
      <c r="B3919" t="s">
        <v>12084</v>
      </c>
      <c r="C3919" s="1">
        <v>44958</v>
      </c>
      <c r="D3919" t="s">
        <v>6829</v>
      </c>
      <c r="E3919" t="s">
        <v>6830</v>
      </c>
      <c r="F3919">
        <v>10</v>
      </c>
      <c r="G3919">
        <v>10</v>
      </c>
      <c r="H3919">
        <v>40</v>
      </c>
      <c r="I3919">
        <v>20</v>
      </c>
      <c r="J3919">
        <v>10</v>
      </c>
      <c r="K3919">
        <v>8</v>
      </c>
      <c r="L3919">
        <v>11</v>
      </c>
      <c r="M3919">
        <v>11</v>
      </c>
      <c r="N3919">
        <v>0</v>
      </c>
      <c r="O3919">
        <v>1</v>
      </c>
      <c r="P3919">
        <v>10.62890625</v>
      </c>
      <c r="Q3919">
        <v>645</v>
      </c>
      <c r="R3919">
        <v>147000</v>
      </c>
      <c r="S3919">
        <v>28181</v>
      </c>
      <c r="T3919">
        <v>0.19170748299319701</v>
      </c>
      <c r="U3919">
        <v>0</v>
      </c>
    </row>
    <row r="3920" spans="1:21" x14ac:dyDescent="0.4">
      <c r="A3920">
        <v>3918</v>
      </c>
      <c r="B3920" t="s">
        <v>12084</v>
      </c>
      <c r="C3920" s="1">
        <v>44958</v>
      </c>
      <c r="D3920" t="s">
        <v>6831</v>
      </c>
      <c r="E3920" t="s">
        <v>6832</v>
      </c>
      <c r="F3920">
        <v>30</v>
      </c>
      <c r="G3920">
        <v>30</v>
      </c>
      <c r="H3920">
        <v>10</v>
      </c>
      <c r="I3920">
        <v>30</v>
      </c>
      <c r="J3920">
        <v>50</v>
      </c>
      <c r="K3920">
        <v>238</v>
      </c>
      <c r="L3920">
        <v>127</v>
      </c>
      <c r="M3920">
        <v>65</v>
      </c>
      <c r="N3920">
        <v>2</v>
      </c>
      <c r="O3920">
        <v>1</v>
      </c>
      <c r="P3920">
        <v>6.8887803820000002</v>
      </c>
      <c r="Q3920">
        <v>784</v>
      </c>
      <c r="R3920">
        <v>147000</v>
      </c>
      <c r="S3920">
        <v>78357</v>
      </c>
      <c r="T3920">
        <v>0.53304081632653</v>
      </c>
      <c r="U3920">
        <v>1</v>
      </c>
    </row>
    <row r="3921" spans="1:21" x14ac:dyDescent="0.4">
      <c r="A3921">
        <v>3919</v>
      </c>
      <c r="B3921" t="s">
        <v>12084</v>
      </c>
      <c r="C3921" s="1">
        <v>44958</v>
      </c>
      <c r="D3921" t="s">
        <v>6833</v>
      </c>
      <c r="E3921" t="s">
        <v>6834</v>
      </c>
      <c r="F3921">
        <v>10</v>
      </c>
      <c r="G3921">
        <v>10</v>
      </c>
      <c r="H3921">
        <v>10</v>
      </c>
      <c r="I3921">
        <v>20</v>
      </c>
      <c r="J3921">
        <v>20</v>
      </c>
      <c r="K3921">
        <v>24</v>
      </c>
      <c r="L3921">
        <v>19</v>
      </c>
      <c r="M3921">
        <v>22</v>
      </c>
      <c r="N3921">
        <v>2</v>
      </c>
      <c r="O3921">
        <v>1</v>
      </c>
      <c r="P3921">
        <v>3.4867621529999999</v>
      </c>
      <c r="Q3921">
        <v>773</v>
      </c>
      <c r="R3921">
        <v>147000</v>
      </c>
      <c r="S3921">
        <v>271169</v>
      </c>
      <c r="T3921">
        <v>1.84468707482993</v>
      </c>
      <c r="U3921">
        <v>2</v>
      </c>
    </row>
    <row r="3922" spans="1:21" x14ac:dyDescent="0.4">
      <c r="A3922">
        <v>3920</v>
      </c>
      <c r="B3922" t="s">
        <v>12084</v>
      </c>
      <c r="C3922" s="1">
        <v>44927</v>
      </c>
      <c r="D3922" t="s">
        <v>6835</v>
      </c>
      <c r="E3922" t="s">
        <v>6836</v>
      </c>
      <c r="F3922">
        <v>10</v>
      </c>
      <c r="G3922">
        <v>20</v>
      </c>
      <c r="H3922">
        <v>20</v>
      </c>
      <c r="I3922">
        <v>10</v>
      </c>
      <c r="J3922">
        <v>50</v>
      </c>
      <c r="K3922">
        <v>10</v>
      </c>
      <c r="L3922">
        <v>17</v>
      </c>
      <c r="M3922">
        <v>18</v>
      </c>
      <c r="N3922">
        <v>0</v>
      </c>
      <c r="O3922">
        <v>1</v>
      </c>
      <c r="P3922">
        <v>13.58376736</v>
      </c>
      <c r="Q3922">
        <v>724</v>
      </c>
      <c r="R3922">
        <v>147000</v>
      </c>
      <c r="S3922">
        <v>16175</v>
      </c>
      <c r="T3922">
        <v>0.110034013605442</v>
      </c>
      <c r="U3922">
        <v>0</v>
      </c>
    </row>
    <row r="3923" spans="1:21" x14ac:dyDescent="0.4">
      <c r="A3923">
        <v>3921</v>
      </c>
      <c r="B3923" t="s">
        <v>12084</v>
      </c>
      <c r="C3923" s="1">
        <v>44927</v>
      </c>
      <c r="D3923" t="s">
        <v>6837</v>
      </c>
      <c r="E3923" t="s">
        <v>6838</v>
      </c>
      <c r="F3923">
        <v>20</v>
      </c>
      <c r="G3923">
        <v>10</v>
      </c>
      <c r="H3923">
        <v>10</v>
      </c>
      <c r="I3923">
        <v>20</v>
      </c>
      <c r="J3923">
        <v>10</v>
      </c>
      <c r="K3923">
        <v>15</v>
      </c>
      <c r="L3923">
        <v>20</v>
      </c>
      <c r="M3923">
        <v>20</v>
      </c>
      <c r="N3923">
        <v>2</v>
      </c>
      <c r="O3923">
        <v>2</v>
      </c>
      <c r="P3923">
        <v>1.975585938</v>
      </c>
      <c r="Q3923">
        <v>872</v>
      </c>
      <c r="R3923">
        <v>147000</v>
      </c>
      <c r="S3923">
        <v>157919</v>
      </c>
      <c r="T3923">
        <v>1.0742789115646201</v>
      </c>
      <c r="U3923">
        <v>1</v>
      </c>
    </row>
    <row r="3924" spans="1:21" x14ac:dyDescent="0.4">
      <c r="A3924">
        <v>3922</v>
      </c>
      <c r="B3924" t="s">
        <v>12084</v>
      </c>
      <c r="C3924" s="1">
        <v>44927</v>
      </c>
      <c r="D3924" t="s">
        <v>6839</v>
      </c>
      <c r="E3924" t="s">
        <v>6840</v>
      </c>
      <c r="F3924">
        <v>20</v>
      </c>
      <c r="G3924">
        <v>10</v>
      </c>
      <c r="H3924">
        <v>10</v>
      </c>
      <c r="I3924">
        <v>20</v>
      </c>
      <c r="J3924">
        <v>40</v>
      </c>
      <c r="K3924">
        <v>18</v>
      </c>
      <c r="L3924">
        <v>9</v>
      </c>
      <c r="M3924">
        <v>6</v>
      </c>
      <c r="N3924">
        <v>2</v>
      </c>
      <c r="O3924">
        <v>1</v>
      </c>
      <c r="P3924">
        <v>13.957682289999999</v>
      </c>
      <c r="Q3924">
        <v>802</v>
      </c>
      <c r="R3924">
        <v>147000</v>
      </c>
      <c r="S3924">
        <v>10498</v>
      </c>
      <c r="T3924">
        <v>7.1414965986394505E-2</v>
      </c>
      <c r="U3924">
        <v>0</v>
      </c>
    </row>
    <row r="3925" spans="1:21" x14ac:dyDescent="0.4">
      <c r="A3925">
        <v>3923</v>
      </c>
      <c r="B3925" t="s">
        <v>12084</v>
      </c>
      <c r="C3925" s="1">
        <v>44927</v>
      </c>
      <c r="D3925" t="s">
        <v>6841</v>
      </c>
      <c r="E3925" t="s">
        <v>6842</v>
      </c>
      <c r="F3925">
        <v>10</v>
      </c>
      <c r="G3925">
        <v>10</v>
      </c>
      <c r="H3925">
        <v>30</v>
      </c>
      <c r="I3925">
        <v>30</v>
      </c>
      <c r="J3925">
        <v>10</v>
      </c>
      <c r="K3925">
        <v>12</v>
      </c>
      <c r="L3925">
        <v>22</v>
      </c>
      <c r="M3925">
        <v>27</v>
      </c>
      <c r="N3925">
        <v>2</v>
      </c>
      <c r="O3925">
        <v>1</v>
      </c>
      <c r="P3925">
        <v>9.3804253469999992</v>
      </c>
      <c r="Q3925">
        <v>712</v>
      </c>
      <c r="R3925">
        <v>147000</v>
      </c>
      <c r="S3925">
        <v>74258</v>
      </c>
      <c r="T3925">
        <v>0.50515646258503399</v>
      </c>
      <c r="U3925">
        <v>1</v>
      </c>
    </row>
    <row r="3926" spans="1:21" x14ac:dyDescent="0.4">
      <c r="A3926">
        <v>3924</v>
      </c>
      <c r="B3926" t="s">
        <v>12084</v>
      </c>
      <c r="C3926" s="1">
        <v>44927</v>
      </c>
      <c r="D3926" t="s">
        <v>6843</v>
      </c>
      <c r="E3926" t="s">
        <v>6844</v>
      </c>
      <c r="F3926">
        <v>10</v>
      </c>
      <c r="G3926">
        <v>20</v>
      </c>
      <c r="H3926">
        <v>20</v>
      </c>
      <c r="I3926">
        <v>20</v>
      </c>
      <c r="J3926">
        <v>20</v>
      </c>
      <c r="K3926">
        <v>131</v>
      </c>
      <c r="L3926">
        <v>123</v>
      </c>
      <c r="M3926">
        <v>120</v>
      </c>
      <c r="N3926">
        <v>0</v>
      </c>
      <c r="O3926">
        <v>2</v>
      </c>
      <c r="P3926">
        <v>19.805989579999999</v>
      </c>
      <c r="Q3926">
        <v>776</v>
      </c>
      <c r="R3926">
        <v>147000</v>
      </c>
      <c r="S3926">
        <v>13496</v>
      </c>
      <c r="T3926">
        <v>9.1809523809523799E-2</v>
      </c>
      <c r="U3926">
        <v>0</v>
      </c>
    </row>
    <row r="3927" spans="1:21" x14ac:dyDescent="0.4">
      <c r="A3927">
        <v>3925</v>
      </c>
      <c r="B3927" t="s">
        <v>12084</v>
      </c>
      <c r="C3927" s="1">
        <v>44896</v>
      </c>
      <c r="D3927" t="s">
        <v>6845</v>
      </c>
      <c r="E3927" t="s">
        <v>6846</v>
      </c>
      <c r="F3927">
        <v>10</v>
      </c>
      <c r="G3927">
        <v>10</v>
      </c>
      <c r="H3927">
        <v>10</v>
      </c>
      <c r="I3927">
        <v>20</v>
      </c>
      <c r="J3927">
        <v>10</v>
      </c>
      <c r="K3927">
        <v>165</v>
      </c>
      <c r="L3927">
        <v>206</v>
      </c>
      <c r="M3927">
        <v>172</v>
      </c>
      <c r="N3927">
        <v>2</v>
      </c>
      <c r="O3927">
        <v>2</v>
      </c>
      <c r="P3927">
        <v>17.629774309999998</v>
      </c>
      <c r="Q3927">
        <v>764</v>
      </c>
      <c r="R3927">
        <v>147000</v>
      </c>
      <c r="S3927">
        <v>5077</v>
      </c>
      <c r="T3927">
        <v>3.4537414965986397E-2</v>
      </c>
      <c r="U3927">
        <v>0</v>
      </c>
    </row>
    <row r="3928" spans="1:21" x14ac:dyDescent="0.4">
      <c r="A3928">
        <v>3926</v>
      </c>
      <c r="B3928" t="s">
        <v>12084</v>
      </c>
      <c r="C3928" s="1">
        <v>44866</v>
      </c>
      <c r="D3928" t="s">
        <v>6847</v>
      </c>
      <c r="E3928" t="s">
        <v>1906</v>
      </c>
      <c r="F3928">
        <v>10</v>
      </c>
      <c r="G3928">
        <v>10</v>
      </c>
      <c r="H3928">
        <v>30</v>
      </c>
      <c r="I3928">
        <v>10</v>
      </c>
      <c r="J3928">
        <v>10</v>
      </c>
      <c r="K3928">
        <v>6</v>
      </c>
      <c r="L3928">
        <v>10</v>
      </c>
      <c r="M3928">
        <v>14</v>
      </c>
      <c r="N3928">
        <v>1</v>
      </c>
      <c r="O3928">
        <v>1</v>
      </c>
      <c r="P3928">
        <v>10.374565970000001</v>
      </c>
      <c r="Q3928">
        <v>725</v>
      </c>
      <c r="R3928">
        <v>147000</v>
      </c>
      <c r="S3928">
        <v>89978</v>
      </c>
      <c r="T3928">
        <v>0.61209523809523803</v>
      </c>
      <c r="U3928">
        <v>1</v>
      </c>
    </row>
    <row r="3929" spans="1:21" x14ac:dyDescent="0.4">
      <c r="A3929">
        <v>3927</v>
      </c>
      <c r="B3929" t="s">
        <v>12084</v>
      </c>
      <c r="C3929" s="1">
        <v>44835</v>
      </c>
      <c r="D3929" t="s">
        <v>6848</v>
      </c>
      <c r="E3929" t="s">
        <v>6849</v>
      </c>
      <c r="F3929">
        <v>10</v>
      </c>
      <c r="G3929">
        <v>10</v>
      </c>
      <c r="H3929">
        <v>20</v>
      </c>
      <c r="I3929">
        <v>20</v>
      </c>
      <c r="J3929">
        <v>10</v>
      </c>
      <c r="K3929">
        <v>10</v>
      </c>
      <c r="L3929">
        <v>7</v>
      </c>
      <c r="M3929">
        <v>13</v>
      </c>
      <c r="N3929">
        <v>1</v>
      </c>
      <c r="O3929">
        <v>1</v>
      </c>
      <c r="P3929">
        <v>6.665039063</v>
      </c>
      <c r="Q3929">
        <v>717</v>
      </c>
      <c r="R3929">
        <v>141000</v>
      </c>
      <c r="S3929">
        <v>95558</v>
      </c>
      <c r="T3929">
        <v>0.67771631205673699</v>
      </c>
      <c r="U3929">
        <v>1</v>
      </c>
    </row>
    <row r="3930" spans="1:21" x14ac:dyDescent="0.4">
      <c r="A3930">
        <v>3928</v>
      </c>
      <c r="B3930" t="s">
        <v>12084</v>
      </c>
      <c r="C3930" s="1">
        <v>44835</v>
      </c>
      <c r="D3930" t="s">
        <v>6850</v>
      </c>
      <c r="E3930" t="s">
        <v>6851</v>
      </c>
      <c r="F3930">
        <v>20</v>
      </c>
      <c r="G3930">
        <v>10</v>
      </c>
      <c r="H3930">
        <v>10</v>
      </c>
      <c r="I3930">
        <v>10</v>
      </c>
      <c r="J3930">
        <v>30</v>
      </c>
      <c r="K3930">
        <v>16</v>
      </c>
      <c r="L3930">
        <v>7</v>
      </c>
      <c r="M3930">
        <v>8</v>
      </c>
      <c r="N3930">
        <v>1</v>
      </c>
      <c r="O3930">
        <v>2</v>
      </c>
      <c r="P3930">
        <v>4.7379557290000003</v>
      </c>
      <c r="Q3930">
        <v>773</v>
      </c>
      <c r="R3930">
        <v>141000</v>
      </c>
      <c r="S3930">
        <v>2577011</v>
      </c>
      <c r="T3930">
        <v>18.276673758865201</v>
      </c>
      <c r="U3930">
        <v>3</v>
      </c>
    </row>
    <row r="3931" spans="1:21" x14ac:dyDescent="0.4">
      <c r="A3931">
        <v>3929</v>
      </c>
      <c r="B3931" t="s">
        <v>12084</v>
      </c>
      <c r="C3931" s="1">
        <v>44805</v>
      </c>
      <c r="D3931" t="s">
        <v>6852</v>
      </c>
      <c r="E3931" t="s">
        <v>6853</v>
      </c>
      <c r="F3931">
        <v>20</v>
      </c>
      <c r="G3931">
        <v>20</v>
      </c>
      <c r="H3931">
        <v>10</v>
      </c>
      <c r="I3931">
        <v>50</v>
      </c>
      <c r="J3931">
        <v>40</v>
      </c>
      <c r="K3931">
        <v>13</v>
      </c>
      <c r="L3931">
        <v>5</v>
      </c>
      <c r="M3931">
        <v>3</v>
      </c>
      <c r="N3931">
        <v>1</v>
      </c>
      <c r="O3931">
        <v>1</v>
      </c>
      <c r="P3931">
        <v>0</v>
      </c>
      <c r="Q3931">
        <v>620</v>
      </c>
      <c r="R3931">
        <v>137000</v>
      </c>
      <c r="S3931">
        <v>132292</v>
      </c>
      <c r="T3931">
        <v>0.96563503649634996</v>
      </c>
      <c r="U3931">
        <v>1</v>
      </c>
    </row>
    <row r="3932" spans="1:21" x14ac:dyDescent="0.4">
      <c r="A3932">
        <v>3930</v>
      </c>
      <c r="B3932" t="s">
        <v>12084</v>
      </c>
      <c r="C3932" s="1">
        <v>44805</v>
      </c>
      <c r="D3932" t="s">
        <v>6854</v>
      </c>
      <c r="E3932" t="s">
        <v>6855</v>
      </c>
      <c r="F3932">
        <v>20</v>
      </c>
      <c r="G3932">
        <v>30</v>
      </c>
      <c r="H3932">
        <v>10</v>
      </c>
      <c r="I3932">
        <v>50</v>
      </c>
      <c r="J3932">
        <v>20</v>
      </c>
      <c r="K3932">
        <v>214</v>
      </c>
      <c r="L3932">
        <v>209</v>
      </c>
      <c r="M3932">
        <v>190</v>
      </c>
      <c r="N3932">
        <v>1</v>
      </c>
      <c r="O3932">
        <v>1</v>
      </c>
      <c r="P3932">
        <v>2.4883897570000002</v>
      </c>
      <c r="Q3932">
        <v>690</v>
      </c>
      <c r="R3932">
        <v>137000</v>
      </c>
      <c r="S3932">
        <v>160077</v>
      </c>
      <c r="T3932">
        <v>1.16844525547445</v>
      </c>
      <c r="U3932">
        <v>2</v>
      </c>
    </row>
    <row r="3933" spans="1:21" x14ac:dyDescent="0.4">
      <c r="A3933">
        <v>3931</v>
      </c>
      <c r="B3933" t="s">
        <v>12084</v>
      </c>
      <c r="C3933" s="1">
        <v>44805</v>
      </c>
      <c r="D3933" t="s">
        <v>6856</v>
      </c>
      <c r="E3933" t="s">
        <v>6857</v>
      </c>
      <c r="F3933">
        <v>20</v>
      </c>
      <c r="G3933">
        <v>10</v>
      </c>
      <c r="H3933">
        <v>20</v>
      </c>
      <c r="I3933">
        <v>30</v>
      </c>
      <c r="J3933">
        <v>40</v>
      </c>
      <c r="K3933">
        <v>220</v>
      </c>
      <c r="L3933">
        <v>205</v>
      </c>
      <c r="M3933">
        <v>166</v>
      </c>
      <c r="N3933">
        <v>2</v>
      </c>
      <c r="O3933">
        <v>1</v>
      </c>
      <c r="P3933">
        <v>13.41113281</v>
      </c>
      <c r="Q3933">
        <v>698</v>
      </c>
      <c r="R3933">
        <v>137000</v>
      </c>
      <c r="S3933">
        <v>189120</v>
      </c>
      <c r="T3933">
        <v>1.38043795620437</v>
      </c>
      <c r="U3933">
        <v>2</v>
      </c>
    </row>
    <row r="3934" spans="1:21" x14ac:dyDescent="0.4">
      <c r="A3934">
        <v>3932</v>
      </c>
      <c r="B3934" t="s">
        <v>12084</v>
      </c>
      <c r="C3934" s="1">
        <v>44805</v>
      </c>
      <c r="D3934" t="s">
        <v>6858</v>
      </c>
      <c r="E3934" t="s">
        <v>6859</v>
      </c>
      <c r="F3934">
        <v>20</v>
      </c>
      <c r="G3934">
        <v>20</v>
      </c>
      <c r="H3934">
        <v>20</v>
      </c>
      <c r="I3934">
        <v>20</v>
      </c>
      <c r="J3934">
        <v>40</v>
      </c>
      <c r="K3934">
        <v>17</v>
      </c>
      <c r="L3934">
        <v>7</v>
      </c>
      <c r="M3934">
        <v>4</v>
      </c>
      <c r="N3934">
        <v>2</v>
      </c>
      <c r="O3934">
        <v>1</v>
      </c>
      <c r="P3934">
        <v>8.0377604169999994</v>
      </c>
      <c r="Q3934">
        <v>776</v>
      </c>
      <c r="R3934">
        <v>137000</v>
      </c>
      <c r="S3934">
        <v>1080889</v>
      </c>
      <c r="T3934">
        <v>7.8897007299270001</v>
      </c>
      <c r="U3934">
        <v>3</v>
      </c>
    </row>
    <row r="3935" spans="1:21" x14ac:dyDescent="0.4">
      <c r="A3935">
        <v>3933</v>
      </c>
      <c r="B3935" t="s">
        <v>12084</v>
      </c>
      <c r="C3935" s="1">
        <v>44805</v>
      </c>
      <c r="D3935" t="s">
        <v>6860</v>
      </c>
      <c r="E3935" t="s">
        <v>6861</v>
      </c>
      <c r="F3935">
        <v>10</v>
      </c>
      <c r="G3935">
        <v>10</v>
      </c>
      <c r="H3935">
        <v>40</v>
      </c>
      <c r="I3935">
        <v>20</v>
      </c>
      <c r="J3935">
        <v>20</v>
      </c>
      <c r="K3935">
        <v>150</v>
      </c>
      <c r="L3935">
        <v>164</v>
      </c>
      <c r="M3935">
        <v>157</v>
      </c>
      <c r="N3935">
        <v>2</v>
      </c>
      <c r="O3935">
        <v>1</v>
      </c>
      <c r="P3935">
        <v>7.13671875</v>
      </c>
      <c r="Q3935">
        <v>568</v>
      </c>
      <c r="R3935">
        <v>137000</v>
      </c>
      <c r="S3935">
        <v>15706</v>
      </c>
      <c r="T3935">
        <v>0.11464233576642301</v>
      </c>
      <c r="U3935">
        <v>0</v>
      </c>
    </row>
    <row r="3936" spans="1:21" x14ac:dyDescent="0.4">
      <c r="A3936">
        <v>3934</v>
      </c>
      <c r="B3936" t="s">
        <v>12084</v>
      </c>
      <c r="C3936" s="1">
        <v>44774</v>
      </c>
      <c r="D3936" t="s">
        <v>6862</v>
      </c>
      <c r="E3936" t="s">
        <v>6863</v>
      </c>
      <c r="F3936">
        <v>20</v>
      </c>
      <c r="G3936">
        <v>10</v>
      </c>
      <c r="H3936">
        <v>30</v>
      </c>
      <c r="I3936">
        <v>20</v>
      </c>
      <c r="J3936">
        <v>30</v>
      </c>
      <c r="K3936">
        <v>16</v>
      </c>
      <c r="L3936">
        <v>9</v>
      </c>
      <c r="M3936">
        <v>5</v>
      </c>
      <c r="N3936">
        <v>1</v>
      </c>
      <c r="O3936">
        <v>2</v>
      </c>
      <c r="P3936">
        <v>0</v>
      </c>
      <c r="Q3936">
        <v>633</v>
      </c>
      <c r="R3936">
        <v>132000</v>
      </c>
      <c r="S3936">
        <v>53960</v>
      </c>
      <c r="T3936">
        <v>0.40878787878787798</v>
      </c>
      <c r="U3936">
        <v>1</v>
      </c>
    </row>
    <row r="3937" spans="1:21" x14ac:dyDescent="0.4">
      <c r="A3937">
        <v>3935</v>
      </c>
      <c r="B3937" t="s">
        <v>12084</v>
      </c>
      <c r="C3937" s="1">
        <v>44774</v>
      </c>
      <c r="D3937" t="s">
        <v>6864</v>
      </c>
      <c r="E3937" t="s">
        <v>6865</v>
      </c>
      <c r="F3937">
        <v>20</v>
      </c>
      <c r="G3937">
        <v>20</v>
      </c>
      <c r="H3937">
        <v>30</v>
      </c>
      <c r="I3937">
        <v>20</v>
      </c>
      <c r="J3937">
        <v>30</v>
      </c>
      <c r="K3937">
        <v>18</v>
      </c>
      <c r="L3937">
        <v>19</v>
      </c>
      <c r="M3937">
        <v>20</v>
      </c>
      <c r="N3937">
        <v>1</v>
      </c>
      <c r="O3937">
        <v>1</v>
      </c>
      <c r="P3937">
        <v>7.6392144100000001</v>
      </c>
      <c r="Q3937">
        <v>651</v>
      </c>
      <c r="R3937">
        <v>132000</v>
      </c>
      <c r="S3937">
        <v>380770</v>
      </c>
      <c r="T3937">
        <v>2.88462121212121</v>
      </c>
      <c r="U3937">
        <v>2</v>
      </c>
    </row>
    <row r="3938" spans="1:21" x14ac:dyDescent="0.4">
      <c r="A3938">
        <v>3936</v>
      </c>
      <c r="B3938" t="s">
        <v>12084</v>
      </c>
      <c r="C3938" s="1">
        <v>44774</v>
      </c>
      <c r="D3938" t="s">
        <v>6866</v>
      </c>
      <c r="E3938" t="s">
        <v>6867</v>
      </c>
      <c r="F3938">
        <v>20</v>
      </c>
      <c r="G3938">
        <v>30</v>
      </c>
      <c r="H3938">
        <v>20</v>
      </c>
      <c r="I3938">
        <v>40</v>
      </c>
      <c r="J3938">
        <v>20</v>
      </c>
      <c r="K3938">
        <v>180</v>
      </c>
      <c r="L3938">
        <v>201</v>
      </c>
      <c r="M3938">
        <v>234</v>
      </c>
      <c r="N3938">
        <v>1</v>
      </c>
      <c r="O3938">
        <v>1</v>
      </c>
      <c r="P3938">
        <v>0</v>
      </c>
      <c r="Q3938">
        <v>638</v>
      </c>
      <c r="R3938">
        <v>132000</v>
      </c>
      <c r="S3938">
        <v>269396</v>
      </c>
      <c r="T3938">
        <v>2.0408787878787802</v>
      </c>
      <c r="U3938">
        <v>2</v>
      </c>
    </row>
    <row r="3939" spans="1:21" x14ac:dyDescent="0.4">
      <c r="A3939">
        <v>3937</v>
      </c>
      <c r="B3939" t="s">
        <v>12084</v>
      </c>
      <c r="C3939" s="1">
        <v>44774</v>
      </c>
      <c r="D3939" t="s">
        <v>6868</v>
      </c>
      <c r="E3939" t="s">
        <v>6869</v>
      </c>
      <c r="F3939">
        <v>10</v>
      </c>
      <c r="G3939">
        <v>10</v>
      </c>
      <c r="H3939">
        <v>10</v>
      </c>
      <c r="I3939">
        <v>20</v>
      </c>
      <c r="J3939">
        <v>20</v>
      </c>
      <c r="K3939">
        <v>187</v>
      </c>
      <c r="L3939">
        <v>233</v>
      </c>
      <c r="M3939">
        <v>245</v>
      </c>
      <c r="N3939">
        <v>0</v>
      </c>
      <c r="O3939">
        <v>1</v>
      </c>
      <c r="P3939">
        <v>5.5186631940000002</v>
      </c>
      <c r="Q3939">
        <v>630</v>
      </c>
      <c r="R3939">
        <v>132000</v>
      </c>
      <c r="S3939">
        <v>60997</v>
      </c>
      <c r="T3939">
        <v>0.46209848484848398</v>
      </c>
      <c r="U3939">
        <v>1</v>
      </c>
    </row>
    <row r="3940" spans="1:21" x14ac:dyDescent="0.4">
      <c r="A3940">
        <v>3938</v>
      </c>
      <c r="B3940" t="s">
        <v>12084</v>
      </c>
      <c r="C3940" s="1">
        <v>44774</v>
      </c>
      <c r="D3940" t="s">
        <v>6870</v>
      </c>
      <c r="E3940" t="s">
        <v>6871</v>
      </c>
      <c r="F3940">
        <v>20</v>
      </c>
      <c r="G3940">
        <v>10</v>
      </c>
      <c r="H3940">
        <v>20</v>
      </c>
      <c r="I3940">
        <v>20</v>
      </c>
      <c r="J3940">
        <v>30</v>
      </c>
      <c r="K3940">
        <v>14</v>
      </c>
      <c r="L3940">
        <v>19</v>
      </c>
      <c r="M3940">
        <v>10</v>
      </c>
      <c r="N3940">
        <v>1</v>
      </c>
      <c r="O3940">
        <v>1</v>
      </c>
      <c r="P3940">
        <v>0.14236111100000001</v>
      </c>
      <c r="Q3940">
        <v>664</v>
      </c>
      <c r="R3940">
        <v>132000</v>
      </c>
      <c r="S3940">
        <v>446111</v>
      </c>
      <c r="T3940">
        <v>3.3796287878787798</v>
      </c>
      <c r="U3940">
        <v>2</v>
      </c>
    </row>
    <row r="3941" spans="1:21" x14ac:dyDescent="0.4">
      <c r="A3941">
        <v>3939</v>
      </c>
      <c r="B3941" t="s">
        <v>12084</v>
      </c>
      <c r="C3941" s="1">
        <v>44774</v>
      </c>
      <c r="D3941" t="s">
        <v>6872</v>
      </c>
      <c r="E3941" t="s">
        <v>6873</v>
      </c>
      <c r="F3941">
        <v>10</v>
      </c>
      <c r="G3941">
        <v>10</v>
      </c>
      <c r="H3941">
        <v>20</v>
      </c>
      <c r="I3941">
        <v>20</v>
      </c>
      <c r="J3941">
        <v>10</v>
      </c>
      <c r="K3941">
        <v>14</v>
      </c>
      <c r="L3941">
        <v>11</v>
      </c>
      <c r="M3941">
        <v>8</v>
      </c>
      <c r="N3941">
        <v>0</v>
      </c>
      <c r="O3941">
        <v>1</v>
      </c>
      <c r="P3941">
        <v>11.99717882</v>
      </c>
      <c r="Q3941">
        <v>651</v>
      </c>
      <c r="R3941">
        <v>132000</v>
      </c>
      <c r="S3941">
        <v>26234</v>
      </c>
      <c r="T3941">
        <v>0.198742424242424</v>
      </c>
      <c r="U3941">
        <v>0</v>
      </c>
    </row>
    <row r="3942" spans="1:21" x14ac:dyDescent="0.4">
      <c r="A3942">
        <v>3940</v>
      </c>
      <c r="B3942" t="s">
        <v>12084</v>
      </c>
      <c r="C3942" s="1">
        <v>44774</v>
      </c>
      <c r="D3942" t="s">
        <v>6874</v>
      </c>
      <c r="E3942" t="s">
        <v>6875</v>
      </c>
      <c r="F3942">
        <v>10</v>
      </c>
      <c r="G3942">
        <v>10</v>
      </c>
      <c r="H3942">
        <v>20</v>
      </c>
      <c r="I3942">
        <v>20</v>
      </c>
      <c r="J3942">
        <v>20</v>
      </c>
      <c r="K3942">
        <v>14</v>
      </c>
      <c r="L3942">
        <v>20</v>
      </c>
      <c r="M3942">
        <v>19</v>
      </c>
      <c r="N3942">
        <v>1</v>
      </c>
      <c r="O3942">
        <v>2</v>
      </c>
      <c r="P3942">
        <v>11.99305556</v>
      </c>
      <c r="Q3942">
        <v>615</v>
      </c>
      <c r="R3942">
        <v>132000</v>
      </c>
      <c r="S3942">
        <v>147963</v>
      </c>
      <c r="T3942">
        <v>1.12093181818181</v>
      </c>
      <c r="U3942">
        <v>1</v>
      </c>
    </row>
    <row r="3943" spans="1:21" x14ac:dyDescent="0.4">
      <c r="A3943">
        <v>3941</v>
      </c>
      <c r="B3943" t="s">
        <v>12084</v>
      </c>
      <c r="C3943" s="1">
        <v>44743</v>
      </c>
      <c r="D3943" t="s">
        <v>6876</v>
      </c>
      <c r="E3943" t="s">
        <v>6877</v>
      </c>
      <c r="F3943">
        <v>20</v>
      </c>
      <c r="G3943">
        <v>20</v>
      </c>
      <c r="H3943">
        <v>40</v>
      </c>
      <c r="I3943">
        <v>20</v>
      </c>
      <c r="J3943">
        <v>40</v>
      </c>
      <c r="K3943">
        <v>76</v>
      </c>
      <c r="L3943">
        <v>109</v>
      </c>
      <c r="M3943">
        <v>206</v>
      </c>
      <c r="N3943">
        <v>1</v>
      </c>
      <c r="O3943">
        <v>1</v>
      </c>
      <c r="P3943">
        <v>14.84385851</v>
      </c>
      <c r="Q3943">
        <v>402</v>
      </c>
      <c r="R3943">
        <v>130000</v>
      </c>
      <c r="S3943">
        <v>15459</v>
      </c>
      <c r="T3943">
        <v>0.11891538461538401</v>
      </c>
      <c r="U3943">
        <v>0</v>
      </c>
    </row>
    <row r="3944" spans="1:21" x14ac:dyDescent="0.4">
      <c r="A3944">
        <v>3942</v>
      </c>
      <c r="B3944" t="s">
        <v>12084</v>
      </c>
      <c r="C3944" s="1">
        <v>44743</v>
      </c>
      <c r="D3944" t="s">
        <v>6878</v>
      </c>
      <c r="E3944" t="s">
        <v>6879</v>
      </c>
      <c r="F3944">
        <v>10</v>
      </c>
      <c r="G3944">
        <v>20</v>
      </c>
      <c r="H3944">
        <v>20</v>
      </c>
      <c r="I3944">
        <v>20</v>
      </c>
      <c r="J3944">
        <v>40</v>
      </c>
      <c r="K3944">
        <v>5</v>
      </c>
      <c r="L3944">
        <v>5</v>
      </c>
      <c r="M3944">
        <v>6</v>
      </c>
      <c r="N3944">
        <v>2</v>
      </c>
      <c r="O3944">
        <v>1</v>
      </c>
      <c r="P3944">
        <v>15.793511280000001</v>
      </c>
      <c r="Q3944">
        <v>730</v>
      </c>
      <c r="R3944">
        <v>130000</v>
      </c>
      <c r="S3944">
        <v>220491</v>
      </c>
      <c r="T3944">
        <v>1.6960846153846101</v>
      </c>
      <c r="U3944">
        <v>2</v>
      </c>
    </row>
    <row r="3945" spans="1:21" x14ac:dyDescent="0.4">
      <c r="A3945">
        <v>3943</v>
      </c>
      <c r="B3945" t="s">
        <v>12084</v>
      </c>
      <c r="C3945" s="1">
        <v>44743</v>
      </c>
      <c r="D3945" t="s">
        <v>6880</v>
      </c>
      <c r="E3945" t="s">
        <v>6881</v>
      </c>
      <c r="F3945">
        <v>20</v>
      </c>
      <c r="G3945">
        <v>10</v>
      </c>
      <c r="H3945">
        <v>10</v>
      </c>
      <c r="I3945">
        <v>20</v>
      </c>
      <c r="J3945">
        <v>20</v>
      </c>
      <c r="K3945">
        <v>19</v>
      </c>
      <c r="L3945">
        <v>17</v>
      </c>
      <c r="M3945">
        <v>20</v>
      </c>
      <c r="N3945">
        <v>0</v>
      </c>
      <c r="O3945">
        <v>1</v>
      </c>
      <c r="P3945">
        <v>2.7007378470000001</v>
      </c>
      <c r="Q3945">
        <v>757</v>
      </c>
      <c r="R3945">
        <v>130000</v>
      </c>
      <c r="S3945">
        <v>86874</v>
      </c>
      <c r="T3945">
        <v>0.66826153846153802</v>
      </c>
      <c r="U3945">
        <v>1</v>
      </c>
    </row>
    <row r="3946" spans="1:21" x14ac:dyDescent="0.4">
      <c r="A3946">
        <v>3944</v>
      </c>
      <c r="B3946" t="s">
        <v>12084</v>
      </c>
      <c r="C3946" s="1">
        <v>44743</v>
      </c>
      <c r="D3946" t="s">
        <v>6882</v>
      </c>
      <c r="E3946" t="s">
        <v>6883</v>
      </c>
      <c r="F3946">
        <v>20</v>
      </c>
      <c r="G3946">
        <v>20</v>
      </c>
      <c r="H3946">
        <v>20</v>
      </c>
      <c r="I3946">
        <v>20</v>
      </c>
      <c r="J3946">
        <v>30</v>
      </c>
      <c r="K3946">
        <v>249</v>
      </c>
      <c r="L3946">
        <v>251</v>
      </c>
      <c r="M3946">
        <v>246</v>
      </c>
      <c r="N3946">
        <v>2</v>
      </c>
      <c r="O3946">
        <v>1</v>
      </c>
      <c r="P3946">
        <v>7.3671875</v>
      </c>
      <c r="Q3946">
        <v>846</v>
      </c>
      <c r="R3946">
        <v>130000</v>
      </c>
      <c r="S3946">
        <v>48065</v>
      </c>
      <c r="T3946">
        <v>0.36973076923076897</v>
      </c>
      <c r="U3946">
        <v>0</v>
      </c>
    </row>
    <row r="3947" spans="1:21" x14ac:dyDescent="0.4">
      <c r="A3947">
        <v>3945</v>
      </c>
      <c r="B3947" t="s">
        <v>12084</v>
      </c>
      <c r="C3947" s="1">
        <v>44743</v>
      </c>
      <c r="D3947" t="s">
        <v>6884</v>
      </c>
      <c r="E3947" t="s">
        <v>6885</v>
      </c>
      <c r="F3947">
        <v>30</v>
      </c>
      <c r="G3947">
        <v>20</v>
      </c>
      <c r="H3947">
        <v>20</v>
      </c>
      <c r="I3947">
        <v>20</v>
      </c>
      <c r="J3947">
        <v>50</v>
      </c>
      <c r="K3947">
        <v>21</v>
      </c>
      <c r="L3947">
        <v>12</v>
      </c>
      <c r="M3947">
        <v>13</v>
      </c>
      <c r="N3947">
        <v>2</v>
      </c>
      <c r="O3947">
        <v>1</v>
      </c>
      <c r="P3947">
        <v>4.071289063</v>
      </c>
      <c r="Q3947">
        <v>886</v>
      </c>
      <c r="R3947">
        <v>130000</v>
      </c>
      <c r="S3947">
        <v>39583</v>
      </c>
      <c r="T3947">
        <v>0.30448461538461502</v>
      </c>
      <c r="U3947">
        <v>0</v>
      </c>
    </row>
    <row r="3948" spans="1:21" x14ac:dyDescent="0.4">
      <c r="A3948">
        <v>3946</v>
      </c>
      <c r="B3948" t="s">
        <v>12084</v>
      </c>
      <c r="C3948" s="1">
        <v>44743</v>
      </c>
      <c r="D3948" t="s">
        <v>6886</v>
      </c>
      <c r="E3948" t="s">
        <v>6887</v>
      </c>
      <c r="F3948">
        <v>20</v>
      </c>
      <c r="G3948">
        <v>20</v>
      </c>
      <c r="H3948">
        <v>20</v>
      </c>
      <c r="I3948">
        <v>20</v>
      </c>
      <c r="J3948">
        <v>40</v>
      </c>
      <c r="K3948">
        <v>23</v>
      </c>
      <c r="L3948">
        <v>15</v>
      </c>
      <c r="M3948">
        <v>11</v>
      </c>
      <c r="N3948">
        <v>2</v>
      </c>
      <c r="O3948">
        <v>1</v>
      </c>
      <c r="P3948">
        <v>4.2178819440000002</v>
      </c>
      <c r="Q3948">
        <v>724</v>
      </c>
      <c r="R3948">
        <v>130000</v>
      </c>
      <c r="S3948">
        <v>4688339</v>
      </c>
      <c r="T3948">
        <v>36.064146153846103</v>
      </c>
      <c r="U3948">
        <v>3</v>
      </c>
    </row>
    <row r="3949" spans="1:21" x14ac:dyDescent="0.4">
      <c r="A3949">
        <v>3947</v>
      </c>
      <c r="B3949" t="s">
        <v>12084</v>
      </c>
      <c r="C3949" s="1">
        <v>44743</v>
      </c>
      <c r="D3949" t="s">
        <v>6888</v>
      </c>
      <c r="E3949" t="s">
        <v>6889</v>
      </c>
      <c r="F3949">
        <v>10</v>
      </c>
      <c r="G3949">
        <v>10</v>
      </c>
      <c r="H3949">
        <v>20</v>
      </c>
      <c r="I3949">
        <v>20</v>
      </c>
      <c r="J3949">
        <v>10</v>
      </c>
      <c r="K3949">
        <v>20</v>
      </c>
      <c r="L3949">
        <v>13</v>
      </c>
      <c r="M3949">
        <v>9</v>
      </c>
      <c r="N3949">
        <v>2</v>
      </c>
      <c r="O3949">
        <v>1</v>
      </c>
      <c r="P3949">
        <v>7.5802951390000004</v>
      </c>
      <c r="Q3949">
        <v>1013</v>
      </c>
      <c r="R3949">
        <v>130000</v>
      </c>
      <c r="S3949">
        <v>25658</v>
      </c>
      <c r="T3949">
        <v>0.19736923076922999</v>
      </c>
      <c r="U3949">
        <v>0</v>
      </c>
    </row>
    <row r="3950" spans="1:21" x14ac:dyDescent="0.4">
      <c r="A3950">
        <v>3948</v>
      </c>
      <c r="B3950" t="s">
        <v>12084</v>
      </c>
      <c r="C3950" s="1">
        <v>44713</v>
      </c>
      <c r="D3950" t="s">
        <v>6890</v>
      </c>
      <c r="E3950" t="s">
        <v>6891</v>
      </c>
      <c r="F3950">
        <v>10</v>
      </c>
      <c r="G3950">
        <v>10</v>
      </c>
      <c r="H3950">
        <v>40</v>
      </c>
      <c r="I3950">
        <v>20</v>
      </c>
      <c r="J3950">
        <v>10</v>
      </c>
      <c r="K3950">
        <v>14</v>
      </c>
      <c r="L3950">
        <v>20</v>
      </c>
      <c r="M3950">
        <v>22</v>
      </c>
      <c r="N3950">
        <v>1</v>
      </c>
      <c r="O3950">
        <v>1</v>
      </c>
      <c r="P3950">
        <v>1.3465711810000001</v>
      </c>
      <c r="Q3950">
        <v>668</v>
      </c>
      <c r="R3950">
        <v>129000</v>
      </c>
      <c r="S3950">
        <v>319776</v>
      </c>
      <c r="T3950">
        <v>2.4788837209302299</v>
      </c>
      <c r="U3950">
        <v>2</v>
      </c>
    </row>
    <row r="3951" spans="1:21" x14ac:dyDescent="0.4">
      <c r="A3951">
        <v>3949</v>
      </c>
      <c r="B3951" t="s">
        <v>12084</v>
      </c>
      <c r="C3951" s="1">
        <v>44713</v>
      </c>
      <c r="D3951" t="s">
        <v>6892</v>
      </c>
      <c r="E3951" t="s">
        <v>6893</v>
      </c>
      <c r="F3951">
        <v>10</v>
      </c>
      <c r="G3951">
        <v>10</v>
      </c>
      <c r="H3951">
        <v>10</v>
      </c>
      <c r="I3951">
        <v>10</v>
      </c>
      <c r="J3951">
        <v>10</v>
      </c>
      <c r="K3951">
        <v>8</v>
      </c>
      <c r="L3951">
        <v>16</v>
      </c>
      <c r="M3951">
        <v>14</v>
      </c>
      <c r="N3951">
        <v>1</v>
      </c>
      <c r="O3951">
        <v>1</v>
      </c>
      <c r="P3951">
        <v>11.499457469999999</v>
      </c>
      <c r="Q3951">
        <v>759</v>
      </c>
      <c r="R3951">
        <v>129000</v>
      </c>
      <c r="S3951">
        <v>540304</v>
      </c>
      <c r="T3951">
        <v>4.1884031007751901</v>
      </c>
      <c r="U3951">
        <v>2</v>
      </c>
    </row>
    <row r="3952" spans="1:21" x14ac:dyDescent="0.4">
      <c r="A3952">
        <v>3950</v>
      </c>
      <c r="B3952" t="s">
        <v>12084</v>
      </c>
      <c r="C3952" s="1">
        <v>44713</v>
      </c>
      <c r="D3952" t="s">
        <v>6894</v>
      </c>
      <c r="E3952" t="s">
        <v>6895</v>
      </c>
      <c r="F3952">
        <v>10</v>
      </c>
      <c r="G3952">
        <v>20</v>
      </c>
      <c r="H3952">
        <v>10</v>
      </c>
      <c r="I3952">
        <v>20</v>
      </c>
      <c r="J3952">
        <v>20</v>
      </c>
      <c r="K3952">
        <v>5</v>
      </c>
      <c r="L3952">
        <v>19</v>
      </c>
      <c r="M3952">
        <v>26</v>
      </c>
      <c r="N3952">
        <v>2</v>
      </c>
      <c r="O3952">
        <v>0</v>
      </c>
      <c r="P3952">
        <v>5.25</v>
      </c>
      <c r="Q3952">
        <v>686</v>
      </c>
      <c r="R3952">
        <v>129000</v>
      </c>
      <c r="S3952">
        <v>355185</v>
      </c>
      <c r="T3952">
        <v>2.7533720930232501</v>
      </c>
      <c r="U3952">
        <v>2</v>
      </c>
    </row>
    <row r="3953" spans="1:21" x14ac:dyDescent="0.4">
      <c r="A3953">
        <v>3951</v>
      </c>
      <c r="B3953" t="s">
        <v>12084</v>
      </c>
      <c r="C3953" s="1">
        <v>44713</v>
      </c>
      <c r="D3953" t="s">
        <v>6896</v>
      </c>
      <c r="E3953" t="s">
        <v>6897</v>
      </c>
      <c r="F3953">
        <v>20</v>
      </c>
      <c r="G3953">
        <v>10</v>
      </c>
      <c r="H3953">
        <v>20</v>
      </c>
      <c r="I3953">
        <v>10</v>
      </c>
      <c r="J3953">
        <v>10</v>
      </c>
      <c r="K3953">
        <v>79</v>
      </c>
      <c r="L3953">
        <v>128</v>
      </c>
      <c r="M3953">
        <v>123</v>
      </c>
      <c r="N3953">
        <v>0</v>
      </c>
      <c r="O3953">
        <v>0</v>
      </c>
      <c r="P3953">
        <v>6.4644097220000001</v>
      </c>
      <c r="Q3953">
        <v>671</v>
      </c>
      <c r="R3953">
        <v>129000</v>
      </c>
      <c r="S3953">
        <v>23783</v>
      </c>
      <c r="T3953">
        <v>0.184364341085271</v>
      </c>
      <c r="U3953">
        <v>0</v>
      </c>
    </row>
    <row r="3954" spans="1:21" x14ac:dyDescent="0.4">
      <c r="A3954">
        <v>3952</v>
      </c>
      <c r="B3954" t="s">
        <v>12084</v>
      </c>
      <c r="C3954" s="1">
        <v>44713</v>
      </c>
      <c r="D3954" t="s">
        <v>6898</v>
      </c>
      <c r="E3954" t="s">
        <v>6899</v>
      </c>
      <c r="F3954">
        <v>20</v>
      </c>
      <c r="G3954">
        <v>20</v>
      </c>
      <c r="H3954">
        <v>20</v>
      </c>
      <c r="I3954">
        <v>20</v>
      </c>
      <c r="J3954">
        <v>50</v>
      </c>
      <c r="K3954">
        <v>15</v>
      </c>
      <c r="L3954">
        <v>13</v>
      </c>
      <c r="M3954">
        <v>12</v>
      </c>
      <c r="N3954">
        <v>1</v>
      </c>
      <c r="O3954">
        <v>1</v>
      </c>
      <c r="P3954">
        <v>6.7771267359999996</v>
      </c>
      <c r="Q3954">
        <v>730</v>
      </c>
      <c r="R3954">
        <v>129000</v>
      </c>
      <c r="S3954">
        <v>140252</v>
      </c>
      <c r="T3954">
        <v>1.0872248062015499</v>
      </c>
      <c r="U3954">
        <v>1</v>
      </c>
    </row>
    <row r="3955" spans="1:21" x14ac:dyDescent="0.4">
      <c r="A3955">
        <v>3953</v>
      </c>
      <c r="B3955" t="s">
        <v>12084</v>
      </c>
      <c r="C3955" s="1">
        <v>44682</v>
      </c>
      <c r="D3955" t="s">
        <v>6900</v>
      </c>
      <c r="E3955" t="s">
        <v>6901</v>
      </c>
      <c r="F3955">
        <v>10</v>
      </c>
      <c r="G3955">
        <v>20</v>
      </c>
      <c r="H3955">
        <v>30</v>
      </c>
      <c r="I3955">
        <v>20</v>
      </c>
      <c r="J3955">
        <v>10</v>
      </c>
      <c r="K3955">
        <v>6</v>
      </c>
      <c r="L3955">
        <v>9</v>
      </c>
      <c r="M3955">
        <v>5</v>
      </c>
      <c r="N3955">
        <v>0</v>
      </c>
      <c r="O3955">
        <v>1</v>
      </c>
      <c r="P3955">
        <v>8.2281901039999994</v>
      </c>
      <c r="Q3955">
        <v>786</v>
      </c>
      <c r="R3955">
        <v>127000</v>
      </c>
      <c r="S3955">
        <v>404602</v>
      </c>
      <c r="T3955">
        <v>3.1858425196850302</v>
      </c>
      <c r="U3955">
        <v>2</v>
      </c>
    </row>
    <row r="3956" spans="1:21" x14ac:dyDescent="0.4">
      <c r="A3956">
        <v>3954</v>
      </c>
      <c r="B3956" t="s">
        <v>12084</v>
      </c>
      <c r="C3956" s="1">
        <v>44682</v>
      </c>
      <c r="D3956" t="s">
        <v>6902</v>
      </c>
      <c r="E3956" t="s">
        <v>6903</v>
      </c>
      <c r="F3956">
        <v>20</v>
      </c>
      <c r="G3956">
        <v>10</v>
      </c>
      <c r="H3956">
        <v>20</v>
      </c>
      <c r="I3956">
        <v>20</v>
      </c>
      <c r="J3956">
        <v>30</v>
      </c>
      <c r="K3956">
        <v>8</v>
      </c>
      <c r="L3956">
        <v>16</v>
      </c>
      <c r="M3956">
        <v>1</v>
      </c>
      <c r="N3956">
        <v>0</v>
      </c>
      <c r="O3956">
        <v>0</v>
      </c>
      <c r="P3956">
        <v>5.2800564239999996</v>
      </c>
      <c r="Q3956">
        <v>661</v>
      </c>
      <c r="R3956">
        <v>127000</v>
      </c>
      <c r="S3956">
        <v>62706</v>
      </c>
      <c r="T3956">
        <v>0.493748031496063</v>
      </c>
      <c r="U3956">
        <v>1</v>
      </c>
    </row>
    <row r="3957" spans="1:21" x14ac:dyDescent="0.4">
      <c r="A3957">
        <v>3955</v>
      </c>
      <c r="B3957" t="s">
        <v>12084</v>
      </c>
      <c r="C3957" s="1">
        <v>44682</v>
      </c>
      <c r="D3957" t="s">
        <v>6904</v>
      </c>
      <c r="E3957" t="s">
        <v>6905</v>
      </c>
      <c r="F3957">
        <v>10</v>
      </c>
      <c r="G3957">
        <v>10</v>
      </c>
      <c r="H3957">
        <v>40</v>
      </c>
      <c r="I3957">
        <v>20</v>
      </c>
      <c r="J3957">
        <v>10</v>
      </c>
      <c r="K3957">
        <v>48</v>
      </c>
      <c r="L3957">
        <v>55</v>
      </c>
      <c r="M3957">
        <v>54</v>
      </c>
      <c r="N3957">
        <v>2</v>
      </c>
      <c r="O3957">
        <v>1</v>
      </c>
      <c r="P3957">
        <v>13.522026909999999</v>
      </c>
      <c r="Q3957">
        <v>721</v>
      </c>
      <c r="R3957">
        <v>127000</v>
      </c>
      <c r="S3957">
        <v>20817</v>
      </c>
      <c r="T3957">
        <v>0.16391338582677101</v>
      </c>
      <c r="U3957">
        <v>0</v>
      </c>
    </row>
    <row r="3958" spans="1:21" x14ac:dyDescent="0.4">
      <c r="A3958">
        <v>3956</v>
      </c>
      <c r="B3958" t="s">
        <v>12084</v>
      </c>
      <c r="C3958" s="1">
        <v>44682</v>
      </c>
      <c r="D3958" t="s">
        <v>6906</v>
      </c>
      <c r="E3958" t="s">
        <v>6907</v>
      </c>
      <c r="F3958">
        <v>30</v>
      </c>
      <c r="G3958">
        <v>20</v>
      </c>
      <c r="H3958">
        <v>30</v>
      </c>
      <c r="I3958">
        <v>20</v>
      </c>
      <c r="J3958">
        <v>50</v>
      </c>
      <c r="K3958">
        <v>160</v>
      </c>
      <c r="L3958">
        <v>108</v>
      </c>
      <c r="M3958">
        <v>62</v>
      </c>
      <c r="N3958">
        <v>2</v>
      </c>
      <c r="O3958">
        <v>1</v>
      </c>
      <c r="P3958">
        <v>9.102539063</v>
      </c>
      <c r="Q3958">
        <v>730</v>
      </c>
      <c r="R3958">
        <v>127000</v>
      </c>
      <c r="S3958">
        <v>22974</v>
      </c>
      <c r="T3958">
        <v>0.18089763779527501</v>
      </c>
      <c r="U3958">
        <v>0</v>
      </c>
    </row>
    <row r="3959" spans="1:21" x14ac:dyDescent="0.4">
      <c r="A3959">
        <v>3957</v>
      </c>
      <c r="B3959" t="s">
        <v>12084</v>
      </c>
      <c r="C3959" s="1">
        <v>44682</v>
      </c>
      <c r="D3959" t="s">
        <v>6908</v>
      </c>
      <c r="E3959" t="s">
        <v>6909</v>
      </c>
      <c r="F3959">
        <v>20</v>
      </c>
      <c r="G3959">
        <v>20</v>
      </c>
      <c r="H3959">
        <v>20</v>
      </c>
      <c r="I3959">
        <v>20</v>
      </c>
      <c r="J3959">
        <v>20</v>
      </c>
      <c r="K3959">
        <v>202</v>
      </c>
      <c r="L3959">
        <v>192</v>
      </c>
      <c r="M3959">
        <v>168</v>
      </c>
      <c r="N3959">
        <v>2</v>
      </c>
      <c r="O3959">
        <v>1</v>
      </c>
      <c r="P3959">
        <v>7.106445313</v>
      </c>
      <c r="Q3959">
        <v>1135</v>
      </c>
      <c r="R3959">
        <v>127000</v>
      </c>
      <c r="S3959">
        <v>14168</v>
      </c>
      <c r="T3959">
        <v>0.11155905511811</v>
      </c>
      <c r="U3959">
        <v>0</v>
      </c>
    </row>
    <row r="3960" spans="1:21" x14ac:dyDescent="0.4">
      <c r="A3960">
        <v>3958</v>
      </c>
      <c r="B3960" t="s">
        <v>12084</v>
      </c>
      <c r="C3960" s="1">
        <v>44652</v>
      </c>
      <c r="D3960" t="s">
        <v>6910</v>
      </c>
      <c r="E3960" t="s">
        <v>6911</v>
      </c>
      <c r="F3960">
        <v>20</v>
      </c>
      <c r="G3960">
        <v>10</v>
      </c>
      <c r="H3960">
        <v>10</v>
      </c>
      <c r="I3960">
        <v>20</v>
      </c>
      <c r="J3960">
        <v>30</v>
      </c>
      <c r="K3960">
        <v>93</v>
      </c>
      <c r="L3960">
        <v>83</v>
      </c>
      <c r="M3960">
        <v>58</v>
      </c>
      <c r="N3960">
        <v>2</v>
      </c>
      <c r="O3960">
        <v>1</v>
      </c>
      <c r="P3960">
        <v>5.7777777779999999</v>
      </c>
      <c r="Q3960">
        <v>647</v>
      </c>
      <c r="R3960">
        <v>126000</v>
      </c>
      <c r="S3960">
        <v>131377</v>
      </c>
      <c r="T3960">
        <v>1.0426746031745999</v>
      </c>
      <c r="U3960">
        <v>1</v>
      </c>
    </row>
    <row r="3961" spans="1:21" x14ac:dyDescent="0.4">
      <c r="A3961">
        <v>3959</v>
      </c>
      <c r="B3961" t="s">
        <v>12084</v>
      </c>
      <c r="C3961" s="1">
        <v>44652</v>
      </c>
      <c r="D3961" t="s">
        <v>6912</v>
      </c>
      <c r="E3961" t="s">
        <v>6913</v>
      </c>
      <c r="F3961">
        <v>10</v>
      </c>
      <c r="G3961">
        <v>20</v>
      </c>
      <c r="H3961">
        <v>20</v>
      </c>
      <c r="I3961">
        <v>10</v>
      </c>
      <c r="J3961">
        <v>30</v>
      </c>
      <c r="K3961">
        <v>234</v>
      </c>
      <c r="L3961">
        <v>236</v>
      </c>
      <c r="M3961">
        <v>215</v>
      </c>
      <c r="N3961">
        <v>2</v>
      </c>
      <c r="O3961">
        <v>1</v>
      </c>
      <c r="P3961">
        <v>6.3489583329999997</v>
      </c>
      <c r="Q3961">
        <v>671</v>
      </c>
      <c r="R3961">
        <v>126000</v>
      </c>
      <c r="S3961">
        <v>16862</v>
      </c>
      <c r="T3961">
        <v>0.13382539682539599</v>
      </c>
      <c r="U3961">
        <v>0</v>
      </c>
    </row>
    <row r="3962" spans="1:21" x14ac:dyDescent="0.4">
      <c r="A3962">
        <v>3960</v>
      </c>
      <c r="B3962" t="s">
        <v>12084</v>
      </c>
      <c r="C3962" s="1">
        <v>44652</v>
      </c>
      <c r="D3962" t="s">
        <v>6914</v>
      </c>
      <c r="E3962" t="s">
        <v>6915</v>
      </c>
      <c r="F3962">
        <v>20</v>
      </c>
      <c r="G3962">
        <v>20</v>
      </c>
      <c r="H3962">
        <v>20</v>
      </c>
      <c r="I3962">
        <v>40</v>
      </c>
      <c r="J3962">
        <v>50</v>
      </c>
      <c r="K3962">
        <v>16</v>
      </c>
      <c r="L3962">
        <v>13</v>
      </c>
      <c r="M3962">
        <v>5</v>
      </c>
      <c r="N3962">
        <v>0</v>
      </c>
      <c r="O3962">
        <v>1</v>
      </c>
      <c r="P3962">
        <v>2.4799262149999999</v>
      </c>
      <c r="Q3962">
        <v>758</v>
      </c>
      <c r="R3962">
        <v>126000</v>
      </c>
      <c r="S3962">
        <v>892775</v>
      </c>
      <c r="T3962">
        <v>7.0855158730158703</v>
      </c>
      <c r="U3962">
        <v>3</v>
      </c>
    </row>
    <row r="3963" spans="1:21" x14ac:dyDescent="0.4">
      <c r="A3963">
        <v>3961</v>
      </c>
      <c r="B3963" t="s">
        <v>12084</v>
      </c>
      <c r="C3963" s="1">
        <v>44652</v>
      </c>
      <c r="D3963" t="s">
        <v>6916</v>
      </c>
      <c r="E3963" t="s">
        <v>6917</v>
      </c>
      <c r="F3963">
        <v>20</v>
      </c>
      <c r="G3963">
        <v>10</v>
      </c>
      <c r="H3963">
        <v>40</v>
      </c>
      <c r="I3963">
        <v>20</v>
      </c>
      <c r="J3963">
        <v>30</v>
      </c>
      <c r="K3963">
        <v>102</v>
      </c>
      <c r="L3963">
        <v>126</v>
      </c>
      <c r="M3963">
        <v>86</v>
      </c>
      <c r="N3963">
        <v>0</v>
      </c>
      <c r="O3963">
        <v>1</v>
      </c>
      <c r="P3963">
        <v>7.1529947920000003</v>
      </c>
      <c r="Q3963">
        <v>907</v>
      </c>
      <c r="R3963">
        <v>126000</v>
      </c>
      <c r="S3963">
        <v>52277</v>
      </c>
      <c r="T3963">
        <v>0.41489682539682499</v>
      </c>
      <c r="U3963">
        <v>1</v>
      </c>
    </row>
    <row r="3964" spans="1:21" x14ac:dyDescent="0.4">
      <c r="A3964">
        <v>3962</v>
      </c>
      <c r="B3964" t="s">
        <v>12084</v>
      </c>
      <c r="C3964" s="1">
        <v>44652</v>
      </c>
      <c r="D3964" t="s">
        <v>6918</v>
      </c>
      <c r="E3964" t="s">
        <v>6919</v>
      </c>
      <c r="F3964">
        <v>20</v>
      </c>
      <c r="G3964">
        <v>20</v>
      </c>
      <c r="H3964">
        <v>20</v>
      </c>
      <c r="I3964">
        <v>20</v>
      </c>
      <c r="J3964">
        <v>50</v>
      </c>
      <c r="K3964">
        <v>17</v>
      </c>
      <c r="L3964">
        <v>8</v>
      </c>
      <c r="M3964">
        <v>5</v>
      </c>
      <c r="N3964">
        <v>2</v>
      </c>
      <c r="O3964">
        <v>1</v>
      </c>
      <c r="P3964">
        <v>4.2485894100000001</v>
      </c>
      <c r="Q3964">
        <v>912</v>
      </c>
      <c r="R3964">
        <v>126000</v>
      </c>
      <c r="S3964">
        <v>135346</v>
      </c>
      <c r="T3964">
        <v>1.0741746031746</v>
      </c>
      <c r="U3964">
        <v>1</v>
      </c>
    </row>
    <row r="3965" spans="1:21" x14ac:dyDescent="0.4">
      <c r="A3965">
        <v>3963</v>
      </c>
      <c r="B3965" t="s">
        <v>12084</v>
      </c>
      <c r="C3965" s="1">
        <v>44652</v>
      </c>
      <c r="D3965" t="s">
        <v>6920</v>
      </c>
      <c r="E3965" t="s">
        <v>6921</v>
      </c>
      <c r="F3965">
        <v>20</v>
      </c>
      <c r="G3965">
        <v>10</v>
      </c>
      <c r="H3965">
        <v>30</v>
      </c>
      <c r="I3965">
        <v>20</v>
      </c>
      <c r="J3965">
        <v>20</v>
      </c>
      <c r="K3965">
        <v>6</v>
      </c>
      <c r="L3965">
        <v>7</v>
      </c>
      <c r="M3965">
        <v>7</v>
      </c>
      <c r="N3965">
        <v>2</v>
      </c>
      <c r="O3965">
        <v>1</v>
      </c>
      <c r="P3965">
        <v>13.065755210000001</v>
      </c>
      <c r="Q3965">
        <v>786</v>
      </c>
      <c r="R3965">
        <v>126000</v>
      </c>
      <c r="S3965">
        <v>17399</v>
      </c>
      <c r="T3965">
        <v>0.13808730158730101</v>
      </c>
      <c r="U3965">
        <v>0</v>
      </c>
    </row>
    <row r="3966" spans="1:21" x14ac:dyDescent="0.4">
      <c r="A3966">
        <v>3964</v>
      </c>
      <c r="B3966" t="s">
        <v>12084</v>
      </c>
      <c r="C3966" s="1">
        <v>44652</v>
      </c>
      <c r="D3966" t="s">
        <v>6922</v>
      </c>
      <c r="F3966">
        <v>20</v>
      </c>
      <c r="G3966">
        <v>20</v>
      </c>
      <c r="H3966">
        <v>20</v>
      </c>
      <c r="I3966">
        <v>40</v>
      </c>
      <c r="J3966">
        <v>30</v>
      </c>
      <c r="K3966">
        <v>13</v>
      </c>
      <c r="L3966">
        <v>8</v>
      </c>
      <c r="M3966">
        <v>20</v>
      </c>
      <c r="N3966">
        <v>0</v>
      </c>
      <c r="O3966">
        <v>1</v>
      </c>
      <c r="P3966">
        <v>0</v>
      </c>
      <c r="Q3966">
        <v>758</v>
      </c>
      <c r="R3966">
        <v>126000</v>
      </c>
      <c r="S3966">
        <v>34486</v>
      </c>
      <c r="T3966">
        <v>0.273698412698412</v>
      </c>
      <c r="U3966">
        <v>0</v>
      </c>
    </row>
    <row r="3967" spans="1:21" x14ac:dyDescent="0.4">
      <c r="A3967">
        <v>3965</v>
      </c>
      <c r="B3967" t="s">
        <v>12084</v>
      </c>
      <c r="C3967" s="1">
        <v>44652</v>
      </c>
      <c r="D3967" t="s">
        <v>6923</v>
      </c>
      <c r="E3967" t="s">
        <v>6924</v>
      </c>
      <c r="F3967">
        <v>10</v>
      </c>
      <c r="G3967">
        <v>10</v>
      </c>
      <c r="H3967">
        <v>20</v>
      </c>
      <c r="I3967">
        <v>20</v>
      </c>
      <c r="J3967">
        <v>10</v>
      </c>
      <c r="K3967">
        <v>22</v>
      </c>
      <c r="L3967">
        <v>16</v>
      </c>
      <c r="M3967">
        <v>12</v>
      </c>
      <c r="N3967">
        <v>0</v>
      </c>
      <c r="O3967">
        <v>2</v>
      </c>
      <c r="P3967">
        <v>4.9947916670000003</v>
      </c>
      <c r="Q3967">
        <v>699</v>
      </c>
      <c r="R3967">
        <v>126000</v>
      </c>
      <c r="S3967">
        <v>21099</v>
      </c>
      <c r="T3967">
        <v>0.16745238095237999</v>
      </c>
      <c r="U3967">
        <v>0</v>
      </c>
    </row>
    <row r="3968" spans="1:21" x14ac:dyDescent="0.4">
      <c r="A3968">
        <v>3966</v>
      </c>
      <c r="B3968" t="s">
        <v>12084</v>
      </c>
      <c r="C3968" s="1">
        <v>44652</v>
      </c>
      <c r="D3968" t="s">
        <v>6925</v>
      </c>
      <c r="E3968" t="s">
        <v>6926</v>
      </c>
      <c r="F3968">
        <v>10</v>
      </c>
      <c r="G3968">
        <v>10</v>
      </c>
      <c r="H3968">
        <v>40</v>
      </c>
      <c r="I3968">
        <v>20</v>
      </c>
      <c r="J3968">
        <v>10</v>
      </c>
      <c r="K3968">
        <v>11</v>
      </c>
      <c r="L3968">
        <v>11</v>
      </c>
      <c r="M3968">
        <v>12</v>
      </c>
      <c r="N3968">
        <v>2</v>
      </c>
      <c r="O3968">
        <v>1</v>
      </c>
      <c r="P3968">
        <v>5.4279513890000004</v>
      </c>
      <c r="Q3968">
        <v>785</v>
      </c>
      <c r="R3968">
        <v>126000</v>
      </c>
      <c r="S3968">
        <v>28447</v>
      </c>
      <c r="T3968">
        <v>0.22576984126984101</v>
      </c>
      <c r="U3968">
        <v>0</v>
      </c>
    </row>
    <row r="3969" spans="1:21" x14ac:dyDescent="0.4">
      <c r="A3969">
        <v>3967</v>
      </c>
      <c r="B3969" t="s">
        <v>12084</v>
      </c>
      <c r="C3969" s="1">
        <v>44621</v>
      </c>
      <c r="D3969" t="s">
        <v>6927</v>
      </c>
      <c r="E3969" t="s">
        <v>6928</v>
      </c>
      <c r="F3969">
        <v>20</v>
      </c>
      <c r="G3969">
        <v>20</v>
      </c>
      <c r="H3969">
        <v>30</v>
      </c>
      <c r="I3969">
        <v>10</v>
      </c>
      <c r="J3969">
        <v>20</v>
      </c>
      <c r="K3969">
        <v>14</v>
      </c>
      <c r="L3969">
        <v>16</v>
      </c>
      <c r="M3969">
        <v>19</v>
      </c>
      <c r="N3969">
        <v>0</v>
      </c>
      <c r="O3969">
        <v>1</v>
      </c>
      <c r="P3969">
        <v>18.69509549</v>
      </c>
      <c r="Q3969">
        <v>832</v>
      </c>
      <c r="R3969">
        <v>122000</v>
      </c>
      <c r="S3969">
        <v>14179</v>
      </c>
      <c r="T3969">
        <v>0.116221311475409</v>
      </c>
      <c r="U3969">
        <v>0</v>
      </c>
    </row>
    <row r="3970" spans="1:21" x14ac:dyDescent="0.4">
      <c r="A3970">
        <v>3968</v>
      </c>
      <c r="B3970" t="s">
        <v>12084</v>
      </c>
      <c r="C3970" s="1">
        <v>44621</v>
      </c>
      <c r="D3970" t="s">
        <v>6929</v>
      </c>
      <c r="E3970" t="s">
        <v>6930</v>
      </c>
      <c r="F3970">
        <v>20</v>
      </c>
      <c r="G3970">
        <v>10</v>
      </c>
      <c r="H3970">
        <v>30</v>
      </c>
      <c r="I3970">
        <v>20</v>
      </c>
      <c r="J3970">
        <v>30</v>
      </c>
      <c r="K3970">
        <v>92</v>
      </c>
      <c r="L3970">
        <v>84</v>
      </c>
      <c r="M3970">
        <v>82</v>
      </c>
      <c r="N3970">
        <v>1</v>
      </c>
      <c r="O3970">
        <v>1</v>
      </c>
      <c r="P3970">
        <v>8.7639973960000006</v>
      </c>
      <c r="Q3970">
        <v>874</v>
      </c>
      <c r="R3970">
        <v>122000</v>
      </c>
      <c r="S3970">
        <v>81812</v>
      </c>
      <c r="T3970">
        <v>0.67059016393442605</v>
      </c>
      <c r="U3970">
        <v>1</v>
      </c>
    </row>
    <row r="3971" spans="1:21" x14ac:dyDescent="0.4">
      <c r="A3971">
        <v>3969</v>
      </c>
      <c r="B3971" t="s">
        <v>12084</v>
      </c>
      <c r="C3971" s="1">
        <v>44621</v>
      </c>
      <c r="D3971" t="s">
        <v>6931</v>
      </c>
      <c r="E3971" t="s">
        <v>6932</v>
      </c>
      <c r="F3971">
        <v>10</v>
      </c>
      <c r="G3971">
        <v>10</v>
      </c>
      <c r="H3971">
        <v>20</v>
      </c>
      <c r="I3971">
        <v>10</v>
      </c>
      <c r="J3971">
        <v>10</v>
      </c>
      <c r="K3971">
        <v>17</v>
      </c>
      <c r="L3971">
        <v>15</v>
      </c>
      <c r="M3971">
        <v>14</v>
      </c>
      <c r="N3971">
        <v>0</v>
      </c>
      <c r="O3971">
        <v>2</v>
      </c>
      <c r="P3971">
        <v>5.5201822920000003</v>
      </c>
      <c r="Q3971">
        <v>868</v>
      </c>
      <c r="R3971">
        <v>122000</v>
      </c>
      <c r="S3971">
        <v>280081</v>
      </c>
      <c r="T3971">
        <v>2.2957459016393398</v>
      </c>
      <c r="U3971">
        <v>2</v>
      </c>
    </row>
    <row r="3972" spans="1:21" x14ac:dyDescent="0.4">
      <c r="A3972">
        <v>3970</v>
      </c>
      <c r="B3972" t="s">
        <v>12084</v>
      </c>
      <c r="C3972" s="1">
        <v>44621</v>
      </c>
      <c r="D3972" t="s">
        <v>6933</v>
      </c>
      <c r="E3972" t="s">
        <v>6934</v>
      </c>
      <c r="F3972">
        <v>10</v>
      </c>
      <c r="G3972">
        <v>20</v>
      </c>
      <c r="H3972">
        <v>20</v>
      </c>
      <c r="I3972">
        <v>20</v>
      </c>
      <c r="J3972">
        <v>10</v>
      </c>
      <c r="K3972">
        <v>20</v>
      </c>
      <c r="L3972">
        <v>7</v>
      </c>
      <c r="M3972">
        <v>3</v>
      </c>
      <c r="N3972">
        <v>2</v>
      </c>
      <c r="O3972">
        <v>1</v>
      </c>
      <c r="P3972">
        <v>2.75</v>
      </c>
      <c r="Q3972">
        <v>764</v>
      </c>
      <c r="R3972">
        <v>122000</v>
      </c>
      <c r="S3972">
        <v>35221</v>
      </c>
      <c r="T3972">
        <v>0.288696721311475</v>
      </c>
      <c r="U3972">
        <v>0</v>
      </c>
    </row>
    <row r="3973" spans="1:21" x14ac:dyDescent="0.4">
      <c r="A3973">
        <v>3971</v>
      </c>
      <c r="B3973" t="s">
        <v>12084</v>
      </c>
      <c r="C3973" s="1">
        <v>44621</v>
      </c>
      <c r="D3973" t="s">
        <v>6935</v>
      </c>
      <c r="E3973" t="s">
        <v>6936</v>
      </c>
      <c r="F3973">
        <v>10</v>
      </c>
      <c r="G3973">
        <v>10</v>
      </c>
      <c r="H3973">
        <v>20</v>
      </c>
      <c r="I3973">
        <v>10</v>
      </c>
      <c r="J3973">
        <v>10</v>
      </c>
      <c r="K3973">
        <v>22</v>
      </c>
      <c r="L3973">
        <v>24</v>
      </c>
      <c r="M3973">
        <v>18</v>
      </c>
      <c r="N3973">
        <v>2</v>
      </c>
      <c r="O3973">
        <v>2</v>
      </c>
      <c r="P3973">
        <v>6.7287326390000004</v>
      </c>
      <c r="Q3973">
        <v>910</v>
      </c>
      <c r="R3973">
        <v>122000</v>
      </c>
      <c r="S3973">
        <v>507103</v>
      </c>
      <c r="T3973">
        <v>4.1565819672131097</v>
      </c>
      <c r="U3973">
        <v>2</v>
      </c>
    </row>
    <row r="3974" spans="1:21" x14ac:dyDescent="0.4">
      <c r="A3974">
        <v>3972</v>
      </c>
      <c r="B3974" t="s">
        <v>12084</v>
      </c>
      <c r="C3974" s="1">
        <v>44621</v>
      </c>
      <c r="D3974" t="s">
        <v>6937</v>
      </c>
      <c r="E3974" t="s">
        <v>6938</v>
      </c>
      <c r="F3974">
        <v>30</v>
      </c>
      <c r="G3974">
        <v>20</v>
      </c>
      <c r="H3974">
        <v>40</v>
      </c>
      <c r="I3974">
        <v>20</v>
      </c>
      <c r="J3974">
        <v>40</v>
      </c>
      <c r="K3974">
        <v>150</v>
      </c>
      <c r="L3974">
        <v>151</v>
      </c>
      <c r="M3974">
        <v>147</v>
      </c>
      <c r="N3974">
        <v>2</v>
      </c>
      <c r="O3974">
        <v>1</v>
      </c>
      <c r="P3974">
        <v>8.8951822919999994</v>
      </c>
      <c r="Q3974">
        <v>863</v>
      </c>
      <c r="R3974">
        <v>122000</v>
      </c>
      <c r="S3974">
        <v>243073</v>
      </c>
      <c r="T3974">
        <v>1.9924016393442601</v>
      </c>
      <c r="U3974">
        <v>2</v>
      </c>
    </row>
    <row r="3975" spans="1:21" x14ac:dyDescent="0.4">
      <c r="A3975">
        <v>3973</v>
      </c>
      <c r="B3975" t="s">
        <v>12084</v>
      </c>
      <c r="C3975" s="1">
        <v>44593</v>
      </c>
      <c r="D3975" t="s">
        <v>6939</v>
      </c>
      <c r="E3975" t="s">
        <v>6940</v>
      </c>
      <c r="F3975">
        <v>10</v>
      </c>
      <c r="G3975">
        <v>10</v>
      </c>
      <c r="H3975">
        <v>10</v>
      </c>
      <c r="I3975">
        <v>20</v>
      </c>
      <c r="J3975">
        <v>10</v>
      </c>
      <c r="K3975">
        <v>8</v>
      </c>
      <c r="L3975">
        <v>14</v>
      </c>
      <c r="M3975">
        <v>5</v>
      </c>
      <c r="N3975">
        <v>2</v>
      </c>
      <c r="O3975">
        <v>1</v>
      </c>
      <c r="P3975">
        <v>6.5940755209999997</v>
      </c>
      <c r="Q3975">
        <v>881</v>
      </c>
      <c r="R3975">
        <v>119000</v>
      </c>
      <c r="S3975">
        <v>210371</v>
      </c>
      <c r="T3975">
        <v>1.7678235294117599</v>
      </c>
      <c r="U3975">
        <v>2</v>
      </c>
    </row>
    <row r="3976" spans="1:21" x14ac:dyDescent="0.4">
      <c r="A3976">
        <v>3974</v>
      </c>
      <c r="B3976" t="s">
        <v>12084</v>
      </c>
      <c r="C3976" s="1">
        <v>44593</v>
      </c>
      <c r="D3976" t="s">
        <v>6941</v>
      </c>
      <c r="E3976" t="s">
        <v>6942</v>
      </c>
      <c r="F3976">
        <v>10</v>
      </c>
      <c r="G3976">
        <v>10</v>
      </c>
      <c r="H3976">
        <v>20</v>
      </c>
      <c r="I3976">
        <v>20</v>
      </c>
      <c r="J3976">
        <v>10</v>
      </c>
      <c r="K3976">
        <v>192</v>
      </c>
      <c r="L3976">
        <v>190</v>
      </c>
      <c r="M3976">
        <v>182</v>
      </c>
      <c r="N3976">
        <v>1</v>
      </c>
      <c r="O3976">
        <v>1</v>
      </c>
      <c r="P3976">
        <v>7.0144314239999996</v>
      </c>
      <c r="Q3976">
        <v>2646</v>
      </c>
      <c r="R3976">
        <v>119000</v>
      </c>
      <c r="S3976">
        <v>407617</v>
      </c>
      <c r="T3976">
        <v>3.4253529411764698</v>
      </c>
      <c r="U3976">
        <v>2</v>
      </c>
    </row>
    <row r="3977" spans="1:21" x14ac:dyDescent="0.4">
      <c r="A3977">
        <v>3975</v>
      </c>
      <c r="B3977" t="s">
        <v>12084</v>
      </c>
      <c r="C3977" s="1">
        <v>44593</v>
      </c>
      <c r="D3977" t="s">
        <v>6943</v>
      </c>
      <c r="E3977" t="s">
        <v>6944</v>
      </c>
      <c r="F3977">
        <v>10</v>
      </c>
      <c r="G3977">
        <v>10</v>
      </c>
      <c r="H3977">
        <v>10</v>
      </c>
      <c r="I3977">
        <v>20</v>
      </c>
      <c r="J3977">
        <v>20</v>
      </c>
      <c r="K3977">
        <v>213</v>
      </c>
      <c r="L3977">
        <v>192</v>
      </c>
      <c r="M3977">
        <v>172</v>
      </c>
      <c r="N3977">
        <v>1</v>
      </c>
      <c r="O3977">
        <v>1</v>
      </c>
      <c r="P3977">
        <v>12.829535590000001</v>
      </c>
      <c r="Q3977">
        <v>818</v>
      </c>
      <c r="R3977">
        <v>119000</v>
      </c>
      <c r="S3977">
        <v>408232</v>
      </c>
      <c r="T3977">
        <v>3.4305210084033599</v>
      </c>
      <c r="U3977">
        <v>2</v>
      </c>
    </row>
    <row r="3978" spans="1:21" x14ac:dyDescent="0.4">
      <c r="A3978">
        <v>3976</v>
      </c>
      <c r="B3978" t="s">
        <v>12084</v>
      </c>
      <c r="C3978" s="1">
        <v>44593</v>
      </c>
      <c r="D3978" t="s">
        <v>6945</v>
      </c>
      <c r="E3978" t="s">
        <v>6946</v>
      </c>
      <c r="F3978">
        <v>40</v>
      </c>
      <c r="G3978">
        <v>30</v>
      </c>
      <c r="H3978">
        <v>40</v>
      </c>
      <c r="I3978">
        <v>20</v>
      </c>
      <c r="J3978">
        <v>50</v>
      </c>
      <c r="K3978">
        <v>180</v>
      </c>
      <c r="L3978">
        <v>193</v>
      </c>
      <c r="M3978">
        <v>190</v>
      </c>
      <c r="N3978">
        <v>2</v>
      </c>
      <c r="O3978">
        <v>1</v>
      </c>
      <c r="P3978">
        <v>10.561957469999999</v>
      </c>
      <c r="Q3978">
        <v>1382</v>
      </c>
      <c r="R3978">
        <v>119000</v>
      </c>
      <c r="S3978">
        <v>288607</v>
      </c>
      <c r="T3978">
        <v>2.4252689075630198</v>
      </c>
      <c r="U3978">
        <v>2</v>
      </c>
    </row>
    <row r="3979" spans="1:21" x14ac:dyDescent="0.4">
      <c r="A3979">
        <v>3977</v>
      </c>
      <c r="B3979" t="s">
        <v>12084</v>
      </c>
      <c r="C3979" s="1">
        <v>44593</v>
      </c>
      <c r="D3979" t="s">
        <v>6947</v>
      </c>
      <c r="E3979" t="s">
        <v>6948</v>
      </c>
      <c r="F3979">
        <v>20</v>
      </c>
      <c r="G3979">
        <v>20</v>
      </c>
      <c r="H3979">
        <v>50</v>
      </c>
      <c r="I3979">
        <v>20</v>
      </c>
      <c r="J3979">
        <v>50</v>
      </c>
      <c r="K3979">
        <v>173</v>
      </c>
      <c r="L3979">
        <v>141</v>
      </c>
      <c r="M3979">
        <v>85</v>
      </c>
      <c r="N3979">
        <v>2</v>
      </c>
      <c r="O3979">
        <v>1</v>
      </c>
      <c r="P3979">
        <v>9.0652126739999996</v>
      </c>
      <c r="Q3979">
        <v>626</v>
      </c>
      <c r="R3979">
        <v>119000</v>
      </c>
      <c r="S3979">
        <v>90007</v>
      </c>
      <c r="T3979">
        <v>0.75636134453781501</v>
      </c>
      <c r="U3979">
        <v>1</v>
      </c>
    </row>
    <row r="3980" spans="1:21" x14ac:dyDescent="0.4">
      <c r="A3980">
        <v>3978</v>
      </c>
      <c r="B3980" t="s">
        <v>12084</v>
      </c>
      <c r="C3980" s="1">
        <v>44593</v>
      </c>
      <c r="D3980" t="s">
        <v>6949</v>
      </c>
      <c r="E3980" t="s">
        <v>6950</v>
      </c>
      <c r="F3980">
        <v>10</v>
      </c>
      <c r="G3980">
        <v>20</v>
      </c>
      <c r="H3980">
        <v>40</v>
      </c>
      <c r="I3980">
        <v>30</v>
      </c>
      <c r="J3980">
        <v>20</v>
      </c>
      <c r="K3980">
        <v>13</v>
      </c>
      <c r="L3980">
        <v>12</v>
      </c>
      <c r="M3980">
        <v>11</v>
      </c>
      <c r="N3980">
        <v>2</v>
      </c>
      <c r="O3980">
        <v>1</v>
      </c>
      <c r="P3980">
        <v>9.6983506940000002</v>
      </c>
      <c r="Q3980">
        <v>628</v>
      </c>
      <c r="R3980">
        <v>119000</v>
      </c>
      <c r="S3980">
        <v>149613</v>
      </c>
      <c r="T3980">
        <v>1.2572521008403299</v>
      </c>
      <c r="U3980">
        <v>2</v>
      </c>
    </row>
    <row r="3981" spans="1:21" x14ac:dyDescent="0.4">
      <c r="A3981">
        <v>3979</v>
      </c>
      <c r="B3981" t="s">
        <v>12084</v>
      </c>
      <c r="C3981" s="1">
        <v>44562</v>
      </c>
      <c r="D3981" t="s">
        <v>6951</v>
      </c>
      <c r="E3981" t="s">
        <v>6952</v>
      </c>
      <c r="F3981">
        <v>10</v>
      </c>
      <c r="G3981">
        <v>20</v>
      </c>
      <c r="H3981">
        <v>50</v>
      </c>
      <c r="I3981">
        <v>30</v>
      </c>
      <c r="J3981">
        <v>20</v>
      </c>
      <c r="K3981">
        <v>128</v>
      </c>
      <c r="L3981">
        <v>121</v>
      </c>
      <c r="M3981">
        <v>89</v>
      </c>
      <c r="N3981">
        <v>2</v>
      </c>
      <c r="O3981">
        <v>1</v>
      </c>
      <c r="P3981">
        <v>6.0859375</v>
      </c>
      <c r="Q3981">
        <v>642</v>
      </c>
      <c r="R3981">
        <v>118000</v>
      </c>
      <c r="S3981">
        <v>189806</v>
      </c>
      <c r="T3981">
        <v>1.60852542372881</v>
      </c>
      <c r="U3981">
        <v>2</v>
      </c>
    </row>
    <row r="3982" spans="1:21" x14ac:dyDescent="0.4">
      <c r="A3982">
        <v>3980</v>
      </c>
      <c r="B3982" t="s">
        <v>12084</v>
      </c>
      <c r="C3982" s="1">
        <v>44562</v>
      </c>
      <c r="D3982" t="s">
        <v>6953</v>
      </c>
      <c r="E3982" t="s">
        <v>6954</v>
      </c>
      <c r="F3982">
        <v>10</v>
      </c>
      <c r="G3982">
        <v>10</v>
      </c>
      <c r="H3982">
        <v>20</v>
      </c>
      <c r="I3982">
        <v>20</v>
      </c>
      <c r="J3982">
        <v>10</v>
      </c>
      <c r="K3982">
        <v>239</v>
      </c>
      <c r="L3982">
        <v>242</v>
      </c>
      <c r="M3982">
        <v>236</v>
      </c>
      <c r="N3982">
        <v>2</v>
      </c>
      <c r="O3982">
        <v>2</v>
      </c>
      <c r="P3982">
        <v>11.89865451</v>
      </c>
      <c r="Q3982">
        <v>724</v>
      </c>
      <c r="R3982">
        <v>118000</v>
      </c>
      <c r="S3982">
        <v>251483</v>
      </c>
      <c r="T3982">
        <v>2.1312118644067701</v>
      </c>
      <c r="U3982">
        <v>2</v>
      </c>
    </row>
    <row r="3983" spans="1:21" x14ac:dyDescent="0.4">
      <c r="A3983">
        <v>3981</v>
      </c>
      <c r="B3983" t="s">
        <v>12084</v>
      </c>
      <c r="C3983" s="1">
        <v>44562</v>
      </c>
      <c r="D3983" t="s">
        <v>6955</v>
      </c>
      <c r="E3983" t="s">
        <v>6956</v>
      </c>
      <c r="F3983">
        <v>10</v>
      </c>
      <c r="G3983">
        <v>20</v>
      </c>
      <c r="H3983">
        <v>50</v>
      </c>
      <c r="I3983">
        <v>20</v>
      </c>
      <c r="J3983">
        <v>20</v>
      </c>
      <c r="K3983">
        <v>17</v>
      </c>
      <c r="L3983">
        <v>7</v>
      </c>
      <c r="M3983">
        <v>4</v>
      </c>
      <c r="N3983">
        <v>2</v>
      </c>
      <c r="O3983">
        <v>1</v>
      </c>
      <c r="P3983">
        <v>9.5777994789999994</v>
      </c>
      <c r="Q3983">
        <v>536</v>
      </c>
      <c r="R3983">
        <v>118000</v>
      </c>
      <c r="S3983">
        <v>113063</v>
      </c>
      <c r="T3983">
        <v>0.95816101694915201</v>
      </c>
      <c r="U3983">
        <v>1</v>
      </c>
    </row>
    <row r="3984" spans="1:21" x14ac:dyDescent="0.4">
      <c r="A3984">
        <v>3982</v>
      </c>
      <c r="B3984" t="s">
        <v>12084</v>
      </c>
      <c r="C3984" s="1">
        <v>44562</v>
      </c>
      <c r="D3984" t="s">
        <v>6957</v>
      </c>
      <c r="E3984" t="s">
        <v>6958</v>
      </c>
      <c r="F3984">
        <v>10</v>
      </c>
      <c r="G3984">
        <v>10</v>
      </c>
      <c r="H3984">
        <v>40</v>
      </c>
      <c r="I3984">
        <v>20</v>
      </c>
      <c r="J3984">
        <v>20</v>
      </c>
      <c r="K3984">
        <v>11</v>
      </c>
      <c r="L3984">
        <v>10</v>
      </c>
      <c r="M3984">
        <v>7</v>
      </c>
      <c r="N3984">
        <v>2</v>
      </c>
      <c r="O3984">
        <v>1</v>
      </c>
      <c r="P3984">
        <v>5.8997395829999997</v>
      </c>
      <c r="Q3984">
        <v>602</v>
      </c>
      <c r="R3984">
        <v>118000</v>
      </c>
      <c r="S3984">
        <v>505309</v>
      </c>
      <c r="T3984">
        <v>4.2822796610169496</v>
      </c>
      <c r="U3984">
        <v>3</v>
      </c>
    </row>
    <row r="3985" spans="1:21" x14ac:dyDescent="0.4">
      <c r="A3985">
        <v>3983</v>
      </c>
      <c r="B3985" t="s">
        <v>12084</v>
      </c>
      <c r="C3985" s="1">
        <v>44562</v>
      </c>
      <c r="D3985" t="s">
        <v>6959</v>
      </c>
      <c r="F3985">
        <v>10</v>
      </c>
      <c r="G3985">
        <v>10</v>
      </c>
      <c r="H3985">
        <v>20</v>
      </c>
      <c r="I3985">
        <v>20</v>
      </c>
      <c r="J3985">
        <v>20</v>
      </c>
      <c r="K3985">
        <v>24</v>
      </c>
      <c r="L3985">
        <v>25</v>
      </c>
      <c r="M3985">
        <v>23</v>
      </c>
      <c r="N3985">
        <v>0</v>
      </c>
      <c r="O3985">
        <v>2</v>
      </c>
      <c r="P3985">
        <v>0</v>
      </c>
      <c r="Q3985">
        <v>634</v>
      </c>
      <c r="R3985">
        <v>118000</v>
      </c>
      <c r="S3985">
        <v>21630</v>
      </c>
      <c r="T3985">
        <v>0.18330508474576199</v>
      </c>
      <c r="U3985">
        <v>0</v>
      </c>
    </row>
    <row r="3986" spans="1:21" x14ac:dyDescent="0.4">
      <c r="A3986">
        <v>3984</v>
      </c>
      <c r="B3986" t="s">
        <v>12084</v>
      </c>
      <c r="C3986" s="1">
        <v>44562</v>
      </c>
      <c r="D3986" t="s">
        <v>6960</v>
      </c>
      <c r="F3986">
        <v>20</v>
      </c>
      <c r="G3986">
        <v>20</v>
      </c>
      <c r="H3986">
        <v>10</v>
      </c>
      <c r="I3986">
        <v>20</v>
      </c>
      <c r="J3986">
        <v>50</v>
      </c>
      <c r="K3986">
        <v>174</v>
      </c>
      <c r="L3986">
        <v>156</v>
      </c>
      <c r="M3986">
        <v>129</v>
      </c>
      <c r="N3986">
        <v>0</v>
      </c>
      <c r="O3986">
        <v>1</v>
      </c>
      <c r="P3986">
        <v>0</v>
      </c>
      <c r="Q3986">
        <v>627</v>
      </c>
      <c r="R3986">
        <v>118000</v>
      </c>
      <c r="S3986">
        <v>43837</v>
      </c>
      <c r="T3986">
        <v>0.3715</v>
      </c>
      <c r="U3986">
        <v>0</v>
      </c>
    </row>
    <row r="3987" spans="1:21" x14ac:dyDescent="0.4">
      <c r="A3987">
        <v>3985</v>
      </c>
      <c r="B3987" t="s">
        <v>12084</v>
      </c>
      <c r="C3987" s="1">
        <v>44562</v>
      </c>
      <c r="D3987" t="s">
        <v>6961</v>
      </c>
      <c r="E3987" t="s">
        <v>6962</v>
      </c>
      <c r="F3987">
        <v>20</v>
      </c>
      <c r="G3987">
        <v>10</v>
      </c>
      <c r="H3987">
        <v>10</v>
      </c>
      <c r="I3987">
        <v>20</v>
      </c>
      <c r="J3987">
        <v>40</v>
      </c>
      <c r="K3987">
        <v>20</v>
      </c>
      <c r="L3987">
        <v>27</v>
      </c>
      <c r="M3987">
        <v>34</v>
      </c>
      <c r="N3987">
        <v>1</v>
      </c>
      <c r="O3987">
        <v>1</v>
      </c>
      <c r="P3987">
        <v>4.4525824649999999</v>
      </c>
      <c r="Q3987">
        <v>567</v>
      </c>
      <c r="R3987">
        <v>118000</v>
      </c>
      <c r="S3987">
        <v>31797</v>
      </c>
      <c r="T3987">
        <v>0.26946610169491497</v>
      </c>
      <c r="U3987">
        <v>0</v>
      </c>
    </row>
    <row r="3988" spans="1:21" x14ac:dyDescent="0.4">
      <c r="A3988">
        <v>3986</v>
      </c>
      <c r="B3988" t="s">
        <v>12084</v>
      </c>
      <c r="C3988" s="1">
        <v>44562</v>
      </c>
      <c r="D3988" t="s">
        <v>6963</v>
      </c>
      <c r="E3988" t="s">
        <v>6964</v>
      </c>
      <c r="F3988">
        <v>10</v>
      </c>
      <c r="G3988">
        <v>10</v>
      </c>
      <c r="H3988">
        <v>10</v>
      </c>
      <c r="I3988">
        <v>10</v>
      </c>
      <c r="J3988">
        <v>10</v>
      </c>
      <c r="K3988">
        <v>13</v>
      </c>
      <c r="L3988">
        <v>15</v>
      </c>
      <c r="M3988">
        <v>15</v>
      </c>
      <c r="N3988">
        <v>1</v>
      </c>
      <c r="O3988">
        <v>1</v>
      </c>
      <c r="P3988">
        <v>10.34570313</v>
      </c>
      <c r="Q3988">
        <v>609</v>
      </c>
      <c r="R3988">
        <v>118000</v>
      </c>
      <c r="S3988">
        <v>24480</v>
      </c>
      <c r="T3988">
        <v>0.20745762711864399</v>
      </c>
      <c r="U3988">
        <v>0</v>
      </c>
    </row>
    <row r="3989" spans="1:21" x14ac:dyDescent="0.4">
      <c r="A3989">
        <v>3987</v>
      </c>
      <c r="B3989" t="s">
        <v>12084</v>
      </c>
      <c r="C3989" s="1">
        <v>44531</v>
      </c>
      <c r="D3989" t="s">
        <v>6965</v>
      </c>
      <c r="E3989" t="s">
        <v>6966</v>
      </c>
      <c r="F3989">
        <v>30</v>
      </c>
      <c r="G3989">
        <v>10</v>
      </c>
      <c r="H3989">
        <v>20</v>
      </c>
      <c r="I3989">
        <v>10</v>
      </c>
      <c r="J3989">
        <v>50</v>
      </c>
      <c r="K3989">
        <v>216</v>
      </c>
      <c r="L3989">
        <v>179</v>
      </c>
      <c r="M3989">
        <v>195</v>
      </c>
      <c r="N3989">
        <v>1</v>
      </c>
      <c r="O3989">
        <v>1</v>
      </c>
      <c r="P3989">
        <v>0</v>
      </c>
      <c r="Q3989">
        <v>594</v>
      </c>
      <c r="R3989">
        <v>116000</v>
      </c>
      <c r="S3989">
        <v>266762</v>
      </c>
      <c r="T3989">
        <v>2.2996724137930999</v>
      </c>
      <c r="U3989">
        <v>2</v>
      </c>
    </row>
    <row r="3990" spans="1:21" x14ac:dyDescent="0.4">
      <c r="A3990">
        <v>3988</v>
      </c>
      <c r="B3990" t="s">
        <v>12084</v>
      </c>
      <c r="C3990" s="1">
        <v>44531</v>
      </c>
      <c r="D3990" t="s">
        <v>6967</v>
      </c>
      <c r="E3990" t="s">
        <v>6968</v>
      </c>
      <c r="F3990">
        <v>10</v>
      </c>
      <c r="G3990">
        <v>20</v>
      </c>
      <c r="H3990">
        <v>50</v>
      </c>
      <c r="I3990">
        <v>20</v>
      </c>
      <c r="J3990">
        <v>20</v>
      </c>
      <c r="K3990">
        <v>240</v>
      </c>
      <c r="L3990">
        <v>239</v>
      </c>
      <c r="M3990">
        <v>237</v>
      </c>
      <c r="N3990">
        <v>1</v>
      </c>
      <c r="O3990">
        <v>2</v>
      </c>
      <c r="P3990">
        <v>8.3800998260000004</v>
      </c>
      <c r="Q3990">
        <v>617</v>
      </c>
      <c r="R3990">
        <v>116000</v>
      </c>
      <c r="S3990">
        <v>31910</v>
      </c>
      <c r="T3990">
        <v>0.275086206896551</v>
      </c>
      <c r="U3990">
        <v>0</v>
      </c>
    </row>
    <row r="3991" spans="1:21" x14ac:dyDescent="0.4">
      <c r="A3991">
        <v>3989</v>
      </c>
      <c r="B3991" t="s">
        <v>12084</v>
      </c>
      <c r="C3991" s="1">
        <v>44531</v>
      </c>
      <c r="D3991" t="s">
        <v>6969</v>
      </c>
      <c r="E3991" t="s">
        <v>6970</v>
      </c>
      <c r="F3991">
        <v>20</v>
      </c>
      <c r="G3991">
        <v>30</v>
      </c>
      <c r="H3991">
        <v>30</v>
      </c>
      <c r="I3991">
        <v>30</v>
      </c>
      <c r="J3991">
        <v>40</v>
      </c>
      <c r="K3991">
        <v>82</v>
      </c>
      <c r="L3991">
        <v>37</v>
      </c>
      <c r="M3991">
        <v>23</v>
      </c>
      <c r="N3991">
        <v>2</v>
      </c>
      <c r="O3991">
        <v>1</v>
      </c>
      <c r="P3991">
        <v>9.1824001739999996</v>
      </c>
      <c r="Q3991">
        <v>722</v>
      </c>
      <c r="R3991">
        <v>116000</v>
      </c>
      <c r="S3991">
        <v>181403</v>
      </c>
      <c r="T3991">
        <v>1.5638189655172401</v>
      </c>
      <c r="U3991">
        <v>2</v>
      </c>
    </row>
    <row r="3992" spans="1:21" x14ac:dyDescent="0.4">
      <c r="A3992">
        <v>3990</v>
      </c>
      <c r="B3992" t="s">
        <v>12084</v>
      </c>
      <c r="C3992" s="1">
        <v>44531</v>
      </c>
      <c r="D3992" t="s">
        <v>6971</v>
      </c>
      <c r="E3992" t="s">
        <v>6972</v>
      </c>
      <c r="F3992">
        <v>30</v>
      </c>
      <c r="G3992">
        <v>20</v>
      </c>
      <c r="H3992">
        <v>40</v>
      </c>
      <c r="I3992">
        <v>20</v>
      </c>
      <c r="J3992">
        <v>50</v>
      </c>
      <c r="K3992">
        <v>187</v>
      </c>
      <c r="L3992">
        <v>197</v>
      </c>
      <c r="M3992">
        <v>195</v>
      </c>
      <c r="N3992">
        <v>2</v>
      </c>
      <c r="O3992">
        <v>1</v>
      </c>
      <c r="P3992">
        <v>8.0872395830000006</v>
      </c>
      <c r="Q3992">
        <v>643</v>
      </c>
      <c r="R3992">
        <v>116000</v>
      </c>
      <c r="S3992">
        <v>28028</v>
      </c>
      <c r="T3992">
        <v>0.241620689655172</v>
      </c>
      <c r="U3992">
        <v>0</v>
      </c>
    </row>
    <row r="3993" spans="1:21" x14ac:dyDescent="0.4">
      <c r="A3993">
        <v>3991</v>
      </c>
      <c r="B3993" t="s">
        <v>12084</v>
      </c>
      <c r="C3993" s="1">
        <v>44531</v>
      </c>
      <c r="D3993" t="s">
        <v>6973</v>
      </c>
      <c r="E3993" t="s">
        <v>6974</v>
      </c>
      <c r="F3993">
        <v>20</v>
      </c>
      <c r="G3993">
        <v>20</v>
      </c>
      <c r="H3993">
        <v>40</v>
      </c>
      <c r="I3993">
        <v>10</v>
      </c>
      <c r="J3993">
        <v>50</v>
      </c>
      <c r="K3993">
        <v>154</v>
      </c>
      <c r="L3993">
        <v>116</v>
      </c>
      <c r="M3993">
        <v>127</v>
      </c>
      <c r="N3993">
        <v>0</v>
      </c>
      <c r="O3993">
        <v>1</v>
      </c>
      <c r="P3993">
        <v>8.8045789929999998</v>
      </c>
      <c r="Q3993">
        <v>573</v>
      </c>
      <c r="R3993">
        <v>116000</v>
      </c>
      <c r="S3993">
        <v>87094</v>
      </c>
      <c r="T3993">
        <v>0.75081034482758602</v>
      </c>
      <c r="U3993">
        <v>1</v>
      </c>
    </row>
    <row r="3994" spans="1:21" x14ac:dyDescent="0.4">
      <c r="A3994">
        <v>3992</v>
      </c>
      <c r="B3994" t="s">
        <v>12084</v>
      </c>
      <c r="C3994" s="1">
        <v>44501</v>
      </c>
      <c r="D3994" t="s">
        <v>6975</v>
      </c>
      <c r="E3994" t="s">
        <v>6976</v>
      </c>
      <c r="F3994">
        <v>10</v>
      </c>
      <c r="G3994">
        <v>20</v>
      </c>
      <c r="H3994">
        <v>30</v>
      </c>
      <c r="I3994">
        <v>20</v>
      </c>
      <c r="J3994">
        <v>10</v>
      </c>
      <c r="K3994">
        <v>12</v>
      </c>
      <c r="L3994">
        <v>29</v>
      </c>
      <c r="M3994">
        <v>35</v>
      </c>
      <c r="N3994">
        <v>2</v>
      </c>
      <c r="O3994">
        <v>1</v>
      </c>
      <c r="P3994">
        <v>2.30078125</v>
      </c>
      <c r="Q3994">
        <v>930</v>
      </c>
      <c r="R3994">
        <v>114000</v>
      </c>
      <c r="S3994">
        <v>178189</v>
      </c>
      <c r="T3994">
        <v>1.56306140350877</v>
      </c>
      <c r="U3994">
        <v>2</v>
      </c>
    </row>
    <row r="3995" spans="1:21" x14ac:dyDescent="0.4">
      <c r="A3995">
        <v>3993</v>
      </c>
      <c r="B3995" t="s">
        <v>12084</v>
      </c>
      <c r="C3995" s="1">
        <v>44501</v>
      </c>
      <c r="D3995" t="s">
        <v>6977</v>
      </c>
      <c r="E3995" t="s">
        <v>6978</v>
      </c>
      <c r="F3995">
        <v>30</v>
      </c>
      <c r="G3995">
        <v>10</v>
      </c>
      <c r="H3995">
        <v>30</v>
      </c>
      <c r="I3995">
        <v>20</v>
      </c>
      <c r="J3995">
        <v>30</v>
      </c>
      <c r="K3995">
        <v>88</v>
      </c>
      <c r="L3995">
        <v>88</v>
      </c>
      <c r="M3995">
        <v>92</v>
      </c>
      <c r="N3995">
        <v>0</v>
      </c>
      <c r="O3995">
        <v>1</v>
      </c>
      <c r="P3995">
        <v>2.0231119789999998</v>
      </c>
      <c r="Q3995">
        <v>732</v>
      </c>
      <c r="R3995">
        <v>114000</v>
      </c>
      <c r="S3995">
        <v>46492</v>
      </c>
      <c r="T3995">
        <v>0.40782456140350798</v>
      </c>
      <c r="U3995">
        <v>1</v>
      </c>
    </row>
    <row r="3996" spans="1:21" x14ac:dyDescent="0.4">
      <c r="A3996">
        <v>3994</v>
      </c>
      <c r="B3996" t="s">
        <v>12084</v>
      </c>
      <c r="C3996" s="1">
        <v>44501</v>
      </c>
      <c r="D3996" t="s">
        <v>6979</v>
      </c>
      <c r="E3996" t="s">
        <v>6980</v>
      </c>
      <c r="F3996">
        <v>20</v>
      </c>
      <c r="G3996">
        <v>20</v>
      </c>
      <c r="H3996">
        <v>50</v>
      </c>
      <c r="I3996">
        <v>20</v>
      </c>
      <c r="J3996">
        <v>40</v>
      </c>
      <c r="K3996">
        <v>131</v>
      </c>
      <c r="L3996">
        <v>116</v>
      </c>
      <c r="M3996">
        <v>97</v>
      </c>
      <c r="N3996">
        <v>2</v>
      </c>
      <c r="O3996">
        <v>1</v>
      </c>
      <c r="P3996">
        <v>8.2192925349999992</v>
      </c>
      <c r="Q3996">
        <v>620</v>
      </c>
      <c r="R3996">
        <v>114000</v>
      </c>
      <c r="S3996">
        <v>89339</v>
      </c>
      <c r="T3996">
        <v>0.78367543859649103</v>
      </c>
      <c r="U3996">
        <v>1</v>
      </c>
    </row>
    <row r="3997" spans="1:21" x14ac:dyDescent="0.4">
      <c r="A3997">
        <v>3995</v>
      </c>
      <c r="B3997" t="s">
        <v>12084</v>
      </c>
      <c r="C3997" s="1">
        <v>44501</v>
      </c>
      <c r="D3997" t="s">
        <v>6981</v>
      </c>
      <c r="E3997" t="s">
        <v>6982</v>
      </c>
      <c r="F3997">
        <v>20</v>
      </c>
      <c r="G3997">
        <v>10</v>
      </c>
      <c r="H3997">
        <v>30</v>
      </c>
      <c r="I3997">
        <v>20</v>
      </c>
      <c r="J3997">
        <v>20</v>
      </c>
      <c r="K3997">
        <v>29</v>
      </c>
      <c r="L3997">
        <v>25</v>
      </c>
      <c r="M3997">
        <v>22</v>
      </c>
      <c r="N3997">
        <v>2</v>
      </c>
      <c r="O3997">
        <v>1</v>
      </c>
      <c r="P3997">
        <v>5.0607638890000004</v>
      </c>
      <c r="Q3997">
        <v>689</v>
      </c>
      <c r="R3997">
        <v>114000</v>
      </c>
      <c r="S3997">
        <v>155093</v>
      </c>
      <c r="T3997">
        <v>1.3604649122807</v>
      </c>
      <c r="U3997">
        <v>2</v>
      </c>
    </row>
    <row r="3998" spans="1:21" x14ac:dyDescent="0.4">
      <c r="A3998">
        <v>3996</v>
      </c>
      <c r="B3998" t="s">
        <v>12084</v>
      </c>
      <c r="C3998" s="1">
        <v>44501</v>
      </c>
      <c r="D3998" t="s">
        <v>6983</v>
      </c>
      <c r="E3998" t="s">
        <v>6984</v>
      </c>
      <c r="F3998">
        <v>20</v>
      </c>
      <c r="G3998">
        <v>20</v>
      </c>
      <c r="H3998">
        <v>50</v>
      </c>
      <c r="I3998">
        <v>30</v>
      </c>
      <c r="J3998">
        <v>20</v>
      </c>
      <c r="K3998">
        <v>35</v>
      </c>
      <c r="L3998">
        <v>53</v>
      </c>
      <c r="M3998">
        <v>65</v>
      </c>
      <c r="N3998">
        <v>2</v>
      </c>
      <c r="O3998">
        <v>1</v>
      </c>
      <c r="P3998">
        <v>5.83984375</v>
      </c>
      <c r="Q3998">
        <v>706</v>
      </c>
      <c r="R3998">
        <v>114000</v>
      </c>
      <c r="S3998">
        <v>18084</v>
      </c>
      <c r="T3998">
        <v>0.15863157894736801</v>
      </c>
      <c r="U3998">
        <v>0</v>
      </c>
    </row>
    <row r="3999" spans="1:21" x14ac:dyDescent="0.4">
      <c r="A3999">
        <v>3997</v>
      </c>
      <c r="B3999" t="s">
        <v>12084</v>
      </c>
      <c r="C3999" s="1">
        <v>44501</v>
      </c>
      <c r="D3999" t="s">
        <v>6985</v>
      </c>
      <c r="F3999">
        <v>40</v>
      </c>
      <c r="G3999">
        <v>20</v>
      </c>
      <c r="H3999">
        <v>10</v>
      </c>
      <c r="I3999">
        <v>20</v>
      </c>
      <c r="J3999">
        <v>40</v>
      </c>
      <c r="K3999">
        <v>12</v>
      </c>
      <c r="L3999">
        <v>6</v>
      </c>
      <c r="M3999">
        <v>4</v>
      </c>
      <c r="N3999">
        <v>1</v>
      </c>
      <c r="O3999">
        <v>1</v>
      </c>
      <c r="P3999">
        <v>0</v>
      </c>
      <c r="Q3999">
        <v>621</v>
      </c>
      <c r="R3999">
        <v>114000</v>
      </c>
      <c r="S3999">
        <v>15907</v>
      </c>
      <c r="T3999">
        <v>0.13953508771929801</v>
      </c>
      <c r="U3999">
        <v>0</v>
      </c>
    </row>
    <row r="4000" spans="1:21" x14ac:dyDescent="0.4">
      <c r="A4000">
        <v>3998</v>
      </c>
      <c r="B4000" t="s">
        <v>12084</v>
      </c>
      <c r="C4000" s="1">
        <v>44501</v>
      </c>
      <c r="D4000" t="s">
        <v>6986</v>
      </c>
      <c r="E4000" t="s">
        <v>6987</v>
      </c>
      <c r="F4000">
        <v>20</v>
      </c>
      <c r="G4000">
        <v>30</v>
      </c>
      <c r="H4000">
        <v>40</v>
      </c>
      <c r="I4000">
        <v>20</v>
      </c>
      <c r="J4000">
        <v>50</v>
      </c>
      <c r="K4000">
        <v>25</v>
      </c>
      <c r="L4000">
        <v>17</v>
      </c>
      <c r="M4000">
        <v>14</v>
      </c>
      <c r="N4000">
        <v>2</v>
      </c>
      <c r="O4000">
        <v>1</v>
      </c>
      <c r="P4000">
        <v>2.1866319440000002</v>
      </c>
      <c r="Q4000">
        <v>754</v>
      </c>
      <c r="R4000">
        <v>114000</v>
      </c>
      <c r="S4000">
        <v>99608</v>
      </c>
      <c r="T4000">
        <v>0.87375438596491195</v>
      </c>
      <c r="U4000">
        <v>1</v>
      </c>
    </row>
    <row r="4001" spans="1:21" x14ac:dyDescent="0.4">
      <c r="A4001">
        <v>3999</v>
      </c>
      <c r="B4001" t="s">
        <v>12084</v>
      </c>
      <c r="C4001" s="1">
        <v>44470</v>
      </c>
      <c r="D4001" t="s">
        <v>6988</v>
      </c>
      <c r="E4001" t="s">
        <v>6989</v>
      </c>
      <c r="F4001">
        <v>20</v>
      </c>
      <c r="G4001">
        <v>10</v>
      </c>
      <c r="H4001">
        <v>50</v>
      </c>
      <c r="I4001">
        <v>20</v>
      </c>
      <c r="J4001">
        <v>30</v>
      </c>
      <c r="K4001">
        <v>111</v>
      </c>
      <c r="L4001">
        <v>77</v>
      </c>
      <c r="M4001">
        <v>88</v>
      </c>
      <c r="N4001">
        <v>2</v>
      </c>
      <c r="O4001">
        <v>1</v>
      </c>
      <c r="P4001">
        <v>9.5262586809999998</v>
      </c>
      <c r="Q4001">
        <v>638</v>
      </c>
      <c r="R4001">
        <v>111000</v>
      </c>
      <c r="S4001">
        <v>851573</v>
      </c>
      <c r="T4001">
        <v>7.6718288288288203</v>
      </c>
      <c r="U4001">
        <v>3</v>
      </c>
    </row>
    <row r="4002" spans="1:21" x14ac:dyDescent="0.4">
      <c r="A4002">
        <v>4000</v>
      </c>
      <c r="B4002" t="s">
        <v>12084</v>
      </c>
      <c r="C4002" s="1">
        <v>44470</v>
      </c>
      <c r="D4002" t="s">
        <v>6990</v>
      </c>
      <c r="E4002" t="s">
        <v>6991</v>
      </c>
      <c r="F4002">
        <v>10</v>
      </c>
      <c r="G4002">
        <v>20</v>
      </c>
      <c r="H4002">
        <v>20</v>
      </c>
      <c r="I4002">
        <v>20</v>
      </c>
      <c r="J4002">
        <v>20</v>
      </c>
      <c r="K4002">
        <v>26</v>
      </c>
      <c r="L4002">
        <v>24</v>
      </c>
      <c r="M4002">
        <v>27</v>
      </c>
      <c r="N4002">
        <v>0</v>
      </c>
      <c r="O4002">
        <v>1</v>
      </c>
      <c r="P4002">
        <v>9.3658854169999994</v>
      </c>
      <c r="Q4002">
        <v>620</v>
      </c>
      <c r="R4002">
        <v>111000</v>
      </c>
      <c r="S4002">
        <v>87556</v>
      </c>
      <c r="T4002">
        <v>0.78879279279279202</v>
      </c>
      <c r="U4002">
        <v>1</v>
      </c>
    </row>
    <row r="4003" spans="1:21" x14ac:dyDescent="0.4">
      <c r="A4003">
        <v>4001</v>
      </c>
      <c r="B4003" t="s">
        <v>12084</v>
      </c>
      <c r="C4003" s="1">
        <v>44470</v>
      </c>
      <c r="D4003" t="s">
        <v>6992</v>
      </c>
      <c r="E4003" t="s">
        <v>6993</v>
      </c>
      <c r="F4003">
        <v>20</v>
      </c>
      <c r="G4003">
        <v>20</v>
      </c>
      <c r="H4003">
        <v>20</v>
      </c>
      <c r="I4003">
        <v>20</v>
      </c>
      <c r="J4003">
        <v>20</v>
      </c>
      <c r="K4003">
        <v>103</v>
      </c>
      <c r="L4003">
        <v>72</v>
      </c>
      <c r="M4003">
        <v>54</v>
      </c>
      <c r="N4003">
        <v>1</v>
      </c>
      <c r="O4003">
        <v>1</v>
      </c>
      <c r="P4003">
        <v>0</v>
      </c>
      <c r="Q4003">
        <v>592</v>
      </c>
      <c r="R4003">
        <v>111000</v>
      </c>
      <c r="S4003">
        <v>808746</v>
      </c>
      <c r="T4003">
        <v>7.2859999999999996</v>
      </c>
      <c r="U4003">
        <v>3</v>
      </c>
    </row>
    <row r="4004" spans="1:21" x14ac:dyDescent="0.4">
      <c r="A4004">
        <v>4002</v>
      </c>
      <c r="B4004" t="s">
        <v>12084</v>
      </c>
      <c r="C4004" s="1">
        <v>44470</v>
      </c>
      <c r="D4004" t="s">
        <v>6994</v>
      </c>
      <c r="E4004" t="s">
        <v>6995</v>
      </c>
      <c r="F4004">
        <v>10</v>
      </c>
      <c r="G4004">
        <v>20</v>
      </c>
      <c r="H4004">
        <v>40</v>
      </c>
      <c r="I4004">
        <v>20</v>
      </c>
      <c r="J4004">
        <v>50</v>
      </c>
      <c r="K4004">
        <v>138</v>
      </c>
      <c r="L4004">
        <v>113</v>
      </c>
      <c r="M4004">
        <v>96</v>
      </c>
      <c r="N4004">
        <v>1</v>
      </c>
      <c r="O4004">
        <v>1</v>
      </c>
      <c r="P4004">
        <v>0</v>
      </c>
      <c r="Q4004">
        <v>607</v>
      </c>
      <c r="R4004">
        <v>111000</v>
      </c>
      <c r="S4004">
        <v>666696</v>
      </c>
      <c r="T4004">
        <v>6.0062702702702699</v>
      </c>
      <c r="U4004">
        <v>3</v>
      </c>
    </row>
    <row r="4005" spans="1:21" x14ac:dyDescent="0.4">
      <c r="A4005">
        <v>4003</v>
      </c>
      <c r="B4005" t="s">
        <v>12084</v>
      </c>
      <c r="C4005" s="1">
        <v>44470</v>
      </c>
      <c r="D4005" t="s">
        <v>6996</v>
      </c>
      <c r="E4005" t="s">
        <v>6997</v>
      </c>
      <c r="F4005">
        <v>20</v>
      </c>
      <c r="G4005">
        <v>20</v>
      </c>
      <c r="H4005">
        <v>50</v>
      </c>
      <c r="I4005">
        <v>20</v>
      </c>
      <c r="J4005">
        <v>20</v>
      </c>
      <c r="K4005">
        <v>25</v>
      </c>
      <c r="L4005">
        <v>28</v>
      </c>
      <c r="M4005">
        <v>23</v>
      </c>
      <c r="N4005">
        <v>2</v>
      </c>
      <c r="O4005">
        <v>1</v>
      </c>
      <c r="P4005">
        <v>0</v>
      </c>
      <c r="Q4005">
        <v>593</v>
      </c>
      <c r="R4005">
        <v>111000</v>
      </c>
      <c r="S4005">
        <v>324693</v>
      </c>
      <c r="T4005">
        <v>2.92516216216216</v>
      </c>
      <c r="U4005">
        <v>2</v>
      </c>
    </row>
    <row r="4006" spans="1:21" x14ac:dyDescent="0.4">
      <c r="A4006">
        <v>4004</v>
      </c>
      <c r="B4006" t="s">
        <v>12084</v>
      </c>
      <c r="C4006" s="1">
        <v>44470</v>
      </c>
      <c r="D4006" t="s">
        <v>6998</v>
      </c>
      <c r="E4006" t="s">
        <v>6999</v>
      </c>
      <c r="F4006">
        <v>30</v>
      </c>
      <c r="G4006">
        <v>20</v>
      </c>
      <c r="H4006">
        <v>40</v>
      </c>
      <c r="I4006">
        <v>20</v>
      </c>
      <c r="J4006">
        <v>40</v>
      </c>
      <c r="K4006">
        <v>30</v>
      </c>
      <c r="L4006">
        <v>28</v>
      </c>
      <c r="M4006">
        <v>25</v>
      </c>
      <c r="N4006">
        <v>1</v>
      </c>
      <c r="O4006">
        <v>0</v>
      </c>
      <c r="P4006">
        <v>1.162109375</v>
      </c>
      <c r="Q4006">
        <v>481</v>
      </c>
      <c r="R4006">
        <v>111000</v>
      </c>
      <c r="S4006">
        <v>27309</v>
      </c>
      <c r="T4006">
        <v>0.246027027027027</v>
      </c>
      <c r="U4006">
        <v>0</v>
      </c>
    </row>
    <row r="4007" spans="1:21" x14ac:dyDescent="0.4">
      <c r="A4007">
        <v>4005</v>
      </c>
      <c r="B4007" t="s">
        <v>12084</v>
      </c>
      <c r="C4007" s="1">
        <v>44440</v>
      </c>
      <c r="D4007" t="s">
        <v>7000</v>
      </c>
      <c r="E4007" t="s">
        <v>7001</v>
      </c>
      <c r="F4007">
        <v>20</v>
      </c>
      <c r="G4007">
        <v>20</v>
      </c>
      <c r="H4007">
        <v>50</v>
      </c>
      <c r="I4007">
        <v>20</v>
      </c>
      <c r="J4007">
        <v>30</v>
      </c>
      <c r="K4007">
        <v>15</v>
      </c>
      <c r="L4007">
        <v>17</v>
      </c>
      <c r="M4007">
        <v>15</v>
      </c>
      <c r="N4007">
        <v>2</v>
      </c>
      <c r="O4007">
        <v>1</v>
      </c>
      <c r="P4007">
        <v>6.8479817709999997</v>
      </c>
      <c r="Q4007">
        <v>607</v>
      </c>
      <c r="R4007">
        <v>109000</v>
      </c>
      <c r="S4007">
        <v>390965</v>
      </c>
      <c r="T4007">
        <v>3.5868348623853201</v>
      </c>
      <c r="U4007">
        <v>2</v>
      </c>
    </row>
    <row r="4008" spans="1:21" x14ac:dyDescent="0.4">
      <c r="A4008">
        <v>4006</v>
      </c>
      <c r="B4008" t="s">
        <v>12084</v>
      </c>
      <c r="C4008" s="1">
        <v>44440</v>
      </c>
      <c r="D4008" t="s">
        <v>7002</v>
      </c>
      <c r="E4008" t="s">
        <v>7003</v>
      </c>
      <c r="F4008">
        <v>30</v>
      </c>
      <c r="G4008">
        <v>10</v>
      </c>
      <c r="H4008">
        <v>20</v>
      </c>
      <c r="I4008">
        <v>20</v>
      </c>
      <c r="J4008">
        <v>50</v>
      </c>
      <c r="K4008">
        <v>33</v>
      </c>
      <c r="L4008">
        <v>22</v>
      </c>
      <c r="M4008">
        <v>15</v>
      </c>
      <c r="N4008">
        <v>2</v>
      </c>
      <c r="O4008">
        <v>1</v>
      </c>
      <c r="P4008">
        <v>3.6575520830000001</v>
      </c>
      <c r="Q4008">
        <v>598</v>
      </c>
      <c r="R4008">
        <v>109000</v>
      </c>
      <c r="S4008">
        <v>35404</v>
      </c>
      <c r="T4008">
        <v>0.32480733944954099</v>
      </c>
      <c r="U4008">
        <v>0</v>
      </c>
    </row>
    <row r="4009" spans="1:21" x14ac:dyDescent="0.4">
      <c r="A4009">
        <v>4007</v>
      </c>
      <c r="B4009" t="s">
        <v>12084</v>
      </c>
      <c r="C4009" s="1">
        <v>44440</v>
      </c>
      <c r="D4009" t="s">
        <v>7004</v>
      </c>
      <c r="E4009" t="s">
        <v>7005</v>
      </c>
      <c r="F4009">
        <v>40</v>
      </c>
      <c r="G4009">
        <v>30</v>
      </c>
      <c r="H4009">
        <v>50</v>
      </c>
      <c r="I4009">
        <v>20</v>
      </c>
      <c r="J4009">
        <v>40</v>
      </c>
      <c r="K4009">
        <v>200</v>
      </c>
      <c r="L4009">
        <v>184</v>
      </c>
      <c r="M4009">
        <v>177</v>
      </c>
      <c r="N4009">
        <v>2</v>
      </c>
      <c r="O4009">
        <v>1</v>
      </c>
      <c r="P4009">
        <v>1.892795139</v>
      </c>
      <c r="Q4009">
        <v>607</v>
      </c>
      <c r="R4009">
        <v>109000</v>
      </c>
      <c r="S4009">
        <v>97606</v>
      </c>
      <c r="T4009">
        <v>0.89546788990825599</v>
      </c>
      <c r="U4009">
        <v>1</v>
      </c>
    </row>
    <row r="4010" spans="1:21" x14ac:dyDescent="0.4">
      <c r="A4010">
        <v>4008</v>
      </c>
      <c r="B4010" t="s">
        <v>12084</v>
      </c>
      <c r="C4010" s="1">
        <v>44440</v>
      </c>
      <c r="D4010" t="s">
        <v>7006</v>
      </c>
      <c r="E4010" t="s">
        <v>7007</v>
      </c>
      <c r="F4010">
        <v>30</v>
      </c>
      <c r="G4010">
        <v>20</v>
      </c>
      <c r="H4010">
        <v>50</v>
      </c>
      <c r="I4010">
        <v>20</v>
      </c>
      <c r="J4010">
        <v>50</v>
      </c>
      <c r="K4010">
        <v>58</v>
      </c>
      <c r="L4010">
        <v>49</v>
      </c>
      <c r="M4010">
        <v>49</v>
      </c>
      <c r="N4010">
        <v>1</v>
      </c>
      <c r="O4010">
        <v>1</v>
      </c>
      <c r="P4010">
        <v>0</v>
      </c>
      <c r="Q4010">
        <v>659</v>
      </c>
      <c r="R4010">
        <v>109000</v>
      </c>
      <c r="S4010">
        <v>1490868</v>
      </c>
      <c r="T4010">
        <v>13.6776880733944</v>
      </c>
      <c r="U4010">
        <v>3</v>
      </c>
    </row>
    <row r="4011" spans="1:21" x14ac:dyDescent="0.4">
      <c r="A4011">
        <v>4009</v>
      </c>
      <c r="B4011" t="s">
        <v>12084</v>
      </c>
      <c r="C4011" s="1">
        <v>44409</v>
      </c>
      <c r="D4011" t="s">
        <v>7008</v>
      </c>
      <c r="E4011" t="s">
        <v>7009</v>
      </c>
      <c r="F4011">
        <v>10</v>
      </c>
      <c r="G4011">
        <v>20</v>
      </c>
      <c r="H4011">
        <v>30</v>
      </c>
      <c r="I4011">
        <v>10</v>
      </c>
      <c r="J4011">
        <v>20</v>
      </c>
      <c r="K4011">
        <v>50</v>
      </c>
      <c r="L4011">
        <v>50</v>
      </c>
      <c r="M4011">
        <v>53</v>
      </c>
      <c r="N4011">
        <v>2</v>
      </c>
      <c r="O4011">
        <v>2</v>
      </c>
      <c r="P4011">
        <v>4.7026909720000001</v>
      </c>
      <c r="Q4011">
        <v>639</v>
      </c>
      <c r="R4011">
        <v>106000</v>
      </c>
      <c r="S4011">
        <v>165283</v>
      </c>
      <c r="T4011">
        <v>1.55927358490566</v>
      </c>
      <c r="U4011">
        <v>2</v>
      </c>
    </row>
    <row r="4012" spans="1:21" x14ac:dyDescent="0.4">
      <c r="A4012">
        <v>4010</v>
      </c>
      <c r="B4012" t="s">
        <v>12084</v>
      </c>
      <c r="C4012" s="1">
        <v>44409</v>
      </c>
      <c r="D4012" t="s">
        <v>7010</v>
      </c>
      <c r="E4012" t="s">
        <v>7011</v>
      </c>
      <c r="F4012">
        <v>30</v>
      </c>
      <c r="G4012">
        <v>20</v>
      </c>
      <c r="H4012">
        <v>50</v>
      </c>
      <c r="I4012">
        <v>20</v>
      </c>
      <c r="J4012">
        <v>50</v>
      </c>
      <c r="K4012">
        <v>92</v>
      </c>
      <c r="L4012">
        <v>84</v>
      </c>
      <c r="M4012">
        <v>59</v>
      </c>
      <c r="N4012">
        <v>1</v>
      </c>
      <c r="O4012">
        <v>2</v>
      </c>
      <c r="P4012">
        <v>6.4333767359999996</v>
      </c>
      <c r="Q4012">
        <v>563</v>
      </c>
      <c r="R4012">
        <v>106000</v>
      </c>
      <c r="S4012">
        <v>451375</v>
      </c>
      <c r="T4012">
        <v>4.2582547169811296</v>
      </c>
      <c r="U4012">
        <v>3</v>
      </c>
    </row>
    <row r="4013" spans="1:21" x14ac:dyDescent="0.4">
      <c r="A4013">
        <v>4011</v>
      </c>
      <c r="B4013" t="s">
        <v>12084</v>
      </c>
      <c r="C4013" s="1">
        <v>44409</v>
      </c>
      <c r="D4013" t="s">
        <v>7012</v>
      </c>
      <c r="E4013" t="s">
        <v>7013</v>
      </c>
      <c r="F4013">
        <v>20</v>
      </c>
      <c r="G4013">
        <v>20</v>
      </c>
      <c r="H4013">
        <v>20</v>
      </c>
      <c r="I4013">
        <v>20</v>
      </c>
      <c r="J4013">
        <v>30</v>
      </c>
      <c r="K4013">
        <v>28</v>
      </c>
      <c r="L4013">
        <v>32</v>
      </c>
      <c r="M4013">
        <v>34</v>
      </c>
      <c r="N4013">
        <v>1</v>
      </c>
      <c r="O4013">
        <v>1</v>
      </c>
      <c r="P4013">
        <v>5.9286024309999998</v>
      </c>
      <c r="Q4013">
        <v>673</v>
      </c>
      <c r="R4013">
        <v>106000</v>
      </c>
      <c r="S4013">
        <v>6823</v>
      </c>
      <c r="T4013">
        <v>6.4367924528301798E-2</v>
      </c>
      <c r="U4013">
        <v>0</v>
      </c>
    </row>
    <row r="4014" spans="1:21" x14ac:dyDescent="0.4">
      <c r="A4014">
        <v>4012</v>
      </c>
      <c r="B4014" t="s">
        <v>12084</v>
      </c>
      <c r="C4014" s="1">
        <v>44409</v>
      </c>
      <c r="D4014" t="s">
        <v>7014</v>
      </c>
      <c r="E4014" t="s">
        <v>7015</v>
      </c>
      <c r="F4014">
        <v>20</v>
      </c>
      <c r="G4014">
        <v>20</v>
      </c>
      <c r="H4014">
        <v>40</v>
      </c>
      <c r="I4014">
        <v>20</v>
      </c>
      <c r="J4014">
        <v>30</v>
      </c>
      <c r="K4014">
        <v>95</v>
      </c>
      <c r="L4014">
        <v>82</v>
      </c>
      <c r="M4014">
        <v>66</v>
      </c>
      <c r="N4014">
        <v>1</v>
      </c>
      <c r="O4014">
        <v>1</v>
      </c>
      <c r="P4014">
        <v>7.7319878470000001</v>
      </c>
      <c r="Q4014">
        <v>619</v>
      </c>
      <c r="R4014">
        <v>106000</v>
      </c>
      <c r="S4014">
        <v>1053445</v>
      </c>
      <c r="T4014">
        <v>9.9381603773584892</v>
      </c>
      <c r="U4014">
        <v>3</v>
      </c>
    </row>
    <row r="4015" spans="1:21" x14ac:dyDescent="0.4">
      <c r="A4015">
        <v>4013</v>
      </c>
      <c r="B4015" t="s">
        <v>12084</v>
      </c>
      <c r="C4015" s="1">
        <v>44409</v>
      </c>
      <c r="D4015" t="s">
        <v>7016</v>
      </c>
      <c r="E4015" t="s">
        <v>7017</v>
      </c>
      <c r="F4015">
        <v>20</v>
      </c>
      <c r="G4015">
        <v>20</v>
      </c>
      <c r="H4015">
        <v>20</v>
      </c>
      <c r="I4015">
        <v>20</v>
      </c>
      <c r="J4015">
        <v>30</v>
      </c>
      <c r="K4015">
        <v>18</v>
      </c>
      <c r="L4015">
        <v>10</v>
      </c>
      <c r="M4015">
        <v>9</v>
      </c>
      <c r="N4015">
        <v>1</v>
      </c>
      <c r="O4015">
        <v>1</v>
      </c>
      <c r="P4015">
        <v>0</v>
      </c>
      <c r="Q4015">
        <v>638</v>
      </c>
      <c r="R4015">
        <v>106000</v>
      </c>
      <c r="S4015">
        <v>20600</v>
      </c>
      <c r="T4015">
        <v>0.194339622641509</v>
      </c>
      <c r="U4015">
        <v>0</v>
      </c>
    </row>
    <row r="4016" spans="1:21" x14ac:dyDescent="0.4">
      <c r="A4016">
        <v>4014</v>
      </c>
      <c r="B4016" t="s">
        <v>12084</v>
      </c>
      <c r="C4016" s="1">
        <v>44409</v>
      </c>
      <c r="D4016" t="s">
        <v>7018</v>
      </c>
      <c r="E4016" t="s">
        <v>7019</v>
      </c>
      <c r="F4016">
        <v>20</v>
      </c>
      <c r="G4016">
        <v>20</v>
      </c>
      <c r="H4016">
        <v>40</v>
      </c>
      <c r="I4016">
        <v>20</v>
      </c>
      <c r="J4016">
        <v>40</v>
      </c>
      <c r="K4016">
        <v>15</v>
      </c>
      <c r="L4016">
        <v>15</v>
      </c>
      <c r="M4016">
        <v>20</v>
      </c>
      <c r="N4016">
        <v>2</v>
      </c>
      <c r="O4016">
        <v>2</v>
      </c>
      <c r="P4016">
        <v>6.360351563</v>
      </c>
      <c r="Q4016">
        <v>603</v>
      </c>
      <c r="R4016">
        <v>106000</v>
      </c>
      <c r="S4016">
        <v>312031</v>
      </c>
      <c r="T4016">
        <v>2.9436886792452799</v>
      </c>
      <c r="U4016">
        <v>2</v>
      </c>
    </row>
    <row r="4017" spans="1:21" x14ac:dyDescent="0.4">
      <c r="A4017">
        <v>4015</v>
      </c>
      <c r="B4017" t="s">
        <v>12084</v>
      </c>
      <c r="C4017" s="1">
        <v>44409</v>
      </c>
      <c r="D4017" t="s">
        <v>7020</v>
      </c>
      <c r="E4017" t="s">
        <v>7021</v>
      </c>
      <c r="F4017">
        <v>10</v>
      </c>
      <c r="G4017">
        <v>10</v>
      </c>
      <c r="H4017">
        <v>50</v>
      </c>
      <c r="I4017">
        <v>20</v>
      </c>
      <c r="J4017">
        <v>10</v>
      </c>
      <c r="K4017">
        <v>18</v>
      </c>
      <c r="L4017">
        <v>24</v>
      </c>
      <c r="M4017">
        <v>28</v>
      </c>
      <c r="N4017">
        <v>1</v>
      </c>
      <c r="O4017">
        <v>1</v>
      </c>
      <c r="P4017">
        <v>0.28179253500000001</v>
      </c>
      <c r="Q4017">
        <v>686</v>
      </c>
      <c r="R4017">
        <v>106000</v>
      </c>
      <c r="S4017">
        <v>9578</v>
      </c>
      <c r="T4017">
        <v>9.0358490566037702E-2</v>
      </c>
      <c r="U4017">
        <v>0</v>
      </c>
    </row>
    <row r="4018" spans="1:21" x14ac:dyDescent="0.4">
      <c r="A4018">
        <v>4016</v>
      </c>
      <c r="B4018" t="s">
        <v>12084</v>
      </c>
      <c r="C4018" s="1">
        <v>44378</v>
      </c>
      <c r="D4018" t="s">
        <v>7022</v>
      </c>
      <c r="E4018" t="s">
        <v>7023</v>
      </c>
      <c r="F4018">
        <v>10</v>
      </c>
      <c r="G4018">
        <v>10</v>
      </c>
      <c r="H4018">
        <v>40</v>
      </c>
      <c r="I4018">
        <v>20</v>
      </c>
      <c r="J4018">
        <v>10</v>
      </c>
      <c r="K4018">
        <v>27</v>
      </c>
      <c r="L4018">
        <v>17</v>
      </c>
      <c r="M4018">
        <v>22</v>
      </c>
      <c r="N4018">
        <v>2</v>
      </c>
      <c r="O4018">
        <v>0</v>
      </c>
      <c r="P4018">
        <v>7.7545572920000003</v>
      </c>
      <c r="Q4018">
        <v>684</v>
      </c>
      <c r="R4018">
        <v>104000</v>
      </c>
      <c r="S4018">
        <v>65847</v>
      </c>
      <c r="T4018">
        <v>0.63314423076922999</v>
      </c>
      <c r="U4018">
        <v>1</v>
      </c>
    </row>
    <row r="4019" spans="1:21" x14ac:dyDescent="0.4">
      <c r="A4019">
        <v>4017</v>
      </c>
      <c r="B4019" t="s">
        <v>12084</v>
      </c>
      <c r="C4019" s="1">
        <v>44378</v>
      </c>
      <c r="D4019" t="s">
        <v>7024</v>
      </c>
      <c r="E4019" t="s">
        <v>7025</v>
      </c>
      <c r="F4019">
        <v>30</v>
      </c>
      <c r="G4019">
        <v>20</v>
      </c>
      <c r="H4019">
        <v>30</v>
      </c>
      <c r="I4019">
        <v>20</v>
      </c>
      <c r="J4019">
        <v>20</v>
      </c>
      <c r="K4019">
        <v>63</v>
      </c>
      <c r="L4019">
        <v>51</v>
      </c>
      <c r="M4019">
        <v>45</v>
      </c>
      <c r="N4019">
        <v>2</v>
      </c>
      <c r="O4019">
        <v>0</v>
      </c>
      <c r="P4019">
        <v>1.6489800349999999</v>
      </c>
      <c r="Q4019">
        <v>662</v>
      </c>
      <c r="R4019">
        <v>104000</v>
      </c>
      <c r="S4019">
        <v>398575</v>
      </c>
      <c r="T4019">
        <v>3.8324519230769201</v>
      </c>
      <c r="U4019">
        <v>2</v>
      </c>
    </row>
    <row r="4020" spans="1:21" x14ac:dyDescent="0.4">
      <c r="A4020">
        <v>4018</v>
      </c>
      <c r="B4020" t="s">
        <v>12084</v>
      </c>
      <c r="C4020" s="1">
        <v>44378</v>
      </c>
      <c r="D4020" t="s">
        <v>7026</v>
      </c>
      <c r="E4020" t="s">
        <v>7027</v>
      </c>
      <c r="F4020">
        <v>40</v>
      </c>
      <c r="G4020">
        <v>20</v>
      </c>
      <c r="H4020">
        <v>30</v>
      </c>
      <c r="I4020">
        <v>20</v>
      </c>
      <c r="J4020">
        <v>50</v>
      </c>
      <c r="K4020">
        <v>57</v>
      </c>
      <c r="L4020">
        <v>48</v>
      </c>
      <c r="M4020">
        <v>45</v>
      </c>
      <c r="N4020">
        <v>2</v>
      </c>
      <c r="O4020">
        <v>1</v>
      </c>
      <c r="P4020">
        <v>1.0182291670000001</v>
      </c>
      <c r="Q4020">
        <v>613</v>
      </c>
      <c r="R4020">
        <v>104000</v>
      </c>
      <c r="S4020">
        <v>23740</v>
      </c>
      <c r="T4020">
        <v>0.22826923076923</v>
      </c>
      <c r="U4020">
        <v>0</v>
      </c>
    </row>
    <row r="4021" spans="1:21" x14ac:dyDescent="0.4">
      <c r="A4021">
        <v>4019</v>
      </c>
      <c r="B4021" t="s">
        <v>12084</v>
      </c>
      <c r="C4021" s="1">
        <v>44378</v>
      </c>
      <c r="D4021" t="s">
        <v>7028</v>
      </c>
      <c r="E4021" t="s">
        <v>7029</v>
      </c>
      <c r="F4021">
        <v>10</v>
      </c>
      <c r="G4021">
        <v>10</v>
      </c>
      <c r="H4021">
        <v>40</v>
      </c>
      <c r="I4021">
        <v>20</v>
      </c>
      <c r="J4021">
        <v>20</v>
      </c>
      <c r="K4021">
        <v>131</v>
      </c>
      <c r="L4021">
        <v>121</v>
      </c>
      <c r="M4021">
        <v>122</v>
      </c>
      <c r="N4021">
        <v>1</v>
      </c>
      <c r="O4021">
        <v>1</v>
      </c>
      <c r="P4021">
        <v>13.145182289999999</v>
      </c>
      <c r="Q4021">
        <v>634</v>
      </c>
      <c r="R4021">
        <v>104000</v>
      </c>
      <c r="S4021">
        <v>13841</v>
      </c>
      <c r="T4021">
        <v>0.13308653846153801</v>
      </c>
      <c r="U4021">
        <v>0</v>
      </c>
    </row>
    <row r="4022" spans="1:21" x14ac:dyDescent="0.4">
      <c r="A4022">
        <v>4020</v>
      </c>
      <c r="B4022" t="s">
        <v>12084</v>
      </c>
      <c r="C4022" s="1">
        <v>44378</v>
      </c>
      <c r="D4022" t="s">
        <v>7030</v>
      </c>
      <c r="E4022" t="s">
        <v>7031</v>
      </c>
      <c r="F4022">
        <v>20</v>
      </c>
      <c r="G4022">
        <v>20</v>
      </c>
      <c r="H4022">
        <v>30</v>
      </c>
      <c r="I4022">
        <v>40</v>
      </c>
      <c r="J4022">
        <v>10</v>
      </c>
      <c r="K4022">
        <v>48</v>
      </c>
      <c r="L4022">
        <v>51</v>
      </c>
      <c r="M4022">
        <v>52</v>
      </c>
      <c r="N4022">
        <v>1</v>
      </c>
      <c r="O4022">
        <v>1</v>
      </c>
      <c r="P4022">
        <v>4.3565538190000002</v>
      </c>
      <c r="Q4022">
        <v>678</v>
      </c>
      <c r="R4022">
        <v>104000</v>
      </c>
      <c r="S4022">
        <v>8845</v>
      </c>
      <c r="T4022">
        <v>8.5048076923076907E-2</v>
      </c>
      <c r="U4022">
        <v>0</v>
      </c>
    </row>
    <row r="4023" spans="1:21" x14ac:dyDescent="0.4">
      <c r="A4023">
        <v>4021</v>
      </c>
      <c r="B4023" t="s">
        <v>12084</v>
      </c>
      <c r="C4023" s="1">
        <v>44378</v>
      </c>
      <c r="D4023" t="s">
        <v>7032</v>
      </c>
      <c r="E4023" t="s">
        <v>7033</v>
      </c>
      <c r="F4023">
        <v>20</v>
      </c>
      <c r="G4023">
        <v>30</v>
      </c>
      <c r="H4023">
        <v>40</v>
      </c>
      <c r="I4023">
        <v>40</v>
      </c>
      <c r="J4023">
        <v>50</v>
      </c>
      <c r="K4023">
        <v>24</v>
      </c>
      <c r="L4023">
        <v>18</v>
      </c>
      <c r="M4023">
        <v>21</v>
      </c>
      <c r="N4023">
        <v>0</v>
      </c>
      <c r="O4023">
        <v>1</v>
      </c>
      <c r="P4023">
        <v>5.7315538190000002</v>
      </c>
      <c r="Q4023">
        <v>676</v>
      </c>
      <c r="R4023">
        <v>104000</v>
      </c>
      <c r="S4023">
        <v>11919</v>
      </c>
      <c r="T4023">
        <v>0.114605769230769</v>
      </c>
      <c r="U4023">
        <v>0</v>
      </c>
    </row>
    <row r="4024" spans="1:21" x14ac:dyDescent="0.4">
      <c r="A4024">
        <v>4022</v>
      </c>
      <c r="B4024" t="s">
        <v>12084</v>
      </c>
      <c r="C4024" s="1">
        <v>44378</v>
      </c>
      <c r="D4024" t="s">
        <v>7034</v>
      </c>
      <c r="E4024" t="s">
        <v>7035</v>
      </c>
      <c r="F4024">
        <v>10</v>
      </c>
      <c r="G4024">
        <v>10</v>
      </c>
      <c r="H4024">
        <v>30</v>
      </c>
      <c r="I4024">
        <v>20</v>
      </c>
      <c r="J4024">
        <v>10</v>
      </c>
      <c r="K4024">
        <v>16</v>
      </c>
      <c r="L4024">
        <v>57</v>
      </c>
      <c r="M4024">
        <v>56</v>
      </c>
      <c r="N4024">
        <v>0</v>
      </c>
      <c r="O4024">
        <v>1</v>
      </c>
      <c r="P4024">
        <v>1.5826822920000001</v>
      </c>
      <c r="Q4024">
        <v>676</v>
      </c>
      <c r="R4024">
        <v>104000</v>
      </c>
      <c r="S4024">
        <v>514310</v>
      </c>
      <c r="T4024">
        <v>4.9452884615384596</v>
      </c>
      <c r="U4024">
        <v>3</v>
      </c>
    </row>
    <row r="4025" spans="1:21" x14ac:dyDescent="0.4">
      <c r="A4025">
        <v>4023</v>
      </c>
      <c r="B4025" t="s">
        <v>12084</v>
      </c>
      <c r="C4025" s="1">
        <v>44348</v>
      </c>
      <c r="D4025" t="s">
        <v>7036</v>
      </c>
      <c r="E4025" t="s">
        <v>7037</v>
      </c>
      <c r="F4025">
        <v>20</v>
      </c>
      <c r="G4025">
        <v>10</v>
      </c>
      <c r="H4025">
        <v>40</v>
      </c>
      <c r="I4025">
        <v>20</v>
      </c>
      <c r="J4025">
        <v>30</v>
      </c>
      <c r="K4025">
        <v>102</v>
      </c>
      <c r="L4025">
        <v>83</v>
      </c>
      <c r="M4025">
        <v>60</v>
      </c>
      <c r="N4025">
        <v>2</v>
      </c>
      <c r="O4025">
        <v>1</v>
      </c>
      <c r="P4025">
        <v>13.168402779999999</v>
      </c>
      <c r="Q4025">
        <v>793</v>
      </c>
      <c r="R4025">
        <v>100000</v>
      </c>
      <c r="S4025">
        <v>20158</v>
      </c>
      <c r="T4025">
        <v>0.20158000000000001</v>
      </c>
      <c r="U4025">
        <v>0</v>
      </c>
    </row>
    <row r="4026" spans="1:21" x14ac:dyDescent="0.4">
      <c r="A4026">
        <v>4024</v>
      </c>
      <c r="B4026" t="s">
        <v>12084</v>
      </c>
      <c r="C4026" s="1">
        <v>44348</v>
      </c>
      <c r="D4026" t="s">
        <v>7038</v>
      </c>
      <c r="E4026" t="s">
        <v>7039</v>
      </c>
      <c r="F4026">
        <v>20</v>
      </c>
      <c r="G4026">
        <v>10</v>
      </c>
      <c r="H4026">
        <v>40</v>
      </c>
      <c r="I4026">
        <v>20</v>
      </c>
      <c r="J4026">
        <v>30</v>
      </c>
      <c r="K4026">
        <v>16</v>
      </c>
      <c r="L4026">
        <v>11</v>
      </c>
      <c r="M4026">
        <v>8</v>
      </c>
      <c r="N4026">
        <v>2</v>
      </c>
      <c r="O4026">
        <v>1</v>
      </c>
      <c r="P4026">
        <v>2.1429036460000002</v>
      </c>
      <c r="Q4026">
        <v>703</v>
      </c>
      <c r="R4026">
        <v>100000</v>
      </c>
      <c r="S4026">
        <v>184336</v>
      </c>
      <c r="T4026">
        <v>1.8433600000000001</v>
      </c>
      <c r="U4026">
        <v>2</v>
      </c>
    </row>
    <row r="4027" spans="1:21" x14ac:dyDescent="0.4">
      <c r="A4027">
        <v>4025</v>
      </c>
      <c r="B4027" t="s">
        <v>12084</v>
      </c>
      <c r="C4027" s="1">
        <v>44348</v>
      </c>
      <c r="D4027" t="s">
        <v>7040</v>
      </c>
      <c r="E4027" t="s">
        <v>7041</v>
      </c>
      <c r="F4027">
        <v>20</v>
      </c>
      <c r="G4027">
        <v>20</v>
      </c>
      <c r="H4027">
        <v>40</v>
      </c>
      <c r="I4027">
        <v>20</v>
      </c>
      <c r="J4027">
        <v>20</v>
      </c>
      <c r="K4027">
        <v>93</v>
      </c>
      <c r="L4027">
        <v>91</v>
      </c>
      <c r="M4027">
        <v>72</v>
      </c>
      <c r="N4027">
        <v>2</v>
      </c>
      <c r="O4027">
        <v>1</v>
      </c>
      <c r="P4027">
        <v>0</v>
      </c>
      <c r="Q4027">
        <v>668</v>
      </c>
      <c r="R4027">
        <v>100000</v>
      </c>
      <c r="S4027">
        <v>145822</v>
      </c>
      <c r="T4027">
        <v>1.4582200000000001</v>
      </c>
      <c r="U4027">
        <v>2</v>
      </c>
    </row>
    <row r="4028" spans="1:21" x14ac:dyDescent="0.4">
      <c r="A4028">
        <v>4026</v>
      </c>
      <c r="B4028" t="s">
        <v>12084</v>
      </c>
      <c r="C4028" s="1">
        <v>44348</v>
      </c>
      <c r="D4028" t="s">
        <v>7042</v>
      </c>
      <c r="E4028" t="s">
        <v>7043</v>
      </c>
      <c r="F4028">
        <v>20</v>
      </c>
      <c r="G4028">
        <v>20</v>
      </c>
      <c r="H4028">
        <v>30</v>
      </c>
      <c r="I4028">
        <v>20</v>
      </c>
      <c r="J4028">
        <v>40</v>
      </c>
      <c r="K4028">
        <v>165</v>
      </c>
      <c r="L4028">
        <v>208</v>
      </c>
      <c r="M4028">
        <v>200</v>
      </c>
      <c r="N4028">
        <v>1</v>
      </c>
      <c r="O4028">
        <v>2</v>
      </c>
      <c r="P4028">
        <v>0</v>
      </c>
      <c r="Q4028">
        <v>606</v>
      </c>
      <c r="R4028">
        <v>100000</v>
      </c>
      <c r="S4028">
        <v>209021</v>
      </c>
      <c r="T4028">
        <v>2.0902099999999999</v>
      </c>
      <c r="U4028">
        <v>2</v>
      </c>
    </row>
    <row r="4029" spans="1:21" x14ac:dyDescent="0.4">
      <c r="A4029">
        <v>4027</v>
      </c>
      <c r="B4029" t="s">
        <v>12084</v>
      </c>
      <c r="C4029" s="1">
        <v>44348</v>
      </c>
      <c r="D4029" t="s">
        <v>7044</v>
      </c>
      <c r="E4029" t="s">
        <v>7045</v>
      </c>
      <c r="F4029">
        <v>30</v>
      </c>
      <c r="G4029">
        <v>30</v>
      </c>
      <c r="H4029">
        <v>50</v>
      </c>
      <c r="I4029">
        <v>40</v>
      </c>
      <c r="J4029">
        <v>40</v>
      </c>
      <c r="K4029">
        <v>20</v>
      </c>
      <c r="L4029">
        <v>19</v>
      </c>
      <c r="M4029">
        <v>19</v>
      </c>
      <c r="N4029">
        <v>1</v>
      </c>
      <c r="O4029">
        <v>1</v>
      </c>
      <c r="P4029">
        <v>4.5860460070000002</v>
      </c>
      <c r="Q4029">
        <v>698</v>
      </c>
      <c r="R4029">
        <v>100000</v>
      </c>
      <c r="S4029">
        <v>85387</v>
      </c>
      <c r="T4029">
        <v>0.85387000000000002</v>
      </c>
      <c r="U4029">
        <v>1</v>
      </c>
    </row>
    <row r="4030" spans="1:21" x14ac:dyDescent="0.4">
      <c r="A4030">
        <v>4028</v>
      </c>
      <c r="B4030" t="s">
        <v>12084</v>
      </c>
      <c r="C4030" s="1">
        <v>44348</v>
      </c>
      <c r="D4030" t="s">
        <v>7046</v>
      </c>
      <c r="E4030" t="s">
        <v>7047</v>
      </c>
      <c r="F4030">
        <v>20</v>
      </c>
      <c r="G4030">
        <v>10</v>
      </c>
      <c r="H4030">
        <v>40</v>
      </c>
      <c r="I4030">
        <v>20</v>
      </c>
      <c r="J4030">
        <v>40</v>
      </c>
      <c r="K4030">
        <v>78</v>
      </c>
      <c r="L4030">
        <v>45</v>
      </c>
      <c r="M4030">
        <v>32</v>
      </c>
      <c r="N4030">
        <v>0</v>
      </c>
      <c r="O4030">
        <v>0</v>
      </c>
      <c r="P4030">
        <v>6.0066189239999996</v>
      </c>
      <c r="Q4030">
        <v>703</v>
      </c>
      <c r="R4030">
        <v>100000</v>
      </c>
      <c r="S4030">
        <v>34183</v>
      </c>
      <c r="T4030">
        <v>0.34183000000000002</v>
      </c>
      <c r="U4030">
        <v>0</v>
      </c>
    </row>
    <row r="4031" spans="1:21" x14ac:dyDescent="0.4">
      <c r="A4031">
        <v>4029</v>
      </c>
      <c r="B4031" t="s">
        <v>12084</v>
      </c>
      <c r="C4031" s="1">
        <v>44348</v>
      </c>
      <c r="D4031" t="s">
        <v>7048</v>
      </c>
      <c r="E4031" t="s">
        <v>7017</v>
      </c>
      <c r="F4031">
        <v>20</v>
      </c>
      <c r="G4031">
        <v>10</v>
      </c>
      <c r="H4031">
        <v>10</v>
      </c>
      <c r="I4031">
        <v>10</v>
      </c>
      <c r="J4031">
        <v>30</v>
      </c>
      <c r="K4031">
        <v>23</v>
      </c>
      <c r="L4031">
        <v>18</v>
      </c>
      <c r="M4031">
        <v>25</v>
      </c>
      <c r="N4031">
        <v>1</v>
      </c>
      <c r="O4031">
        <v>1</v>
      </c>
      <c r="P4031">
        <v>1.291124132</v>
      </c>
      <c r="Q4031">
        <v>619</v>
      </c>
      <c r="R4031">
        <v>100000</v>
      </c>
      <c r="S4031">
        <v>23310</v>
      </c>
      <c r="T4031">
        <v>0.2331</v>
      </c>
      <c r="U4031">
        <v>0</v>
      </c>
    </row>
    <row r="4032" spans="1:21" x14ac:dyDescent="0.4">
      <c r="A4032">
        <v>4030</v>
      </c>
      <c r="B4032" t="s">
        <v>12084</v>
      </c>
      <c r="C4032" s="1">
        <v>44317</v>
      </c>
      <c r="D4032" t="s">
        <v>7049</v>
      </c>
      <c r="E4032" t="s">
        <v>7050</v>
      </c>
      <c r="F4032">
        <v>30</v>
      </c>
      <c r="G4032">
        <v>20</v>
      </c>
      <c r="H4032">
        <v>10</v>
      </c>
      <c r="I4032">
        <v>20</v>
      </c>
      <c r="J4032">
        <v>20</v>
      </c>
      <c r="K4032">
        <v>35</v>
      </c>
      <c r="L4032">
        <v>93</v>
      </c>
      <c r="M4032">
        <v>104</v>
      </c>
      <c r="N4032">
        <v>1</v>
      </c>
      <c r="O4032">
        <v>1</v>
      </c>
      <c r="P4032">
        <v>0</v>
      </c>
      <c r="Q4032">
        <v>606</v>
      </c>
      <c r="R4032">
        <v>96400</v>
      </c>
      <c r="S4032">
        <v>100400</v>
      </c>
      <c r="T4032">
        <v>1.04149377593361</v>
      </c>
      <c r="U4032">
        <v>1</v>
      </c>
    </row>
    <row r="4033" spans="1:21" x14ac:dyDescent="0.4">
      <c r="A4033">
        <v>4031</v>
      </c>
      <c r="B4033" t="s">
        <v>12084</v>
      </c>
      <c r="C4033" s="1">
        <v>44317</v>
      </c>
      <c r="D4033" t="s">
        <v>7051</v>
      </c>
      <c r="E4033" t="s">
        <v>7052</v>
      </c>
      <c r="F4033">
        <v>20</v>
      </c>
      <c r="G4033">
        <v>20</v>
      </c>
      <c r="H4033">
        <v>50</v>
      </c>
      <c r="I4033">
        <v>20</v>
      </c>
      <c r="J4033">
        <v>30</v>
      </c>
      <c r="K4033">
        <v>134</v>
      </c>
      <c r="L4033">
        <v>129</v>
      </c>
      <c r="M4033">
        <v>131</v>
      </c>
      <c r="N4033">
        <v>1</v>
      </c>
      <c r="O4033">
        <v>1</v>
      </c>
      <c r="P4033">
        <v>5.203125</v>
      </c>
      <c r="Q4033">
        <v>676</v>
      </c>
      <c r="R4033">
        <v>96400</v>
      </c>
      <c r="S4033">
        <v>28440</v>
      </c>
      <c r="T4033">
        <v>0.29502074688796598</v>
      </c>
      <c r="U4033">
        <v>0</v>
      </c>
    </row>
    <row r="4034" spans="1:21" x14ac:dyDescent="0.4">
      <c r="A4034">
        <v>4032</v>
      </c>
      <c r="B4034" t="s">
        <v>12084</v>
      </c>
      <c r="C4034" s="1">
        <v>44317</v>
      </c>
      <c r="D4034" t="s">
        <v>7053</v>
      </c>
      <c r="E4034" t="s">
        <v>7054</v>
      </c>
      <c r="F4034">
        <v>20</v>
      </c>
      <c r="G4034">
        <v>10</v>
      </c>
      <c r="H4034">
        <v>40</v>
      </c>
      <c r="I4034">
        <v>20</v>
      </c>
      <c r="J4034">
        <v>20</v>
      </c>
      <c r="K4034">
        <v>113</v>
      </c>
      <c r="L4034">
        <v>119</v>
      </c>
      <c r="M4034">
        <v>114</v>
      </c>
      <c r="N4034">
        <v>0</v>
      </c>
      <c r="O4034">
        <v>1</v>
      </c>
      <c r="P4034">
        <v>1.81640625</v>
      </c>
      <c r="Q4034">
        <v>649</v>
      </c>
      <c r="R4034">
        <v>96400</v>
      </c>
      <c r="S4034">
        <v>22301</v>
      </c>
      <c r="T4034">
        <v>0.231338174273858</v>
      </c>
      <c r="U4034">
        <v>0</v>
      </c>
    </row>
    <row r="4035" spans="1:21" x14ac:dyDescent="0.4">
      <c r="A4035">
        <v>4033</v>
      </c>
      <c r="B4035" t="s">
        <v>12084</v>
      </c>
      <c r="C4035" s="1">
        <v>44317</v>
      </c>
      <c r="D4035" t="s">
        <v>7055</v>
      </c>
      <c r="E4035" t="s">
        <v>7056</v>
      </c>
      <c r="F4035">
        <v>20</v>
      </c>
      <c r="G4035">
        <v>20</v>
      </c>
      <c r="H4035">
        <v>50</v>
      </c>
      <c r="I4035">
        <v>20</v>
      </c>
      <c r="J4035">
        <v>20</v>
      </c>
      <c r="K4035">
        <v>57</v>
      </c>
      <c r="L4035">
        <v>130</v>
      </c>
      <c r="M4035">
        <v>154</v>
      </c>
      <c r="N4035">
        <v>0</v>
      </c>
      <c r="O4035">
        <v>1</v>
      </c>
      <c r="P4035">
        <v>3.4410807289999998</v>
      </c>
      <c r="Q4035">
        <v>645</v>
      </c>
      <c r="R4035">
        <v>96400</v>
      </c>
      <c r="S4035">
        <v>37698</v>
      </c>
      <c r="T4035">
        <v>0.39105809128630697</v>
      </c>
      <c r="U4035">
        <v>0</v>
      </c>
    </row>
    <row r="4036" spans="1:21" x14ac:dyDescent="0.4">
      <c r="A4036">
        <v>4034</v>
      </c>
      <c r="B4036" t="s">
        <v>12084</v>
      </c>
      <c r="C4036" s="1">
        <v>44317</v>
      </c>
      <c r="D4036" t="s">
        <v>7057</v>
      </c>
      <c r="E4036" t="s">
        <v>7058</v>
      </c>
      <c r="F4036">
        <v>30</v>
      </c>
      <c r="G4036">
        <v>30</v>
      </c>
      <c r="H4036">
        <v>40</v>
      </c>
      <c r="I4036">
        <v>20</v>
      </c>
      <c r="J4036">
        <v>50</v>
      </c>
      <c r="K4036">
        <v>154</v>
      </c>
      <c r="L4036">
        <v>121</v>
      </c>
      <c r="M4036">
        <v>107</v>
      </c>
      <c r="N4036">
        <v>1</v>
      </c>
      <c r="O4036">
        <v>1</v>
      </c>
      <c r="P4036">
        <v>0</v>
      </c>
      <c r="Q4036">
        <v>631</v>
      </c>
      <c r="R4036">
        <v>96400</v>
      </c>
      <c r="S4036">
        <v>64563</v>
      </c>
      <c r="T4036">
        <v>0.66974066390041498</v>
      </c>
      <c r="U4036">
        <v>1</v>
      </c>
    </row>
    <row r="4037" spans="1:21" x14ac:dyDescent="0.4">
      <c r="A4037">
        <v>4035</v>
      </c>
      <c r="B4037" t="s">
        <v>12084</v>
      </c>
      <c r="C4037" s="1">
        <v>44287</v>
      </c>
      <c r="D4037" t="s">
        <v>7059</v>
      </c>
      <c r="E4037" t="s">
        <v>7060</v>
      </c>
      <c r="F4037">
        <v>40</v>
      </c>
      <c r="G4037">
        <v>20</v>
      </c>
      <c r="H4037">
        <v>30</v>
      </c>
      <c r="I4037">
        <v>10</v>
      </c>
      <c r="J4037">
        <v>40</v>
      </c>
      <c r="K4037">
        <v>124</v>
      </c>
      <c r="L4037">
        <v>121</v>
      </c>
      <c r="M4037">
        <v>92</v>
      </c>
      <c r="N4037">
        <v>1</v>
      </c>
      <c r="O4037">
        <v>1</v>
      </c>
      <c r="P4037">
        <v>1.1180555560000001</v>
      </c>
      <c r="Q4037">
        <v>635</v>
      </c>
      <c r="R4037">
        <v>90700</v>
      </c>
      <c r="S4037">
        <v>20512</v>
      </c>
      <c r="T4037">
        <v>0.22615214994487301</v>
      </c>
      <c r="U4037">
        <v>0</v>
      </c>
    </row>
    <row r="4038" spans="1:21" x14ac:dyDescent="0.4">
      <c r="A4038">
        <v>4036</v>
      </c>
      <c r="B4038" t="s">
        <v>12084</v>
      </c>
      <c r="C4038" s="1">
        <v>44287</v>
      </c>
      <c r="D4038" t="s">
        <v>7061</v>
      </c>
      <c r="E4038" t="s">
        <v>7062</v>
      </c>
      <c r="F4038">
        <v>20</v>
      </c>
      <c r="G4038">
        <v>10</v>
      </c>
      <c r="H4038">
        <v>20</v>
      </c>
      <c r="I4038">
        <v>20</v>
      </c>
      <c r="J4038">
        <v>20</v>
      </c>
      <c r="K4038">
        <v>31</v>
      </c>
      <c r="L4038">
        <v>27</v>
      </c>
      <c r="M4038">
        <v>24</v>
      </c>
      <c r="N4038">
        <v>2</v>
      </c>
      <c r="O4038">
        <v>1</v>
      </c>
      <c r="P4038">
        <v>3.7311197919999999</v>
      </c>
      <c r="Q4038">
        <v>684</v>
      </c>
      <c r="R4038">
        <v>90700</v>
      </c>
      <c r="S4038">
        <v>473878</v>
      </c>
      <c r="T4038">
        <v>5.2246747519294301</v>
      </c>
      <c r="U4038">
        <v>3</v>
      </c>
    </row>
    <row r="4039" spans="1:21" x14ac:dyDescent="0.4">
      <c r="A4039">
        <v>4037</v>
      </c>
      <c r="B4039" t="s">
        <v>12084</v>
      </c>
      <c r="C4039" s="1">
        <v>44287</v>
      </c>
      <c r="D4039" t="s">
        <v>7063</v>
      </c>
      <c r="E4039" t="s">
        <v>7064</v>
      </c>
      <c r="F4039">
        <v>30</v>
      </c>
      <c r="G4039">
        <v>10</v>
      </c>
      <c r="H4039">
        <v>30</v>
      </c>
      <c r="I4039">
        <v>10</v>
      </c>
      <c r="J4039">
        <v>40</v>
      </c>
      <c r="K4039">
        <v>16</v>
      </c>
      <c r="L4039">
        <v>47</v>
      </c>
      <c r="M4039">
        <v>71</v>
      </c>
      <c r="N4039">
        <v>1</v>
      </c>
      <c r="O4039">
        <v>1</v>
      </c>
      <c r="P4039">
        <v>1.0698784720000001</v>
      </c>
      <c r="Q4039">
        <v>600</v>
      </c>
      <c r="R4039">
        <v>90700</v>
      </c>
      <c r="S4039">
        <v>8410</v>
      </c>
      <c r="T4039">
        <v>9.2723263506063899E-2</v>
      </c>
      <c r="U4039">
        <v>0</v>
      </c>
    </row>
    <row r="4040" spans="1:21" x14ac:dyDescent="0.4">
      <c r="A4040">
        <v>4038</v>
      </c>
      <c r="B4040" t="s">
        <v>12084</v>
      </c>
      <c r="C4040" s="1">
        <v>44287</v>
      </c>
      <c r="D4040" t="s">
        <v>7065</v>
      </c>
      <c r="E4040" t="s">
        <v>7066</v>
      </c>
      <c r="F4040">
        <v>20</v>
      </c>
      <c r="G4040">
        <v>20</v>
      </c>
      <c r="H4040">
        <v>30</v>
      </c>
      <c r="I4040">
        <v>20</v>
      </c>
      <c r="J4040">
        <v>30</v>
      </c>
      <c r="K4040">
        <v>125</v>
      </c>
      <c r="L4040">
        <v>114</v>
      </c>
      <c r="M4040">
        <v>110</v>
      </c>
      <c r="N4040">
        <v>1</v>
      </c>
      <c r="O4040">
        <v>2</v>
      </c>
      <c r="P4040">
        <v>0</v>
      </c>
      <c r="Q4040">
        <v>675</v>
      </c>
      <c r="R4040">
        <v>90700</v>
      </c>
      <c r="S4040">
        <v>170496</v>
      </c>
      <c r="T4040">
        <v>1.8797794928335101</v>
      </c>
      <c r="U4040">
        <v>2</v>
      </c>
    </row>
    <row r="4041" spans="1:21" x14ac:dyDescent="0.4">
      <c r="A4041">
        <v>4039</v>
      </c>
      <c r="B4041" t="s">
        <v>12084</v>
      </c>
      <c r="C4041" s="1">
        <v>44287</v>
      </c>
      <c r="D4041" t="s">
        <v>7067</v>
      </c>
      <c r="F4041">
        <v>30</v>
      </c>
      <c r="G4041">
        <v>20</v>
      </c>
      <c r="H4041">
        <v>20</v>
      </c>
      <c r="I4041">
        <v>20</v>
      </c>
      <c r="J4041">
        <v>50</v>
      </c>
      <c r="K4041">
        <v>27</v>
      </c>
      <c r="L4041">
        <v>19</v>
      </c>
      <c r="M4041">
        <v>17</v>
      </c>
      <c r="N4041">
        <v>0</v>
      </c>
      <c r="O4041">
        <v>1</v>
      </c>
      <c r="P4041">
        <v>0</v>
      </c>
      <c r="Q4041">
        <v>604</v>
      </c>
      <c r="R4041">
        <v>90700</v>
      </c>
      <c r="S4041">
        <v>2378853</v>
      </c>
      <c r="T4041">
        <v>26.227706725468501</v>
      </c>
      <c r="U4041">
        <v>3</v>
      </c>
    </row>
    <row r="4042" spans="1:21" x14ac:dyDescent="0.4">
      <c r="A4042">
        <v>4040</v>
      </c>
      <c r="B4042" t="s">
        <v>12084</v>
      </c>
      <c r="C4042" s="1">
        <v>44287</v>
      </c>
      <c r="D4042" t="s">
        <v>7068</v>
      </c>
      <c r="E4042" t="s">
        <v>7069</v>
      </c>
      <c r="F4042">
        <v>20</v>
      </c>
      <c r="G4042">
        <v>20</v>
      </c>
      <c r="H4042">
        <v>40</v>
      </c>
      <c r="I4042">
        <v>20</v>
      </c>
      <c r="J4042">
        <v>20</v>
      </c>
      <c r="K4042">
        <v>58</v>
      </c>
      <c r="L4042">
        <v>48</v>
      </c>
      <c r="M4042">
        <v>42</v>
      </c>
      <c r="N4042">
        <v>2</v>
      </c>
      <c r="O4042">
        <v>1</v>
      </c>
      <c r="P4042">
        <v>8.2328559030000008</v>
      </c>
      <c r="Q4042">
        <v>604</v>
      </c>
      <c r="R4042">
        <v>90700</v>
      </c>
      <c r="S4042">
        <v>25574</v>
      </c>
      <c r="T4042">
        <v>0.28196251378169701</v>
      </c>
      <c r="U4042">
        <v>0</v>
      </c>
    </row>
    <row r="4043" spans="1:21" x14ac:dyDescent="0.4">
      <c r="A4043">
        <v>4041</v>
      </c>
      <c r="B4043" t="s">
        <v>12084</v>
      </c>
      <c r="C4043" s="1">
        <v>44256</v>
      </c>
      <c r="D4043" t="s">
        <v>7070</v>
      </c>
      <c r="F4043">
        <v>30</v>
      </c>
      <c r="G4043">
        <v>10</v>
      </c>
      <c r="H4043">
        <v>10</v>
      </c>
      <c r="I4043">
        <v>20</v>
      </c>
      <c r="J4043">
        <v>50</v>
      </c>
      <c r="K4043">
        <v>88</v>
      </c>
      <c r="L4043">
        <v>138</v>
      </c>
      <c r="M4043">
        <v>126</v>
      </c>
      <c r="N4043">
        <v>0</v>
      </c>
      <c r="O4043">
        <v>2</v>
      </c>
      <c r="P4043">
        <v>0</v>
      </c>
      <c r="Q4043">
        <v>486</v>
      </c>
      <c r="R4043">
        <v>81800</v>
      </c>
      <c r="S4043">
        <v>13606</v>
      </c>
      <c r="T4043">
        <v>0.166332518337408</v>
      </c>
      <c r="U4043">
        <v>0</v>
      </c>
    </row>
    <row r="4044" spans="1:21" x14ac:dyDescent="0.4">
      <c r="A4044">
        <v>4042</v>
      </c>
      <c r="B4044" t="s">
        <v>12084</v>
      </c>
      <c r="C4044" s="1">
        <v>44256</v>
      </c>
      <c r="D4044" t="s">
        <v>7071</v>
      </c>
      <c r="F4044">
        <v>50</v>
      </c>
      <c r="G4044">
        <v>20</v>
      </c>
      <c r="H4044">
        <v>10</v>
      </c>
      <c r="I4044">
        <v>10</v>
      </c>
      <c r="J4044">
        <v>50</v>
      </c>
      <c r="K4044">
        <v>139</v>
      </c>
      <c r="L4044">
        <v>125</v>
      </c>
      <c r="M4044">
        <v>119</v>
      </c>
      <c r="N4044">
        <v>0</v>
      </c>
      <c r="O4044">
        <v>1</v>
      </c>
      <c r="P4044">
        <v>0</v>
      </c>
      <c r="Q4044">
        <v>604</v>
      </c>
      <c r="R4044">
        <v>81800</v>
      </c>
      <c r="S4044">
        <v>736826</v>
      </c>
      <c r="T4044">
        <v>9.0076528117359391</v>
      </c>
      <c r="U4044">
        <v>3</v>
      </c>
    </row>
    <row r="4045" spans="1:21" x14ac:dyDescent="0.4">
      <c r="A4045">
        <v>4043</v>
      </c>
      <c r="B4045" t="s">
        <v>12084</v>
      </c>
      <c r="C4045" s="1">
        <v>44256</v>
      </c>
      <c r="D4045" t="s">
        <v>7072</v>
      </c>
      <c r="E4045" t="s">
        <v>7073</v>
      </c>
      <c r="F4045">
        <v>30</v>
      </c>
      <c r="G4045">
        <v>20</v>
      </c>
      <c r="H4045">
        <v>40</v>
      </c>
      <c r="I4045">
        <v>20</v>
      </c>
      <c r="J4045">
        <v>50</v>
      </c>
      <c r="K4045">
        <v>26</v>
      </c>
      <c r="L4045">
        <v>22</v>
      </c>
      <c r="M4045">
        <v>21</v>
      </c>
      <c r="N4045">
        <v>2</v>
      </c>
      <c r="O4045">
        <v>1</v>
      </c>
      <c r="P4045">
        <v>4.67578125</v>
      </c>
      <c r="Q4045">
        <v>603</v>
      </c>
      <c r="R4045">
        <v>81800</v>
      </c>
      <c r="S4045">
        <v>212327</v>
      </c>
      <c r="T4045">
        <v>2.5956845965770099</v>
      </c>
      <c r="U4045">
        <v>2</v>
      </c>
    </row>
    <row r="4046" spans="1:21" x14ac:dyDescent="0.4">
      <c r="A4046">
        <v>4044</v>
      </c>
      <c r="B4046" t="s">
        <v>12084</v>
      </c>
      <c r="C4046" s="1">
        <v>44256</v>
      </c>
      <c r="D4046" t="s">
        <v>7074</v>
      </c>
      <c r="E4046" t="s">
        <v>7075</v>
      </c>
      <c r="F4046">
        <v>30</v>
      </c>
      <c r="G4046">
        <v>20</v>
      </c>
      <c r="H4046">
        <v>10</v>
      </c>
      <c r="I4046">
        <v>10</v>
      </c>
      <c r="J4046">
        <v>40</v>
      </c>
      <c r="K4046">
        <v>119</v>
      </c>
      <c r="L4046">
        <v>69</v>
      </c>
      <c r="M4046">
        <v>18</v>
      </c>
      <c r="N4046">
        <v>0</v>
      </c>
      <c r="O4046">
        <v>1</v>
      </c>
      <c r="P4046">
        <v>2.327907986</v>
      </c>
      <c r="Q4046">
        <v>630</v>
      </c>
      <c r="R4046">
        <v>81800</v>
      </c>
      <c r="S4046">
        <v>166905</v>
      </c>
      <c r="T4046">
        <v>2.0404034229828798</v>
      </c>
      <c r="U4046">
        <v>2</v>
      </c>
    </row>
    <row r="4047" spans="1:21" x14ac:dyDescent="0.4">
      <c r="A4047">
        <v>4045</v>
      </c>
      <c r="B4047" t="s">
        <v>12084</v>
      </c>
      <c r="C4047" s="1">
        <v>44256</v>
      </c>
      <c r="D4047" t="s">
        <v>7076</v>
      </c>
      <c r="E4047" t="s">
        <v>7077</v>
      </c>
      <c r="F4047">
        <v>20</v>
      </c>
      <c r="G4047">
        <v>20</v>
      </c>
      <c r="H4047">
        <v>50</v>
      </c>
      <c r="I4047">
        <v>30</v>
      </c>
      <c r="J4047">
        <v>50</v>
      </c>
      <c r="K4047">
        <v>130</v>
      </c>
      <c r="L4047">
        <v>113</v>
      </c>
      <c r="M4047">
        <v>86</v>
      </c>
      <c r="N4047">
        <v>1</v>
      </c>
      <c r="O4047">
        <v>1</v>
      </c>
      <c r="P4047">
        <v>5.0907118059999998</v>
      </c>
      <c r="Q4047">
        <v>575</v>
      </c>
      <c r="R4047">
        <v>81800</v>
      </c>
      <c r="S4047">
        <v>20200</v>
      </c>
      <c r="T4047">
        <v>0.24694376528117301</v>
      </c>
      <c r="U4047">
        <v>0</v>
      </c>
    </row>
    <row r="4048" spans="1:21" x14ac:dyDescent="0.4">
      <c r="A4048">
        <v>4046</v>
      </c>
      <c r="B4048" t="s">
        <v>12084</v>
      </c>
      <c r="C4048" s="1">
        <v>44256</v>
      </c>
      <c r="D4048" t="s">
        <v>7078</v>
      </c>
      <c r="E4048" t="s">
        <v>7079</v>
      </c>
      <c r="F4048">
        <v>40</v>
      </c>
      <c r="G4048">
        <v>20</v>
      </c>
      <c r="H4048">
        <v>20</v>
      </c>
      <c r="I4048">
        <v>20</v>
      </c>
      <c r="J4048">
        <v>40</v>
      </c>
      <c r="K4048">
        <v>81</v>
      </c>
      <c r="L4048">
        <v>41</v>
      </c>
      <c r="M4048">
        <v>34</v>
      </c>
      <c r="N4048">
        <v>0</v>
      </c>
      <c r="O4048">
        <v>2</v>
      </c>
      <c r="P4048">
        <v>3.8745659720000001</v>
      </c>
      <c r="Q4048">
        <v>622</v>
      </c>
      <c r="R4048">
        <v>81800</v>
      </c>
      <c r="S4048">
        <v>359122</v>
      </c>
      <c r="T4048">
        <v>4.3902444987775002</v>
      </c>
      <c r="U4048">
        <v>3</v>
      </c>
    </row>
    <row r="4049" spans="1:21" x14ac:dyDescent="0.4">
      <c r="A4049">
        <v>4047</v>
      </c>
      <c r="B4049" t="s">
        <v>12084</v>
      </c>
      <c r="C4049" s="1">
        <v>44256</v>
      </c>
      <c r="D4049" t="s">
        <v>7080</v>
      </c>
      <c r="E4049" t="s">
        <v>7081</v>
      </c>
      <c r="F4049">
        <v>20</v>
      </c>
      <c r="G4049">
        <v>20</v>
      </c>
      <c r="H4049">
        <v>50</v>
      </c>
      <c r="I4049">
        <v>20</v>
      </c>
      <c r="J4049">
        <v>40</v>
      </c>
      <c r="K4049">
        <v>196</v>
      </c>
      <c r="L4049">
        <v>192</v>
      </c>
      <c r="M4049">
        <v>198</v>
      </c>
      <c r="N4049">
        <v>1</v>
      </c>
      <c r="O4049">
        <v>1</v>
      </c>
      <c r="P4049">
        <v>0</v>
      </c>
      <c r="Q4049">
        <v>602</v>
      </c>
      <c r="R4049">
        <v>81800</v>
      </c>
      <c r="S4049">
        <v>5641705</v>
      </c>
      <c r="T4049">
        <v>68.969498777506104</v>
      </c>
      <c r="U4049">
        <v>3</v>
      </c>
    </row>
    <row r="4050" spans="1:21" x14ac:dyDescent="0.4">
      <c r="A4050">
        <v>4048</v>
      </c>
      <c r="B4050" t="s">
        <v>12084</v>
      </c>
      <c r="C4050" s="1">
        <v>44228</v>
      </c>
      <c r="D4050" t="s">
        <v>7082</v>
      </c>
      <c r="F4050">
        <v>50</v>
      </c>
      <c r="G4050">
        <v>20</v>
      </c>
      <c r="H4050">
        <v>20</v>
      </c>
      <c r="I4050">
        <v>20</v>
      </c>
      <c r="J4050">
        <v>50</v>
      </c>
      <c r="K4050">
        <v>21</v>
      </c>
      <c r="L4050">
        <v>12</v>
      </c>
      <c r="M4050">
        <v>11</v>
      </c>
      <c r="N4050">
        <v>0</v>
      </c>
      <c r="O4050">
        <v>2</v>
      </c>
      <c r="P4050">
        <v>0</v>
      </c>
      <c r="Q4050">
        <v>550</v>
      </c>
      <c r="R4050">
        <v>77100</v>
      </c>
      <c r="S4050">
        <v>211157</v>
      </c>
      <c r="T4050">
        <v>2.73874189364461</v>
      </c>
      <c r="U4050">
        <v>2</v>
      </c>
    </row>
    <row r="4051" spans="1:21" x14ac:dyDescent="0.4">
      <c r="A4051">
        <v>4049</v>
      </c>
      <c r="B4051" t="s">
        <v>12084</v>
      </c>
      <c r="C4051" s="1">
        <v>44228</v>
      </c>
      <c r="D4051" t="s">
        <v>7083</v>
      </c>
      <c r="E4051" t="s">
        <v>7084</v>
      </c>
      <c r="F4051">
        <v>30</v>
      </c>
      <c r="G4051">
        <v>20</v>
      </c>
      <c r="H4051">
        <v>50</v>
      </c>
      <c r="I4051">
        <v>30</v>
      </c>
      <c r="J4051">
        <v>40</v>
      </c>
      <c r="K4051">
        <v>99</v>
      </c>
      <c r="L4051">
        <v>86</v>
      </c>
      <c r="M4051">
        <v>64</v>
      </c>
      <c r="N4051">
        <v>2</v>
      </c>
      <c r="O4051">
        <v>1</v>
      </c>
      <c r="P4051">
        <v>6.1979166670000003</v>
      </c>
      <c r="Q4051">
        <v>492</v>
      </c>
      <c r="R4051">
        <v>77100</v>
      </c>
      <c r="S4051">
        <v>13031</v>
      </c>
      <c r="T4051">
        <v>0.16901426718547299</v>
      </c>
      <c r="U4051">
        <v>0</v>
      </c>
    </row>
    <row r="4052" spans="1:21" x14ac:dyDescent="0.4">
      <c r="A4052">
        <v>4050</v>
      </c>
      <c r="B4052" t="s">
        <v>12084</v>
      </c>
      <c r="C4052" s="1">
        <v>44228</v>
      </c>
      <c r="D4052" t="s">
        <v>7085</v>
      </c>
      <c r="E4052" t="s">
        <v>7086</v>
      </c>
      <c r="F4052">
        <v>20</v>
      </c>
      <c r="G4052">
        <v>20</v>
      </c>
      <c r="H4052">
        <v>30</v>
      </c>
      <c r="I4052">
        <v>20</v>
      </c>
      <c r="J4052">
        <v>50</v>
      </c>
      <c r="K4052">
        <v>55</v>
      </c>
      <c r="L4052">
        <v>46</v>
      </c>
      <c r="M4052">
        <v>38</v>
      </c>
      <c r="N4052">
        <v>2</v>
      </c>
      <c r="O4052">
        <v>1</v>
      </c>
      <c r="P4052">
        <v>8.7730034719999992</v>
      </c>
      <c r="Q4052">
        <v>589</v>
      </c>
      <c r="R4052">
        <v>77100</v>
      </c>
      <c r="S4052">
        <v>261070</v>
      </c>
      <c r="T4052">
        <v>3.3861219195849501</v>
      </c>
      <c r="U4052">
        <v>2</v>
      </c>
    </row>
    <row r="4053" spans="1:21" x14ac:dyDescent="0.4">
      <c r="A4053">
        <v>4051</v>
      </c>
      <c r="B4053" t="s">
        <v>12085</v>
      </c>
      <c r="C4053" s="1">
        <v>45108</v>
      </c>
      <c r="D4053" t="s">
        <v>7087</v>
      </c>
      <c r="E4053" t="s">
        <v>7088</v>
      </c>
      <c r="F4053">
        <v>10</v>
      </c>
      <c r="G4053">
        <v>10</v>
      </c>
      <c r="H4053">
        <v>10</v>
      </c>
      <c r="I4053">
        <v>20</v>
      </c>
      <c r="J4053">
        <v>10</v>
      </c>
      <c r="K4053">
        <v>51</v>
      </c>
      <c r="L4053">
        <v>52</v>
      </c>
      <c r="M4053">
        <v>48</v>
      </c>
      <c r="N4053">
        <v>1</v>
      </c>
      <c r="O4053">
        <v>1</v>
      </c>
      <c r="P4053">
        <v>3.4776475690000002</v>
      </c>
      <c r="Q4053">
        <v>1186</v>
      </c>
      <c r="R4053">
        <v>49700</v>
      </c>
      <c r="S4053">
        <v>1417</v>
      </c>
      <c r="T4053">
        <v>2.8511066398390301E-2</v>
      </c>
      <c r="U4053">
        <v>0</v>
      </c>
    </row>
    <row r="4054" spans="1:21" x14ac:dyDescent="0.4">
      <c r="A4054">
        <v>4052</v>
      </c>
      <c r="B4054" t="s">
        <v>12085</v>
      </c>
      <c r="C4054" s="1">
        <v>45108</v>
      </c>
      <c r="D4054" t="s">
        <v>7089</v>
      </c>
      <c r="F4054">
        <v>20</v>
      </c>
      <c r="G4054">
        <v>10</v>
      </c>
      <c r="H4054">
        <v>10</v>
      </c>
      <c r="I4054">
        <v>10</v>
      </c>
      <c r="J4054">
        <v>30</v>
      </c>
      <c r="K4054">
        <v>27</v>
      </c>
      <c r="L4054">
        <v>21</v>
      </c>
      <c r="M4054">
        <v>19</v>
      </c>
      <c r="N4054">
        <v>0</v>
      </c>
      <c r="O4054">
        <v>2</v>
      </c>
      <c r="P4054">
        <v>0</v>
      </c>
      <c r="Q4054">
        <v>763</v>
      </c>
      <c r="R4054">
        <v>49700</v>
      </c>
      <c r="S4054">
        <v>945</v>
      </c>
      <c r="T4054">
        <v>1.90140845070422E-2</v>
      </c>
      <c r="U4054">
        <v>0</v>
      </c>
    </row>
    <row r="4055" spans="1:21" x14ac:dyDescent="0.4">
      <c r="A4055">
        <v>4053</v>
      </c>
      <c r="B4055" t="s">
        <v>12085</v>
      </c>
      <c r="C4055" s="1">
        <v>45108</v>
      </c>
      <c r="D4055" t="s">
        <v>7090</v>
      </c>
      <c r="E4055" t="s">
        <v>7091</v>
      </c>
      <c r="F4055">
        <v>10</v>
      </c>
      <c r="G4055">
        <v>10</v>
      </c>
      <c r="H4055">
        <v>30</v>
      </c>
      <c r="I4055">
        <v>20</v>
      </c>
      <c r="J4055">
        <v>20</v>
      </c>
      <c r="K4055">
        <v>47</v>
      </c>
      <c r="L4055">
        <v>55</v>
      </c>
      <c r="M4055">
        <v>62</v>
      </c>
      <c r="N4055">
        <v>2</v>
      </c>
      <c r="O4055">
        <v>2</v>
      </c>
      <c r="P4055">
        <v>23.492730030000001</v>
      </c>
      <c r="Q4055">
        <v>845</v>
      </c>
      <c r="R4055">
        <v>49700</v>
      </c>
      <c r="S4055">
        <v>21404</v>
      </c>
      <c r="T4055">
        <v>0.43066398390341998</v>
      </c>
      <c r="U4055">
        <v>1</v>
      </c>
    </row>
    <row r="4056" spans="1:21" x14ac:dyDescent="0.4">
      <c r="A4056">
        <v>4054</v>
      </c>
      <c r="B4056" t="s">
        <v>12085</v>
      </c>
      <c r="C4056" s="1">
        <v>45108</v>
      </c>
      <c r="D4056" t="s">
        <v>7092</v>
      </c>
      <c r="E4056" t="s">
        <v>7093</v>
      </c>
      <c r="F4056">
        <v>10</v>
      </c>
      <c r="G4056">
        <v>10</v>
      </c>
      <c r="H4056">
        <v>40</v>
      </c>
      <c r="I4056">
        <v>20</v>
      </c>
      <c r="J4056">
        <v>20</v>
      </c>
      <c r="K4056">
        <v>22</v>
      </c>
      <c r="L4056">
        <v>20</v>
      </c>
      <c r="M4056">
        <v>23</v>
      </c>
      <c r="N4056">
        <v>1</v>
      </c>
      <c r="O4056">
        <v>2</v>
      </c>
      <c r="P4056">
        <v>5.1356336809999998</v>
      </c>
      <c r="Q4056">
        <v>924</v>
      </c>
      <c r="R4056">
        <v>49700</v>
      </c>
      <c r="S4056">
        <v>1637</v>
      </c>
      <c r="T4056">
        <v>3.2937625754527099E-2</v>
      </c>
      <c r="U4056">
        <v>0</v>
      </c>
    </row>
    <row r="4057" spans="1:21" x14ac:dyDescent="0.4">
      <c r="A4057">
        <v>4055</v>
      </c>
      <c r="B4057" t="s">
        <v>12085</v>
      </c>
      <c r="C4057" s="1">
        <v>45108</v>
      </c>
      <c r="D4057" t="s">
        <v>7094</v>
      </c>
      <c r="E4057" t="s">
        <v>7095</v>
      </c>
      <c r="F4057">
        <v>10</v>
      </c>
      <c r="G4057">
        <v>10</v>
      </c>
      <c r="H4057">
        <v>40</v>
      </c>
      <c r="I4057">
        <v>20</v>
      </c>
      <c r="J4057">
        <v>20</v>
      </c>
      <c r="K4057">
        <v>20</v>
      </c>
      <c r="L4057">
        <v>12</v>
      </c>
      <c r="M4057">
        <v>8</v>
      </c>
      <c r="N4057">
        <v>2</v>
      </c>
      <c r="O4057">
        <v>1</v>
      </c>
      <c r="P4057">
        <v>10.828125</v>
      </c>
      <c r="Q4057">
        <v>1233</v>
      </c>
      <c r="R4057">
        <v>49700</v>
      </c>
      <c r="S4057">
        <v>1992</v>
      </c>
      <c r="T4057">
        <v>4.0080482897384299E-2</v>
      </c>
      <c r="U4057">
        <v>0</v>
      </c>
    </row>
    <row r="4058" spans="1:21" x14ac:dyDescent="0.4">
      <c r="A4058">
        <v>4056</v>
      </c>
      <c r="B4058" t="s">
        <v>12085</v>
      </c>
      <c r="C4058" s="1">
        <v>45108</v>
      </c>
      <c r="D4058" t="s">
        <v>7096</v>
      </c>
      <c r="F4058">
        <v>10</v>
      </c>
      <c r="G4058">
        <v>20</v>
      </c>
      <c r="H4058">
        <v>20</v>
      </c>
      <c r="I4058">
        <v>10</v>
      </c>
      <c r="J4058">
        <v>20</v>
      </c>
      <c r="K4058">
        <v>69</v>
      </c>
      <c r="L4058">
        <v>38</v>
      </c>
      <c r="M4058">
        <v>26</v>
      </c>
      <c r="N4058">
        <v>0</v>
      </c>
      <c r="O4058">
        <v>1</v>
      </c>
      <c r="P4058">
        <v>0</v>
      </c>
      <c r="Q4058">
        <v>1850</v>
      </c>
      <c r="R4058">
        <v>49700</v>
      </c>
      <c r="S4058">
        <v>3925</v>
      </c>
      <c r="T4058">
        <v>7.8973843058350104E-2</v>
      </c>
      <c r="U4058">
        <v>0</v>
      </c>
    </row>
    <row r="4059" spans="1:21" x14ac:dyDescent="0.4">
      <c r="A4059">
        <v>4057</v>
      </c>
      <c r="B4059" t="s">
        <v>12085</v>
      </c>
      <c r="C4059" s="1">
        <v>45108</v>
      </c>
      <c r="D4059" t="s">
        <v>7097</v>
      </c>
      <c r="E4059" t="s">
        <v>7098</v>
      </c>
      <c r="F4059">
        <v>10</v>
      </c>
      <c r="G4059">
        <v>10</v>
      </c>
      <c r="H4059">
        <v>20</v>
      </c>
      <c r="I4059">
        <v>20</v>
      </c>
      <c r="J4059">
        <v>10</v>
      </c>
      <c r="K4059">
        <v>113</v>
      </c>
      <c r="L4059">
        <v>118</v>
      </c>
      <c r="M4059">
        <v>123</v>
      </c>
      <c r="N4059">
        <v>1</v>
      </c>
      <c r="O4059">
        <v>0</v>
      </c>
      <c r="P4059">
        <v>5.3400607640000004</v>
      </c>
      <c r="Q4059">
        <v>6813</v>
      </c>
      <c r="R4059">
        <v>49700</v>
      </c>
      <c r="S4059">
        <v>911718</v>
      </c>
      <c r="T4059">
        <v>18.344426559356101</v>
      </c>
      <c r="U4059">
        <v>3</v>
      </c>
    </row>
    <row r="4060" spans="1:21" x14ac:dyDescent="0.4">
      <c r="A4060">
        <v>4058</v>
      </c>
      <c r="B4060" t="s">
        <v>12085</v>
      </c>
      <c r="C4060" s="1">
        <v>45108</v>
      </c>
      <c r="D4060" t="s">
        <v>7099</v>
      </c>
      <c r="E4060" t="s">
        <v>7100</v>
      </c>
      <c r="F4060">
        <v>10</v>
      </c>
      <c r="G4060">
        <v>10</v>
      </c>
      <c r="H4060">
        <v>40</v>
      </c>
      <c r="I4060">
        <v>20</v>
      </c>
      <c r="J4060">
        <v>10</v>
      </c>
      <c r="K4060">
        <v>27</v>
      </c>
      <c r="L4060">
        <v>20</v>
      </c>
      <c r="M4060">
        <v>15</v>
      </c>
      <c r="N4060">
        <v>1</v>
      </c>
      <c r="O4060">
        <v>1</v>
      </c>
      <c r="P4060">
        <v>37.788085940000002</v>
      </c>
      <c r="Q4060">
        <v>1777</v>
      </c>
      <c r="R4060">
        <v>49700</v>
      </c>
      <c r="S4060">
        <v>3354</v>
      </c>
      <c r="T4060">
        <v>6.7484909456740405E-2</v>
      </c>
      <c r="U4060">
        <v>0</v>
      </c>
    </row>
    <row r="4061" spans="1:21" x14ac:dyDescent="0.4">
      <c r="A4061">
        <v>4059</v>
      </c>
      <c r="B4061" t="s">
        <v>12085</v>
      </c>
      <c r="C4061" s="1">
        <v>45108</v>
      </c>
      <c r="D4061" t="s">
        <v>7101</v>
      </c>
      <c r="E4061" t="s">
        <v>7102</v>
      </c>
      <c r="F4061">
        <v>10</v>
      </c>
      <c r="G4061">
        <v>10</v>
      </c>
      <c r="H4061">
        <v>20</v>
      </c>
      <c r="I4061">
        <v>20</v>
      </c>
      <c r="J4061">
        <v>20</v>
      </c>
      <c r="K4061">
        <v>17</v>
      </c>
      <c r="L4061">
        <v>9</v>
      </c>
      <c r="M4061">
        <v>4</v>
      </c>
      <c r="N4061">
        <v>2</v>
      </c>
      <c r="O4061">
        <v>0</v>
      </c>
      <c r="P4061">
        <v>11.00130208</v>
      </c>
      <c r="Q4061">
        <v>1713</v>
      </c>
      <c r="R4061">
        <v>49700</v>
      </c>
      <c r="S4061">
        <v>1688</v>
      </c>
      <c r="T4061">
        <v>3.3963782696177003E-2</v>
      </c>
      <c r="U4061">
        <v>0</v>
      </c>
    </row>
    <row r="4062" spans="1:21" x14ac:dyDescent="0.4">
      <c r="A4062">
        <v>4060</v>
      </c>
      <c r="B4062" t="s">
        <v>12085</v>
      </c>
      <c r="C4062" s="1">
        <v>45108</v>
      </c>
      <c r="D4062" t="s">
        <v>7103</v>
      </c>
      <c r="E4062" t="s">
        <v>7104</v>
      </c>
      <c r="F4062">
        <v>20</v>
      </c>
      <c r="G4062">
        <v>20</v>
      </c>
      <c r="H4062">
        <v>30</v>
      </c>
      <c r="I4062">
        <v>20</v>
      </c>
      <c r="J4062">
        <v>20</v>
      </c>
      <c r="K4062">
        <v>12</v>
      </c>
      <c r="L4062">
        <v>10</v>
      </c>
      <c r="M4062">
        <v>9</v>
      </c>
      <c r="N4062">
        <v>1</v>
      </c>
      <c r="O4062">
        <v>1</v>
      </c>
      <c r="P4062">
        <v>24.899414060000002</v>
      </c>
      <c r="Q4062">
        <v>988</v>
      </c>
      <c r="R4062">
        <v>49700</v>
      </c>
      <c r="S4062">
        <v>1405</v>
      </c>
      <c r="T4062">
        <v>2.8269617706237399E-2</v>
      </c>
      <c r="U4062">
        <v>0</v>
      </c>
    </row>
    <row r="4063" spans="1:21" x14ac:dyDescent="0.4">
      <c r="A4063">
        <v>4061</v>
      </c>
      <c r="B4063" t="s">
        <v>12085</v>
      </c>
      <c r="C4063" s="1">
        <v>45108</v>
      </c>
      <c r="D4063" t="s">
        <v>7105</v>
      </c>
      <c r="E4063" t="s">
        <v>7106</v>
      </c>
      <c r="F4063">
        <v>20</v>
      </c>
      <c r="G4063">
        <v>10</v>
      </c>
      <c r="H4063">
        <v>20</v>
      </c>
      <c r="I4063">
        <v>10</v>
      </c>
      <c r="J4063">
        <v>20</v>
      </c>
      <c r="K4063">
        <v>22</v>
      </c>
      <c r="L4063">
        <v>21</v>
      </c>
      <c r="M4063">
        <v>21</v>
      </c>
      <c r="N4063">
        <v>0</v>
      </c>
      <c r="O4063">
        <v>1</v>
      </c>
      <c r="P4063">
        <v>36.837456600000003</v>
      </c>
      <c r="Q4063">
        <v>804</v>
      </c>
      <c r="R4063">
        <v>49700</v>
      </c>
      <c r="S4063">
        <v>7457</v>
      </c>
      <c r="T4063">
        <v>0.15004024144869199</v>
      </c>
      <c r="U4063">
        <v>0</v>
      </c>
    </row>
    <row r="4064" spans="1:21" x14ac:dyDescent="0.4">
      <c r="A4064">
        <v>4062</v>
      </c>
      <c r="B4064" t="s">
        <v>12085</v>
      </c>
      <c r="C4064" s="1">
        <v>45108</v>
      </c>
      <c r="D4064" t="s">
        <v>7107</v>
      </c>
      <c r="E4064" t="s">
        <v>1818</v>
      </c>
      <c r="F4064">
        <v>20</v>
      </c>
      <c r="G4064">
        <v>10</v>
      </c>
      <c r="H4064">
        <v>20</v>
      </c>
      <c r="I4064">
        <v>20</v>
      </c>
      <c r="J4064">
        <v>40</v>
      </c>
      <c r="K4064">
        <v>209</v>
      </c>
      <c r="L4064">
        <v>187</v>
      </c>
      <c r="M4064">
        <v>157</v>
      </c>
      <c r="N4064">
        <v>0</v>
      </c>
      <c r="O4064">
        <v>0</v>
      </c>
      <c r="P4064">
        <v>3.193576389</v>
      </c>
      <c r="Q4064">
        <v>1714</v>
      </c>
      <c r="R4064">
        <v>49700</v>
      </c>
      <c r="S4064">
        <v>2310</v>
      </c>
      <c r="T4064">
        <v>4.6478873239436599E-2</v>
      </c>
      <c r="U4064">
        <v>0</v>
      </c>
    </row>
    <row r="4065" spans="1:21" x14ac:dyDescent="0.4">
      <c r="A4065">
        <v>4063</v>
      </c>
      <c r="B4065" t="s">
        <v>12085</v>
      </c>
      <c r="C4065" s="1">
        <v>45108</v>
      </c>
      <c r="D4065" t="s">
        <v>7108</v>
      </c>
      <c r="E4065" t="s">
        <v>7109</v>
      </c>
      <c r="F4065">
        <v>20</v>
      </c>
      <c r="G4065">
        <v>20</v>
      </c>
      <c r="H4065">
        <v>40</v>
      </c>
      <c r="I4065">
        <v>20</v>
      </c>
      <c r="J4065">
        <v>30</v>
      </c>
      <c r="K4065">
        <v>23</v>
      </c>
      <c r="L4065">
        <v>16</v>
      </c>
      <c r="M4065">
        <v>14</v>
      </c>
      <c r="N4065">
        <v>1</v>
      </c>
      <c r="O4065">
        <v>1</v>
      </c>
      <c r="P4065">
        <v>25.593424479999999</v>
      </c>
      <c r="Q4065">
        <v>727</v>
      </c>
      <c r="R4065">
        <v>49700</v>
      </c>
      <c r="S4065">
        <v>59106</v>
      </c>
      <c r="T4065">
        <v>1.1892555331991901</v>
      </c>
      <c r="U4065">
        <v>2</v>
      </c>
    </row>
    <row r="4066" spans="1:21" x14ac:dyDescent="0.4">
      <c r="A4066">
        <v>4064</v>
      </c>
      <c r="B4066" t="s">
        <v>12085</v>
      </c>
      <c r="C4066" s="1">
        <v>45108</v>
      </c>
      <c r="D4066" t="s">
        <v>7110</v>
      </c>
      <c r="E4066" t="s">
        <v>7111</v>
      </c>
      <c r="F4066">
        <v>10</v>
      </c>
      <c r="G4066">
        <v>10</v>
      </c>
      <c r="H4066">
        <v>20</v>
      </c>
      <c r="I4066">
        <v>10</v>
      </c>
      <c r="J4066">
        <v>10</v>
      </c>
      <c r="K4066">
        <v>20</v>
      </c>
      <c r="L4066">
        <v>22</v>
      </c>
      <c r="M4066">
        <v>21</v>
      </c>
      <c r="N4066">
        <v>0</v>
      </c>
      <c r="O4066">
        <v>1</v>
      </c>
      <c r="P4066">
        <v>31.706271699999999</v>
      </c>
      <c r="Q4066">
        <v>1819</v>
      </c>
      <c r="R4066">
        <v>49700</v>
      </c>
      <c r="S4066">
        <v>13258</v>
      </c>
      <c r="T4066">
        <v>0.26676056338028098</v>
      </c>
      <c r="U4066">
        <v>0</v>
      </c>
    </row>
    <row r="4067" spans="1:21" x14ac:dyDescent="0.4">
      <c r="A4067">
        <v>4065</v>
      </c>
      <c r="B4067" t="s">
        <v>12085</v>
      </c>
      <c r="C4067" s="1">
        <v>45078</v>
      </c>
      <c r="D4067" t="s">
        <v>7112</v>
      </c>
      <c r="E4067" t="s">
        <v>7113</v>
      </c>
      <c r="F4067">
        <v>10</v>
      </c>
      <c r="G4067">
        <v>20</v>
      </c>
      <c r="H4067">
        <v>10</v>
      </c>
      <c r="I4067">
        <v>10</v>
      </c>
      <c r="J4067">
        <v>10</v>
      </c>
      <c r="K4067">
        <v>63</v>
      </c>
      <c r="L4067">
        <v>87</v>
      </c>
      <c r="M4067">
        <v>113</v>
      </c>
      <c r="N4067">
        <v>2</v>
      </c>
      <c r="O4067">
        <v>1</v>
      </c>
      <c r="P4067">
        <v>5.6875</v>
      </c>
      <c r="Q4067">
        <v>1174</v>
      </c>
      <c r="R4067">
        <v>47300</v>
      </c>
      <c r="S4067">
        <v>4109</v>
      </c>
      <c r="T4067">
        <v>8.6871035940803296E-2</v>
      </c>
      <c r="U4067">
        <v>0</v>
      </c>
    </row>
    <row r="4068" spans="1:21" x14ac:dyDescent="0.4">
      <c r="A4068">
        <v>4066</v>
      </c>
      <c r="B4068" t="s">
        <v>12085</v>
      </c>
      <c r="C4068" s="1">
        <v>45078</v>
      </c>
      <c r="D4068" t="s">
        <v>7114</v>
      </c>
      <c r="E4068" t="s">
        <v>7115</v>
      </c>
      <c r="F4068">
        <v>10</v>
      </c>
      <c r="G4068">
        <v>10</v>
      </c>
      <c r="H4068">
        <v>20</v>
      </c>
      <c r="I4068">
        <v>20</v>
      </c>
      <c r="J4068">
        <v>10</v>
      </c>
      <c r="K4068">
        <v>142</v>
      </c>
      <c r="L4068">
        <v>153</v>
      </c>
      <c r="M4068">
        <v>145</v>
      </c>
      <c r="N4068">
        <v>2</v>
      </c>
      <c r="O4068">
        <v>0</v>
      </c>
      <c r="P4068">
        <v>8.1438802080000006</v>
      </c>
      <c r="Q4068">
        <v>1292</v>
      </c>
      <c r="R4068">
        <v>47300</v>
      </c>
      <c r="S4068">
        <v>2816</v>
      </c>
      <c r="T4068">
        <v>5.9534883720930201E-2</v>
      </c>
      <c r="U4068">
        <v>0</v>
      </c>
    </row>
    <row r="4069" spans="1:21" x14ac:dyDescent="0.4">
      <c r="A4069">
        <v>4067</v>
      </c>
      <c r="B4069" t="s">
        <v>12085</v>
      </c>
      <c r="C4069" s="1">
        <v>45078</v>
      </c>
      <c r="D4069" t="s">
        <v>7116</v>
      </c>
      <c r="E4069" t="s">
        <v>7117</v>
      </c>
      <c r="F4069">
        <v>10</v>
      </c>
      <c r="G4069">
        <v>10</v>
      </c>
      <c r="H4069">
        <v>20</v>
      </c>
      <c r="I4069">
        <v>20</v>
      </c>
      <c r="J4069">
        <v>10</v>
      </c>
      <c r="K4069">
        <v>80</v>
      </c>
      <c r="L4069">
        <v>84</v>
      </c>
      <c r="M4069">
        <v>80</v>
      </c>
      <c r="N4069">
        <v>1</v>
      </c>
      <c r="O4069">
        <v>1</v>
      </c>
      <c r="P4069">
        <v>13.79090712</v>
      </c>
      <c r="Q4069">
        <v>883</v>
      </c>
      <c r="R4069">
        <v>47300</v>
      </c>
      <c r="S4069">
        <v>7206</v>
      </c>
      <c r="T4069">
        <v>0.152346723044397</v>
      </c>
      <c r="U4069">
        <v>0</v>
      </c>
    </row>
    <row r="4070" spans="1:21" x14ac:dyDescent="0.4">
      <c r="A4070">
        <v>4068</v>
      </c>
      <c r="B4070" t="s">
        <v>12085</v>
      </c>
      <c r="C4070" s="1">
        <v>45078</v>
      </c>
      <c r="D4070" t="s">
        <v>7118</v>
      </c>
      <c r="E4070" t="s">
        <v>7119</v>
      </c>
      <c r="F4070">
        <v>20</v>
      </c>
      <c r="G4070">
        <v>20</v>
      </c>
      <c r="H4070">
        <v>10</v>
      </c>
      <c r="I4070">
        <v>20</v>
      </c>
      <c r="J4070">
        <v>50</v>
      </c>
      <c r="K4070">
        <v>45</v>
      </c>
      <c r="L4070">
        <v>45</v>
      </c>
      <c r="M4070">
        <v>44</v>
      </c>
      <c r="N4070">
        <v>1</v>
      </c>
      <c r="O4070">
        <v>1</v>
      </c>
      <c r="P4070">
        <v>0</v>
      </c>
      <c r="Q4070">
        <v>927</v>
      </c>
      <c r="R4070">
        <v>47300</v>
      </c>
      <c r="S4070">
        <v>2007</v>
      </c>
      <c r="T4070">
        <v>4.2431289640591903E-2</v>
      </c>
      <c r="U4070">
        <v>0</v>
      </c>
    </row>
    <row r="4071" spans="1:21" x14ac:dyDescent="0.4">
      <c r="A4071">
        <v>4069</v>
      </c>
      <c r="B4071" t="s">
        <v>12085</v>
      </c>
      <c r="C4071" s="1">
        <v>45078</v>
      </c>
      <c r="D4071" t="s">
        <v>7120</v>
      </c>
      <c r="E4071" t="s">
        <v>7121</v>
      </c>
      <c r="F4071">
        <v>20</v>
      </c>
      <c r="G4071">
        <v>20</v>
      </c>
      <c r="H4071">
        <v>40</v>
      </c>
      <c r="I4071">
        <v>20</v>
      </c>
      <c r="J4071">
        <v>40</v>
      </c>
      <c r="K4071">
        <v>144</v>
      </c>
      <c r="L4071">
        <v>159</v>
      </c>
      <c r="M4071">
        <v>162</v>
      </c>
      <c r="N4071">
        <v>1</v>
      </c>
      <c r="O4071">
        <v>1</v>
      </c>
      <c r="P4071">
        <v>27.275933160000001</v>
      </c>
      <c r="Q4071">
        <v>674</v>
      </c>
      <c r="R4071">
        <v>47300</v>
      </c>
      <c r="S4071">
        <v>5070</v>
      </c>
      <c r="T4071">
        <v>0.107188160676532</v>
      </c>
      <c r="U4071">
        <v>0</v>
      </c>
    </row>
    <row r="4072" spans="1:21" x14ac:dyDescent="0.4">
      <c r="A4072">
        <v>4070</v>
      </c>
      <c r="B4072" t="s">
        <v>12085</v>
      </c>
      <c r="C4072" s="1">
        <v>45078</v>
      </c>
      <c r="D4072" t="s">
        <v>7122</v>
      </c>
      <c r="E4072" t="s">
        <v>7123</v>
      </c>
      <c r="F4072">
        <v>40</v>
      </c>
      <c r="G4072">
        <v>20</v>
      </c>
      <c r="H4072">
        <v>40</v>
      </c>
      <c r="I4072">
        <v>20</v>
      </c>
      <c r="J4072">
        <v>30</v>
      </c>
      <c r="K4072">
        <v>123</v>
      </c>
      <c r="L4072">
        <v>120</v>
      </c>
      <c r="M4072">
        <v>114</v>
      </c>
      <c r="N4072">
        <v>1</v>
      </c>
      <c r="O4072">
        <v>1</v>
      </c>
      <c r="P4072">
        <v>31.316731770000001</v>
      </c>
      <c r="Q4072">
        <v>645</v>
      </c>
      <c r="R4072">
        <v>47300</v>
      </c>
      <c r="S4072">
        <v>3148</v>
      </c>
      <c r="T4072">
        <v>6.6553911205073896E-2</v>
      </c>
      <c r="U4072">
        <v>0</v>
      </c>
    </row>
    <row r="4073" spans="1:21" x14ac:dyDescent="0.4">
      <c r="A4073">
        <v>4071</v>
      </c>
      <c r="B4073" t="s">
        <v>12085</v>
      </c>
      <c r="C4073" s="1">
        <v>45078</v>
      </c>
      <c r="D4073" t="s">
        <v>7124</v>
      </c>
      <c r="E4073" t="s">
        <v>7125</v>
      </c>
      <c r="F4073">
        <v>20</v>
      </c>
      <c r="G4073">
        <v>20</v>
      </c>
      <c r="H4073">
        <v>20</v>
      </c>
      <c r="I4073">
        <v>20</v>
      </c>
      <c r="J4073">
        <v>50</v>
      </c>
      <c r="K4073">
        <v>17</v>
      </c>
      <c r="L4073">
        <v>18</v>
      </c>
      <c r="M4073">
        <v>15</v>
      </c>
      <c r="N4073">
        <v>2</v>
      </c>
      <c r="O4073">
        <v>1</v>
      </c>
      <c r="P4073">
        <v>27.539930559999998</v>
      </c>
      <c r="Q4073">
        <v>847</v>
      </c>
      <c r="R4073">
        <v>47300</v>
      </c>
      <c r="S4073">
        <v>2543</v>
      </c>
      <c r="T4073">
        <v>5.3763213530655302E-2</v>
      </c>
      <c r="U4073">
        <v>0</v>
      </c>
    </row>
    <row r="4074" spans="1:21" x14ac:dyDescent="0.4">
      <c r="A4074">
        <v>4072</v>
      </c>
      <c r="B4074" t="s">
        <v>12085</v>
      </c>
      <c r="C4074" s="1">
        <v>45078</v>
      </c>
      <c r="D4074" t="s">
        <v>7126</v>
      </c>
      <c r="E4074" t="s">
        <v>7127</v>
      </c>
      <c r="F4074">
        <v>20</v>
      </c>
      <c r="G4074">
        <v>20</v>
      </c>
      <c r="H4074">
        <v>20</v>
      </c>
      <c r="I4074">
        <v>10</v>
      </c>
      <c r="J4074">
        <v>50</v>
      </c>
      <c r="K4074">
        <v>77</v>
      </c>
      <c r="L4074">
        <v>47</v>
      </c>
      <c r="M4074">
        <v>28</v>
      </c>
      <c r="N4074">
        <v>2</v>
      </c>
      <c r="O4074">
        <v>2</v>
      </c>
      <c r="P4074">
        <v>13.60568576</v>
      </c>
      <c r="Q4074">
        <v>1434</v>
      </c>
      <c r="R4074">
        <v>47300</v>
      </c>
      <c r="S4074">
        <v>3176</v>
      </c>
      <c r="T4074">
        <v>6.7145877378435498E-2</v>
      </c>
      <c r="U4074">
        <v>0</v>
      </c>
    </row>
    <row r="4075" spans="1:21" x14ac:dyDescent="0.4">
      <c r="A4075">
        <v>4073</v>
      </c>
      <c r="B4075" t="s">
        <v>12085</v>
      </c>
      <c r="C4075" s="1">
        <v>45078</v>
      </c>
      <c r="D4075" t="s">
        <v>7128</v>
      </c>
      <c r="E4075" t="s">
        <v>7129</v>
      </c>
      <c r="F4075">
        <v>20</v>
      </c>
      <c r="G4075">
        <v>20</v>
      </c>
      <c r="H4075">
        <v>20</v>
      </c>
      <c r="I4075">
        <v>20</v>
      </c>
      <c r="J4075">
        <v>30</v>
      </c>
      <c r="K4075">
        <v>9</v>
      </c>
      <c r="L4075">
        <v>7</v>
      </c>
      <c r="M4075">
        <v>7</v>
      </c>
      <c r="N4075">
        <v>0</v>
      </c>
      <c r="O4075">
        <v>1</v>
      </c>
      <c r="P4075">
        <v>13.98177083</v>
      </c>
      <c r="Q4075">
        <v>834</v>
      </c>
      <c r="R4075">
        <v>47300</v>
      </c>
      <c r="S4075">
        <v>2019</v>
      </c>
      <c r="T4075">
        <v>4.2684989429175403E-2</v>
      </c>
      <c r="U4075">
        <v>0</v>
      </c>
    </row>
    <row r="4076" spans="1:21" x14ac:dyDescent="0.4">
      <c r="A4076">
        <v>4074</v>
      </c>
      <c r="B4076" t="s">
        <v>12085</v>
      </c>
      <c r="C4076" s="1">
        <v>45078</v>
      </c>
      <c r="D4076" t="s">
        <v>7130</v>
      </c>
      <c r="E4076" t="s">
        <v>7131</v>
      </c>
      <c r="F4076">
        <v>10</v>
      </c>
      <c r="G4076">
        <v>10</v>
      </c>
      <c r="H4076">
        <v>30</v>
      </c>
      <c r="I4076">
        <v>10</v>
      </c>
      <c r="J4076">
        <v>10</v>
      </c>
      <c r="K4076">
        <v>7</v>
      </c>
      <c r="L4076">
        <v>54</v>
      </c>
      <c r="M4076">
        <v>81</v>
      </c>
      <c r="N4076">
        <v>1</v>
      </c>
      <c r="O4076">
        <v>0</v>
      </c>
      <c r="P4076">
        <v>22.29123264</v>
      </c>
      <c r="Q4076">
        <v>1122</v>
      </c>
      <c r="R4076">
        <v>47300</v>
      </c>
      <c r="S4076">
        <v>799</v>
      </c>
      <c r="T4076">
        <v>1.6892177589851998E-2</v>
      </c>
      <c r="U4076">
        <v>0</v>
      </c>
    </row>
    <row r="4077" spans="1:21" x14ac:dyDescent="0.4">
      <c r="A4077">
        <v>4075</v>
      </c>
      <c r="B4077" t="s">
        <v>12085</v>
      </c>
      <c r="C4077" s="1">
        <v>45078</v>
      </c>
      <c r="D4077" t="s">
        <v>7132</v>
      </c>
      <c r="E4077" t="s">
        <v>7133</v>
      </c>
      <c r="F4077">
        <v>20</v>
      </c>
      <c r="G4077">
        <v>20</v>
      </c>
      <c r="H4077">
        <v>50</v>
      </c>
      <c r="I4077">
        <v>20</v>
      </c>
      <c r="J4077">
        <v>30</v>
      </c>
      <c r="K4077">
        <v>22</v>
      </c>
      <c r="L4077">
        <v>20</v>
      </c>
      <c r="M4077">
        <v>20</v>
      </c>
      <c r="N4077">
        <v>1</v>
      </c>
      <c r="O4077">
        <v>1</v>
      </c>
      <c r="P4077">
        <v>20.325737849999999</v>
      </c>
      <c r="Q4077">
        <v>751</v>
      </c>
      <c r="R4077">
        <v>47300</v>
      </c>
      <c r="S4077">
        <v>6312</v>
      </c>
      <c r="T4077">
        <v>0.133446088794926</v>
      </c>
      <c r="U4077">
        <v>0</v>
      </c>
    </row>
    <row r="4078" spans="1:21" x14ac:dyDescent="0.4">
      <c r="A4078">
        <v>4076</v>
      </c>
      <c r="B4078" t="s">
        <v>12085</v>
      </c>
      <c r="C4078" s="1">
        <v>45078</v>
      </c>
      <c r="D4078" t="s">
        <v>7134</v>
      </c>
      <c r="E4078" t="s">
        <v>7135</v>
      </c>
      <c r="F4078">
        <v>10</v>
      </c>
      <c r="G4078">
        <v>10</v>
      </c>
      <c r="H4078">
        <v>10</v>
      </c>
      <c r="I4078">
        <v>20</v>
      </c>
      <c r="J4078">
        <v>20</v>
      </c>
      <c r="K4078">
        <v>98</v>
      </c>
      <c r="L4078">
        <v>82</v>
      </c>
      <c r="M4078">
        <v>61</v>
      </c>
      <c r="N4078">
        <v>1</v>
      </c>
      <c r="O4078">
        <v>1</v>
      </c>
      <c r="P4078">
        <v>19.494791670000001</v>
      </c>
      <c r="Q4078">
        <v>1177</v>
      </c>
      <c r="R4078">
        <v>47300</v>
      </c>
      <c r="S4078">
        <v>16264</v>
      </c>
      <c r="T4078">
        <v>0.34384778012684902</v>
      </c>
      <c r="U4078">
        <v>0</v>
      </c>
    </row>
    <row r="4079" spans="1:21" x14ac:dyDescent="0.4">
      <c r="A4079">
        <v>4077</v>
      </c>
      <c r="B4079" t="s">
        <v>12085</v>
      </c>
      <c r="C4079" s="1">
        <v>45078</v>
      </c>
      <c r="D4079" t="s">
        <v>7136</v>
      </c>
      <c r="E4079" t="s">
        <v>7137</v>
      </c>
      <c r="F4079">
        <v>10</v>
      </c>
      <c r="G4079">
        <v>10</v>
      </c>
      <c r="H4079">
        <v>20</v>
      </c>
      <c r="I4079">
        <v>20</v>
      </c>
      <c r="J4079">
        <v>20</v>
      </c>
      <c r="K4079">
        <v>47</v>
      </c>
      <c r="L4079">
        <v>53</v>
      </c>
      <c r="M4079">
        <v>52</v>
      </c>
      <c r="N4079">
        <v>1</v>
      </c>
      <c r="O4079">
        <v>1</v>
      </c>
      <c r="P4079">
        <v>23.524739579999999</v>
      </c>
      <c r="Q4079">
        <v>925</v>
      </c>
      <c r="R4079">
        <v>47300</v>
      </c>
      <c r="S4079">
        <v>5672</v>
      </c>
      <c r="T4079">
        <v>0.11991543340380501</v>
      </c>
      <c r="U4079">
        <v>0</v>
      </c>
    </row>
    <row r="4080" spans="1:21" x14ac:dyDescent="0.4">
      <c r="A4080">
        <v>4078</v>
      </c>
      <c r="B4080" t="s">
        <v>12085</v>
      </c>
      <c r="C4080" s="1">
        <v>45047</v>
      </c>
      <c r="D4080" t="s">
        <v>7138</v>
      </c>
      <c r="E4080" t="s">
        <v>7139</v>
      </c>
      <c r="F4080">
        <v>10</v>
      </c>
      <c r="G4080">
        <v>20</v>
      </c>
      <c r="H4080">
        <v>30</v>
      </c>
      <c r="I4080">
        <v>20</v>
      </c>
      <c r="J4080">
        <v>10</v>
      </c>
      <c r="K4080">
        <v>15</v>
      </c>
      <c r="L4080">
        <v>13</v>
      </c>
      <c r="M4080">
        <v>13</v>
      </c>
      <c r="N4080">
        <v>2</v>
      </c>
      <c r="O4080">
        <v>1</v>
      </c>
      <c r="P4080">
        <v>14.697808159999999</v>
      </c>
      <c r="Q4080">
        <v>1257</v>
      </c>
      <c r="R4080">
        <v>44900</v>
      </c>
      <c r="S4080">
        <v>2924</v>
      </c>
      <c r="T4080">
        <v>6.5122494432071201E-2</v>
      </c>
      <c r="U4080">
        <v>0</v>
      </c>
    </row>
    <row r="4081" spans="1:21" x14ac:dyDescent="0.4">
      <c r="A4081">
        <v>4079</v>
      </c>
      <c r="B4081" t="s">
        <v>12085</v>
      </c>
      <c r="C4081" s="1">
        <v>45047</v>
      </c>
      <c r="D4081" t="s">
        <v>7140</v>
      </c>
      <c r="E4081" t="s">
        <v>7141</v>
      </c>
      <c r="F4081">
        <v>20</v>
      </c>
      <c r="G4081">
        <v>20</v>
      </c>
      <c r="H4081">
        <v>10</v>
      </c>
      <c r="I4081">
        <v>20</v>
      </c>
      <c r="J4081">
        <v>20</v>
      </c>
      <c r="K4081">
        <v>32</v>
      </c>
      <c r="L4081">
        <v>29</v>
      </c>
      <c r="M4081">
        <v>24</v>
      </c>
      <c r="N4081">
        <v>1</v>
      </c>
      <c r="O4081">
        <v>0</v>
      </c>
      <c r="P4081">
        <v>8.8693576390000004</v>
      </c>
      <c r="Q4081">
        <v>1242</v>
      </c>
      <c r="R4081">
        <v>44900</v>
      </c>
      <c r="S4081">
        <v>2772</v>
      </c>
      <c r="T4081">
        <v>6.1737193763919798E-2</v>
      </c>
      <c r="U4081">
        <v>0</v>
      </c>
    </row>
    <row r="4082" spans="1:21" x14ac:dyDescent="0.4">
      <c r="A4082">
        <v>4080</v>
      </c>
      <c r="B4082" t="s">
        <v>12085</v>
      </c>
      <c r="C4082" s="1">
        <v>45047</v>
      </c>
      <c r="D4082" t="s">
        <v>7142</v>
      </c>
      <c r="E4082" t="s">
        <v>7143</v>
      </c>
      <c r="F4082">
        <v>10</v>
      </c>
      <c r="G4082">
        <v>10</v>
      </c>
      <c r="H4082">
        <v>10</v>
      </c>
      <c r="I4082">
        <v>10</v>
      </c>
      <c r="J4082">
        <v>10</v>
      </c>
      <c r="K4082">
        <v>226</v>
      </c>
      <c r="L4082">
        <v>33</v>
      </c>
      <c r="M4082">
        <v>33</v>
      </c>
      <c r="N4082">
        <v>2</v>
      </c>
      <c r="O4082">
        <v>0</v>
      </c>
      <c r="P4082">
        <v>17.133789060000002</v>
      </c>
      <c r="Q4082">
        <v>13984</v>
      </c>
      <c r="R4082">
        <v>44900</v>
      </c>
      <c r="S4082">
        <v>275865</v>
      </c>
      <c r="T4082">
        <v>6.1439866369710403</v>
      </c>
      <c r="U4082">
        <v>3</v>
      </c>
    </row>
    <row r="4083" spans="1:21" x14ac:dyDescent="0.4">
      <c r="A4083">
        <v>4081</v>
      </c>
      <c r="B4083" t="s">
        <v>12085</v>
      </c>
      <c r="C4083" s="1">
        <v>45047</v>
      </c>
      <c r="D4083" t="s">
        <v>7144</v>
      </c>
      <c r="E4083" t="s">
        <v>7145</v>
      </c>
      <c r="F4083">
        <v>10</v>
      </c>
      <c r="G4083">
        <v>10</v>
      </c>
      <c r="H4083">
        <v>20</v>
      </c>
      <c r="I4083">
        <v>20</v>
      </c>
      <c r="J4083">
        <v>10</v>
      </c>
      <c r="K4083">
        <v>21</v>
      </c>
      <c r="L4083">
        <v>23</v>
      </c>
      <c r="M4083">
        <v>42</v>
      </c>
      <c r="N4083">
        <v>2</v>
      </c>
      <c r="O4083">
        <v>1</v>
      </c>
      <c r="P4083">
        <v>16.172526040000001</v>
      </c>
      <c r="Q4083">
        <v>2683</v>
      </c>
      <c r="R4083">
        <v>44900</v>
      </c>
      <c r="S4083">
        <v>3763</v>
      </c>
      <c r="T4083">
        <v>8.3808463251670295E-2</v>
      </c>
      <c r="U4083">
        <v>0</v>
      </c>
    </row>
    <row r="4084" spans="1:21" x14ac:dyDescent="0.4">
      <c r="A4084">
        <v>4082</v>
      </c>
      <c r="B4084" t="s">
        <v>12085</v>
      </c>
      <c r="C4084" s="1">
        <v>45047</v>
      </c>
      <c r="D4084" t="s">
        <v>7146</v>
      </c>
      <c r="E4084" t="s">
        <v>7147</v>
      </c>
      <c r="F4084">
        <v>10</v>
      </c>
      <c r="G4084">
        <v>20</v>
      </c>
      <c r="H4084">
        <v>20</v>
      </c>
      <c r="I4084">
        <v>20</v>
      </c>
      <c r="J4084">
        <v>20</v>
      </c>
      <c r="K4084">
        <v>24</v>
      </c>
      <c r="L4084">
        <v>46</v>
      </c>
      <c r="M4084">
        <v>71</v>
      </c>
      <c r="N4084">
        <v>1</v>
      </c>
      <c r="O4084">
        <v>0</v>
      </c>
      <c r="P4084">
        <v>18.288085939999998</v>
      </c>
      <c r="Q4084">
        <v>5773</v>
      </c>
      <c r="R4084">
        <v>44900</v>
      </c>
      <c r="S4084">
        <v>2723</v>
      </c>
      <c r="T4084">
        <v>6.0645879732739397E-2</v>
      </c>
      <c r="U4084">
        <v>0</v>
      </c>
    </row>
    <row r="4085" spans="1:21" x14ac:dyDescent="0.4">
      <c r="A4085">
        <v>4083</v>
      </c>
      <c r="B4085" t="s">
        <v>12085</v>
      </c>
      <c r="C4085" s="1">
        <v>45047</v>
      </c>
      <c r="D4085" t="s">
        <v>7148</v>
      </c>
      <c r="E4085" t="s">
        <v>7149</v>
      </c>
      <c r="F4085">
        <v>10</v>
      </c>
      <c r="G4085">
        <v>10</v>
      </c>
      <c r="H4085">
        <v>10</v>
      </c>
      <c r="I4085">
        <v>20</v>
      </c>
      <c r="J4085">
        <v>10</v>
      </c>
      <c r="K4085">
        <v>95</v>
      </c>
      <c r="L4085">
        <v>166</v>
      </c>
      <c r="M4085">
        <v>187</v>
      </c>
      <c r="N4085">
        <v>0</v>
      </c>
      <c r="O4085">
        <v>1</v>
      </c>
      <c r="P4085">
        <v>11.32421875</v>
      </c>
      <c r="Q4085">
        <v>2456</v>
      </c>
      <c r="R4085">
        <v>44900</v>
      </c>
      <c r="S4085">
        <v>643082</v>
      </c>
      <c r="T4085">
        <v>14.3225389755011</v>
      </c>
      <c r="U4085">
        <v>3</v>
      </c>
    </row>
    <row r="4086" spans="1:21" x14ac:dyDescent="0.4">
      <c r="A4086">
        <v>4084</v>
      </c>
      <c r="B4086" t="s">
        <v>12085</v>
      </c>
      <c r="C4086" s="1">
        <v>45047</v>
      </c>
      <c r="D4086" t="s">
        <v>7150</v>
      </c>
      <c r="E4086" t="s">
        <v>7151</v>
      </c>
      <c r="F4086">
        <v>10</v>
      </c>
      <c r="G4086">
        <v>20</v>
      </c>
      <c r="H4086">
        <v>50</v>
      </c>
      <c r="I4086">
        <v>20</v>
      </c>
      <c r="J4086">
        <v>10</v>
      </c>
      <c r="K4086">
        <v>171</v>
      </c>
      <c r="L4086">
        <v>144</v>
      </c>
      <c r="M4086">
        <v>153</v>
      </c>
      <c r="N4086">
        <v>2</v>
      </c>
      <c r="O4086">
        <v>1</v>
      </c>
      <c r="P4086">
        <v>15.226128470000001</v>
      </c>
      <c r="Q4086">
        <v>4358</v>
      </c>
      <c r="R4086">
        <v>44900</v>
      </c>
      <c r="S4086">
        <v>3612</v>
      </c>
      <c r="T4086">
        <v>8.0445434298440893E-2</v>
      </c>
      <c r="U4086">
        <v>0</v>
      </c>
    </row>
    <row r="4087" spans="1:21" x14ac:dyDescent="0.4">
      <c r="A4087">
        <v>4085</v>
      </c>
      <c r="B4087" t="s">
        <v>12085</v>
      </c>
      <c r="C4087" s="1">
        <v>45047</v>
      </c>
      <c r="D4087" t="s">
        <v>7152</v>
      </c>
      <c r="E4087" t="s">
        <v>7153</v>
      </c>
      <c r="F4087">
        <v>20</v>
      </c>
      <c r="G4087">
        <v>20</v>
      </c>
      <c r="H4087">
        <v>40</v>
      </c>
      <c r="I4087">
        <v>10</v>
      </c>
      <c r="J4087">
        <v>20</v>
      </c>
      <c r="K4087">
        <v>137</v>
      </c>
      <c r="L4087">
        <v>154</v>
      </c>
      <c r="M4087">
        <v>170</v>
      </c>
      <c r="N4087">
        <v>2</v>
      </c>
      <c r="O4087">
        <v>1</v>
      </c>
      <c r="P4087">
        <v>25.61729601</v>
      </c>
      <c r="Q4087">
        <v>676</v>
      </c>
      <c r="R4087">
        <v>44900</v>
      </c>
      <c r="S4087">
        <v>1977</v>
      </c>
      <c r="T4087">
        <v>4.4031180400890803E-2</v>
      </c>
      <c r="U4087">
        <v>0</v>
      </c>
    </row>
    <row r="4088" spans="1:21" x14ac:dyDescent="0.4">
      <c r="A4088">
        <v>4086</v>
      </c>
      <c r="B4088" t="s">
        <v>12085</v>
      </c>
      <c r="C4088" s="1">
        <v>45047</v>
      </c>
      <c r="D4088" t="s">
        <v>7154</v>
      </c>
      <c r="E4088" t="s">
        <v>7155</v>
      </c>
      <c r="F4088">
        <v>10</v>
      </c>
      <c r="G4088">
        <v>10</v>
      </c>
      <c r="H4088">
        <v>10</v>
      </c>
      <c r="I4088">
        <v>10</v>
      </c>
      <c r="J4088">
        <v>10</v>
      </c>
      <c r="K4088">
        <v>101</v>
      </c>
      <c r="L4088">
        <v>84</v>
      </c>
      <c r="M4088">
        <v>51</v>
      </c>
      <c r="N4088">
        <v>2</v>
      </c>
      <c r="O4088">
        <v>0</v>
      </c>
      <c r="P4088">
        <v>11.78049045</v>
      </c>
      <c r="Q4088">
        <v>1543</v>
      </c>
      <c r="R4088">
        <v>44900</v>
      </c>
      <c r="S4088">
        <v>9084</v>
      </c>
      <c r="T4088">
        <v>0.20231625835189301</v>
      </c>
      <c r="U4088">
        <v>0</v>
      </c>
    </row>
    <row r="4089" spans="1:21" x14ac:dyDescent="0.4">
      <c r="A4089">
        <v>4087</v>
      </c>
      <c r="B4089" t="s">
        <v>12085</v>
      </c>
      <c r="C4089" s="1">
        <v>45047</v>
      </c>
      <c r="D4089" t="s">
        <v>7156</v>
      </c>
      <c r="E4089" t="s">
        <v>7157</v>
      </c>
      <c r="F4089">
        <v>10</v>
      </c>
      <c r="G4089">
        <v>10</v>
      </c>
      <c r="H4089">
        <v>30</v>
      </c>
      <c r="I4089">
        <v>20</v>
      </c>
      <c r="J4089">
        <v>10</v>
      </c>
      <c r="K4089">
        <v>25</v>
      </c>
      <c r="L4089">
        <v>22</v>
      </c>
      <c r="M4089">
        <v>24</v>
      </c>
      <c r="N4089">
        <v>2</v>
      </c>
      <c r="O4089">
        <v>1</v>
      </c>
      <c r="P4089">
        <v>31.08181424</v>
      </c>
      <c r="Q4089">
        <v>863</v>
      </c>
      <c r="R4089">
        <v>44900</v>
      </c>
      <c r="S4089">
        <v>228054</v>
      </c>
      <c r="T4089">
        <v>5.07915367483296</v>
      </c>
      <c r="U4089">
        <v>3</v>
      </c>
    </row>
    <row r="4090" spans="1:21" x14ac:dyDescent="0.4">
      <c r="A4090">
        <v>4088</v>
      </c>
      <c r="B4090" t="s">
        <v>12085</v>
      </c>
      <c r="C4090" s="1">
        <v>45047</v>
      </c>
      <c r="D4090" t="s">
        <v>7158</v>
      </c>
      <c r="E4090" t="s">
        <v>7159</v>
      </c>
      <c r="F4090">
        <v>20</v>
      </c>
      <c r="G4090">
        <v>10</v>
      </c>
      <c r="H4090">
        <v>10</v>
      </c>
      <c r="I4090">
        <v>20</v>
      </c>
      <c r="J4090">
        <v>20</v>
      </c>
      <c r="K4090">
        <v>72</v>
      </c>
      <c r="L4090">
        <v>51</v>
      </c>
      <c r="M4090">
        <v>28</v>
      </c>
      <c r="N4090">
        <v>1</v>
      </c>
      <c r="O4090">
        <v>2</v>
      </c>
      <c r="P4090">
        <v>25.56846788</v>
      </c>
      <c r="Q4090">
        <v>1147</v>
      </c>
      <c r="R4090">
        <v>44900</v>
      </c>
      <c r="S4090">
        <v>36205</v>
      </c>
      <c r="T4090">
        <v>0.80634743875278303</v>
      </c>
      <c r="U4090">
        <v>1</v>
      </c>
    </row>
    <row r="4091" spans="1:21" x14ac:dyDescent="0.4">
      <c r="A4091">
        <v>4089</v>
      </c>
      <c r="B4091" t="s">
        <v>12085</v>
      </c>
      <c r="C4091" s="1">
        <v>45047</v>
      </c>
      <c r="D4091" t="s">
        <v>7160</v>
      </c>
      <c r="E4091" t="s">
        <v>7161</v>
      </c>
      <c r="F4091">
        <v>10</v>
      </c>
      <c r="G4091">
        <v>10</v>
      </c>
      <c r="H4091">
        <v>10</v>
      </c>
      <c r="I4091">
        <v>20</v>
      </c>
      <c r="J4091">
        <v>10</v>
      </c>
      <c r="K4091">
        <v>14</v>
      </c>
      <c r="L4091">
        <v>16</v>
      </c>
      <c r="M4091">
        <v>17</v>
      </c>
      <c r="N4091">
        <v>1</v>
      </c>
      <c r="O4091">
        <v>2</v>
      </c>
      <c r="P4091">
        <v>17.905815969999999</v>
      </c>
      <c r="Q4091">
        <v>1357</v>
      </c>
      <c r="R4091">
        <v>44900</v>
      </c>
      <c r="S4091">
        <v>4992</v>
      </c>
      <c r="T4091">
        <v>0.111180400890868</v>
      </c>
      <c r="U4091">
        <v>0</v>
      </c>
    </row>
    <row r="4092" spans="1:21" x14ac:dyDescent="0.4">
      <c r="A4092">
        <v>4090</v>
      </c>
      <c r="B4092" t="s">
        <v>12085</v>
      </c>
      <c r="C4092" s="1">
        <v>45047</v>
      </c>
      <c r="D4092" t="s">
        <v>7162</v>
      </c>
      <c r="E4092" t="s">
        <v>7163</v>
      </c>
      <c r="F4092">
        <v>20</v>
      </c>
      <c r="G4092">
        <v>20</v>
      </c>
      <c r="H4092">
        <v>50</v>
      </c>
      <c r="I4092">
        <v>20</v>
      </c>
      <c r="J4092">
        <v>10</v>
      </c>
      <c r="K4092">
        <v>15</v>
      </c>
      <c r="L4092">
        <v>16</v>
      </c>
      <c r="M4092">
        <v>16</v>
      </c>
      <c r="N4092">
        <v>2</v>
      </c>
      <c r="O4092">
        <v>1</v>
      </c>
      <c r="P4092">
        <v>8.4939236109999996</v>
      </c>
      <c r="Q4092">
        <v>2243</v>
      </c>
      <c r="R4092">
        <v>44900</v>
      </c>
      <c r="S4092">
        <v>2465</v>
      </c>
      <c r="T4092">
        <v>5.4899777282850698E-2</v>
      </c>
      <c r="U4092">
        <v>0</v>
      </c>
    </row>
    <row r="4093" spans="1:21" x14ac:dyDescent="0.4">
      <c r="A4093">
        <v>4091</v>
      </c>
      <c r="B4093" t="s">
        <v>12085</v>
      </c>
      <c r="C4093" s="1">
        <v>45047</v>
      </c>
      <c r="D4093" t="s">
        <v>7164</v>
      </c>
      <c r="E4093" t="s">
        <v>7165</v>
      </c>
      <c r="F4093">
        <v>20</v>
      </c>
      <c r="G4093">
        <v>20</v>
      </c>
      <c r="H4093">
        <v>40</v>
      </c>
      <c r="I4093">
        <v>20</v>
      </c>
      <c r="J4093">
        <v>20</v>
      </c>
      <c r="K4093">
        <v>44</v>
      </c>
      <c r="L4093">
        <v>45</v>
      </c>
      <c r="M4093">
        <v>35</v>
      </c>
      <c r="N4093">
        <v>2</v>
      </c>
      <c r="O4093">
        <v>1</v>
      </c>
      <c r="P4093">
        <v>11.63085938</v>
      </c>
      <c r="Q4093">
        <v>1282</v>
      </c>
      <c r="R4093">
        <v>44900</v>
      </c>
      <c r="S4093">
        <v>3145</v>
      </c>
      <c r="T4093">
        <v>7.0044543429843995E-2</v>
      </c>
      <c r="U4093">
        <v>0</v>
      </c>
    </row>
    <row r="4094" spans="1:21" x14ac:dyDescent="0.4">
      <c r="A4094">
        <v>4092</v>
      </c>
      <c r="B4094" t="s">
        <v>12085</v>
      </c>
      <c r="C4094" s="1">
        <v>45047</v>
      </c>
      <c r="D4094" t="s">
        <v>7166</v>
      </c>
      <c r="F4094">
        <v>10</v>
      </c>
      <c r="G4094">
        <v>10</v>
      </c>
      <c r="H4094">
        <v>10</v>
      </c>
      <c r="I4094">
        <v>20</v>
      </c>
      <c r="J4094">
        <v>10</v>
      </c>
      <c r="K4094">
        <v>243</v>
      </c>
      <c r="L4094">
        <v>240</v>
      </c>
      <c r="M4094">
        <v>236</v>
      </c>
      <c r="N4094">
        <v>1</v>
      </c>
      <c r="O4094">
        <v>1</v>
      </c>
      <c r="P4094">
        <v>3.373046875</v>
      </c>
      <c r="Q4094">
        <v>3898</v>
      </c>
      <c r="R4094">
        <v>44900</v>
      </c>
      <c r="S4094">
        <v>6066</v>
      </c>
      <c r="T4094">
        <v>0.135100222717149</v>
      </c>
      <c r="U4094">
        <v>0</v>
      </c>
    </row>
    <row r="4095" spans="1:21" x14ac:dyDescent="0.4">
      <c r="A4095">
        <v>4093</v>
      </c>
      <c r="B4095" t="s">
        <v>12085</v>
      </c>
      <c r="C4095" s="1">
        <v>45047</v>
      </c>
      <c r="D4095" t="s">
        <v>7167</v>
      </c>
      <c r="E4095" t="s">
        <v>7168</v>
      </c>
      <c r="F4095">
        <v>20</v>
      </c>
      <c r="G4095">
        <v>20</v>
      </c>
      <c r="H4095">
        <v>40</v>
      </c>
      <c r="I4095">
        <v>20</v>
      </c>
      <c r="J4095">
        <v>50</v>
      </c>
      <c r="K4095">
        <v>20</v>
      </c>
      <c r="L4095">
        <v>18</v>
      </c>
      <c r="M4095">
        <v>15</v>
      </c>
      <c r="N4095">
        <v>2</v>
      </c>
      <c r="O4095">
        <v>1</v>
      </c>
      <c r="P4095">
        <v>13.546875</v>
      </c>
      <c r="Q4095">
        <v>1249</v>
      </c>
      <c r="R4095">
        <v>44900</v>
      </c>
      <c r="S4095">
        <v>5192</v>
      </c>
      <c r="T4095">
        <v>0.115634743875278</v>
      </c>
      <c r="U4095">
        <v>0</v>
      </c>
    </row>
    <row r="4096" spans="1:21" x14ac:dyDescent="0.4">
      <c r="A4096">
        <v>4094</v>
      </c>
      <c r="B4096" t="s">
        <v>12085</v>
      </c>
      <c r="C4096" s="1">
        <v>45047</v>
      </c>
      <c r="D4096" t="s">
        <v>7169</v>
      </c>
      <c r="E4096" t="s">
        <v>7170</v>
      </c>
      <c r="F4096">
        <v>10</v>
      </c>
      <c r="G4096">
        <v>10</v>
      </c>
      <c r="H4096">
        <v>10</v>
      </c>
      <c r="I4096">
        <v>20</v>
      </c>
      <c r="J4096">
        <v>10</v>
      </c>
      <c r="K4096">
        <v>54</v>
      </c>
      <c r="L4096">
        <v>42</v>
      </c>
      <c r="M4096">
        <v>37</v>
      </c>
      <c r="N4096">
        <v>1</v>
      </c>
      <c r="O4096">
        <v>0</v>
      </c>
      <c r="P4096">
        <v>17.770399309999998</v>
      </c>
      <c r="Q4096">
        <v>964</v>
      </c>
      <c r="R4096">
        <v>44900</v>
      </c>
      <c r="S4096">
        <v>2564</v>
      </c>
      <c r="T4096">
        <v>5.7104677060133599E-2</v>
      </c>
      <c r="U4096">
        <v>0</v>
      </c>
    </row>
    <row r="4097" spans="1:21" x14ac:dyDescent="0.4">
      <c r="A4097">
        <v>4095</v>
      </c>
      <c r="B4097" t="s">
        <v>12085</v>
      </c>
      <c r="C4097" s="1">
        <v>45047</v>
      </c>
      <c r="D4097" t="s">
        <v>7171</v>
      </c>
      <c r="E4097" t="s">
        <v>7172</v>
      </c>
      <c r="F4097">
        <v>20</v>
      </c>
      <c r="G4097">
        <v>20</v>
      </c>
      <c r="H4097">
        <v>30</v>
      </c>
      <c r="I4097">
        <v>10</v>
      </c>
      <c r="J4097">
        <v>30</v>
      </c>
      <c r="K4097">
        <v>58</v>
      </c>
      <c r="L4097">
        <v>47</v>
      </c>
      <c r="M4097">
        <v>23</v>
      </c>
      <c r="N4097">
        <v>1</v>
      </c>
      <c r="O4097">
        <v>1</v>
      </c>
      <c r="P4097">
        <v>33.442708330000002</v>
      </c>
      <c r="Q4097">
        <v>776</v>
      </c>
      <c r="R4097">
        <v>44900</v>
      </c>
      <c r="S4097">
        <v>2224</v>
      </c>
      <c r="T4097">
        <v>4.9532293986636902E-2</v>
      </c>
      <c r="U4097">
        <v>0</v>
      </c>
    </row>
    <row r="4098" spans="1:21" x14ac:dyDescent="0.4">
      <c r="A4098">
        <v>4096</v>
      </c>
      <c r="B4098" t="s">
        <v>12085</v>
      </c>
      <c r="C4098" s="1">
        <v>45047</v>
      </c>
      <c r="D4098" t="s">
        <v>7173</v>
      </c>
      <c r="E4098" t="s">
        <v>7174</v>
      </c>
      <c r="F4098">
        <v>20</v>
      </c>
      <c r="G4098">
        <v>20</v>
      </c>
      <c r="H4098">
        <v>20</v>
      </c>
      <c r="I4098">
        <v>30</v>
      </c>
      <c r="J4098">
        <v>30</v>
      </c>
      <c r="K4098">
        <v>63</v>
      </c>
      <c r="L4098">
        <v>50</v>
      </c>
      <c r="M4098">
        <v>52</v>
      </c>
      <c r="N4098">
        <v>2</v>
      </c>
      <c r="O4098">
        <v>1</v>
      </c>
      <c r="P4098">
        <v>14.41493056</v>
      </c>
      <c r="Q4098">
        <v>1064</v>
      </c>
      <c r="R4098">
        <v>44900</v>
      </c>
      <c r="S4098">
        <v>2089</v>
      </c>
      <c r="T4098">
        <v>4.6525612472160298E-2</v>
      </c>
      <c r="U4098">
        <v>0</v>
      </c>
    </row>
    <row r="4099" spans="1:21" x14ac:dyDescent="0.4">
      <c r="A4099">
        <v>4097</v>
      </c>
      <c r="B4099" t="s">
        <v>12085</v>
      </c>
      <c r="C4099" s="1">
        <v>45047</v>
      </c>
      <c r="D4099" t="s">
        <v>7175</v>
      </c>
      <c r="E4099" t="s">
        <v>7176</v>
      </c>
      <c r="F4099">
        <v>10</v>
      </c>
      <c r="G4099">
        <v>20</v>
      </c>
      <c r="H4099">
        <v>50</v>
      </c>
      <c r="I4099">
        <v>40</v>
      </c>
      <c r="J4099">
        <v>10</v>
      </c>
      <c r="K4099">
        <v>205</v>
      </c>
      <c r="L4099">
        <v>188</v>
      </c>
      <c r="M4099">
        <v>166</v>
      </c>
      <c r="N4099">
        <v>2</v>
      </c>
      <c r="O4099">
        <v>1</v>
      </c>
      <c r="P4099">
        <v>11.48524306</v>
      </c>
      <c r="Q4099">
        <v>933</v>
      </c>
      <c r="R4099">
        <v>44900</v>
      </c>
      <c r="S4099">
        <v>7377</v>
      </c>
      <c r="T4099">
        <v>0.164298440979955</v>
      </c>
      <c r="U4099">
        <v>0</v>
      </c>
    </row>
    <row r="4100" spans="1:21" x14ac:dyDescent="0.4">
      <c r="A4100">
        <v>4098</v>
      </c>
      <c r="B4100" t="s">
        <v>12085</v>
      </c>
      <c r="C4100" s="1">
        <v>45017</v>
      </c>
      <c r="D4100" t="s">
        <v>7177</v>
      </c>
      <c r="E4100" t="s">
        <v>7178</v>
      </c>
      <c r="F4100">
        <v>20</v>
      </c>
      <c r="G4100">
        <v>20</v>
      </c>
      <c r="H4100">
        <v>40</v>
      </c>
      <c r="I4100">
        <v>20</v>
      </c>
      <c r="J4100">
        <v>40</v>
      </c>
      <c r="K4100">
        <v>52</v>
      </c>
      <c r="L4100">
        <v>17</v>
      </c>
      <c r="M4100">
        <v>11</v>
      </c>
      <c r="N4100">
        <v>2</v>
      </c>
      <c r="O4100">
        <v>1</v>
      </c>
      <c r="P4100">
        <v>14.301106770000001</v>
      </c>
      <c r="Q4100">
        <v>744</v>
      </c>
      <c r="R4100">
        <v>37000</v>
      </c>
      <c r="S4100">
        <v>16574</v>
      </c>
      <c r="T4100">
        <v>0.447945945945945</v>
      </c>
      <c r="U4100">
        <v>1</v>
      </c>
    </row>
    <row r="4101" spans="1:21" x14ac:dyDescent="0.4">
      <c r="A4101">
        <v>4099</v>
      </c>
      <c r="B4101" t="s">
        <v>12085</v>
      </c>
      <c r="C4101" s="1">
        <v>45017</v>
      </c>
      <c r="D4101" t="s">
        <v>7179</v>
      </c>
      <c r="E4101" t="s">
        <v>7180</v>
      </c>
      <c r="F4101">
        <v>50</v>
      </c>
      <c r="G4101">
        <v>30</v>
      </c>
      <c r="H4101">
        <v>20</v>
      </c>
      <c r="I4101">
        <v>20</v>
      </c>
      <c r="J4101">
        <v>50</v>
      </c>
      <c r="K4101">
        <v>33</v>
      </c>
      <c r="L4101">
        <v>22</v>
      </c>
      <c r="M4101">
        <v>18</v>
      </c>
      <c r="N4101">
        <v>1</v>
      </c>
      <c r="O4101">
        <v>1</v>
      </c>
      <c r="P4101">
        <v>13.940972220000001</v>
      </c>
      <c r="Q4101">
        <v>1525</v>
      </c>
      <c r="R4101">
        <v>37000</v>
      </c>
      <c r="S4101">
        <v>3910</v>
      </c>
      <c r="T4101">
        <v>0.105675675675675</v>
      </c>
      <c r="U4101">
        <v>0</v>
      </c>
    </row>
    <row r="4102" spans="1:21" x14ac:dyDescent="0.4">
      <c r="A4102">
        <v>4100</v>
      </c>
      <c r="B4102" t="s">
        <v>12085</v>
      </c>
      <c r="C4102" s="1">
        <v>45017</v>
      </c>
      <c r="D4102" t="s">
        <v>7181</v>
      </c>
      <c r="E4102" t="s">
        <v>7182</v>
      </c>
      <c r="F4102">
        <v>20</v>
      </c>
      <c r="G4102">
        <v>20</v>
      </c>
      <c r="H4102">
        <v>40</v>
      </c>
      <c r="I4102">
        <v>20</v>
      </c>
      <c r="J4102">
        <v>20</v>
      </c>
      <c r="K4102">
        <v>172</v>
      </c>
      <c r="L4102">
        <v>209</v>
      </c>
      <c r="M4102">
        <v>210</v>
      </c>
      <c r="N4102">
        <v>2</v>
      </c>
      <c r="O4102">
        <v>1</v>
      </c>
      <c r="P4102">
        <v>22.733072920000001</v>
      </c>
      <c r="Q4102">
        <v>956</v>
      </c>
      <c r="R4102">
        <v>37000</v>
      </c>
      <c r="S4102">
        <v>2042</v>
      </c>
      <c r="T4102">
        <v>5.5189189189189101E-2</v>
      </c>
      <c r="U4102">
        <v>0</v>
      </c>
    </row>
    <row r="4103" spans="1:21" x14ac:dyDescent="0.4">
      <c r="A4103">
        <v>4101</v>
      </c>
      <c r="B4103" t="s">
        <v>12085</v>
      </c>
      <c r="C4103" s="1">
        <v>45017</v>
      </c>
      <c r="D4103" t="s">
        <v>7183</v>
      </c>
      <c r="E4103" t="s">
        <v>7184</v>
      </c>
      <c r="F4103">
        <v>10</v>
      </c>
      <c r="G4103">
        <v>20</v>
      </c>
      <c r="H4103">
        <v>20</v>
      </c>
      <c r="I4103">
        <v>20</v>
      </c>
      <c r="J4103">
        <v>10</v>
      </c>
      <c r="K4103">
        <v>96</v>
      </c>
      <c r="L4103">
        <v>83</v>
      </c>
      <c r="M4103">
        <v>65</v>
      </c>
      <c r="N4103">
        <v>2</v>
      </c>
      <c r="O4103">
        <v>1</v>
      </c>
      <c r="P4103">
        <v>14.483940970000001</v>
      </c>
      <c r="Q4103">
        <v>832</v>
      </c>
      <c r="R4103">
        <v>37000</v>
      </c>
      <c r="S4103">
        <v>333993</v>
      </c>
      <c r="T4103">
        <v>9.0268378378378298</v>
      </c>
      <c r="U4103">
        <v>3</v>
      </c>
    </row>
    <row r="4104" spans="1:21" x14ac:dyDescent="0.4">
      <c r="A4104">
        <v>4102</v>
      </c>
      <c r="B4104" t="s">
        <v>12085</v>
      </c>
      <c r="C4104" s="1">
        <v>45017</v>
      </c>
      <c r="D4104" t="s">
        <v>7185</v>
      </c>
      <c r="E4104" t="s">
        <v>7186</v>
      </c>
      <c r="F4104">
        <v>20</v>
      </c>
      <c r="G4104">
        <v>20</v>
      </c>
      <c r="H4104">
        <v>40</v>
      </c>
      <c r="I4104">
        <v>20</v>
      </c>
      <c r="J4104">
        <v>50</v>
      </c>
      <c r="K4104">
        <v>64</v>
      </c>
      <c r="L4104">
        <v>52</v>
      </c>
      <c r="M4104">
        <v>37</v>
      </c>
      <c r="N4104">
        <v>2</v>
      </c>
      <c r="O4104">
        <v>1</v>
      </c>
      <c r="P4104">
        <v>17.940104170000001</v>
      </c>
      <c r="Q4104">
        <v>766</v>
      </c>
      <c r="R4104">
        <v>37000</v>
      </c>
      <c r="S4104">
        <v>613124</v>
      </c>
      <c r="T4104">
        <v>16.570918918918899</v>
      </c>
      <c r="U4104">
        <v>3</v>
      </c>
    </row>
    <row r="4105" spans="1:21" x14ac:dyDescent="0.4">
      <c r="A4105">
        <v>4103</v>
      </c>
      <c r="B4105" t="s">
        <v>12085</v>
      </c>
      <c r="C4105" s="1">
        <v>45017</v>
      </c>
      <c r="D4105" t="s">
        <v>7187</v>
      </c>
      <c r="E4105" t="s">
        <v>7188</v>
      </c>
      <c r="F4105">
        <v>10</v>
      </c>
      <c r="G4105">
        <v>10</v>
      </c>
      <c r="H4105">
        <v>30</v>
      </c>
      <c r="I4105">
        <v>20</v>
      </c>
      <c r="J4105">
        <v>10</v>
      </c>
      <c r="K4105">
        <v>23</v>
      </c>
      <c r="L4105">
        <v>20</v>
      </c>
      <c r="M4105">
        <v>18</v>
      </c>
      <c r="N4105">
        <v>1</v>
      </c>
      <c r="O4105">
        <v>2</v>
      </c>
      <c r="P4105">
        <v>25.406684030000001</v>
      </c>
      <c r="Q4105">
        <v>1940</v>
      </c>
      <c r="R4105">
        <v>37000</v>
      </c>
      <c r="S4105">
        <v>12396</v>
      </c>
      <c r="T4105">
        <v>0.33502702702702702</v>
      </c>
      <c r="U4105">
        <v>0</v>
      </c>
    </row>
    <row r="4106" spans="1:21" x14ac:dyDescent="0.4">
      <c r="A4106">
        <v>4104</v>
      </c>
      <c r="B4106" t="s">
        <v>12085</v>
      </c>
      <c r="C4106" s="1">
        <v>45017</v>
      </c>
      <c r="D4106" t="s">
        <v>7189</v>
      </c>
      <c r="F4106">
        <v>10</v>
      </c>
      <c r="G4106">
        <v>10</v>
      </c>
      <c r="H4106">
        <v>20</v>
      </c>
      <c r="I4106">
        <v>10</v>
      </c>
      <c r="J4106">
        <v>10</v>
      </c>
      <c r="K4106">
        <v>165</v>
      </c>
      <c r="L4106">
        <v>156</v>
      </c>
      <c r="M4106">
        <v>161</v>
      </c>
      <c r="N4106">
        <v>1</v>
      </c>
      <c r="O4106">
        <v>1</v>
      </c>
      <c r="P4106">
        <v>0</v>
      </c>
      <c r="Q4106">
        <v>958</v>
      </c>
      <c r="R4106">
        <v>37000</v>
      </c>
      <c r="S4106">
        <v>4006</v>
      </c>
      <c r="T4106">
        <v>0.10827027027027</v>
      </c>
      <c r="U4106">
        <v>0</v>
      </c>
    </row>
    <row r="4107" spans="1:21" x14ac:dyDescent="0.4">
      <c r="A4107">
        <v>4105</v>
      </c>
      <c r="B4107" t="s">
        <v>12085</v>
      </c>
      <c r="C4107" s="1">
        <v>45017</v>
      </c>
      <c r="D4107" t="s">
        <v>7190</v>
      </c>
      <c r="E4107" t="s">
        <v>7191</v>
      </c>
      <c r="F4107">
        <v>20</v>
      </c>
      <c r="G4107">
        <v>20</v>
      </c>
      <c r="H4107">
        <v>40</v>
      </c>
      <c r="I4107">
        <v>20</v>
      </c>
      <c r="J4107">
        <v>40</v>
      </c>
      <c r="K4107">
        <v>18</v>
      </c>
      <c r="L4107">
        <v>25</v>
      </c>
      <c r="M4107">
        <v>24</v>
      </c>
      <c r="N4107">
        <v>2</v>
      </c>
      <c r="O4107">
        <v>1</v>
      </c>
      <c r="P4107">
        <v>22.245442709999999</v>
      </c>
      <c r="Q4107">
        <v>861</v>
      </c>
      <c r="R4107">
        <v>37000</v>
      </c>
      <c r="S4107">
        <v>5742</v>
      </c>
      <c r="T4107">
        <v>0.155189189189189</v>
      </c>
      <c r="U4107">
        <v>0</v>
      </c>
    </row>
    <row r="4108" spans="1:21" x14ac:dyDescent="0.4">
      <c r="A4108">
        <v>4106</v>
      </c>
      <c r="B4108" t="s">
        <v>12085</v>
      </c>
      <c r="C4108" s="1">
        <v>45017</v>
      </c>
      <c r="D4108" t="s">
        <v>7192</v>
      </c>
      <c r="E4108" t="s">
        <v>7193</v>
      </c>
      <c r="F4108">
        <v>10</v>
      </c>
      <c r="G4108">
        <v>20</v>
      </c>
      <c r="H4108">
        <v>50</v>
      </c>
      <c r="I4108">
        <v>20</v>
      </c>
      <c r="J4108">
        <v>10</v>
      </c>
      <c r="K4108">
        <v>15</v>
      </c>
      <c r="L4108">
        <v>15</v>
      </c>
      <c r="M4108">
        <v>18</v>
      </c>
      <c r="N4108">
        <v>1</v>
      </c>
      <c r="O4108">
        <v>1</v>
      </c>
      <c r="P4108">
        <v>20.759223089999999</v>
      </c>
      <c r="Q4108">
        <v>3501</v>
      </c>
      <c r="R4108">
        <v>37000</v>
      </c>
      <c r="S4108">
        <v>675599</v>
      </c>
      <c r="T4108">
        <v>18.259432432432401</v>
      </c>
      <c r="U4108">
        <v>3</v>
      </c>
    </row>
    <row r="4109" spans="1:21" x14ac:dyDescent="0.4">
      <c r="A4109">
        <v>4107</v>
      </c>
      <c r="B4109" t="s">
        <v>12085</v>
      </c>
      <c r="C4109" s="1">
        <v>45017</v>
      </c>
      <c r="D4109" t="s">
        <v>7194</v>
      </c>
      <c r="E4109" t="s">
        <v>7195</v>
      </c>
      <c r="F4109">
        <v>10</v>
      </c>
      <c r="G4109">
        <v>10</v>
      </c>
      <c r="H4109">
        <v>30</v>
      </c>
      <c r="I4109">
        <v>10</v>
      </c>
      <c r="J4109">
        <v>10</v>
      </c>
      <c r="K4109">
        <v>18</v>
      </c>
      <c r="L4109">
        <v>20</v>
      </c>
      <c r="M4109">
        <v>14</v>
      </c>
      <c r="N4109">
        <v>1</v>
      </c>
      <c r="O4109">
        <v>1</v>
      </c>
      <c r="P4109">
        <v>26.708441839999999</v>
      </c>
      <c r="Q4109">
        <v>2483</v>
      </c>
      <c r="R4109">
        <v>37000</v>
      </c>
      <c r="S4109">
        <v>28195</v>
      </c>
      <c r="T4109">
        <v>0.76202702702702696</v>
      </c>
      <c r="U4109">
        <v>1</v>
      </c>
    </row>
    <row r="4110" spans="1:21" x14ac:dyDescent="0.4">
      <c r="A4110">
        <v>4108</v>
      </c>
      <c r="B4110" t="s">
        <v>12085</v>
      </c>
      <c r="C4110" s="1">
        <v>45017</v>
      </c>
      <c r="D4110" t="s">
        <v>7196</v>
      </c>
      <c r="E4110" t="s">
        <v>7197</v>
      </c>
      <c r="F4110">
        <v>10</v>
      </c>
      <c r="G4110">
        <v>20</v>
      </c>
      <c r="H4110">
        <v>50</v>
      </c>
      <c r="I4110">
        <v>20</v>
      </c>
      <c r="J4110">
        <v>10</v>
      </c>
      <c r="K4110">
        <v>28</v>
      </c>
      <c r="L4110">
        <v>25</v>
      </c>
      <c r="M4110">
        <v>19</v>
      </c>
      <c r="N4110">
        <v>2</v>
      </c>
      <c r="O4110">
        <v>1</v>
      </c>
      <c r="P4110">
        <v>16.19726563</v>
      </c>
      <c r="Q4110">
        <v>890</v>
      </c>
      <c r="R4110">
        <v>37000</v>
      </c>
      <c r="S4110">
        <v>10266</v>
      </c>
      <c r="T4110">
        <v>0.27745945945945899</v>
      </c>
      <c r="U4110">
        <v>0</v>
      </c>
    </row>
    <row r="4111" spans="1:21" x14ac:dyDescent="0.4">
      <c r="A4111">
        <v>4109</v>
      </c>
      <c r="B4111" t="s">
        <v>12085</v>
      </c>
      <c r="C4111" s="1">
        <v>45017</v>
      </c>
      <c r="D4111" t="s">
        <v>7198</v>
      </c>
      <c r="E4111" t="s">
        <v>7199</v>
      </c>
      <c r="F4111">
        <v>30</v>
      </c>
      <c r="G4111">
        <v>20</v>
      </c>
      <c r="H4111">
        <v>50</v>
      </c>
      <c r="I4111">
        <v>20</v>
      </c>
      <c r="J4111">
        <v>30</v>
      </c>
      <c r="K4111">
        <v>110</v>
      </c>
      <c r="L4111">
        <v>75</v>
      </c>
      <c r="M4111">
        <v>61</v>
      </c>
      <c r="N4111">
        <v>2</v>
      </c>
      <c r="O4111">
        <v>1</v>
      </c>
      <c r="P4111">
        <v>12.41319444</v>
      </c>
      <c r="Q4111">
        <v>605</v>
      </c>
      <c r="R4111">
        <v>37000</v>
      </c>
      <c r="S4111">
        <v>12667</v>
      </c>
      <c r="T4111">
        <v>0.34235135135135097</v>
      </c>
      <c r="U4111">
        <v>0</v>
      </c>
    </row>
    <row r="4112" spans="1:21" x14ac:dyDescent="0.4">
      <c r="A4112">
        <v>4110</v>
      </c>
      <c r="B4112" t="s">
        <v>12085</v>
      </c>
      <c r="C4112" s="1">
        <v>45017</v>
      </c>
      <c r="D4112" t="s">
        <v>7200</v>
      </c>
      <c r="E4112" t="s">
        <v>6869</v>
      </c>
      <c r="F4112">
        <v>20</v>
      </c>
      <c r="G4112">
        <v>20</v>
      </c>
      <c r="H4112">
        <v>50</v>
      </c>
      <c r="I4112">
        <v>40</v>
      </c>
      <c r="J4112">
        <v>20</v>
      </c>
      <c r="K4112">
        <v>58</v>
      </c>
      <c r="L4112">
        <v>45</v>
      </c>
      <c r="M4112">
        <v>19</v>
      </c>
      <c r="N4112">
        <v>2</v>
      </c>
      <c r="O4112">
        <v>1</v>
      </c>
      <c r="P4112">
        <v>2.7055121529999999</v>
      </c>
      <c r="Q4112">
        <v>832</v>
      </c>
      <c r="R4112">
        <v>37000</v>
      </c>
      <c r="S4112">
        <v>10271</v>
      </c>
      <c r="T4112">
        <v>0.27759459459459401</v>
      </c>
      <c r="U4112">
        <v>0</v>
      </c>
    </row>
    <row r="4113" spans="1:21" x14ac:dyDescent="0.4">
      <c r="A4113">
        <v>4111</v>
      </c>
      <c r="B4113" t="s">
        <v>12085</v>
      </c>
      <c r="C4113" s="1">
        <v>45017</v>
      </c>
      <c r="D4113" t="s">
        <v>7201</v>
      </c>
      <c r="E4113" t="s">
        <v>7202</v>
      </c>
      <c r="F4113">
        <v>10</v>
      </c>
      <c r="G4113">
        <v>10</v>
      </c>
      <c r="H4113">
        <v>40</v>
      </c>
      <c r="I4113">
        <v>20</v>
      </c>
      <c r="J4113">
        <v>20</v>
      </c>
      <c r="K4113">
        <v>57</v>
      </c>
      <c r="L4113">
        <v>46</v>
      </c>
      <c r="M4113">
        <v>78</v>
      </c>
      <c r="N4113">
        <v>1</v>
      </c>
      <c r="O4113">
        <v>1</v>
      </c>
      <c r="P4113">
        <v>4.6472439239999996</v>
      </c>
      <c r="Q4113">
        <v>1689</v>
      </c>
      <c r="R4113">
        <v>37000</v>
      </c>
      <c r="S4113">
        <v>3837</v>
      </c>
      <c r="T4113">
        <v>0.103702702702702</v>
      </c>
      <c r="U4113">
        <v>0</v>
      </c>
    </row>
    <row r="4114" spans="1:21" x14ac:dyDescent="0.4">
      <c r="A4114">
        <v>4112</v>
      </c>
      <c r="B4114" t="s">
        <v>12085</v>
      </c>
      <c r="C4114" s="1">
        <v>45017</v>
      </c>
      <c r="D4114" t="s">
        <v>7203</v>
      </c>
      <c r="E4114" t="s">
        <v>6088</v>
      </c>
      <c r="F4114">
        <v>40</v>
      </c>
      <c r="G4114">
        <v>30</v>
      </c>
      <c r="H4114">
        <v>20</v>
      </c>
      <c r="I4114">
        <v>20</v>
      </c>
      <c r="J4114">
        <v>50</v>
      </c>
      <c r="K4114">
        <v>29</v>
      </c>
      <c r="L4114">
        <v>22</v>
      </c>
      <c r="M4114">
        <v>20</v>
      </c>
      <c r="N4114">
        <v>1</v>
      </c>
      <c r="O4114">
        <v>1</v>
      </c>
      <c r="P4114">
        <v>10.57291667</v>
      </c>
      <c r="Q4114">
        <v>1182</v>
      </c>
      <c r="R4114">
        <v>37000</v>
      </c>
      <c r="S4114">
        <v>210019</v>
      </c>
      <c r="T4114">
        <v>5.6761891891891896</v>
      </c>
      <c r="U4114">
        <v>3</v>
      </c>
    </row>
    <row r="4115" spans="1:21" x14ac:dyDescent="0.4">
      <c r="A4115">
        <v>4113</v>
      </c>
      <c r="B4115" t="s">
        <v>12085</v>
      </c>
      <c r="C4115" s="1">
        <v>45017</v>
      </c>
      <c r="D4115" t="s">
        <v>7204</v>
      </c>
      <c r="E4115" t="s">
        <v>7205</v>
      </c>
      <c r="F4115">
        <v>20</v>
      </c>
      <c r="G4115">
        <v>20</v>
      </c>
      <c r="H4115">
        <v>10</v>
      </c>
      <c r="I4115">
        <v>10</v>
      </c>
      <c r="J4115">
        <v>20</v>
      </c>
      <c r="K4115">
        <v>192</v>
      </c>
      <c r="L4115">
        <v>191</v>
      </c>
      <c r="M4115">
        <v>190</v>
      </c>
      <c r="N4115">
        <v>0</v>
      </c>
      <c r="O4115">
        <v>1</v>
      </c>
      <c r="P4115">
        <v>5.8682725690000002</v>
      </c>
      <c r="Q4115">
        <v>957</v>
      </c>
      <c r="R4115">
        <v>37000</v>
      </c>
      <c r="S4115">
        <v>6676</v>
      </c>
      <c r="T4115">
        <v>0.18043243243243201</v>
      </c>
      <c r="U4115">
        <v>0</v>
      </c>
    </row>
    <row r="4116" spans="1:21" x14ac:dyDescent="0.4">
      <c r="A4116">
        <v>4114</v>
      </c>
      <c r="B4116" t="s">
        <v>12085</v>
      </c>
      <c r="C4116" s="1">
        <v>45017</v>
      </c>
      <c r="D4116" t="s">
        <v>7206</v>
      </c>
      <c r="E4116" t="s">
        <v>7207</v>
      </c>
      <c r="F4116">
        <v>20</v>
      </c>
      <c r="G4116">
        <v>10</v>
      </c>
      <c r="H4116">
        <v>20</v>
      </c>
      <c r="I4116">
        <v>20</v>
      </c>
      <c r="J4116">
        <v>30</v>
      </c>
      <c r="K4116">
        <v>20</v>
      </c>
      <c r="L4116">
        <v>17</v>
      </c>
      <c r="M4116">
        <v>17</v>
      </c>
      <c r="N4116">
        <v>1</v>
      </c>
      <c r="O4116">
        <v>2</v>
      </c>
      <c r="P4116">
        <v>23.18142361</v>
      </c>
      <c r="Q4116">
        <v>688</v>
      </c>
      <c r="R4116">
        <v>37000</v>
      </c>
      <c r="S4116">
        <v>8293</v>
      </c>
      <c r="T4116">
        <v>0.224135135135135</v>
      </c>
      <c r="U4116">
        <v>0</v>
      </c>
    </row>
    <row r="4117" spans="1:21" x14ac:dyDescent="0.4">
      <c r="A4117">
        <v>4115</v>
      </c>
      <c r="B4117" t="s">
        <v>12085</v>
      </c>
      <c r="C4117" s="1">
        <v>44986</v>
      </c>
      <c r="D4117" t="s">
        <v>7208</v>
      </c>
      <c r="E4117" t="s">
        <v>7209</v>
      </c>
      <c r="F4117">
        <v>10</v>
      </c>
      <c r="G4117">
        <v>20</v>
      </c>
      <c r="H4117">
        <v>20</v>
      </c>
      <c r="I4117">
        <v>20</v>
      </c>
      <c r="J4117">
        <v>20</v>
      </c>
      <c r="K4117">
        <v>24</v>
      </c>
      <c r="L4117">
        <v>15</v>
      </c>
      <c r="M4117">
        <v>12</v>
      </c>
      <c r="N4117">
        <v>2</v>
      </c>
      <c r="O4117">
        <v>1</v>
      </c>
      <c r="P4117">
        <v>13.41818576</v>
      </c>
      <c r="Q4117">
        <v>880</v>
      </c>
      <c r="R4117">
        <v>33700</v>
      </c>
      <c r="S4117">
        <v>2250</v>
      </c>
      <c r="T4117">
        <v>6.6765578635014797E-2</v>
      </c>
      <c r="U4117">
        <v>0</v>
      </c>
    </row>
    <row r="4118" spans="1:21" x14ac:dyDescent="0.4">
      <c r="A4118">
        <v>4116</v>
      </c>
      <c r="B4118" t="s">
        <v>12085</v>
      </c>
      <c r="C4118" s="1">
        <v>44986</v>
      </c>
      <c r="D4118" t="s">
        <v>7210</v>
      </c>
      <c r="F4118">
        <v>20</v>
      </c>
      <c r="G4118">
        <v>20</v>
      </c>
      <c r="H4118">
        <v>10</v>
      </c>
      <c r="I4118">
        <v>20</v>
      </c>
      <c r="J4118">
        <v>20</v>
      </c>
      <c r="K4118">
        <v>209</v>
      </c>
      <c r="L4118">
        <v>192</v>
      </c>
      <c r="M4118">
        <v>186</v>
      </c>
      <c r="N4118">
        <v>0</v>
      </c>
      <c r="O4118">
        <v>1</v>
      </c>
      <c r="P4118">
        <v>0</v>
      </c>
      <c r="Q4118">
        <v>633</v>
      </c>
      <c r="R4118">
        <v>33700</v>
      </c>
      <c r="S4118">
        <v>32553</v>
      </c>
      <c r="T4118">
        <v>0.96596439169139403</v>
      </c>
      <c r="U4118">
        <v>1</v>
      </c>
    </row>
    <row r="4119" spans="1:21" x14ac:dyDescent="0.4">
      <c r="A4119">
        <v>4117</v>
      </c>
      <c r="B4119" t="s">
        <v>12085</v>
      </c>
      <c r="C4119" s="1">
        <v>44986</v>
      </c>
      <c r="D4119" t="s">
        <v>7211</v>
      </c>
      <c r="E4119" t="s">
        <v>7212</v>
      </c>
      <c r="F4119">
        <v>20</v>
      </c>
      <c r="G4119">
        <v>20</v>
      </c>
      <c r="H4119">
        <v>30</v>
      </c>
      <c r="I4119">
        <v>10</v>
      </c>
      <c r="J4119">
        <v>40</v>
      </c>
      <c r="K4119">
        <v>27</v>
      </c>
      <c r="L4119">
        <v>26</v>
      </c>
      <c r="M4119">
        <v>31</v>
      </c>
      <c r="N4119">
        <v>2</v>
      </c>
      <c r="O4119">
        <v>1</v>
      </c>
      <c r="P4119">
        <v>11.01660156</v>
      </c>
      <c r="Q4119">
        <v>710</v>
      </c>
      <c r="R4119">
        <v>33700</v>
      </c>
      <c r="S4119">
        <v>1687141</v>
      </c>
      <c r="T4119">
        <v>50.063531157269999</v>
      </c>
      <c r="U4119">
        <v>3</v>
      </c>
    </row>
    <row r="4120" spans="1:21" x14ac:dyDescent="0.4">
      <c r="A4120">
        <v>4118</v>
      </c>
      <c r="B4120" t="s">
        <v>12085</v>
      </c>
      <c r="C4120" s="1">
        <v>44986</v>
      </c>
      <c r="D4120" t="s">
        <v>7213</v>
      </c>
      <c r="E4120" t="s">
        <v>7214</v>
      </c>
      <c r="F4120">
        <v>30</v>
      </c>
      <c r="G4120">
        <v>20</v>
      </c>
      <c r="H4120">
        <v>20</v>
      </c>
      <c r="I4120">
        <v>10</v>
      </c>
      <c r="J4120">
        <v>30</v>
      </c>
      <c r="K4120">
        <v>205</v>
      </c>
      <c r="L4120">
        <v>188</v>
      </c>
      <c r="M4120">
        <v>188</v>
      </c>
      <c r="N4120">
        <v>1</v>
      </c>
      <c r="O4120">
        <v>1</v>
      </c>
      <c r="P4120">
        <v>31.133246530000001</v>
      </c>
      <c r="Q4120">
        <v>699</v>
      </c>
      <c r="R4120">
        <v>33700</v>
      </c>
      <c r="S4120">
        <v>74851</v>
      </c>
      <c r="T4120">
        <v>2.22109792284866</v>
      </c>
      <c r="U4120">
        <v>2</v>
      </c>
    </row>
    <row r="4121" spans="1:21" x14ac:dyDescent="0.4">
      <c r="A4121">
        <v>4119</v>
      </c>
      <c r="B4121" t="s">
        <v>12085</v>
      </c>
      <c r="C4121" s="1">
        <v>44986</v>
      </c>
      <c r="D4121" t="s">
        <v>7215</v>
      </c>
      <c r="E4121" t="s">
        <v>7216</v>
      </c>
      <c r="F4121">
        <v>20</v>
      </c>
      <c r="G4121">
        <v>20</v>
      </c>
      <c r="H4121">
        <v>30</v>
      </c>
      <c r="I4121">
        <v>20</v>
      </c>
      <c r="J4121">
        <v>20</v>
      </c>
      <c r="K4121">
        <v>187</v>
      </c>
      <c r="L4121">
        <v>196</v>
      </c>
      <c r="M4121">
        <v>195</v>
      </c>
      <c r="N4121">
        <v>2</v>
      </c>
      <c r="O4121">
        <v>1</v>
      </c>
      <c r="P4121">
        <v>17.682942709999999</v>
      </c>
      <c r="Q4121">
        <v>755</v>
      </c>
      <c r="R4121">
        <v>33700</v>
      </c>
      <c r="S4121">
        <v>1056093</v>
      </c>
      <c r="T4121">
        <v>31.338071216617202</v>
      </c>
      <c r="U4121">
        <v>3</v>
      </c>
    </row>
    <row r="4122" spans="1:21" x14ac:dyDescent="0.4">
      <c r="A4122">
        <v>4120</v>
      </c>
      <c r="B4122" t="s">
        <v>12085</v>
      </c>
      <c r="C4122" s="1">
        <v>44986</v>
      </c>
      <c r="D4122" t="s">
        <v>7217</v>
      </c>
      <c r="E4122" t="s">
        <v>7218</v>
      </c>
      <c r="F4122">
        <v>10</v>
      </c>
      <c r="G4122">
        <v>10</v>
      </c>
      <c r="H4122">
        <v>20</v>
      </c>
      <c r="I4122">
        <v>20</v>
      </c>
      <c r="J4122">
        <v>10</v>
      </c>
      <c r="K4122">
        <v>25</v>
      </c>
      <c r="L4122">
        <v>24</v>
      </c>
      <c r="M4122">
        <v>23</v>
      </c>
      <c r="N4122">
        <v>1</v>
      </c>
      <c r="O4122">
        <v>1</v>
      </c>
      <c r="P4122">
        <v>35.583116320000002</v>
      </c>
      <c r="Q4122">
        <v>770</v>
      </c>
      <c r="R4122">
        <v>33700</v>
      </c>
      <c r="S4122">
        <v>2536</v>
      </c>
      <c r="T4122">
        <v>7.5252225519287799E-2</v>
      </c>
      <c r="U4122">
        <v>0</v>
      </c>
    </row>
    <row r="4123" spans="1:21" x14ac:dyDescent="0.4">
      <c r="A4123">
        <v>4121</v>
      </c>
      <c r="B4123" t="s">
        <v>12085</v>
      </c>
      <c r="C4123" s="1">
        <v>44986</v>
      </c>
      <c r="D4123" t="s">
        <v>7219</v>
      </c>
      <c r="E4123" t="s">
        <v>7220</v>
      </c>
      <c r="F4123">
        <v>20</v>
      </c>
      <c r="G4123">
        <v>10</v>
      </c>
      <c r="H4123">
        <v>20</v>
      </c>
      <c r="I4123">
        <v>20</v>
      </c>
      <c r="J4123">
        <v>30</v>
      </c>
      <c r="K4123">
        <v>188</v>
      </c>
      <c r="L4123">
        <v>200</v>
      </c>
      <c r="M4123">
        <v>219</v>
      </c>
      <c r="N4123">
        <v>1</v>
      </c>
      <c r="O4123">
        <v>1</v>
      </c>
      <c r="P4123">
        <v>24.863715280000001</v>
      </c>
      <c r="Q4123">
        <v>840</v>
      </c>
      <c r="R4123">
        <v>33700</v>
      </c>
      <c r="S4123">
        <v>3938</v>
      </c>
      <c r="T4123">
        <v>0.116854599406528</v>
      </c>
      <c r="U4123">
        <v>0</v>
      </c>
    </row>
    <row r="4124" spans="1:21" x14ac:dyDescent="0.4">
      <c r="A4124">
        <v>4122</v>
      </c>
      <c r="B4124" t="s">
        <v>12085</v>
      </c>
      <c r="C4124" s="1">
        <v>44986</v>
      </c>
      <c r="D4124" t="s">
        <v>7221</v>
      </c>
      <c r="E4124" t="s">
        <v>7222</v>
      </c>
      <c r="F4124">
        <v>20</v>
      </c>
      <c r="G4124">
        <v>20</v>
      </c>
      <c r="H4124">
        <v>30</v>
      </c>
      <c r="I4124">
        <v>20</v>
      </c>
      <c r="J4124">
        <v>50</v>
      </c>
      <c r="K4124">
        <v>75</v>
      </c>
      <c r="L4124">
        <v>87</v>
      </c>
      <c r="M4124">
        <v>92</v>
      </c>
      <c r="N4124">
        <v>2</v>
      </c>
      <c r="O4124">
        <v>1</v>
      </c>
      <c r="P4124">
        <v>11.619466149999999</v>
      </c>
      <c r="Q4124">
        <v>1812</v>
      </c>
      <c r="R4124">
        <v>33700</v>
      </c>
      <c r="S4124">
        <v>5903</v>
      </c>
      <c r="T4124">
        <v>0.175163204747774</v>
      </c>
      <c r="U4124">
        <v>0</v>
      </c>
    </row>
    <row r="4125" spans="1:21" x14ac:dyDescent="0.4">
      <c r="A4125">
        <v>4123</v>
      </c>
      <c r="B4125" t="s">
        <v>12085</v>
      </c>
      <c r="C4125" s="1">
        <v>44986</v>
      </c>
      <c r="D4125" t="s">
        <v>7223</v>
      </c>
      <c r="E4125" t="s">
        <v>7224</v>
      </c>
      <c r="F4125">
        <v>10</v>
      </c>
      <c r="G4125">
        <v>10</v>
      </c>
      <c r="H4125">
        <v>40</v>
      </c>
      <c r="I4125">
        <v>20</v>
      </c>
      <c r="J4125">
        <v>20</v>
      </c>
      <c r="K4125">
        <v>17</v>
      </c>
      <c r="L4125">
        <v>12</v>
      </c>
      <c r="M4125">
        <v>7</v>
      </c>
      <c r="N4125">
        <v>1</v>
      </c>
      <c r="O4125">
        <v>1</v>
      </c>
      <c r="P4125">
        <v>19.62673611</v>
      </c>
      <c r="Q4125">
        <v>3178</v>
      </c>
      <c r="R4125">
        <v>33700</v>
      </c>
      <c r="S4125">
        <v>40625</v>
      </c>
      <c r="T4125">
        <v>1.20548961424332</v>
      </c>
      <c r="U4125">
        <v>2</v>
      </c>
    </row>
    <row r="4126" spans="1:21" x14ac:dyDescent="0.4">
      <c r="A4126">
        <v>4124</v>
      </c>
      <c r="B4126" t="s">
        <v>12085</v>
      </c>
      <c r="C4126" s="1">
        <v>44986</v>
      </c>
      <c r="D4126" t="s">
        <v>7225</v>
      </c>
      <c r="E4126" t="s">
        <v>7226</v>
      </c>
      <c r="F4126">
        <v>10</v>
      </c>
      <c r="G4126">
        <v>20</v>
      </c>
      <c r="H4126">
        <v>20</v>
      </c>
      <c r="I4126">
        <v>10</v>
      </c>
      <c r="J4126">
        <v>20</v>
      </c>
      <c r="K4126">
        <v>29</v>
      </c>
      <c r="L4126">
        <v>22</v>
      </c>
      <c r="M4126">
        <v>19</v>
      </c>
      <c r="N4126">
        <v>2</v>
      </c>
      <c r="O4126">
        <v>1</v>
      </c>
      <c r="P4126">
        <v>15.39268663</v>
      </c>
      <c r="Q4126">
        <v>1188</v>
      </c>
      <c r="R4126">
        <v>33700</v>
      </c>
      <c r="S4126">
        <v>1634</v>
      </c>
      <c r="T4126">
        <v>4.8486646884272899E-2</v>
      </c>
      <c r="U4126">
        <v>0</v>
      </c>
    </row>
    <row r="4127" spans="1:21" x14ac:dyDescent="0.4">
      <c r="A4127">
        <v>4125</v>
      </c>
      <c r="B4127" t="s">
        <v>12085</v>
      </c>
      <c r="C4127" s="1">
        <v>44986</v>
      </c>
      <c r="D4127" t="s">
        <v>7227</v>
      </c>
      <c r="E4127" t="s">
        <v>7228</v>
      </c>
      <c r="F4127">
        <v>10</v>
      </c>
      <c r="G4127">
        <v>20</v>
      </c>
      <c r="H4127">
        <v>30</v>
      </c>
      <c r="I4127">
        <v>20</v>
      </c>
      <c r="J4127">
        <v>20</v>
      </c>
      <c r="K4127">
        <v>94</v>
      </c>
      <c r="L4127">
        <v>84</v>
      </c>
      <c r="M4127">
        <v>79</v>
      </c>
      <c r="N4127">
        <v>2</v>
      </c>
      <c r="O4127">
        <v>1</v>
      </c>
      <c r="P4127">
        <v>15.431098090000001</v>
      </c>
      <c r="Q4127">
        <v>1010</v>
      </c>
      <c r="R4127">
        <v>33700</v>
      </c>
      <c r="S4127">
        <v>321519</v>
      </c>
      <c r="T4127">
        <v>9.5406231454005894</v>
      </c>
      <c r="U4127">
        <v>3</v>
      </c>
    </row>
    <row r="4128" spans="1:21" x14ac:dyDescent="0.4">
      <c r="A4128">
        <v>4126</v>
      </c>
      <c r="B4128" t="s">
        <v>12085</v>
      </c>
      <c r="C4128" s="1">
        <v>44958</v>
      </c>
      <c r="D4128" t="s">
        <v>7229</v>
      </c>
      <c r="E4128" t="s">
        <v>7230</v>
      </c>
      <c r="F4128">
        <v>20</v>
      </c>
      <c r="G4128">
        <v>20</v>
      </c>
      <c r="H4128">
        <v>30</v>
      </c>
      <c r="I4128">
        <v>20</v>
      </c>
      <c r="J4128">
        <v>40</v>
      </c>
      <c r="K4128">
        <v>56</v>
      </c>
      <c r="L4128">
        <v>47</v>
      </c>
      <c r="M4128">
        <v>29</v>
      </c>
      <c r="N4128">
        <v>1</v>
      </c>
      <c r="O4128">
        <v>1</v>
      </c>
      <c r="P4128">
        <v>16.557725690000002</v>
      </c>
      <c r="Q4128">
        <v>1398</v>
      </c>
      <c r="R4128">
        <v>29200</v>
      </c>
      <c r="S4128">
        <v>5668</v>
      </c>
      <c r="T4128">
        <v>0.19410958904109499</v>
      </c>
      <c r="U4128">
        <v>0</v>
      </c>
    </row>
    <row r="4129" spans="1:21" x14ac:dyDescent="0.4">
      <c r="A4129">
        <v>4127</v>
      </c>
      <c r="B4129" t="s">
        <v>12085</v>
      </c>
      <c r="C4129" s="1">
        <v>44958</v>
      </c>
      <c r="D4129" t="s">
        <v>7231</v>
      </c>
      <c r="E4129" t="s">
        <v>7232</v>
      </c>
      <c r="F4129">
        <v>40</v>
      </c>
      <c r="G4129">
        <v>20</v>
      </c>
      <c r="H4129">
        <v>50</v>
      </c>
      <c r="I4129">
        <v>20</v>
      </c>
      <c r="J4129">
        <v>30</v>
      </c>
      <c r="K4129">
        <v>19</v>
      </c>
      <c r="L4129">
        <v>18</v>
      </c>
      <c r="M4129">
        <v>12</v>
      </c>
      <c r="N4129">
        <v>2</v>
      </c>
      <c r="O4129">
        <v>1</v>
      </c>
      <c r="P4129">
        <v>20.489474829999999</v>
      </c>
      <c r="Q4129">
        <v>645</v>
      </c>
      <c r="R4129">
        <v>29200</v>
      </c>
      <c r="S4129">
        <v>2060</v>
      </c>
      <c r="T4129">
        <v>7.0547945205479398E-2</v>
      </c>
      <c r="U4129">
        <v>0</v>
      </c>
    </row>
    <row r="4130" spans="1:21" x14ac:dyDescent="0.4">
      <c r="A4130">
        <v>4128</v>
      </c>
      <c r="B4130" t="s">
        <v>12085</v>
      </c>
      <c r="C4130" s="1">
        <v>44958</v>
      </c>
      <c r="D4130" t="s">
        <v>7233</v>
      </c>
      <c r="E4130" t="s">
        <v>7234</v>
      </c>
      <c r="F4130">
        <v>10</v>
      </c>
      <c r="G4130">
        <v>20</v>
      </c>
      <c r="H4130">
        <v>50</v>
      </c>
      <c r="I4130">
        <v>20</v>
      </c>
      <c r="J4130">
        <v>20</v>
      </c>
      <c r="K4130">
        <v>23</v>
      </c>
      <c r="L4130">
        <v>24</v>
      </c>
      <c r="M4130">
        <v>19</v>
      </c>
      <c r="N4130">
        <v>1</v>
      </c>
      <c r="O4130">
        <v>1</v>
      </c>
      <c r="P4130">
        <v>13.208441840000001</v>
      </c>
      <c r="Q4130">
        <v>950</v>
      </c>
      <c r="R4130">
        <v>29200</v>
      </c>
      <c r="S4130">
        <v>3053</v>
      </c>
      <c r="T4130">
        <v>0.104554794520547</v>
      </c>
      <c r="U4130">
        <v>0</v>
      </c>
    </row>
    <row r="4131" spans="1:21" x14ac:dyDescent="0.4">
      <c r="A4131">
        <v>4129</v>
      </c>
      <c r="B4131" t="s">
        <v>12085</v>
      </c>
      <c r="C4131" s="1">
        <v>44958</v>
      </c>
      <c r="D4131" t="s">
        <v>7235</v>
      </c>
      <c r="E4131" t="s">
        <v>7236</v>
      </c>
      <c r="F4131">
        <v>20</v>
      </c>
      <c r="G4131">
        <v>20</v>
      </c>
      <c r="H4131">
        <v>30</v>
      </c>
      <c r="I4131">
        <v>20</v>
      </c>
      <c r="J4131">
        <v>30</v>
      </c>
      <c r="K4131">
        <v>158</v>
      </c>
      <c r="L4131">
        <v>161</v>
      </c>
      <c r="M4131">
        <v>150</v>
      </c>
      <c r="N4131">
        <v>1</v>
      </c>
      <c r="O4131">
        <v>1</v>
      </c>
      <c r="P4131">
        <v>36.637586810000002</v>
      </c>
      <c r="Q4131">
        <v>923</v>
      </c>
      <c r="R4131">
        <v>29200</v>
      </c>
      <c r="S4131">
        <v>1991</v>
      </c>
      <c r="T4131">
        <v>6.8184931506849303E-2</v>
      </c>
      <c r="U4131">
        <v>0</v>
      </c>
    </row>
    <row r="4132" spans="1:21" x14ac:dyDescent="0.4">
      <c r="A4132">
        <v>4130</v>
      </c>
      <c r="B4132" t="s">
        <v>12085</v>
      </c>
      <c r="C4132" s="1">
        <v>44958</v>
      </c>
      <c r="D4132" t="s">
        <v>7237</v>
      </c>
      <c r="E4132" t="s">
        <v>7238</v>
      </c>
      <c r="F4132">
        <v>20</v>
      </c>
      <c r="G4132">
        <v>20</v>
      </c>
      <c r="H4132">
        <v>50</v>
      </c>
      <c r="I4132">
        <v>20</v>
      </c>
      <c r="J4132">
        <v>30</v>
      </c>
      <c r="K4132">
        <v>24</v>
      </c>
      <c r="L4132">
        <v>17</v>
      </c>
      <c r="M4132">
        <v>22</v>
      </c>
      <c r="N4132">
        <v>2</v>
      </c>
      <c r="O4132">
        <v>1</v>
      </c>
      <c r="P4132">
        <v>14.00184462</v>
      </c>
      <c r="Q4132">
        <v>893</v>
      </c>
      <c r="R4132">
        <v>29200</v>
      </c>
      <c r="S4132">
        <v>2625</v>
      </c>
      <c r="T4132">
        <v>8.9897260273972601E-2</v>
      </c>
      <c r="U4132">
        <v>0</v>
      </c>
    </row>
    <row r="4133" spans="1:21" x14ac:dyDescent="0.4">
      <c r="A4133">
        <v>4131</v>
      </c>
      <c r="B4133" t="s">
        <v>12085</v>
      </c>
      <c r="C4133" s="1">
        <v>44958</v>
      </c>
      <c r="D4133" t="s">
        <v>7239</v>
      </c>
      <c r="E4133" t="s">
        <v>7240</v>
      </c>
      <c r="F4133">
        <v>20</v>
      </c>
      <c r="G4133">
        <v>30</v>
      </c>
      <c r="H4133">
        <v>20</v>
      </c>
      <c r="I4133">
        <v>20</v>
      </c>
      <c r="J4133">
        <v>50</v>
      </c>
      <c r="K4133">
        <v>135</v>
      </c>
      <c r="L4133">
        <v>115</v>
      </c>
      <c r="M4133">
        <v>96</v>
      </c>
      <c r="N4133">
        <v>2</v>
      </c>
      <c r="O4133">
        <v>0</v>
      </c>
      <c r="P4133">
        <v>23.957790800000001</v>
      </c>
      <c r="Q4133">
        <v>836</v>
      </c>
      <c r="R4133">
        <v>29200</v>
      </c>
      <c r="S4133">
        <v>98207</v>
      </c>
      <c r="T4133">
        <v>3.3632534246575299</v>
      </c>
      <c r="U4133">
        <v>2</v>
      </c>
    </row>
    <row r="4134" spans="1:21" x14ac:dyDescent="0.4">
      <c r="A4134">
        <v>4132</v>
      </c>
      <c r="B4134" t="s">
        <v>12085</v>
      </c>
      <c r="C4134" s="1">
        <v>44958</v>
      </c>
      <c r="D4134" t="s">
        <v>7241</v>
      </c>
      <c r="E4134" t="s">
        <v>7242</v>
      </c>
      <c r="F4134">
        <v>50</v>
      </c>
      <c r="G4134">
        <v>20</v>
      </c>
      <c r="H4134">
        <v>20</v>
      </c>
      <c r="I4134">
        <v>20</v>
      </c>
      <c r="J4134">
        <v>50</v>
      </c>
      <c r="K4134">
        <v>62</v>
      </c>
      <c r="L4134">
        <v>49</v>
      </c>
      <c r="M4134">
        <v>31</v>
      </c>
      <c r="N4134">
        <v>2</v>
      </c>
      <c r="O4134">
        <v>1</v>
      </c>
      <c r="P4134">
        <v>17.258463540000001</v>
      </c>
      <c r="Q4134">
        <v>1046</v>
      </c>
      <c r="R4134">
        <v>29200</v>
      </c>
      <c r="S4134">
        <v>103010</v>
      </c>
      <c r="T4134">
        <v>3.5277397260273902</v>
      </c>
      <c r="U4134">
        <v>2</v>
      </c>
    </row>
    <row r="4135" spans="1:21" x14ac:dyDescent="0.4">
      <c r="A4135">
        <v>4133</v>
      </c>
      <c r="B4135" t="s">
        <v>12085</v>
      </c>
      <c r="C4135" s="1">
        <v>44958</v>
      </c>
      <c r="D4135" t="s">
        <v>7243</v>
      </c>
      <c r="E4135" t="s">
        <v>7244</v>
      </c>
      <c r="F4135">
        <v>20</v>
      </c>
      <c r="G4135">
        <v>30</v>
      </c>
      <c r="H4135">
        <v>30</v>
      </c>
      <c r="I4135">
        <v>40</v>
      </c>
      <c r="J4135">
        <v>30</v>
      </c>
      <c r="K4135">
        <v>41</v>
      </c>
      <c r="L4135">
        <v>15</v>
      </c>
      <c r="M4135">
        <v>16</v>
      </c>
      <c r="N4135">
        <v>1</v>
      </c>
      <c r="O4135">
        <v>1</v>
      </c>
      <c r="P4135">
        <v>0</v>
      </c>
      <c r="Q4135">
        <v>1435</v>
      </c>
      <c r="R4135">
        <v>29200</v>
      </c>
      <c r="S4135">
        <v>4599</v>
      </c>
      <c r="T4135">
        <v>0.1575</v>
      </c>
      <c r="U4135">
        <v>0</v>
      </c>
    </row>
    <row r="4136" spans="1:21" x14ac:dyDescent="0.4">
      <c r="A4136">
        <v>4134</v>
      </c>
      <c r="B4136" t="s">
        <v>12085</v>
      </c>
      <c r="C4136" s="1">
        <v>44958</v>
      </c>
      <c r="D4136" t="s">
        <v>7245</v>
      </c>
      <c r="E4136" t="s">
        <v>7246</v>
      </c>
      <c r="F4136">
        <v>20</v>
      </c>
      <c r="G4136">
        <v>20</v>
      </c>
      <c r="H4136">
        <v>30</v>
      </c>
      <c r="I4136">
        <v>20</v>
      </c>
      <c r="J4136">
        <v>50</v>
      </c>
      <c r="K4136">
        <v>46</v>
      </c>
      <c r="L4136">
        <v>51</v>
      </c>
      <c r="M4136">
        <v>50</v>
      </c>
      <c r="N4136">
        <v>2</v>
      </c>
      <c r="O4136">
        <v>2</v>
      </c>
      <c r="P4136">
        <v>32.807074649999997</v>
      </c>
      <c r="Q4136">
        <v>814</v>
      </c>
      <c r="R4136">
        <v>29200</v>
      </c>
      <c r="S4136">
        <v>3939</v>
      </c>
      <c r="T4136">
        <v>0.134897260273972</v>
      </c>
      <c r="U4136">
        <v>0</v>
      </c>
    </row>
    <row r="4137" spans="1:21" x14ac:dyDescent="0.4">
      <c r="A4137">
        <v>4135</v>
      </c>
      <c r="B4137" t="s">
        <v>12085</v>
      </c>
      <c r="C4137" s="1">
        <v>44958</v>
      </c>
      <c r="D4137" t="s">
        <v>7247</v>
      </c>
      <c r="F4137">
        <v>10</v>
      </c>
      <c r="G4137">
        <v>10</v>
      </c>
      <c r="H4137">
        <v>10</v>
      </c>
      <c r="I4137">
        <v>10</v>
      </c>
      <c r="J4137">
        <v>10</v>
      </c>
      <c r="K4137">
        <v>250</v>
      </c>
      <c r="L4137">
        <v>246</v>
      </c>
      <c r="M4137">
        <v>213</v>
      </c>
      <c r="N4137">
        <v>0</v>
      </c>
      <c r="O4137">
        <v>1</v>
      </c>
      <c r="P4137">
        <v>0</v>
      </c>
      <c r="Q4137">
        <v>1825</v>
      </c>
      <c r="R4137">
        <v>29200</v>
      </c>
      <c r="S4137">
        <v>6183</v>
      </c>
      <c r="T4137">
        <v>0.21174657534246499</v>
      </c>
      <c r="U4137">
        <v>0</v>
      </c>
    </row>
    <row r="4138" spans="1:21" x14ac:dyDescent="0.4">
      <c r="A4138">
        <v>4136</v>
      </c>
      <c r="B4138" t="s">
        <v>12085</v>
      </c>
      <c r="C4138" s="1">
        <v>44958</v>
      </c>
      <c r="D4138" t="s">
        <v>7248</v>
      </c>
      <c r="E4138" t="s">
        <v>7249</v>
      </c>
      <c r="F4138">
        <v>20</v>
      </c>
      <c r="G4138">
        <v>20</v>
      </c>
      <c r="H4138">
        <v>20</v>
      </c>
      <c r="I4138">
        <v>10</v>
      </c>
      <c r="J4138">
        <v>50</v>
      </c>
      <c r="K4138">
        <v>5</v>
      </c>
      <c r="L4138">
        <v>96</v>
      </c>
      <c r="M4138">
        <v>112</v>
      </c>
      <c r="N4138">
        <v>1</v>
      </c>
      <c r="O4138">
        <v>1</v>
      </c>
      <c r="P4138">
        <v>31.773763020000001</v>
      </c>
      <c r="Q4138">
        <v>1902</v>
      </c>
      <c r="R4138">
        <v>29200</v>
      </c>
      <c r="S4138">
        <v>9972</v>
      </c>
      <c r="T4138">
        <v>0.34150684931506797</v>
      </c>
      <c r="U4138">
        <v>0</v>
      </c>
    </row>
    <row r="4139" spans="1:21" x14ac:dyDescent="0.4">
      <c r="A4139">
        <v>4137</v>
      </c>
      <c r="B4139" t="s">
        <v>12085</v>
      </c>
      <c r="C4139" s="1">
        <v>44958</v>
      </c>
      <c r="D4139" t="s">
        <v>7250</v>
      </c>
      <c r="E4139" t="s">
        <v>7251</v>
      </c>
      <c r="F4139">
        <v>10</v>
      </c>
      <c r="G4139">
        <v>20</v>
      </c>
      <c r="H4139">
        <v>40</v>
      </c>
      <c r="I4139">
        <v>10</v>
      </c>
      <c r="J4139">
        <v>10</v>
      </c>
      <c r="K4139">
        <v>138</v>
      </c>
      <c r="L4139">
        <v>163</v>
      </c>
      <c r="M4139">
        <v>125</v>
      </c>
      <c r="N4139">
        <v>1</v>
      </c>
      <c r="O4139">
        <v>1</v>
      </c>
      <c r="P4139">
        <v>4.1818576390000004</v>
      </c>
      <c r="Q4139">
        <v>858</v>
      </c>
      <c r="R4139">
        <v>29200</v>
      </c>
      <c r="S4139">
        <v>32450</v>
      </c>
      <c r="T4139">
        <v>1.1113013698630101</v>
      </c>
      <c r="U4139">
        <v>1</v>
      </c>
    </row>
    <row r="4140" spans="1:21" x14ac:dyDescent="0.4">
      <c r="A4140">
        <v>4138</v>
      </c>
      <c r="B4140" t="s">
        <v>12085</v>
      </c>
      <c r="C4140" s="1">
        <v>44927</v>
      </c>
      <c r="D4140" t="s">
        <v>7252</v>
      </c>
      <c r="E4140" t="s">
        <v>7253</v>
      </c>
      <c r="F4140">
        <v>20</v>
      </c>
      <c r="G4140">
        <v>20</v>
      </c>
      <c r="H4140">
        <v>50</v>
      </c>
      <c r="I4140">
        <v>20</v>
      </c>
      <c r="J4140">
        <v>20</v>
      </c>
      <c r="K4140">
        <v>16</v>
      </c>
      <c r="L4140">
        <v>21</v>
      </c>
      <c r="M4140">
        <v>22</v>
      </c>
      <c r="N4140">
        <v>2</v>
      </c>
      <c r="O4140">
        <v>1</v>
      </c>
      <c r="P4140">
        <v>25.678385420000001</v>
      </c>
      <c r="Q4140">
        <v>819</v>
      </c>
      <c r="R4140">
        <v>21700</v>
      </c>
      <c r="S4140">
        <v>5918</v>
      </c>
      <c r="T4140">
        <v>0.27271889400921601</v>
      </c>
      <c r="U4140">
        <v>0</v>
      </c>
    </row>
    <row r="4141" spans="1:21" x14ac:dyDescent="0.4">
      <c r="A4141">
        <v>4139</v>
      </c>
      <c r="B4141" t="s">
        <v>12085</v>
      </c>
      <c r="C4141" s="1">
        <v>44927</v>
      </c>
      <c r="D4141" t="s">
        <v>7254</v>
      </c>
      <c r="E4141" t="s">
        <v>7255</v>
      </c>
      <c r="F4141">
        <v>30</v>
      </c>
      <c r="G4141">
        <v>20</v>
      </c>
      <c r="H4141">
        <v>30</v>
      </c>
      <c r="I4141">
        <v>30</v>
      </c>
      <c r="J4141">
        <v>50</v>
      </c>
      <c r="K4141">
        <v>23</v>
      </c>
      <c r="L4141">
        <v>21</v>
      </c>
      <c r="M4141">
        <v>18</v>
      </c>
      <c r="N4141">
        <v>0</v>
      </c>
      <c r="O4141">
        <v>1</v>
      </c>
      <c r="P4141">
        <v>18.890950520000001</v>
      </c>
      <c r="Q4141">
        <v>1918</v>
      </c>
      <c r="R4141">
        <v>21700</v>
      </c>
      <c r="S4141">
        <v>9390</v>
      </c>
      <c r="T4141">
        <v>0.43271889400921598</v>
      </c>
      <c r="U4141">
        <v>1</v>
      </c>
    </row>
    <row r="4142" spans="1:21" x14ac:dyDescent="0.4">
      <c r="A4142">
        <v>4140</v>
      </c>
      <c r="B4142" t="s">
        <v>12085</v>
      </c>
      <c r="C4142" s="1">
        <v>44927</v>
      </c>
      <c r="D4142" t="s">
        <v>7256</v>
      </c>
      <c r="E4142" t="s">
        <v>7257</v>
      </c>
      <c r="F4142">
        <v>10</v>
      </c>
      <c r="G4142">
        <v>20</v>
      </c>
      <c r="H4142">
        <v>40</v>
      </c>
      <c r="I4142">
        <v>20</v>
      </c>
      <c r="J4142">
        <v>10</v>
      </c>
      <c r="K4142">
        <v>21</v>
      </c>
      <c r="L4142">
        <v>20</v>
      </c>
      <c r="M4142">
        <v>24</v>
      </c>
      <c r="N4142">
        <v>2</v>
      </c>
      <c r="O4142">
        <v>0</v>
      </c>
      <c r="P4142">
        <v>20.579535589999999</v>
      </c>
      <c r="Q4142">
        <v>899</v>
      </c>
      <c r="R4142">
        <v>21700</v>
      </c>
      <c r="S4142">
        <v>2733</v>
      </c>
      <c r="T4142">
        <v>0.12594470046082901</v>
      </c>
      <c r="U4142">
        <v>0</v>
      </c>
    </row>
    <row r="4143" spans="1:21" x14ac:dyDescent="0.4">
      <c r="A4143">
        <v>4141</v>
      </c>
      <c r="B4143" t="s">
        <v>12085</v>
      </c>
      <c r="C4143" s="1">
        <v>44927</v>
      </c>
      <c r="D4143" t="s">
        <v>7258</v>
      </c>
      <c r="E4143" t="s">
        <v>7259</v>
      </c>
      <c r="F4143">
        <v>10</v>
      </c>
      <c r="G4143">
        <v>20</v>
      </c>
      <c r="H4143">
        <v>40</v>
      </c>
      <c r="I4143">
        <v>20</v>
      </c>
      <c r="J4143">
        <v>10</v>
      </c>
      <c r="K4143">
        <v>60</v>
      </c>
      <c r="L4143">
        <v>48</v>
      </c>
      <c r="M4143">
        <v>27</v>
      </c>
      <c r="N4143">
        <v>2</v>
      </c>
      <c r="O4143">
        <v>1</v>
      </c>
      <c r="P4143">
        <v>20.749131940000002</v>
      </c>
      <c r="Q4143">
        <v>649</v>
      </c>
      <c r="R4143">
        <v>21700</v>
      </c>
      <c r="S4143">
        <v>3526</v>
      </c>
      <c r="T4143">
        <v>0.16248847926267199</v>
      </c>
      <c r="U4143">
        <v>0</v>
      </c>
    </row>
    <row r="4144" spans="1:21" x14ac:dyDescent="0.4">
      <c r="A4144">
        <v>4142</v>
      </c>
      <c r="B4144" t="s">
        <v>12085</v>
      </c>
      <c r="C4144" s="1">
        <v>44927</v>
      </c>
      <c r="D4144" t="s">
        <v>7260</v>
      </c>
      <c r="E4144" t="s">
        <v>7261</v>
      </c>
      <c r="F4144">
        <v>20</v>
      </c>
      <c r="G4144">
        <v>10</v>
      </c>
      <c r="H4144">
        <v>20</v>
      </c>
      <c r="I4144">
        <v>20</v>
      </c>
      <c r="J4144">
        <v>20</v>
      </c>
      <c r="K4144">
        <v>35</v>
      </c>
      <c r="L4144">
        <v>130</v>
      </c>
      <c r="M4144">
        <v>173</v>
      </c>
      <c r="N4144">
        <v>2</v>
      </c>
      <c r="O4144">
        <v>1</v>
      </c>
      <c r="P4144">
        <v>17.579644099999999</v>
      </c>
      <c r="Q4144">
        <v>835</v>
      </c>
      <c r="R4144">
        <v>21700</v>
      </c>
      <c r="S4144">
        <v>6854</v>
      </c>
      <c r="T4144">
        <v>0.31585253456221102</v>
      </c>
      <c r="U4144">
        <v>0</v>
      </c>
    </row>
    <row r="4145" spans="1:21" x14ac:dyDescent="0.4">
      <c r="A4145">
        <v>4143</v>
      </c>
      <c r="B4145" t="s">
        <v>12085</v>
      </c>
      <c r="C4145" s="1">
        <v>44927</v>
      </c>
      <c r="D4145" t="s">
        <v>7262</v>
      </c>
      <c r="E4145" t="s">
        <v>7263</v>
      </c>
      <c r="F4145">
        <v>10</v>
      </c>
      <c r="G4145">
        <v>20</v>
      </c>
      <c r="H4145">
        <v>20</v>
      </c>
      <c r="I4145">
        <v>20</v>
      </c>
      <c r="J4145">
        <v>20</v>
      </c>
      <c r="K4145">
        <v>20</v>
      </c>
      <c r="L4145">
        <v>15</v>
      </c>
      <c r="M4145">
        <v>17</v>
      </c>
      <c r="N4145">
        <v>2</v>
      </c>
      <c r="O4145">
        <v>1</v>
      </c>
      <c r="P4145">
        <v>8.6613498260000004</v>
      </c>
      <c r="Q4145">
        <v>1174</v>
      </c>
      <c r="R4145">
        <v>21700</v>
      </c>
      <c r="S4145">
        <v>2543</v>
      </c>
      <c r="T4145">
        <v>0.117188940092165</v>
      </c>
      <c r="U4145">
        <v>0</v>
      </c>
    </row>
    <row r="4146" spans="1:21" x14ac:dyDescent="0.4">
      <c r="A4146">
        <v>4144</v>
      </c>
      <c r="B4146" t="s">
        <v>12085</v>
      </c>
      <c r="C4146" s="1">
        <v>44927</v>
      </c>
      <c r="D4146" t="s">
        <v>7264</v>
      </c>
      <c r="E4146" t="s">
        <v>7265</v>
      </c>
      <c r="F4146">
        <v>20</v>
      </c>
      <c r="G4146">
        <v>20</v>
      </c>
      <c r="H4146">
        <v>30</v>
      </c>
      <c r="I4146">
        <v>20</v>
      </c>
      <c r="J4146">
        <v>40</v>
      </c>
      <c r="K4146">
        <v>121</v>
      </c>
      <c r="L4146">
        <v>76</v>
      </c>
      <c r="M4146">
        <v>57</v>
      </c>
      <c r="N4146">
        <v>0</v>
      </c>
      <c r="O4146">
        <v>1</v>
      </c>
      <c r="P4146">
        <v>10.39355469</v>
      </c>
      <c r="Q4146">
        <v>2038</v>
      </c>
      <c r="R4146">
        <v>21700</v>
      </c>
      <c r="S4146">
        <v>16600</v>
      </c>
      <c r="T4146">
        <v>0.76497695852534497</v>
      </c>
      <c r="U4146">
        <v>1</v>
      </c>
    </row>
    <row r="4147" spans="1:21" x14ac:dyDescent="0.4">
      <c r="A4147">
        <v>4145</v>
      </c>
      <c r="B4147" t="s">
        <v>12085</v>
      </c>
      <c r="C4147" s="1">
        <v>44927</v>
      </c>
      <c r="D4147" t="s">
        <v>7266</v>
      </c>
      <c r="E4147" t="s">
        <v>7267</v>
      </c>
      <c r="F4147">
        <v>10</v>
      </c>
      <c r="G4147">
        <v>10</v>
      </c>
      <c r="H4147">
        <v>50</v>
      </c>
      <c r="I4147">
        <v>20</v>
      </c>
      <c r="J4147">
        <v>10</v>
      </c>
      <c r="K4147">
        <v>17</v>
      </c>
      <c r="L4147">
        <v>19</v>
      </c>
      <c r="M4147">
        <v>22</v>
      </c>
      <c r="N4147">
        <v>2</v>
      </c>
      <c r="O4147">
        <v>1</v>
      </c>
      <c r="P4147">
        <v>41.186957470000003</v>
      </c>
      <c r="Q4147">
        <v>1394</v>
      </c>
      <c r="R4147">
        <v>21700</v>
      </c>
      <c r="S4147">
        <v>3992</v>
      </c>
      <c r="T4147">
        <v>0.183963133640553</v>
      </c>
      <c r="U4147">
        <v>0</v>
      </c>
    </row>
    <row r="4148" spans="1:21" x14ac:dyDescent="0.4">
      <c r="A4148">
        <v>4146</v>
      </c>
      <c r="B4148" t="s">
        <v>12085</v>
      </c>
      <c r="C4148" s="1">
        <v>44927</v>
      </c>
      <c r="D4148" t="s">
        <v>7268</v>
      </c>
      <c r="E4148" t="s">
        <v>7269</v>
      </c>
      <c r="F4148">
        <v>20</v>
      </c>
      <c r="G4148">
        <v>20</v>
      </c>
      <c r="H4148">
        <v>10</v>
      </c>
      <c r="I4148">
        <v>20</v>
      </c>
      <c r="J4148">
        <v>40</v>
      </c>
      <c r="K4148">
        <v>21</v>
      </c>
      <c r="L4148">
        <v>25</v>
      </c>
      <c r="M4148">
        <v>25</v>
      </c>
      <c r="N4148">
        <v>1</v>
      </c>
      <c r="O4148">
        <v>1</v>
      </c>
      <c r="P4148">
        <v>20.121961809999998</v>
      </c>
      <c r="Q4148">
        <v>722</v>
      </c>
      <c r="R4148">
        <v>21700</v>
      </c>
      <c r="S4148">
        <v>688434</v>
      </c>
      <c r="T4148">
        <v>31.7250691244239</v>
      </c>
      <c r="U4148">
        <v>3</v>
      </c>
    </row>
    <row r="4149" spans="1:21" x14ac:dyDescent="0.4">
      <c r="A4149">
        <v>4147</v>
      </c>
      <c r="B4149" t="s">
        <v>12085</v>
      </c>
      <c r="C4149" s="1">
        <v>44927</v>
      </c>
      <c r="D4149" t="s">
        <v>7270</v>
      </c>
      <c r="F4149">
        <v>10</v>
      </c>
      <c r="G4149">
        <v>10</v>
      </c>
      <c r="H4149">
        <v>10</v>
      </c>
      <c r="I4149">
        <v>20</v>
      </c>
      <c r="J4149">
        <v>20</v>
      </c>
      <c r="K4149">
        <v>9</v>
      </c>
      <c r="L4149">
        <v>9</v>
      </c>
      <c r="M4149">
        <v>9</v>
      </c>
      <c r="N4149">
        <v>0</v>
      </c>
      <c r="O4149">
        <v>1</v>
      </c>
      <c r="P4149">
        <v>0</v>
      </c>
      <c r="Q4149">
        <v>828</v>
      </c>
      <c r="R4149">
        <v>21700</v>
      </c>
      <c r="S4149">
        <v>1700</v>
      </c>
      <c r="T4149">
        <v>7.8341013824884703E-2</v>
      </c>
      <c r="U4149">
        <v>0</v>
      </c>
    </row>
    <row r="4150" spans="1:21" x14ac:dyDescent="0.4">
      <c r="A4150">
        <v>4148</v>
      </c>
      <c r="B4150" t="s">
        <v>12085</v>
      </c>
      <c r="C4150" s="1">
        <v>44927</v>
      </c>
      <c r="D4150" t="s">
        <v>7271</v>
      </c>
      <c r="E4150" t="s">
        <v>7272</v>
      </c>
      <c r="F4150">
        <v>10</v>
      </c>
      <c r="G4150">
        <v>20</v>
      </c>
      <c r="H4150">
        <v>40</v>
      </c>
      <c r="I4150">
        <v>20</v>
      </c>
      <c r="J4150">
        <v>10</v>
      </c>
      <c r="K4150">
        <v>45</v>
      </c>
      <c r="L4150">
        <v>50</v>
      </c>
      <c r="M4150">
        <v>41</v>
      </c>
      <c r="N4150">
        <v>2</v>
      </c>
      <c r="O4150">
        <v>1</v>
      </c>
      <c r="P4150">
        <v>21.590494790000001</v>
      </c>
      <c r="Q4150">
        <v>1130</v>
      </c>
      <c r="R4150">
        <v>21700</v>
      </c>
      <c r="S4150">
        <v>16585</v>
      </c>
      <c r="T4150">
        <v>0.76428571428571401</v>
      </c>
      <c r="U4150">
        <v>1</v>
      </c>
    </row>
    <row r="4151" spans="1:21" x14ac:dyDescent="0.4">
      <c r="A4151">
        <v>4149</v>
      </c>
      <c r="B4151" t="s">
        <v>12085</v>
      </c>
      <c r="C4151" s="1">
        <v>44927</v>
      </c>
      <c r="D4151" t="s">
        <v>7273</v>
      </c>
      <c r="E4151" t="s">
        <v>7274</v>
      </c>
      <c r="F4151">
        <v>20</v>
      </c>
      <c r="G4151">
        <v>20</v>
      </c>
      <c r="H4151">
        <v>20</v>
      </c>
      <c r="I4151">
        <v>20</v>
      </c>
      <c r="J4151">
        <v>30</v>
      </c>
      <c r="K4151">
        <v>155</v>
      </c>
      <c r="L4151">
        <v>156</v>
      </c>
      <c r="M4151">
        <v>165</v>
      </c>
      <c r="N4151">
        <v>1</v>
      </c>
      <c r="O4151">
        <v>0</v>
      </c>
      <c r="P4151">
        <v>15.000325520000001</v>
      </c>
      <c r="Q4151">
        <v>1079</v>
      </c>
      <c r="R4151">
        <v>21700</v>
      </c>
      <c r="S4151">
        <v>13739</v>
      </c>
      <c r="T4151">
        <v>0.63313364055299504</v>
      </c>
      <c r="U4151">
        <v>1</v>
      </c>
    </row>
    <row r="4152" spans="1:21" x14ac:dyDescent="0.4">
      <c r="A4152">
        <v>4150</v>
      </c>
      <c r="B4152" t="s">
        <v>12085</v>
      </c>
      <c r="C4152" s="1">
        <v>44927</v>
      </c>
      <c r="D4152" t="s">
        <v>7275</v>
      </c>
      <c r="E4152" t="s">
        <v>7276</v>
      </c>
      <c r="F4152">
        <v>20</v>
      </c>
      <c r="G4152">
        <v>10</v>
      </c>
      <c r="H4152">
        <v>30</v>
      </c>
      <c r="I4152">
        <v>10</v>
      </c>
      <c r="J4152">
        <v>10</v>
      </c>
      <c r="K4152">
        <v>117</v>
      </c>
      <c r="L4152">
        <v>126</v>
      </c>
      <c r="M4152">
        <v>16</v>
      </c>
      <c r="N4152">
        <v>1</v>
      </c>
      <c r="O4152">
        <v>1</v>
      </c>
      <c r="P4152">
        <v>33.500651040000001</v>
      </c>
      <c r="Q4152">
        <v>924</v>
      </c>
      <c r="R4152">
        <v>21700</v>
      </c>
      <c r="S4152">
        <v>6563</v>
      </c>
      <c r="T4152">
        <v>0.302442396313364</v>
      </c>
      <c r="U4152">
        <v>0</v>
      </c>
    </row>
    <row r="4153" spans="1:21" x14ac:dyDescent="0.4">
      <c r="A4153">
        <v>4151</v>
      </c>
      <c r="B4153" t="s">
        <v>12085</v>
      </c>
      <c r="C4153" s="1">
        <v>44927</v>
      </c>
      <c r="D4153" t="s">
        <v>7277</v>
      </c>
      <c r="E4153" t="s">
        <v>7278</v>
      </c>
      <c r="F4153">
        <v>30</v>
      </c>
      <c r="G4153">
        <v>20</v>
      </c>
      <c r="H4153">
        <v>50</v>
      </c>
      <c r="I4153">
        <v>20</v>
      </c>
      <c r="J4153">
        <v>50</v>
      </c>
      <c r="K4153">
        <v>68</v>
      </c>
      <c r="L4153">
        <v>48</v>
      </c>
      <c r="M4153">
        <v>29</v>
      </c>
      <c r="N4153">
        <v>1</v>
      </c>
      <c r="O4153">
        <v>1</v>
      </c>
      <c r="P4153">
        <v>19.46299913</v>
      </c>
      <c r="Q4153">
        <v>737</v>
      </c>
      <c r="R4153">
        <v>21700</v>
      </c>
      <c r="S4153">
        <v>6599</v>
      </c>
      <c r="T4153">
        <v>0.30410138248847901</v>
      </c>
      <c r="U4153">
        <v>0</v>
      </c>
    </row>
    <row r="4154" spans="1:21" x14ac:dyDescent="0.4">
      <c r="A4154">
        <v>4152</v>
      </c>
      <c r="B4154" t="s">
        <v>12085</v>
      </c>
      <c r="C4154" s="1">
        <v>44927</v>
      </c>
      <c r="D4154" t="s">
        <v>7279</v>
      </c>
      <c r="E4154" t="s">
        <v>7280</v>
      </c>
      <c r="F4154">
        <v>10</v>
      </c>
      <c r="G4154">
        <v>20</v>
      </c>
      <c r="H4154">
        <v>10</v>
      </c>
      <c r="I4154">
        <v>30</v>
      </c>
      <c r="J4154">
        <v>30</v>
      </c>
      <c r="K4154">
        <v>6</v>
      </c>
      <c r="L4154">
        <v>16</v>
      </c>
      <c r="M4154">
        <v>15</v>
      </c>
      <c r="N4154">
        <v>1</v>
      </c>
      <c r="O4154">
        <v>1</v>
      </c>
      <c r="P4154">
        <v>25.870117189999998</v>
      </c>
      <c r="Q4154">
        <v>1211</v>
      </c>
      <c r="R4154">
        <v>21700</v>
      </c>
      <c r="S4154">
        <v>2005</v>
      </c>
      <c r="T4154">
        <v>9.2396313364055294E-2</v>
      </c>
      <c r="U4154">
        <v>0</v>
      </c>
    </row>
    <row r="4155" spans="1:21" x14ac:dyDescent="0.4">
      <c r="A4155">
        <v>4153</v>
      </c>
      <c r="B4155" t="s">
        <v>12085</v>
      </c>
      <c r="C4155" s="1">
        <v>44927</v>
      </c>
      <c r="D4155" t="s">
        <v>7281</v>
      </c>
      <c r="E4155" t="s">
        <v>7282</v>
      </c>
      <c r="F4155">
        <v>20</v>
      </c>
      <c r="G4155">
        <v>20</v>
      </c>
      <c r="H4155">
        <v>30</v>
      </c>
      <c r="I4155">
        <v>20</v>
      </c>
      <c r="J4155">
        <v>30</v>
      </c>
      <c r="K4155">
        <v>23</v>
      </c>
      <c r="L4155">
        <v>23</v>
      </c>
      <c r="M4155">
        <v>23</v>
      </c>
      <c r="N4155">
        <v>2</v>
      </c>
      <c r="O4155">
        <v>1</v>
      </c>
      <c r="P4155">
        <v>28.815863719999999</v>
      </c>
      <c r="Q4155">
        <v>1371</v>
      </c>
      <c r="R4155">
        <v>21700</v>
      </c>
      <c r="S4155">
        <v>6504</v>
      </c>
      <c r="T4155">
        <v>0.29972350230414702</v>
      </c>
      <c r="U4155">
        <v>0</v>
      </c>
    </row>
    <row r="4156" spans="1:21" x14ac:dyDescent="0.4">
      <c r="A4156">
        <v>4154</v>
      </c>
      <c r="B4156" t="s">
        <v>12085</v>
      </c>
      <c r="C4156" s="1">
        <v>44927</v>
      </c>
      <c r="D4156" t="s">
        <v>7283</v>
      </c>
      <c r="E4156" t="s">
        <v>7284</v>
      </c>
      <c r="F4156">
        <v>30</v>
      </c>
      <c r="G4156">
        <v>20</v>
      </c>
      <c r="H4156">
        <v>10</v>
      </c>
      <c r="I4156">
        <v>20</v>
      </c>
      <c r="J4156">
        <v>50</v>
      </c>
      <c r="K4156">
        <v>14</v>
      </c>
      <c r="L4156">
        <v>15</v>
      </c>
      <c r="M4156">
        <v>10</v>
      </c>
      <c r="N4156">
        <v>0</v>
      </c>
      <c r="O4156">
        <v>1</v>
      </c>
      <c r="P4156">
        <v>9.6879340280000008</v>
      </c>
      <c r="Q4156">
        <v>1052</v>
      </c>
      <c r="R4156">
        <v>21700</v>
      </c>
      <c r="S4156">
        <v>8012</v>
      </c>
      <c r="T4156">
        <v>0.36921658986175099</v>
      </c>
      <c r="U4156">
        <v>0</v>
      </c>
    </row>
    <row r="4157" spans="1:21" x14ac:dyDescent="0.4">
      <c r="A4157">
        <v>4155</v>
      </c>
      <c r="B4157" t="s">
        <v>12085</v>
      </c>
      <c r="C4157" s="1">
        <v>44927</v>
      </c>
      <c r="D4157" t="s">
        <v>7285</v>
      </c>
      <c r="E4157" t="s">
        <v>7286</v>
      </c>
      <c r="F4157">
        <v>30</v>
      </c>
      <c r="G4157">
        <v>20</v>
      </c>
      <c r="H4157">
        <v>20</v>
      </c>
      <c r="I4157">
        <v>20</v>
      </c>
      <c r="J4157">
        <v>50</v>
      </c>
      <c r="K4157">
        <v>133</v>
      </c>
      <c r="L4157">
        <v>118</v>
      </c>
      <c r="M4157">
        <v>112</v>
      </c>
      <c r="N4157">
        <v>1</v>
      </c>
      <c r="O4157">
        <v>1</v>
      </c>
      <c r="P4157">
        <v>20.676323780000001</v>
      </c>
      <c r="Q4157">
        <v>930</v>
      </c>
      <c r="R4157">
        <v>21700</v>
      </c>
      <c r="S4157">
        <v>15057</v>
      </c>
      <c r="T4157">
        <v>0.69387096774193502</v>
      </c>
      <c r="U4157">
        <v>1</v>
      </c>
    </row>
    <row r="4158" spans="1:21" x14ac:dyDescent="0.4">
      <c r="A4158">
        <v>4156</v>
      </c>
      <c r="B4158" t="s">
        <v>12085</v>
      </c>
      <c r="C4158" s="1">
        <v>44927</v>
      </c>
      <c r="D4158" t="s">
        <v>7287</v>
      </c>
      <c r="E4158" t="s">
        <v>7288</v>
      </c>
      <c r="F4158">
        <v>10</v>
      </c>
      <c r="G4158">
        <v>10</v>
      </c>
      <c r="H4158">
        <v>20</v>
      </c>
      <c r="I4158">
        <v>20</v>
      </c>
      <c r="J4158">
        <v>20</v>
      </c>
      <c r="K4158">
        <v>20</v>
      </c>
      <c r="L4158">
        <v>26</v>
      </c>
      <c r="M4158">
        <v>32</v>
      </c>
      <c r="N4158">
        <v>1</v>
      </c>
      <c r="O4158">
        <v>0</v>
      </c>
      <c r="P4158">
        <v>0</v>
      </c>
      <c r="Q4158">
        <v>1143</v>
      </c>
      <c r="R4158">
        <v>21700</v>
      </c>
      <c r="S4158">
        <v>7170</v>
      </c>
      <c r="T4158">
        <v>0.330414746543778</v>
      </c>
      <c r="U4158">
        <v>0</v>
      </c>
    </row>
    <row r="4159" spans="1:21" x14ac:dyDescent="0.4">
      <c r="A4159">
        <v>4157</v>
      </c>
      <c r="B4159" t="s">
        <v>12085</v>
      </c>
      <c r="C4159" s="1">
        <v>44927</v>
      </c>
      <c r="D4159" t="s">
        <v>7289</v>
      </c>
      <c r="E4159" t="s">
        <v>7290</v>
      </c>
      <c r="F4159">
        <v>10</v>
      </c>
      <c r="G4159">
        <v>20</v>
      </c>
      <c r="H4159">
        <v>40</v>
      </c>
      <c r="I4159">
        <v>20</v>
      </c>
      <c r="J4159">
        <v>30</v>
      </c>
      <c r="K4159">
        <v>109</v>
      </c>
      <c r="L4159">
        <v>117</v>
      </c>
      <c r="M4159">
        <v>110</v>
      </c>
      <c r="N4159">
        <v>1</v>
      </c>
      <c r="O4159">
        <v>1</v>
      </c>
      <c r="P4159">
        <v>18.317491319999998</v>
      </c>
      <c r="Q4159">
        <v>946</v>
      </c>
      <c r="R4159">
        <v>21700</v>
      </c>
      <c r="S4159">
        <v>15117</v>
      </c>
      <c r="T4159">
        <v>0.69663594470045997</v>
      </c>
      <c r="U4159">
        <v>1</v>
      </c>
    </row>
    <row r="4160" spans="1:21" x14ac:dyDescent="0.4">
      <c r="A4160">
        <v>4158</v>
      </c>
      <c r="B4160" t="s">
        <v>12085</v>
      </c>
      <c r="C4160" s="1">
        <v>44896</v>
      </c>
      <c r="D4160" t="s">
        <v>7291</v>
      </c>
      <c r="E4160" t="s">
        <v>7292</v>
      </c>
      <c r="F4160">
        <v>10</v>
      </c>
      <c r="G4160">
        <v>10</v>
      </c>
      <c r="H4160">
        <v>30</v>
      </c>
      <c r="I4160">
        <v>20</v>
      </c>
      <c r="J4160">
        <v>10</v>
      </c>
      <c r="K4160">
        <v>57</v>
      </c>
      <c r="L4160">
        <v>56</v>
      </c>
      <c r="M4160">
        <v>50</v>
      </c>
      <c r="N4160">
        <v>2</v>
      </c>
      <c r="O4160">
        <v>1</v>
      </c>
      <c r="P4160">
        <v>29.066948780000001</v>
      </c>
      <c r="Q4160">
        <v>2019</v>
      </c>
      <c r="R4160">
        <v>16200</v>
      </c>
      <c r="S4160">
        <v>1490299</v>
      </c>
      <c r="T4160">
        <v>91.993765432098698</v>
      </c>
      <c r="U4160">
        <v>3</v>
      </c>
    </row>
    <row r="4161" spans="1:21" x14ac:dyDescent="0.4">
      <c r="A4161">
        <v>4159</v>
      </c>
      <c r="B4161" t="s">
        <v>12085</v>
      </c>
      <c r="C4161" s="1">
        <v>44896</v>
      </c>
      <c r="D4161" t="s">
        <v>7293</v>
      </c>
      <c r="E4161" t="s">
        <v>7294</v>
      </c>
      <c r="F4161">
        <v>30</v>
      </c>
      <c r="G4161">
        <v>20</v>
      </c>
      <c r="H4161">
        <v>30</v>
      </c>
      <c r="I4161">
        <v>30</v>
      </c>
      <c r="J4161">
        <v>40</v>
      </c>
      <c r="K4161">
        <v>23</v>
      </c>
      <c r="L4161">
        <v>22</v>
      </c>
      <c r="M4161">
        <v>20</v>
      </c>
      <c r="N4161">
        <v>1</v>
      </c>
      <c r="O4161">
        <v>1</v>
      </c>
      <c r="P4161">
        <v>0</v>
      </c>
      <c r="Q4161">
        <v>834</v>
      </c>
      <c r="R4161">
        <v>16200</v>
      </c>
      <c r="S4161">
        <v>4231</v>
      </c>
      <c r="T4161">
        <v>0.26117283950617198</v>
      </c>
      <c r="U4161">
        <v>0</v>
      </c>
    </row>
    <row r="4162" spans="1:21" x14ac:dyDescent="0.4">
      <c r="A4162">
        <v>4160</v>
      </c>
      <c r="B4162" t="s">
        <v>12085</v>
      </c>
      <c r="C4162" s="1">
        <v>44896</v>
      </c>
      <c r="D4162" t="s">
        <v>7295</v>
      </c>
      <c r="E4162" t="s">
        <v>7296</v>
      </c>
      <c r="F4162">
        <v>20</v>
      </c>
      <c r="G4162">
        <v>20</v>
      </c>
      <c r="H4162">
        <v>30</v>
      </c>
      <c r="I4162">
        <v>20</v>
      </c>
      <c r="J4162">
        <v>50</v>
      </c>
      <c r="K4162">
        <v>40</v>
      </c>
      <c r="L4162">
        <v>56</v>
      </c>
      <c r="M4162">
        <v>82</v>
      </c>
      <c r="N4162">
        <v>2</v>
      </c>
      <c r="O4162">
        <v>1</v>
      </c>
      <c r="P4162">
        <v>21.08799913</v>
      </c>
      <c r="Q4162">
        <v>1280</v>
      </c>
      <c r="R4162">
        <v>16200</v>
      </c>
      <c r="S4162">
        <v>14709</v>
      </c>
      <c r="T4162">
        <v>0.90796296296296297</v>
      </c>
      <c r="U4162">
        <v>1</v>
      </c>
    </row>
    <row r="4163" spans="1:21" x14ac:dyDescent="0.4">
      <c r="A4163">
        <v>4161</v>
      </c>
      <c r="B4163" t="s">
        <v>12085</v>
      </c>
      <c r="C4163" s="1">
        <v>44896</v>
      </c>
      <c r="D4163" t="s">
        <v>7297</v>
      </c>
      <c r="E4163" t="s">
        <v>7298</v>
      </c>
      <c r="F4163">
        <v>20</v>
      </c>
      <c r="G4163">
        <v>20</v>
      </c>
      <c r="H4163">
        <v>30</v>
      </c>
      <c r="I4163">
        <v>20</v>
      </c>
      <c r="J4163">
        <v>40</v>
      </c>
      <c r="K4163">
        <v>128</v>
      </c>
      <c r="L4163">
        <v>111</v>
      </c>
      <c r="M4163">
        <v>63</v>
      </c>
      <c r="N4163">
        <v>0</v>
      </c>
      <c r="O4163">
        <v>1</v>
      </c>
      <c r="P4163">
        <v>9.4418402780000008</v>
      </c>
      <c r="Q4163">
        <v>866</v>
      </c>
      <c r="R4163">
        <v>16200</v>
      </c>
      <c r="S4163">
        <v>262957</v>
      </c>
      <c r="T4163">
        <v>16.2319135802469</v>
      </c>
      <c r="U4163">
        <v>3</v>
      </c>
    </row>
    <row r="4164" spans="1:21" x14ac:dyDescent="0.4">
      <c r="A4164">
        <v>4162</v>
      </c>
      <c r="B4164" t="s">
        <v>12085</v>
      </c>
      <c r="C4164" s="1">
        <v>44896</v>
      </c>
      <c r="D4164" t="s">
        <v>7299</v>
      </c>
      <c r="E4164" t="s">
        <v>7300</v>
      </c>
      <c r="F4164">
        <v>20</v>
      </c>
      <c r="G4164">
        <v>10</v>
      </c>
      <c r="H4164">
        <v>10</v>
      </c>
      <c r="I4164">
        <v>20</v>
      </c>
      <c r="J4164">
        <v>10</v>
      </c>
      <c r="K4164">
        <v>25</v>
      </c>
      <c r="L4164">
        <v>21</v>
      </c>
      <c r="M4164">
        <v>20</v>
      </c>
      <c r="N4164">
        <v>1</v>
      </c>
      <c r="O4164">
        <v>1</v>
      </c>
      <c r="P4164">
        <v>17.230794270000001</v>
      </c>
      <c r="Q4164">
        <v>1377</v>
      </c>
      <c r="R4164">
        <v>16200</v>
      </c>
      <c r="S4164">
        <v>2492</v>
      </c>
      <c r="T4164">
        <v>0.153827160493827</v>
      </c>
      <c r="U4164">
        <v>0</v>
      </c>
    </row>
    <row r="4165" spans="1:21" x14ac:dyDescent="0.4">
      <c r="A4165">
        <v>4163</v>
      </c>
      <c r="B4165" t="s">
        <v>12085</v>
      </c>
      <c r="C4165" s="1">
        <v>44896</v>
      </c>
      <c r="D4165" t="s">
        <v>7301</v>
      </c>
      <c r="E4165" t="s">
        <v>7302</v>
      </c>
      <c r="F4165">
        <v>20</v>
      </c>
      <c r="G4165">
        <v>30</v>
      </c>
      <c r="H4165">
        <v>20</v>
      </c>
      <c r="I4165">
        <v>20</v>
      </c>
      <c r="J4165">
        <v>20</v>
      </c>
      <c r="K4165">
        <v>248</v>
      </c>
      <c r="L4165">
        <v>249</v>
      </c>
      <c r="M4165">
        <v>29</v>
      </c>
      <c r="N4165">
        <v>1</v>
      </c>
      <c r="O4165">
        <v>0</v>
      </c>
      <c r="P4165">
        <v>0</v>
      </c>
      <c r="Q4165">
        <v>849</v>
      </c>
      <c r="R4165">
        <v>16200</v>
      </c>
      <c r="S4165">
        <v>1673</v>
      </c>
      <c r="T4165">
        <v>0.10327160493827101</v>
      </c>
      <c r="U4165">
        <v>0</v>
      </c>
    </row>
    <row r="4166" spans="1:21" x14ac:dyDescent="0.4">
      <c r="A4166">
        <v>4164</v>
      </c>
      <c r="B4166" t="s">
        <v>12085</v>
      </c>
      <c r="C4166" s="1">
        <v>44896</v>
      </c>
      <c r="D4166" t="s">
        <v>7303</v>
      </c>
      <c r="F4166">
        <v>40</v>
      </c>
      <c r="G4166">
        <v>20</v>
      </c>
      <c r="H4166">
        <v>10</v>
      </c>
      <c r="I4166">
        <v>20</v>
      </c>
      <c r="J4166">
        <v>40</v>
      </c>
      <c r="K4166">
        <v>18</v>
      </c>
      <c r="L4166">
        <v>11</v>
      </c>
      <c r="M4166">
        <v>13</v>
      </c>
      <c r="N4166">
        <v>0</v>
      </c>
      <c r="O4166">
        <v>1</v>
      </c>
      <c r="P4166">
        <v>0</v>
      </c>
      <c r="Q4166">
        <v>851</v>
      </c>
      <c r="R4166">
        <v>16200</v>
      </c>
      <c r="S4166">
        <v>8575</v>
      </c>
      <c r="T4166">
        <v>0.52932098765432101</v>
      </c>
      <c r="U4166">
        <v>1</v>
      </c>
    </row>
    <row r="4167" spans="1:21" x14ac:dyDescent="0.4">
      <c r="A4167">
        <v>4165</v>
      </c>
      <c r="B4167" t="s">
        <v>12085</v>
      </c>
      <c r="C4167" s="1">
        <v>44896</v>
      </c>
      <c r="D4167" t="s">
        <v>7304</v>
      </c>
      <c r="E4167" t="s">
        <v>7305</v>
      </c>
      <c r="F4167">
        <v>10</v>
      </c>
      <c r="G4167">
        <v>10</v>
      </c>
      <c r="H4167">
        <v>40</v>
      </c>
      <c r="I4167">
        <v>10</v>
      </c>
      <c r="J4167">
        <v>10</v>
      </c>
      <c r="K4167">
        <v>14</v>
      </c>
      <c r="L4167">
        <v>15</v>
      </c>
      <c r="M4167">
        <v>13</v>
      </c>
      <c r="N4167">
        <v>2</v>
      </c>
      <c r="O4167">
        <v>1</v>
      </c>
      <c r="P4167">
        <v>15.6750217</v>
      </c>
      <c r="Q4167">
        <v>3171</v>
      </c>
      <c r="R4167">
        <v>16200</v>
      </c>
      <c r="S4167">
        <v>259150</v>
      </c>
      <c r="T4167">
        <v>15.9969135802469</v>
      </c>
      <c r="U4167">
        <v>3</v>
      </c>
    </row>
    <row r="4168" spans="1:21" x14ac:dyDescent="0.4">
      <c r="A4168">
        <v>4166</v>
      </c>
      <c r="B4168" t="s">
        <v>12085</v>
      </c>
      <c r="C4168" s="1">
        <v>44896</v>
      </c>
      <c r="D4168" t="s">
        <v>7306</v>
      </c>
      <c r="E4168" t="s">
        <v>7307</v>
      </c>
      <c r="F4168">
        <v>20</v>
      </c>
      <c r="G4168">
        <v>20</v>
      </c>
      <c r="H4168">
        <v>20</v>
      </c>
      <c r="I4168">
        <v>20</v>
      </c>
      <c r="J4168">
        <v>20</v>
      </c>
      <c r="K4168">
        <v>147</v>
      </c>
      <c r="L4168">
        <v>112</v>
      </c>
      <c r="M4168">
        <v>90</v>
      </c>
      <c r="N4168">
        <v>2</v>
      </c>
      <c r="O4168">
        <v>1</v>
      </c>
      <c r="P4168">
        <v>25.419596349999999</v>
      </c>
      <c r="Q4168">
        <v>859</v>
      </c>
      <c r="R4168">
        <v>16200</v>
      </c>
      <c r="S4168">
        <v>104081</v>
      </c>
      <c r="T4168">
        <v>6.4247530864197504</v>
      </c>
      <c r="U4168">
        <v>3</v>
      </c>
    </row>
    <row r="4169" spans="1:21" x14ac:dyDescent="0.4">
      <c r="A4169">
        <v>4167</v>
      </c>
      <c r="B4169" t="s">
        <v>12085</v>
      </c>
      <c r="C4169" s="1">
        <v>44896</v>
      </c>
      <c r="D4169" t="s">
        <v>7308</v>
      </c>
      <c r="E4169" t="s">
        <v>7309</v>
      </c>
      <c r="F4169">
        <v>20</v>
      </c>
      <c r="G4169">
        <v>20</v>
      </c>
      <c r="H4169">
        <v>50</v>
      </c>
      <c r="I4169">
        <v>20</v>
      </c>
      <c r="J4169">
        <v>30</v>
      </c>
      <c r="K4169">
        <v>60</v>
      </c>
      <c r="L4169">
        <v>43</v>
      </c>
      <c r="M4169">
        <v>22</v>
      </c>
      <c r="N4169">
        <v>2</v>
      </c>
      <c r="O4169">
        <v>1</v>
      </c>
      <c r="P4169">
        <v>5.2795138890000004</v>
      </c>
      <c r="Q4169">
        <v>978</v>
      </c>
      <c r="R4169">
        <v>16200</v>
      </c>
      <c r="S4169">
        <v>5314</v>
      </c>
      <c r="T4169">
        <v>0.32802469135802398</v>
      </c>
      <c r="U4169">
        <v>0</v>
      </c>
    </row>
    <row r="4170" spans="1:21" x14ac:dyDescent="0.4">
      <c r="A4170">
        <v>4168</v>
      </c>
      <c r="B4170" t="s">
        <v>12085</v>
      </c>
      <c r="C4170" s="1">
        <v>44896</v>
      </c>
      <c r="D4170" t="s">
        <v>7310</v>
      </c>
      <c r="E4170" t="s">
        <v>7311</v>
      </c>
      <c r="F4170">
        <v>10</v>
      </c>
      <c r="G4170">
        <v>10</v>
      </c>
      <c r="H4170">
        <v>30</v>
      </c>
      <c r="I4170">
        <v>20</v>
      </c>
      <c r="J4170">
        <v>20</v>
      </c>
      <c r="K4170">
        <v>24</v>
      </c>
      <c r="L4170">
        <v>19</v>
      </c>
      <c r="M4170">
        <v>14</v>
      </c>
      <c r="N4170">
        <v>1</v>
      </c>
      <c r="O4170">
        <v>1</v>
      </c>
      <c r="P4170">
        <v>22.532552079999999</v>
      </c>
      <c r="Q4170">
        <v>512</v>
      </c>
      <c r="R4170">
        <v>16200</v>
      </c>
      <c r="S4170">
        <v>13773</v>
      </c>
      <c r="T4170">
        <v>0.85018518518518504</v>
      </c>
      <c r="U4170">
        <v>1</v>
      </c>
    </row>
    <row r="4171" spans="1:21" x14ac:dyDescent="0.4">
      <c r="A4171">
        <v>4169</v>
      </c>
      <c r="B4171" t="s">
        <v>12085</v>
      </c>
      <c r="C4171" s="1">
        <v>44896</v>
      </c>
      <c r="D4171" t="s">
        <v>7312</v>
      </c>
      <c r="E4171" t="s">
        <v>7313</v>
      </c>
      <c r="F4171">
        <v>20</v>
      </c>
      <c r="G4171">
        <v>20</v>
      </c>
      <c r="H4171">
        <v>20</v>
      </c>
      <c r="I4171">
        <v>30</v>
      </c>
      <c r="J4171">
        <v>30</v>
      </c>
      <c r="K4171">
        <v>14</v>
      </c>
      <c r="L4171">
        <v>13</v>
      </c>
      <c r="M4171">
        <v>7</v>
      </c>
      <c r="N4171">
        <v>0</v>
      </c>
      <c r="O4171">
        <v>2</v>
      </c>
      <c r="P4171">
        <v>12.144965279999999</v>
      </c>
      <c r="Q4171">
        <v>1038</v>
      </c>
      <c r="R4171">
        <v>16200</v>
      </c>
      <c r="S4171">
        <v>1920</v>
      </c>
      <c r="T4171">
        <v>0.118518518518518</v>
      </c>
      <c r="U4171">
        <v>0</v>
      </c>
    </row>
    <row r="4172" spans="1:21" x14ac:dyDescent="0.4">
      <c r="A4172">
        <v>4170</v>
      </c>
      <c r="B4172" t="s">
        <v>12085</v>
      </c>
      <c r="C4172" s="1">
        <v>44896</v>
      </c>
      <c r="D4172" t="s">
        <v>7314</v>
      </c>
      <c r="E4172" t="s">
        <v>7315</v>
      </c>
      <c r="F4172">
        <v>10</v>
      </c>
      <c r="G4172">
        <v>20</v>
      </c>
      <c r="H4172">
        <v>40</v>
      </c>
      <c r="I4172">
        <v>20</v>
      </c>
      <c r="J4172">
        <v>40</v>
      </c>
      <c r="K4172">
        <v>21</v>
      </c>
      <c r="L4172">
        <v>16</v>
      </c>
      <c r="M4172">
        <v>16</v>
      </c>
      <c r="N4172">
        <v>1</v>
      </c>
      <c r="O4172">
        <v>1</v>
      </c>
      <c r="P4172">
        <v>3.775173611</v>
      </c>
      <c r="Q4172">
        <v>1037</v>
      </c>
      <c r="R4172">
        <v>16200</v>
      </c>
      <c r="S4172">
        <v>461571</v>
      </c>
      <c r="T4172">
        <v>28.492037037037001</v>
      </c>
      <c r="U4172">
        <v>3</v>
      </c>
    </row>
    <row r="4173" spans="1:21" x14ac:dyDescent="0.4">
      <c r="A4173">
        <v>4171</v>
      </c>
      <c r="B4173" t="s">
        <v>12085</v>
      </c>
      <c r="C4173" s="1">
        <v>44896</v>
      </c>
      <c r="D4173" t="s">
        <v>7316</v>
      </c>
      <c r="E4173" t="s">
        <v>7317</v>
      </c>
      <c r="F4173">
        <v>10</v>
      </c>
      <c r="G4173">
        <v>10</v>
      </c>
      <c r="H4173">
        <v>20</v>
      </c>
      <c r="I4173">
        <v>20</v>
      </c>
      <c r="J4173">
        <v>10</v>
      </c>
      <c r="K4173">
        <v>63</v>
      </c>
      <c r="L4173">
        <v>82</v>
      </c>
      <c r="M4173">
        <v>130</v>
      </c>
      <c r="N4173">
        <v>1</v>
      </c>
      <c r="O4173">
        <v>0</v>
      </c>
      <c r="P4173">
        <v>19.880208329999999</v>
      </c>
      <c r="Q4173">
        <v>984</v>
      </c>
      <c r="R4173">
        <v>16200</v>
      </c>
      <c r="S4173">
        <v>3091</v>
      </c>
      <c r="T4173">
        <v>0.19080246913580201</v>
      </c>
      <c r="U4173">
        <v>0</v>
      </c>
    </row>
    <row r="4174" spans="1:21" x14ac:dyDescent="0.4">
      <c r="A4174">
        <v>4172</v>
      </c>
      <c r="B4174" t="s">
        <v>12085</v>
      </c>
      <c r="C4174" s="1">
        <v>44896</v>
      </c>
      <c r="D4174" t="s">
        <v>7318</v>
      </c>
      <c r="E4174" t="s">
        <v>7319</v>
      </c>
      <c r="F4174">
        <v>10</v>
      </c>
      <c r="G4174">
        <v>10</v>
      </c>
      <c r="H4174">
        <v>10</v>
      </c>
      <c r="I4174">
        <v>20</v>
      </c>
      <c r="J4174">
        <v>10</v>
      </c>
      <c r="K4174">
        <v>63</v>
      </c>
      <c r="L4174">
        <v>52</v>
      </c>
      <c r="M4174">
        <v>51</v>
      </c>
      <c r="N4174">
        <v>1</v>
      </c>
      <c r="O4174">
        <v>1</v>
      </c>
      <c r="P4174">
        <v>18.089084199999999</v>
      </c>
      <c r="Q4174">
        <v>4228</v>
      </c>
      <c r="R4174">
        <v>16200</v>
      </c>
      <c r="S4174">
        <v>503649</v>
      </c>
      <c r="T4174">
        <v>31.0894444444444</v>
      </c>
      <c r="U4174">
        <v>3</v>
      </c>
    </row>
    <row r="4175" spans="1:21" x14ac:dyDescent="0.4">
      <c r="A4175">
        <v>4173</v>
      </c>
      <c r="B4175" t="s">
        <v>12085</v>
      </c>
      <c r="C4175" s="1">
        <v>44896</v>
      </c>
      <c r="D4175" t="s">
        <v>7320</v>
      </c>
      <c r="E4175" t="s">
        <v>7321</v>
      </c>
      <c r="F4175">
        <v>10</v>
      </c>
      <c r="G4175">
        <v>10</v>
      </c>
      <c r="H4175">
        <v>20</v>
      </c>
      <c r="I4175">
        <v>10</v>
      </c>
      <c r="J4175">
        <v>10</v>
      </c>
      <c r="K4175">
        <v>24</v>
      </c>
      <c r="L4175">
        <v>18</v>
      </c>
      <c r="M4175">
        <v>14</v>
      </c>
      <c r="N4175">
        <v>2</v>
      </c>
      <c r="O4175">
        <v>0</v>
      </c>
      <c r="P4175">
        <v>22.646809900000001</v>
      </c>
      <c r="Q4175">
        <v>1448</v>
      </c>
      <c r="R4175">
        <v>16200</v>
      </c>
      <c r="S4175">
        <v>3044</v>
      </c>
      <c r="T4175">
        <v>0.187901234567901</v>
      </c>
      <c r="U4175">
        <v>0</v>
      </c>
    </row>
    <row r="4176" spans="1:21" x14ac:dyDescent="0.4">
      <c r="A4176">
        <v>4174</v>
      </c>
      <c r="B4176" t="s">
        <v>12085</v>
      </c>
      <c r="C4176" s="1">
        <v>44896</v>
      </c>
      <c r="D4176" t="s">
        <v>7322</v>
      </c>
      <c r="E4176" t="s">
        <v>7323</v>
      </c>
      <c r="F4176">
        <v>20</v>
      </c>
      <c r="G4176">
        <v>20</v>
      </c>
      <c r="H4176">
        <v>20</v>
      </c>
      <c r="I4176">
        <v>20</v>
      </c>
      <c r="J4176">
        <v>50</v>
      </c>
      <c r="K4176">
        <v>9</v>
      </c>
      <c r="L4176">
        <v>8</v>
      </c>
      <c r="M4176">
        <v>14</v>
      </c>
      <c r="N4176">
        <v>0</v>
      </c>
      <c r="O4176">
        <v>1</v>
      </c>
      <c r="P4176">
        <v>10.93077257</v>
      </c>
      <c r="Q4176">
        <v>1164</v>
      </c>
      <c r="R4176">
        <v>16200</v>
      </c>
      <c r="S4176">
        <v>2218</v>
      </c>
      <c r="T4176">
        <v>0.136913580246913</v>
      </c>
      <c r="U4176">
        <v>0</v>
      </c>
    </row>
    <row r="4177" spans="1:21" x14ac:dyDescent="0.4">
      <c r="A4177">
        <v>4175</v>
      </c>
      <c r="B4177" t="s">
        <v>12085</v>
      </c>
      <c r="C4177" s="1">
        <v>44866</v>
      </c>
      <c r="D4177" t="s">
        <v>7324</v>
      </c>
      <c r="E4177" t="s">
        <v>7325</v>
      </c>
      <c r="F4177">
        <v>20</v>
      </c>
      <c r="G4177">
        <v>20</v>
      </c>
      <c r="H4177">
        <v>30</v>
      </c>
      <c r="I4177">
        <v>20</v>
      </c>
      <c r="J4177">
        <v>30</v>
      </c>
      <c r="K4177">
        <v>94</v>
      </c>
      <c r="L4177">
        <v>82</v>
      </c>
      <c r="M4177">
        <v>60</v>
      </c>
      <c r="N4177">
        <v>0</v>
      </c>
      <c r="O4177">
        <v>1</v>
      </c>
      <c r="P4177">
        <v>8.583984375</v>
      </c>
      <c r="Q4177">
        <v>491</v>
      </c>
      <c r="R4177">
        <v>11000</v>
      </c>
      <c r="S4177">
        <v>1065579</v>
      </c>
      <c r="T4177">
        <v>96.870818181818095</v>
      </c>
      <c r="U4177">
        <v>3</v>
      </c>
    </row>
    <row r="4178" spans="1:21" x14ac:dyDescent="0.4">
      <c r="A4178">
        <v>4176</v>
      </c>
      <c r="B4178" t="s">
        <v>12085</v>
      </c>
      <c r="C4178" s="1">
        <v>44866</v>
      </c>
      <c r="D4178" t="s">
        <v>7326</v>
      </c>
      <c r="E4178" t="s">
        <v>7327</v>
      </c>
      <c r="F4178">
        <v>20</v>
      </c>
      <c r="G4178">
        <v>20</v>
      </c>
      <c r="H4178">
        <v>20</v>
      </c>
      <c r="I4178">
        <v>30</v>
      </c>
      <c r="J4178">
        <v>30</v>
      </c>
      <c r="K4178">
        <v>167</v>
      </c>
      <c r="L4178">
        <v>153</v>
      </c>
      <c r="M4178">
        <v>129</v>
      </c>
      <c r="N4178">
        <v>1</v>
      </c>
      <c r="O4178">
        <v>1</v>
      </c>
      <c r="P4178">
        <v>6.2682291670000003</v>
      </c>
      <c r="Q4178">
        <v>765</v>
      </c>
      <c r="R4178">
        <v>11000</v>
      </c>
      <c r="S4178">
        <v>25918</v>
      </c>
      <c r="T4178">
        <v>2.3561818181818102</v>
      </c>
      <c r="U4178">
        <v>2</v>
      </c>
    </row>
    <row r="4179" spans="1:21" x14ac:dyDescent="0.4">
      <c r="A4179">
        <v>4177</v>
      </c>
      <c r="B4179" t="s">
        <v>12085</v>
      </c>
      <c r="C4179" s="1">
        <v>44866</v>
      </c>
      <c r="D4179" t="s">
        <v>7328</v>
      </c>
      <c r="E4179" t="s">
        <v>7329</v>
      </c>
      <c r="F4179">
        <v>20</v>
      </c>
      <c r="G4179">
        <v>20</v>
      </c>
      <c r="H4179">
        <v>40</v>
      </c>
      <c r="I4179">
        <v>20</v>
      </c>
      <c r="J4179">
        <v>50</v>
      </c>
      <c r="K4179">
        <v>19</v>
      </c>
      <c r="L4179">
        <v>13</v>
      </c>
      <c r="M4179">
        <v>14</v>
      </c>
      <c r="N4179">
        <v>0</v>
      </c>
      <c r="O4179">
        <v>1</v>
      </c>
      <c r="P4179">
        <v>14.542643229999999</v>
      </c>
      <c r="Q4179">
        <v>1127</v>
      </c>
      <c r="R4179">
        <v>11000</v>
      </c>
      <c r="S4179">
        <v>1042804</v>
      </c>
      <c r="T4179">
        <v>94.800363636363599</v>
      </c>
      <c r="U4179">
        <v>3</v>
      </c>
    </row>
    <row r="4180" spans="1:21" x14ac:dyDescent="0.4">
      <c r="A4180">
        <v>4178</v>
      </c>
      <c r="B4180" t="s">
        <v>12085</v>
      </c>
      <c r="C4180" s="1">
        <v>44866</v>
      </c>
      <c r="D4180" t="s">
        <v>7330</v>
      </c>
      <c r="E4180" t="s">
        <v>7331</v>
      </c>
      <c r="F4180">
        <v>10</v>
      </c>
      <c r="G4180">
        <v>10</v>
      </c>
      <c r="H4180">
        <v>10</v>
      </c>
      <c r="I4180">
        <v>20</v>
      </c>
      <c r="J4180">
        <v>10</v>
      </c>
      <c r="K4180">
        <v>23</v>
      </c>
      <c r="L4180">
        <v>22</v>
      </c>
      <c r="M4180">
        <v>18</v>
      </c>
      <c r="N4180">
        <v>1</v>
      </c>
      <c r="O4180">
        <v>1</v>
      </c>
      <c r="P4180">
        <v>0</v>
      </c>
      <c r="Q4180">
        <v>4333</v>
      </c>
      <c r="R4180">
        <v>11000</v>
      </c>
      <c r="S4180">
        <v>156212</v>
      </c>
      <c r="T4180">
        <v>14.201090909090899</v>
      </c>
      <c r="U4180">
        <v>3</v>
      </c>
    </row>
    <row r="4181" spans="1:21" x14ac:dyDescent="0.4">
      <c r="A4181">
        <v>4179</v>
      </c>
      <c r="B4181" t="s">
        <v>12085</v>
      </c>
      <c r="C4181" s="1">
        <v>44866</v>
      </c>
      <c r="D4181" t="s">
        <v>7332</v>
      </c>
      <c r="E4181" t="s">
        <v>7333</v>
      </c>
      <c r="F4181">
        <v>10</v>
      </c>
      <c r="G4181">
        <v>20</v>
      </c>
      <c r="H4181">
        <v>20</v>
      </c>
      <c r="I4181">
        <v>10</v>
      </c>
      <c r="J4181">
        <v>20</v>
      </c>
      <c r="K4181">
        <v>19</v>
      </c>
      <c r="L4181">
        <v>21</v>
      </c>
      <c r="M4181">
        <v>20</v>
      </c>
      <c r="N4181">
        <v>2</v>
      </c>
      <c r="O4181">
        <v>1</v>
      </c>
      <c r="P4181">
        <v>29.7734375</v>
      </c>
      <c r="Q4181">
        <v>1060</v>
      </c>
      <c r="R4181">
        <v>11000</v>
      </c>
      <c r="S4181">
        <v>7855</v>
      </c>
      <c r="T4181">
        <v>0.714090909090909</v>
      </c>
      <c r="U4181">
        <v>1</v>
      </c>
    </row>
    <row r="4182" spans="1:21" x14ac:dyDescent="0.4">
      <c r="A4182">
        <v>4180</v>
      </c>
      <c r="B4182" t="s">
        <v>12085</v>
      </c>
      <c r="C4182" s="1">
        <v>44866</v>
      </c>
      <c r="D4182" t="s">
        <v>7334</v>
      </c>
      <c r="E4182" t="s">
        <v>7335</v>
      </c>
      <c r="F4182">
        <v>20</v>
      </c>
      <c r="G4182">
        <v>20</v>
      </c>
      <c r="H4182">
        <v>20</v>
      </c>
      <c r="I4182">
        <v>20</v>
      </c>
      <c r="J4182">
        <v>30</v>
      </c>
      <c r="K4182">
        <v>24</v>
      </c>
      <c r="L4182">
        <v>23</v>
      </c>
      <c r="M4182">
        <v>17</v>
      </c>
      <c r="N4182">
        <v>2</v>
      </c>
      <c r="O4182">
        <v>1</v>
      </c>
      <c r="P4182">
        <v>18.33203125</v>
      </c>
      <c r="Q4182">
        <v>1370</v>
      </c>
      <c r="R4182">
        <v>11000</v>
      </c>
      <c r="S4182">
        <v>1837886</v>
      </c>
      <c r="T4182">
        <v>167.08054545454499</v>
      </c>
      <c r="U4182">
        <v>3</v>
      </c>
    </row>
    <row r="4183" spans="1:21" x14ac:dyDescent="0.4">
      <c r="A4183">
        <v>4181</v>
      </c>
      <c r="B4183" t="s">
        <v>12085</v>
      </c>
      <c r="C4183" s="1">
        <v>44866</v>
      </c>
      <c r="D4183" t="s">
        <v>7336</v>
      </c>
      <c r="E4183" t="s">
        <v>7337</v>
      </c>
      <c r="F4183">
        <v>20</v>
      </c>
      <c r="G4183">
        <v>20</v>
      </c>
      <c r="H4183">
        <v>50</v>
      </c>
      <c r="I4183">
        <v>20</v>
      </c>
      <c r="J4183">
        <v>40</v>
      </c>
      <c r="K4183">
        <v>105</v>
      </c>
      <c r="L4183">
        <v>69</v>
      </c>
      <c r="M4183">
        <v>57</v>
      </c>
      <c r="N4183">
        <v>2</v>
      </c>
      <c r="O4183">
        <v>2</v>
      </c>
      <c r="P4183">
        <v>21.320746530000001</v>
      </c>
      <c r="Q4183">
        <v>1238</v>
      </c>
      <c r="R4183">
        <v>11000</v>
      </c>
      <c r="S4183">
        <v>525347</v>
      </c>
      <c r="T4183">
        <v>47.7588181818181</v>
      </c>
      <c r="U4183">
        <v>3</v>
      </c>
    </row>
    <row r="4184" spans="1:21" x14ac:dyDescent="0.4">
      <c r="A4184">
        <v>4182</v>
      </c>
      <c r="B4184" t="s">
        <v>12085</v>
      </c>
      <c r="C4184" s="1">
        <v>44866</v>
      </c>
      <c r="D4184" t="s">
        <v>7338</v>
      </c>
      <c r="E4184" t="s">
        <v>7339</v>
      </c>
      <c r="F4184">
        <v>20</v>
      </c>
      <c r="G4184">
        <v>20</v>
      </c>
      <c r="H4184">
        <v>10</v>
      </c>
      <c r="I4184">
        <v>20</v>
      </c>
      <c r="J4184">
        <v>50</v>
      </c>
      <c r="K4184">
        <v>64</v>
      </c>
      <c r="L4184">
        <v>54</v>
      </c>
      <c r="M4184">
        <v>47</v>
      </c>
      <c r="N4184">
        <v>1</v>
      </c>
      <c r="O4184">
        <v>1</v>
      </c>
      <c r="P4184">
        <v>7.13671875</v>
      </c>
      <c r="Q4184">
        <v>912</v>
      </c>
      <c r="R4184">
        <v>11000</v>
      </c>
      <c r="S4184">
        <v>10780</v>
      </c>
      <c r="T4184">
        <v>0.98</v>
      </c>
      <c r="U4184">
        <v>1</v>
      </c>
    </row>
    <row r="4185" spans="1:21" x14ac:dyDescent="0.4">
      <c r="A4185">
        <v>4183</v>
      </c>
      <c r="B4185" t="s">
        <v>12085</v>
      </c>
      <c r="C4185" s="1">
        <v>44866</v>
      </c>
      <c r="D4185" t="s">
        <v>7340</v>
      </c>
      <c r="E4185" t="s">
        <v>7341</v>
      </c>
      <c r="F4185">
        <v>10</v>
      </c>
      <c r="G4185">
        <v>20</v>
      </c>
      <c r="H4185">
        <v>20</v>
      </c>
      <c r="I4185">
        <v>20</v>
      </c>
      <c r="J4185">
        <v>20</v>
      </c>
      <c r="K4185">
        <v>4</v>
      </c>
      <c r="L4185">
        <v>9</v>
      </c>
      <c r="M4185">
        <v>37</v>
      </c>
      <c r="N4185">
        <v>0</v>
      </c>
      <c r="O4185">
        <v>1</v>
      </c>
      <c r="P4185">
        <v>8.1780598960000006</v>
      </c>
      <c r="Q4185">
        <v>1058</v>
      </c>
      <c r="R4185">
        <v>11000</v>
      </c>
      <c r="S4185">
        <v>12598</v>
      </c>
      <c r="T4185">
        <v>1.1452727272727199</v>
      </c>
      <c r="U4185">
        <v>1</v>
      </c>
    </row>
    <row r="4186" spans="1:21" x14ac:dyDescent="0.4">
      <c r="A4186">
        <v>4184</v>
      </c>
      <c r="B4186" t="s">
        <v>12085</v>
      </c>
      <c r="C4186" s="1">
        <v>44866</v>
      </c>
      <c r="D4186" t="s">
        <v>7342</v>
      </c>
      <c r="E4186" t="s">
        <v>7343</v>
      </c>
      <c r="F4186">
        <v>20</v>
      </c>
      <c r="G4186">
        <v>20</v>
      </c>
      <c r="H4186">
        <v>50</v>
      </c>
      <c r="I4186">
        <v>20</v>
      </c>
      <c r="J4186">
        <v>30</v>
      </c>
      <c r="K4186">
        <v>19</v>
      </c>
      <c r="L4186">
        <v>17</v>
      </c>
      <c r="M4186">
        <v>12</v>
      </c>
      <c r="N4186">
        <v>1</v>
      </c>
      <c r="O4186">
        <v>1</v>
      </c>
      <c r="P4186">
        <v>20.45334201</v>
      </c>
      <c r="Q4186">
        <v>1245</v>
      </c>
      <c r="R4186">
        <v>11000</v>
      </c>
      <c r="S4186">
        <v>9585</v>
      </c>
      <c r="T4186">
        <v>0.87136363636363601</v>
      </c>
      <c r="U4186">
        <v>1</v>
      </c>
    </row>
    <row r="4187" spans="1:21" x14ac:dyDescent="0.4">
      <c r="A4187">
        <v>4185</v>
      </c>
      <c r="B4187" t="s">
        <v>12085</v>
      </c>
      <c r="C4187" s="1">
        <v>44866</v>
      </c>
      <c r="D4187" t="s">
        <v>7344</v>
      </c>
      <c r="E4187" t="s">
        <v>7345</v>
      </c>
      <c r="F4187">
        <v>20</v>
      </c>
      <c r="G4187">
        <v>20</v>
      </c>
      <c r="H4187">
        <v>40</v>
      </c>
      <c r="I4187">
        <v>20</v>
      </c>
      <c r="J4187">
        <v>30</v>
      </c>
      <c r="K4187">
        <v>60</v>
      </c>
      <c r="L4187">
        <v>52</v>
      </c>
      <c r="M4187">
        <v>29</v>
      </c>
      <c r="N4187">
        <v>1</v>
      </c>
      <c r="O4187">
        <v>1</v>
      </c>
      <c r="P4187">
        <v>21.394097219999999</v>
      </c>
      <c r="Q4187">
        <v>1231</v>
      </c>
      <c r="R4187">
        <v>11000</v>
      </c>
      <c r="S4187">
        <v>7036</v>
      </c>
      <c r="T4187">
        <v>0.639636363636363</v>
      </c>
      <c r="U4187">
        <v>1</v>
      </c>
    </row>
    <row r="4188" spans="1:21" x14ac:dyDescent="0.4">
      <c r="A4188">
        <v>4186</v>
      </c>
      <c r="B4188" t="s">
        <v>12085</v>
      </c>
      <c r="C4188" s="1">
        <v>44866</v>
      </c>
      <c r="D4188" t="s">
        <v>7346</v>
      </c>
      <c r="E4188" t="s">
        <v>7347</v>
      </c>
      <c r="F4188">
        <v>20</v>
      </c>
      <c r="G4188">
        <v>10</v>
      </c>
      <c r="H4188">
        <v>20</v>
      </c>
      <c r="I4188">
        <v>10</v>
      </c>
      <c r="J4188">
        <v>20</v>
      </c>
      <c r="K4188">
        <v>252</v>
      </c>
      <c r="L4188">
        <v>4</v>
      </c>
      <c r="M4188">
        <v>5</v>
      </c>
      <c r="N4188">
        <v>1</v>
      </c>
      <c r="O4188">
        <v>1</v>
      </c>
      <c r="P4188">
        <v>8.640625</v>
      </c>
      <c r="Q4188">
        <v>898</v>
      </c>
      <c r="R4188">
        <v>11000</v>
      </c>
      <c r="S4188">
        <v>16205</v>
      </c>
      <c r="T4188">
        <v>1.4731818181818099</v>
      </c>
      <c r="U4188">
        <v>2</v>
      </c>
    </row>
    <row r="4189" spans="1:21" x14ac:dyDescent="0.4">
      <c r="A4189">
        <v>4187</v>
      </c>
      <c r="B4189" t="s">
        <v>12085</v>
      </c>
      <c r="C4189" s="1">
        <v>44866</v>
      </c>
      <c r="D4189" t="s">
        <v>7348</v>
      </c>
      <c r="E4189" t="s">
        <v>7349</v>
      </c>
      <c r="F4189">
        <v>20</v>
      </c>
      <c r="G4189">
        <v>20</v>
      </c>
      <c r="H4189">
        <v>20</v>
      </c>
      <c r="I4189">
        <v>10</v>
      </c>
      <c r="J4189">
        <v>20</v>
      </c>
      <c r="K4189">
        <v>14</v>
      </c>
      <c r="L4189">
        <v>54</v>
      </c>
      <c r="M4189">
        <v>74</v>
      </c>
      <c r="N4189">
        <v>1</v>
      </c>
      <c r="O4189">
        <v>2</v>
      </c>
      <c r="P4189">
        <v>24.37717014</v>
      </c>
      <c r="Q4189">
        <v>1120</v>
      </c>
      <c r="R4189">
        <v>11000</v>
      </c>
      <c r="S4189">
        <v>189937</v>
      </c>
      <c r="T4189">
        <v>17.266999999999999</v>
      </c>
      <c r="U4189">
        <v>3</v>
      </c>
    </row>
    <row r="4190" spans="1:21" x14ac:dyDescent="0.4">
      <c r="A4190">
        <v>4188</v>
      </c>
      <c r="B4190" t="s">
        <v>12085</v>
      </c>
      <c r="C4190" s="1">
        <v>44866</v>
      </c>
      <c r="D4190" t="s">
        <v>7350</v>
      </c>
      <c r="E4190" t="s">
        <v>7351</v>
      </c>
      <c r="F4190">
        <v>20</v>
      </c>
      <c r="G4190">
        <v>20</v>
      </c>
      <c r="H4190">
        <v>20</v>
      </c>
      <c r="I4190">
        <v>20</v>
      </c>
      <c r="J4190">
        <v>50</v>
      </c>
      <c r="K4190">
        <v>248</v>
      </c>
      <c r="L4190">
        <v>244</v>
      </c>
      <c r="M4190">
        <v>250</v>
      </c>
      <c r="N4190">
        <v>0</v>
      </c>
      <c r="O4190">
        <v>1</v>
      </c>
      <c r="P4190">
        <v>24.930338540000001</v>
      </c>
      <c r="Q4190">
        <v>783</v>
      </c>
      <c r="R4190">
        <v>11000</v>
      </c>
      <c r="S4190">
        <v>10374</v>
      </c>
      <c r="T4190">
        <v>0.94309090909090898</v>
      </c>
      <c r="U4190">
        <v>1</v>
      </c>
    </row>
    <row r="4191" spans="1:21" x14ac:dyDescent="0.4">
      <c r="A4191">
        <v>4189</v>
      </c>
      <c r="B4191" t="s">
        <v>12085</v>
      </c>
      <c r="C4191" s="1">
        <v>44866</v>
      </c>
      <c r="D4191" t="s">
        <v>7352</v>
      </c>
      <c r="E4191" t="s">
        <v>7113</v>
      </c>
      <c r="F4191">
        <v>20</v>
      </c>
      <c r="G4191">
        <v>10</v>
      </c>
      <c r="H4191">
        <v>20</v>
      </c>
      <c r="I4191">
        <v>20</v>
      </c>
      <c r="J4191">
        <v>20</v>
      </c>
      <c r="K4191">
        <v>44</v>
      </c>
      <c r="L4191">
        <v>51</v>
      </c>
      <c r="M4191">
        <v>54</v>
      </c>
      <c r="N4191">
        <v>2</v>
      </c>
      <c r="O4191">
        <v>0</v>
      </c>
      <c r="P4191">
        <v>4.907226563</v>
      </c>
      <c r="Q4191">
        <v>2252</v>
      </c>
      <c r="R4191">
        <v>11000</v>
      </c>
      <c r="S4191">
        <v>3210</v>
      </c>
      <c r="T4191">
        <v>0.29181818181818098</v>
      </c>
      <c r="U4191">
        <v>0</v>
      </c>
    </row>
    <row r="4192" spans="1:21" x14ac:dyDescent="0.4">
      <c r="A4192">
        <v>4190</v>
      </c>
      <c r="B4192" t="s">
        <v>12085</v>
      </c>
      <c r="C4192" s="1">
        <v>44866</v>
      </c>
      <c r="D4192" t="s">
        <v>7353</v>
      </c>
      <c r="E4192" t="s">
        <v>7354</v>
      </c>
      <c r="F4192">
        <v>20</v>
      </c>
      <c r="G4192">
        <v>20</v>
      </c>
      <c r="H4192">
        <v>20</v>
      </c>
      <c r="I4192">
        <v>20</v>
      </c>
      <c r="J4192">
        <v>20</v>
      </c>
      <c r="K4192">
        <v>49</v>
      </c>
      <c r="L4192">
        <v>49</v>
      </c>
      <c r="M4192">
        <v>48</v>
      </c>
      <c r="N4192">
        <v>0</v>
      </c>
      <c r="O4192">
        <v>1</v>
      </c>
      <c r="P4192">
        <v>10.76367188</v>
      </c>
      <c r="Q4192">
        <v>2279</v>
      </c>
      <c r="R4192">
        <v>11000</v>
      </c>
      <c r="S4192">
        <v>7400</v>
      </c>
      <c r="T4192">
        <v>0.67272727272727195</v>
      </c>
      <c r="U4192">
        <v>1</v>
      </c>
    </row>
    <row r="4193" spans="1:21" x14ac:dyDescent="0.4">
      <c r="A4193">
        <v>4191</v>
      </c>
      <c r="B4193" t="s">
        <v>12085</v>
      </c>
      <c r="C4193" s="1">
        <v>44866</v>
      </c>
      <c r="D4193" t="s">
        <v>7355</v>
      </c>
      <c r="E4193" t="s">
        <v>7356</v>
      </c>
      <c r="F4193">
        <v>20</v>
      </c>
      <c r="G4193">
        <v>20</v>
      </c>
      <c r="H4193">
        <v>20</v>
      </c>
      <c r="I4193">
        <v>20</v>
      </c>
      <c r="J4193">
        <v>40</v>
      </c>
      <c r="K4193">
        <v>127</v>
      </c>
      <c r="L4193">
        <v>129</v>
      </c>
      <c r="M4193">
        <v>60</v>
      </c>
      <c r="N4193">
        <v>1</v>
      </c>
      <c r="O4193">
        <v>1</v>
      </c>
      <c r="P4193">
        <v>10.30957031</v>
      </c>
      <c r="Q4193">
        <v>1731</v>
      </c>
      <c r="R4193">
        <v>11000</v>
      </c>
      <c r="S4193">
        <v>484352</v>
      </c>
      <c r="T4193">
        <v>44.031999999999996</v>
      </c>
      <c r="U4193">
        <v>3</v>
      </c>
    </row>
    <row r="4194" spans="1:21" x14ac:dyDescent="0.4">
      <c r="A4194">
        <v>4192</v>
      </c>
      <c r="B4194" t="s">
        <v>12085</v>
      </c>
      <c r="C4194" s="1">
        <v>44866</v>
      </c>
      <c r="D4194" t="s">
        <v>7357</v>
      </c>
      <c r="E4194" t="s">
        <v>7358</v>
      </c>
      <c r="F4194">
        <v>20</v>
      </c>
      <c r="G4194">
        <v>20</v>
      </c>
      <c r="H4194">
        <v>40</v>
      </c>
      <c r="I4194">
        <v>30</v>
      </c>
      <c r="J4194">
        <v>30</v>
      </c>
      <c r="K4194">
        <v>12</v>
      </c>
      <c r="L4194">
        <v>17</v>
      </c>
      <c r="M4194">
        <v>12</v>
      </c>
      <c r="N4194">
        <v>1</v>
      </c>
      <c r="O4194">
        <v>1</v>
      </c>
      <c r="P4194">
        <v>24.647786459999999</v>
      </c>
      <c r="Q4194">
        <v>1634</v>
      </c>
      <c r="R4194">
        <v>11000</v>
      </c>
      <c r="S4194">
        <v>3788</v>
      </c>
      <c r="T4194">
        <v>0.34436363636363598</v>
      </c>
      <c r="U4194">
        <v>0</v>
      </c>
    </row>
    <row r="4195" spans="1:21" x14ac:dyDescent="0.4">
      <c r="A4195">
        <v>4193</v>
      </c>
      <c r="B4195" t="s">
        <v>12085</v>
      </c>
      <c r="C4195" s="1">
        <v>44866</v>
      </c>
      <c r="D4195" t="s">
        <v>7359</v>
      </c>
      <c r="E4195" t="s">
        <v>7360</v>
      </c>
      <c r="F4195">
        <v>20</v>
      </c>
      <c r="G4195">
        <v>20</v>
      </c>
      <c r="H4195">
        <v>20</v>
      </c>
      <c r="I4195">
        <v>20</v>
      </c>
      <c r="J4195">
        <v>50</v>
      </c>
      <c r="K4195">
        <v>248</v>
      </c>
      <c r="L4195">
        <v>245</v>
      </c>
      <c r="M4195">
        <v>241</v>
      </c>
      <c r="N4195">
        <v>0</v>
      </c>
      <c r="O4195">
        <v>1</v>
      </c>
      <c r="P4195">
        <v>25.440755209999999</v>
      </c>
      <c r="Q4195">
        <v>927</v>
      </c>
      <c r="R4195">
        <v>11000</v>
      </c>
      <c r="S4195">
        <v>540848</v>
      </c>
      <c r="T4195">
        <v>49.167999999999999</v>
      </c>
      <c r="U4195">
        <v>3</v>
      </c>
    </row>
    <row r="4196" spans="1:21" x14ac:dyDescent="0.4">
      <c r="A4196">
        <v>4194</v>
      </c>
      <c r="B4196" t="s">
        <v>12085</v>
      </c>
      <c r="C4196" s="1">
        <v>44866</v>
      </c>
      <c r="D4196" t="s">
        <v>7361</v>
      </c>
      <c r="E4196" t="s">
        <v>7362</v>
      </c>
      <c r="F4196">
        <v>10</v>
      </c>
      <c r="G4196">
        <v>10</v>
      </c>
      <c r="H4196">
        <v>50</v>
      </c>
      <c r="I4196">
        <v>20</v>
      </c>
      <c r="J4196">
        <v>10</v>
      </c>
      <c r="K4196">
        <v>10</v>
      </c>
      <c r="L4196">
        <v>10</v>
      </c>
      <c r="M4196">
        <v>3</v>
      </c>
      <c r="N4196">
        <v>2</v>
      </c>
      <c r="O4196">
        <v>1</v>
      </c>
      <c r="P4196">
        <v>24.46267361</v>
      </c>
      <c r="Q4196">
        <v>745</v>
      </c>
      <c r="R4196">
        <v>11000</v>
      </c>
      <c r="S4196">
        <v>3845</v>
      </c>
      <c r="T4196">
        <v>0.34954545454545399</v>
      </c>
      <c r="U4196">
        <v>0</v>
      </c>
    </row>
    <row r="4197" spans="1:21" x14ac:dyDescent="0.4">
      <c r="A4197">
        <v>4195</v>
      </c>
      <c r="B4197" t="s">
        <v>12085</v>
      </c>
      <c r="C4197" s="1">
        <v>44835</v>
      </c>
      <c r="D4197" t="s">
        <v>7363</v>
      </c>
      <c r="E4197" t="s">
        <v>7364</v>
      </c>
      <c r="F4197">
        <v>20</v>
      </c>
      <c r="G4197">
        <v>20</v>
      </c>
      <c r="H4197">
        <v>20</v>
      </c>
      <c r="I4197">
        <v>10</v>
      </c>
      <c r="J4197">
        <v>50</v>
      </c>
      <c r="K4197">
        <v>179</v>
      </c>
      <c r="L4197">
        <v>155</v>
      </c>
      <c r="M4197">
        <v>129</v>
      </c>
      <c r="N4197">
        <v>2</v>
      </c>
      <c r="O4197">
        <v>1</v>
      </c>
      <c r="P4197">
        <v>16.146158849999999</v>
      </c>
      <c r="Q4197">
        <v>764</v>
      </c>
      <c r="R4197">
        <v>3740</v>
      </c>
      <c r="S4197">
        <v>2749</v>
      </c>
      <c r="T4197">
        <v>0.73502673796791396</v>
      </c>
      <c r="U4197">
        <v>1</v>
      </c>
    </row>
    <row r="4198" spans="1:21" x14ac:dyDescent="0.4">
      <c r="A4198">
        <v>4196</v>
      </c>
      <c r="B4198" t="s">
        <v>12085</v>
      </c>
      <c r="C4198" s="1">
        <v>44835</v>
      </c>
      <c r="D4198" t="s">
        <v>7365</v>
      </c>
      <c r="E4198" t="s">
        <v>7366</v>
      </c>
      <c r="F4198">
        <v>20</v>
      </c>
      <c r="G4198">
        <v>20</v>
      </c>
      <c r="H4198">
        <v>20</v>
      </c>
      <c r="I4198">
        <v>20</v>
      </c>
      <c r="J4198">
        <v>30</v>
      </c>
      <c r="K4198">
        <v>121</v>
      </c>
      <c r="L4198">
        <v>121</v>
      </c>
      <c r="M4198">
        <v>129</v>
      </c>
      <c r="N4198">
        <v>1</v>
      </c>
      <c r="O4198">
        <v>2</v>
      </c>
      <c r="P4198">
        <v>79.510633679999998</v>
      </c>
      <c r="Q4198">
        <v>788</v>
      </c>
      <c r="R4198">
        <v>3740</v>
      </c>
      <c r="S4198">
        <v>44372</v>
      </c>
      <c r="T4198">
        <v>11.8641711229946</v>
      </c>
      <c r="U4198">
        <v>3</v>
      </c>
    </row>
    <row r="4199" spans="1:21" x14ac:dyDescent="0.4">
      <c r="A4199">
        <v>4197</v>
      </c>
      <c r="B4199" t="s">
        <v>12085</v>
      </c>
      <c r="C4199" s="1">
        <v>44835</v>
      </c>
      <c r="D4199" t="s">
        <v>7367</v>
      </c>
      <c r="E4199" t="s">
        <v>7368</v>
      </c>
      <c r="F4199">
        <v>10</v>
      </c>
      <c r="G4199">
        <v>20</v>
      </c>
      <c r="H4199">
        <v>20</v>
      </c>
      <c r="I4199">
        <v>20</v>
      </c>
      <c r="J4199">
        <v>30</v>
      </c>
      <c r="K4199">
        <v>130</v>
      </c>
      <c r="L4199">
        <v>110</v>
      </c>
      <c r="M4199">
        <v>89</v>
      </c>
      <c r="N4199">
        <v>1</v>
      </c>
      <c r="O4199">
        <v>1</v>
      </c>
      <c r="P4199">
        <v>27.460394969999999</v>
      </c>
      <c r="Q4199">
        <v>890</v>
      </c>
      <c r="R4199">
        <v>3740</v>
      </c>
      <c r="S4199">
        <v>48749</v>
      </c>
      <c r="T4199">
        <v>13.0344919786096</v>
      </c>
      <c r="U4199">
        <v>3</v>
      </c>
    </row>
    <row r="4200" spans="1:21" x14ac:dyDescent="0.4">
      <c r="A4200">
        <v>4198</v>
      </c>
      <c r="B4200" t="s">
        <v>12085</v>
      </c>
      <c r="C4200" s="1">
        <v>44835</v>
      </c>
      <c r="D4200" t="s">
        <v>7369</v>
      </c>
      <c r="E4200" t="s">
        <v>7370</v>
      </c>
      <c r="F4200">
        <v>20</v>
      </c>
      <c r="G4200">
        <v>20</v>
      </c>
      <c r="H4200">
        <v>40</v>
      </c>
      <c r="I4200">
        <v>20</v>
      </c>
      <c r="J4200">
        <v>20</v>
      </c>
      <c r="K4200">
        <v>18</v>
      </c>
      <c r="L4200">
        <v>9</v>
      </c>
      <c r="M4200">
        <v>2</v>
      </c>
      <c r="N4200">
        <v>0</v>
      </c>
      <c r="O4200">
        <v>1</v>
      </c>
      <c r="P4200">
        <v>10.434244789999999</v>
      </c>
      <c r="Q4200">
        <v>546</v>
      </c>
      <c r="R4200">
        <v>3740</v>
      </c>
      <c r="S4200">
        <v>6632</v>
      </c>
      <c r="T4200">
        <v>1.7732620320855601</v>
      </c>
      <c r="U4200">
        <v>2</v>
      </c>
    </row>
    <row r="4201" spans="1:21" x14ac:dyDescent="0.4">
      <c r="A4201">
        <v>4199</v>
      </c>
      <c r="B4201" t="s">
        <v>12085</v>
      </c>
      <c r="C4201" s="1">
        <v>44835</v>
      </c>
      <c r="D4201" t="s">
        <v>7371</v>
      </c>
      <c r="E4201" t="s">
        <v>7372</v>
      </c>
      <c r="F4201">
        <v>20</v>
      </c>
      <c r="G4201">
        <v>20</v>
      </c>
      <c r="H4201">
        <v>50</v>
      </c>
      <c r="I4201">
        <v>30</v>
      </c>
      <c r="J4201">
        <v>20</v>
      </c>
      <c r="K4201">
        <v>51</v>
      </c>
      <c r="L4201">
        <v>54</v>
      </c>
      <c r="M4201">
        <v>53</v>
      </c>
      <c r="N4201">
        <v>2</v>
      </c>
      <c r="O4201">
        <v>1</v>
      </c>
      <c r="P4201">
        <v>22.056098089999999</v>
      </c>
      <c r="Q4201">
        <v>654</v>
      </c>
      <c r="R4201">
        <v>3740</v>
      </c>
      <c r="S4201">
        <v>6498</v>
      </c>
      <c r="T4201">
        <v>1.73743315508021</v>
      </c>
      <c r="U4201">
        <v>2</v>
      </c>
    </row>
    <row r="4202" spans="1:21" x14ac:dyDescent="0.4">
      <c r="A4202">
        <v>4200</v>
      </c>
      <c r="B4202" t="s">
        <v>12085</v>
      </c>
      <c r="C4202" s="1">
        <v>44835</v>
      </c>
      <c r="D4202" t="s">
        <v>7373</v>
      </c>
      <c r="E4202" t="s">
        <v>7374</v>
      </c>
      <c r="F4202">
        <v>20</v>
      </c>
      <c r="G4202">
        <v>20</v>
      </c>
      <c r="H4202">
        <v>40</v>
      </c>
      <c r="I4202">
        <v>20</v>
      </c>
      <c r="J4202">
        <v>50</v>
      </c>
      <c r="K4202">
        <v>132</v>
      </c>
      <c r="L4202">
        <v>119</v>
      </c>
      <c r="M4202">
        <v>94</v>
      </c>
      <c r="N4202">
        <v>1</v>
      </c>
      <c r="O4202">
        <v>1</v>
      </c>
      <c r="P4202">
        <v>7.8991970489999996</v>
      </c>
      <c r="Q4202">
        <v>569</v>
      </c>
      <c r="R4202">
        <v>3740</v>
      </c>
      <c r="S4202">
        <v>7257</v>
      </c>
      <c r="T4202">
        <v>1.9403743315508</v>
      </c>
      <c r="U4202">
        <v>2</v>
      </c>
    </row>
    <row r="4203" spans="1:21" x14ac:dyDescent="0.4">
      <c r="A4203">
        <v>4201</v>
      </c>
      <c r="B4203" t="s">
        <v>12085</v>
      </c>
      <c r="C4203" s="1">
        <v>44835</v>
      </c>
      <c r="D4203" t="s">
        <v>7375</v>
      </c>
      <c r="E4203" t="s">
        <v>7376</v>
      </c>
      <c r="F4203">
        <v>10</v>
      </c>
      <c r="G4203">
        <v>20</v>
      </c>
      <c r="H4203">
        <v>40</v>
      </c>
      <c r="I4203">
        <v>20</v>
      </c>
      <c r="J4203">
        <v>10</v>
      </c>
      <c r="K4203">
        <v>227</v>
      </c>
      <c r="L4203">
        <v>229</v>
      </c>
      <c r="M4203">
        <v>231</v>
      </c>
      <c r="N4203">
        <v>1</v>
      </c>
      <c r="O4203">
        <v>1</v>
      </c>
      <c r="P4203">
        <v>34.664713540000001</v>
      </c>
      <c r="Q4203">
        <v>533</v>
      </c>
      <c r="R4203">
        <v>3740</v>
      </c>
      <c r="S4203">
        <v>855</v>
      </c>
      <c r="T4203">
        <v>0.228609625668449</v>
      </c>
      <c r="U4203">
        <v>0</v>
      </c>
    </row>
    <row r="4204" spans="1:21" x14ac:dyDescent="0.4">
      <c r="A4204">
        <v>4202</v>
      </c>
      <c r="B4204" t="s">
        <v>12085</v>
      </c>
      <c r="C4204" s="1">
        <v>44835</v>
      </c>
      <c r="D4204" t="s">
        <v>7377</v>
      </c>
      <c r="E4204" t="s">
        <v>7378</v>
      </c>
      <c r="F4204">
        <v>20</v>
      </c>
      <c r="G4204">
        <v>20</v>
      </c>
      <c r="H4204">
        <v>30</v>
      </c>
      <c r="I4204">
        <v>20</v>
      </c>
      <c r="J4204">
        <v>30</v>
      </c>
      <c r="K4204">
        <v>75</v>
      </c>
      <c r="L4204">
        <v>36</v>
      </c>
      <c r="M4204">
        <v>26</v>
      </c>
      <c r="N4204">
        <v>1</v>
      </c>
      <c r="O4204">
        <v>1</v>
      </c>
      <c r="P4204">
        <v>21.484917530000001</v>
      </c>
      <c r="Q4204">
        <v>482</v>
      </c>
      <c r="R4204">
        <v>3740</v>
      </c>
      <c r="S4204">
        <v>288278</v>
      </c>
      <c r="T4204">
        <v>77.079679144384997</v>
      </c>
      <c r="U4204">
        <v>3</v>
      </c>
    </row>
    <row r="4205" spans="1:21" x14ac:dyDescent="0.4">
      <c r="A4205">
        <v>4203</v>
      </c>
      <c r="B4205" t="s">
        <v>12085</v>
      </c>
      <c r="C4205" s="1">
        <v>44835</v>
      </c>
      <c r="D4205" t="s">
        <v>7379</v>
      </c>
      <c r="E4205" t="s">
        <v>7380</v>
      </c>
      <c r="F4205">
        <v>30</v>
      </c>
      <c r="G4205">
        <v>20</v>
      </c>
      <c r="H4205">
        <v>20</v>
      </c>
      <c r="I4205">
        <v>30</v>
      </c>
      <c r="J4205">
        <v>40</v>
      </c>
      <c r="K4205">
        <v>57</v>
      </c>
      <c r="L4205">
        <v>58</v>
      </c>
      <c r="M4205">
        <v>54</v>
      </c>
      <c r="N4205">
        <v>1</v>
      </c>
      <c r="O4205">
        <v>1</v>
      </c>
      <c r="P4205">
        <v>2.0670572919999999</v>
      </c>
      <c r="Q4205">
        <v>1198</v>
      </c>
      <c r="R4205">
        <v>3740</v>
      </c>
      <c r="S4205">
        <v>12777</v>
      </c>
      <c r="T4205">
        <v>3.4163101604278001</v>
      </c>
      <c r="U4205">
        <v>2</v>
      </c>
    </row>
    <row r="4206" spans="1:21" x14ac:dyDescent="0.4">
      <c r="A4206">
        <v>4204</v>
      </c>
      <c r="B4206" t="s">
        <v>12085</v>
      </c>
      <c r="C4206" s="1">
        <v>44835</v>
      </c>
      <c r="D4206" t="s">
        <v>7381</v>
      </c>
      <c r="E4206" t="s">
        <v>7382</v>
      </c>
      <c r="F4206">
        <v>10</v>
      </c>
      <c r="G4206">
        <v>20</v>
      </c>
      <c r="H4206">
        <v>40</v>
      </c>
      <c r="I4206">
        <v>10</v>
      </c>
      <c r="J4206">
        <v>20</v>
      </c>
      <c r="K4206">
        <v>18</v>
      </c>
      <c r="L4206">
        <v>14</v>
      </c>
      <c r="M4206">
        <v>5</v>
      </c>
      <c r="N4206">
        <v>2</v>
      </c>
      <c r="O4206">
        <v>1</v>
      </c>
      <c r="P4206">
        <v>19.430881079999999</v>
      </c>
      <c r="Q4206">
        <v>599</v>
      </c>
      <c r="R4206">
        <v>3740</v>
      </c>
      <c r="S4206">
        <v>11196</v>
      </c>
      <c r="T4206">
        <v>2.9935828877005299</v>
      </c>
      <c r="U4206">
        <v>2</v>
      </c>
    </row>
    <row r="4207" spans="1:21" x14ac:dyDescent="0.4">
      <c r="A4207">
        <v>4205</v>
      </c>
      <c r="B4207" t="s">
        <v>12085</v>
      </c>
      <c r="C4207" s="1">
        <v>44835</v>
      </c>
      <c r="D4207" t="s">
        <v>7383</v>
      </c>
      <c r="E4207" t="s">
        <v>7384</v>
      </c>
      <c r="F4207">
        <v>20</v>
      </c>
      <c r="G4207">
        <v>20</v>
      </c>
      <c r="H4207">
        <v>50</v>
      </c>
      <c r="I4207">
        <v>20</v>
      </c>
      <c r="J4207">
        <v>20</v>
      </c>
      <c r="K4207">
        <v>184</v>
      </c>
      <c r="L4207">
        <v>185</v>
      </c>
      <c r="M4207">
        <v>161</v>
      </c>
      <c r="N4207">
        <v>1</v>
      </c>
      <c r="O4207">
        <v>1</v>
      </c>
      <c r="P4207">
        <v>13.51063368</v>
      </c>
      <c r="Q4207">
        <v>558</v>
      </c>
      <c r="R4207">
        <v>3740</v>
      </c>
      <c r="S4207">
        <v>23912</v>
      </c>
      <c r="T4207">
        <v>6.3935828877005303</v>
      </c>
      <c r="U4207">
        <v>3</v>
      </c>
    </row>
    <row r="4208" spans="1:21" x14ac:dyDescent="0.4">
      <c r="A4208">
        <v>4206</v>
      </c>
      <c r="B4208" t="s">
        <v>12085</v>
      </c>
      <c r="C4208" s="1">
        <v>44835</v>
      </c>
      <c r="D4208" t="s">
        <v>7385</v>
      </c>
      <c r="E4208" t="s">
        <v>7386</v>
      </c>
      <c r="F4208">
        <v>30</v>
      </c>
      <c r="G4208">
        <v>20</v>
      </c>
      <c r="H4208">
        <v>20</v>
      </c>
      <c r="I4208">
        <v>20</v>
      </c>
      <c r="J4208">
        <v>50</v>
      </c>
      <c r="K4208">
        <v>25</v>
      </c>
      <c r="L4208">
        <v>18</v>
      </c>
      <c r="M4208">
        <v>13</v>
      </c>
      <c r="N4208">
        <v>1</v>
      </c>
      <c r="O4208">
        <v>1</v>
      </c>
      <c r="P4208">
        <v>26.299696180000002</v>
      </c>
      <c r="Q4208">
        <v>718</v>
      </c>
      <c r="R4208">
        <v>3740</v>
      </c>
      <c r="S4208">
        <v>708556</v>
      </c>
      <c r="T4208">
        <v>189.45347593582801</v>
      </c>
      <c r="U4208">
        <v>3</v>
      </c>
    </row>
    <row r="4209" spans="1:21" x14ac:dyDescent="0.4">
      <c r="A4209">
        <v>4207</v>
      </c>
      <c r="B4209" t="s">
        <v>12086</v>
      </c>
      <c r="C4209" s="1">
        <v>45108</v>
      </c>
      <c r="D4209" t="s">
        <v>7387</v>
      </c>
      <c r="E4209" t="s">
        <v>7388</v>
      </c>
      <c r="F4209">
        <v>10</v>
      </c>
      <c r="G4209">
        <v>20</v>
      </c>
      <c r="H4209">
        <v>10</v>
      </c>
      <c r="I4209">
        <v>20</v>
      </c>
      <c r="J4209">
        <v>40</v>
      </c>
      <c r="K4209">
        <v>22</v>
      </c>
      <c r="L4209">
        <v>16</v>
      </c>
      <c r="M4209">
        <v>18</v>
      </c>
      <c r="N4209">
        <v>0</v>
      </c>
      <c r="O4209">
        <v>1</v>
      </c>
      <c r="P4209">
        <v>36.672200519999997</v>
      </c>
      <c r="Q4209">
        <v>1520</v>
      </c>
      <c r="R4209">
        <v>77000</v>
      </c>
      <c r="S4209">
        <v>1165650</v>
      </c>
      <c r="T4209">
        <v>15.1383116883116</v>
      </c>
      <c r="U4209">
        <v>3</v>
      </c>
    </row>
    <row r="4210" spans="1:21" x14ac:dyDescent="0.4">
      <c r="A4210">
        <v>4208</v>
      </c>
      <c r="B4210" t="s">
        <v>12086</v>
      </c>
      <c r="C4210" s="1">
        <v>45108</v>
      </c>
      <c r="D4210" t="s">
        <v>7389</v>
      </c>
      <c r="E4210" t="s">
        <v>7390</v>
      </c>
      <c r="F4210">
        <v>30</v>
      </c>
      <c r="G4210">
        <v>10</v>
      </c>
      <c r="H4210">
        <v>10</v>
      </c>
      <c r="I4210">
        <v>30</v>
      </c>
      <c r="J4210">
        <v>50</v>
      </c>
      <c r="K4210">
        <v>44</v>
      </c>
      <c r="L4210">
        <v>47</v>
      </c>
      <c r="M4210">
        <v>47</v>
      </c>
      <c r="N4210">
        <v>0</v>
      </c>
      <c r="O4210">
        <v>1</v>
      </c>
      <c r="P4210">
        <v>12.31629774</v>
      </c>
      <c r="Q4210">
        <v>1144</v>
      </c>
      <c r="R4210">
        <v>77000</v>
      </c>
      <c r="S4210">
        <v>351394</v>
      </c>
      <c r="T4210">
        <v>4.56355844155844</v>
      </c>
      <c r="U4210">
        <v>3</v>
      </c>
    </row>
    <row r="4211" spans="1:21" x14ac:dyDescent="0.4">
      <c r="A4211">
        <v>4209</v>
      </c>
      <c r="B4211" t="s">
        <v>12086</v>
      </c>
      <c r="C4211" s="1">
        <v>45108</v>
      </c>
      <c r="D4211" t="s">
        <v>7391</v>
      </c>
      <c r="E4211" t="s">
        <v>7392</v>
      </c>
      <c r="F4211">
        <v>10</v>
      </c>
      <c r="G4211">
        <v>20</v>
      </c>
      <c r="H4211">
        <v>20</v>
      </c>
      <c r="I4211">
        <v>30</v>
      </c>
      <c r="J4211">
        <v>30</v>
      </c>
      <c r="K4211">
        <v>232</v>
      </c>
      <c r="L4211">
        <v>239</v>
      </c>
      <c r="M4211">
        <v>238</v>
      </c>
      <c r="N4211">
        <v>1</v>
      </c>
      <c r="O4211">
        <v>1</v>
      </c>
      <c r="P4211">
        <v>13.79286024</v>
      </c>
      <c r="Q4211">
        <v>1099</v>
      </c>
      <c r="R4211">
        <v>77000</v>
      </c>
      <c r="S4211">
        <v>461124</v>
      </c>
      <c r="T4211">
        <v>5.9886233766233703</v>
      </c>
      <c r="U4211">
        <v>3</v>
      </c>
    </row>
    <row r="4212" spans="1:21" x14ac:dyDescent="0.4">
      <c r="A4212">
        <v>4210</v>
      </c>
      <c r="B4212" t="s">
        <v>12086</v>
      </c>
      <c r="C4212" s="1">
        <v>45047</v>
      </c>
      <c r="D4212" t="s">
        <v>7393</v>
      </c>
      <c r="E4212" t="s">
        <v>7394</v>
      </c>
      <c r="F4212">
        <v>20</v>
      </c>
      <c r="G4212">
        <v>20</v>
      </c>
      <c r="H4212">
        <v>10</v>
      </c>
      <c r="I4212">
        <v>10</v>
      </c>
      <c r="J4212">
        <v>50</v>
      </c>
      <c r="K4212">
        <v>21</v>
      </c>
      <c r="L4212">
        <v>86</v>
      </c>
      <c r="M4212">
        <v>80</v>
      </c>
      <c r="N4212">
        <v>1</v>
      </c>
      <c r="O4212">
        <v>1</v>
      </c>
      <c r="P4212">
        <v>20.106011280000001</v>
      </c>
      <c r="Q4212">
        <v>3010</v>
      </c>
      <c r="R4212">
        <v>64800</v>
      </c>
      <c r="S4212">
        <v>1091860</v>
      </c>
      <c r="T4212">
        <v>16.8496913580246</v>
      </c>
      <c r="U4212">
        <v>3</v>
      </c>
    </row>
    <row r="4213" spans="1:21" x14ac:dyDescent="0.4">
      <c r="A4213">
        <v>4211</v>
      </c>
      <c r="B4213" t="s">
        <v>12086</v>
      </c>
      <c r="C4213" s="1">
        <v>45047</v>
      </c>
      <c r="D4213" t="s">
        <v>7395</v>
      </c>
      <c r="E4213" t="s">
        <v>7396</v>
      </c>
      <c r="F4213">
        <v>20</v>
      </c>
      <c r="G4213">
        <v>20</v>
      </c>
      <c r="H4213">
        <v>10</v>
      </c>
      <c r="I4213">
        <v>10</v>
      </c>
      <c r="J4213">
        <v>40</v>
      </c>
      <c r="K4213">
        <v>250</v>
      </c>
      <c r="L4213">
        <v>246</v>
      </c>
      <c r="M4213">
        <v>239</v>
      </c>
      <c r="N4213">
        <v>1</v>
      </c>
      <c r="O4213">
        <v>2</v>
      </c>
      <c r="P4213">
        <v>13.080620659999999</v>
      </c>
      <c r="Q4213">
        <v>1112</v>
      </c>
      <c r="R4213">
        <v>64800</v>
      </c>
      <c r="S4213">
        <v>2380032</v>
      </c>
      <c r="T4213">
        <v>36.728888888888797</v>
      </c>
      <c r="U4213">
        <v>3</v>
      </c>
    </row>
    <row r="4214" spans="1:21" x14ac:dyDescent="0.4">
      <c r="A4214">
        <v>4212</v>
      </c>
      <c r="B4214" t="s">
        <v>12086</v>
      </c>
      <c r="C4214" s="1">
        <v>45047</v>
      </c>
      <c r="D4214" t="s">
        <v>7397</v>
      </c>
      <c r="E4214" t="s">
        <v>7398</v>
      </c>
      <c r="F4214">
        <v>10</v>
      </c>
      <c r="G4214">
        <v>10</v>
      </c>
      <c r="H4214">
        <v>20</v>
      </c>
      <c r="I4214">
        <v>20</v>
      </c>
      <c r="J4214">
        <v>30</v>
      </c>
      <c r="K4214">
        <v>9</v>
      </c>
      <c r="L4214">
        <v>16</v>
      </c>
      <c r="M4214">
        <v>7</v>
      </c>
      <c r="N4214">
        <v>0</v>
      </c>
      <c r="O4214">
        <v>2</v>
      </c>
      <c r="P4214">
        <v>20.658854170000001</v>
      </c>
      <c r="Q4214">
        <v>978</v>
      </c>
      <c r="R4214">
        <v>64800</v>
      </c>
      <c r="S4214">
        <v>1139274</v>
      </c>
      <c r="T4214">
        <v>17.581388888888799</v>
      </c>
      <c r="U4214">
        <v>3</v>
      </c>
    </row>
    <row r="4215" spans="1:21" x14ac:dyDescent="0.4">
      <c r="A4215">
        <v>4213</v>
      </c>
      <c r="B4215" t="s">
        <v>12086</v>
      </c>
      <c r="C4215" s="1">
        <v>45017</v>
      </c>
      <c r="D4215" t="s">
        <v>7399</v>
      </c>
      <c r="E4215" t="s">
        <v>7400</v>
      </c>
      <c r="F4215">
        <v>30</v>
      </c>
      <c r="G4215">
        <v>20</v>
      </c>
      <c r="H4215">
        <v>10</v>
      </c>
      <c r="I4215">
        <v>20</v>
      </c>
      <c r="J4215">
        <v>50</v>
      </c>
      <c r="K4215">
        <v>29</v>
      </c>
      <c r="L4215">
        <v>24</v>
      </c>
      <c r="M4215">
        <v>19</v>
      </c>
      <c r="N4215">
        <v>1</v>
      </c>
      <c r="O4215">
        <v>1</v>
      </c>
      <c r="P4215">
        <v>46.876193579999999</v>
      </c>
      <c r="Q4215">
        <v>2774</v>
      </c>
      <c r="R4215">
        <v>61200</v>
      </c>
      <c r="S4215">
        <v>2103774</v>
      </c>
      <c r="T4215">
        <v>34.375392156862702</v>
      </c>
      <c r="U4215">
        <v>3</v>
      </c>
    </row>
    <row r="4216" spans="1:21" x14ac:dyDescent="0.4">
      <c r="A4216">
        <v>4214</v>
      </c>
      <c r="B4216" t="s">
        <v>12086</v>
      </c>
      <c r="C4216" s="1">
        <v>45017</v>
      </c>
      <c r="D4216" t="s">
        <v>7401</v>
      </c>
      <c r="E4216" t="s">
        <v>7402</v>
      </c>
      <c r="F4216">
        <v>10</v>
      </c>
      <c r="G4216">
        <v>20</v>
      </c>
      <c r="H4216">
        <v>40</v>
      </c>
      <c r="I4216">
        <v>20</v>
      </c>
      <c r="J4216">
        <v>30</v>
      </c>
      <c r="K4216">
        <v>91</v>
      </c>
      <c r="L4216">
        <v>80</v>
      </c>
      <c r="M4216">
        <v>79</v>
      </c>
      <c r="N4216">
        <v>1</v>
      </c>
      <c r="O4216">
        <v>1</v>
      </c>
      <c r="P4216">
        <v>17.318901910000001</v>
      </c>
      <c r="Q4216">
        <v>1151</v>
      </c>
      <c r="R4216">
        <v>61200</v>
      </c>
      <c r="S4216">
        <v>786432</v>
      </c>
      <c r="T4216">
        <v>12.850196078431299</v>
      </c>
      <c r="U4216">
        <v>3</v>
      </c>
    </row>
    <row r="4217" spans="1:21" x14ac:dyDescent="0.4">
      <c r="A4217">
        <v>4215</v>
      </c>
      <c r="B4217" t="s">
        <v>12086</v>
      </c>
      <c r="C4217" s="1">
        <v>45017</v>
      </c>
      <c r="D4217" t="s">
        <v>7403</v>
      </c>
      <c r="E4217" t="s">
        <v>7404</v>
      </c>
      <c r="F4217">
        <v>10</v>
      </c>
      <c r="G4217">
        <v>10</v>
      </c>
      <c r="H4217">
        <v>10</v>
      </c>
      <c r="I4217">
        <v>20</v>
      </c>
      <c r="J4217">
        <v>10</v>
      </c>
      <c r="K4217">
        <v>243</v>
      </c>
      <c r="L4217">
        <v>244</v>
      </c>
      <c r="M4217">
        <v>242</v>
      </c>
      <c r="N4217">
        <v>0</v>
      </c>
      <c r="O4217">
        <v>1</v>
      </c>
      <c r="P4217">
        <v>20.567165800000001</v>
      </c>
      <c r="Q4217">
        <v>1128</v>
      </c>
      <c r="R4217">
        <v>61200</v>
      </c>
      <c r="S4217">
        <v>571097</v>
      </c>
      <c r="T4217">
        <v>9.33165032679738</v>
      </c>
      <c r="U4217">
        <v>3</v>
      </c>
    </row>
    <row r="4218" spans="1:21" x14ac:dyDescent="0.4">
      <c r="A4218">
        <v>4216</v>
      </c>
      <c r="B4218" t="s">
        <v>12086</v>
      </c>
      <c r="C4218" s="1">
        <v>45017</v>
      </c>
      <c r="D4218" t="s">
        <v>7405</v>
      </c>
      <c r="E4218" t="s">
        <v>7406</v>
      </c>
      <c r="F4218">
        <v>20</v>
      </c>
      <c r="G4218">
        <v>20</v>
      </c>
      <c r="H4218">
        <v>50</v>
      </c>
      <c r="I4218">
        <v>40</v>
      </c>
      <c r="J4218">
        <v>40</v>
      </c>
      <c r="K4218">
        <v>117</v>
      </c>
      <c r="L4218">
        <v>116</v>
      </c>
      <c r="M4218">
        <v>115</v>
      </c>
      <c r="N4218">
        <v>1</v>
      </c>
      <c r="O4218">
        <v>1</v>
      </c>
      <c r="P4218">
        <v>13.60080295</v>
      </c>
      <c r="Q4218">
        <v>1832</v>
      </c>
      <c r="R4218">
        <v>61200</v>
      </c>
      <c r="S4218">
        <v>655369</v>
      </c>
      <c r="T4218">
        <v>10.708643790849599</v>
      </c>
      <c r="U4218">
        <v>3</v>
      </c>
    </row>
    <row r="4219" spans="1:21" x14ac:dyDescent="0.4">
      <c r="A4219">
        <v>4217</v>
      </c>
      <c r="B4219" t="s">
        <v>12086</v>
      </c>
      <c r="C4219" s="1">
        <v>44986</v>
      </c>
      <c r="D4219" t="s">
        <v>7407</v>
      </c>
      <c r="E4219" t="s">
        <v>7408</v>
      </c>
      <c r="F4219">
        <v>10</v>
      </c>
      <c r="G4219">
        <v>10</v>
      </c>
      <c r="H4219">
        <v>20</v>
      </c>
      <c r="I4219">
        <v>20</v>
      </c>
      <c r="J4219">
        <v>10</v>
      </c>
      <c r="K4219">
        <v>22</v>
      </c>
      <c r="L4219">
        <v>21</v>
      </c>
      <c r="M4219">
        <v>17</v>
      </c>
      <c r="N4219">
        <v>2</v>
      </c>
      <c r="O4219">
        <v>1</v>
      </c>
      <c r="P4219">
        <v>20.391384550000001</v>
      </c>
      <c r="Q4219">
        <v>1087</v>
      </c>
      <c r="R4219">
        <v>53600</v>
      </c>
      <c r="S4219">
        <v>865524</v>
      </c>
      <c r="T4219">
        <v>16.147835820895502</v>
      </c>
      <c r="U4219">
        <v>3</v>
      </c>
    </row>
    <row r="4220" spans="1:21" x14ac:dyDescent="0.4">
      <c r="A4220">
        <v>4218</v>
      </c>
      <c r="B4220" t="s">
        <v>12086</v>
      </c>
      <c r="C4220" s="1">
        <v>44986</v>
      </c>
      <c r="D4220" t="s">
        <v>7409</v>
      </c>
      <c r="E4220" t="s">
        <v>7410</v>
      </c>
      <c r="F4220">
        <v>10</v>
      </c>
      <c r="G4220">
        <v>20</v>
      </c>
      <c r="H4220">
        <v>10</v>
      </c>
      <c r="I4220">
        <v>20</v>
      </c>
      <c r="J4220">
        <v>10</v>
      </c>
      <c r="K4220">
        <v>31</v>
      </c>
      <c r="L4220">
        <v>53</v>
      </c>
      <c r="M4220">
        <v>72</v>
      </c>
      <c r="N4220">
        <v>0</v>
      </c>
      <c r="O4220">
        <v>0</v>
      </c>
      <c r="P4220">
        <v>29.385091150000001</v>
      </c>
      <c r="Q4220">
        <v>1110</v>
      </c>
      <c r="R4220">
        <v>53600</v>
      </c>
      <c r="S4220">
        <v>1737051</v>
      </c>
      <c r="T4220">
        <v>32.407667910447699</v>
      </c>
      <c r="U4220">
        <v>3</v>
      </c>
    </row>
    <row r="4221" spans="1:21" x14ac:dyDescent="0.4">
      <c r="A4221">
        <v>4219</v>
      </c>
      <c r="B4221" t="s">
        <v>12086</v>
      </c>
      <c r="C4221" s="1">
        <v>44986</v>
      </c>
      <c r="D4221" t="s">
        <v>7411</v>
      </c>
      <c r="E4221" t="s">
        <v>7412</v>
      </c>
      <c r="F4221">
        <v>30</v>
      </c>
      <c r="G4221">
        <v>20</v>
      </c>
      <c r="H4221">
        <v>10</v>
      </c>
      <c r="I4221">
        <v>20</v>
      </c>
      <c r="J4221">
        <v>50</v>
      </c>
      <c r="K4221">
        <v>153</v>
      </c>
      <c r="L4221">
        <v>61</v>
      </c>
      <c r="M4221">
        <v>44</v>
      </c>
      <c r="N4221">
        <v>1</v>
      </c>
      <c r="O4221">
        <v>1</v>
      </c>
      <c r="P4221">
        <v>23.592230900000001</v>
      </c>
      <c r="Q4221">
        <v>1401</v>
      </c>
      <c r="R4221">
        <v>53600</v>
      </c>
      <c r="S4221">
        <v>530370</v>
      </c>
      <c r="T4221">
        <v>9.89496268656716</v>
      </c>
      <c r="U4221">
        <v>3</v>
      </c>
    </row>
    <row r="4222" spans="1:21" x14ac:dyDescent="0.4">
      <c r="A4222">
        <v>4220</v>
      </c>
      <c r="B4222" t="s">
        <v>12086</v>
      </c>
      <c r="C4222" s="1">
        <v>44958</v>
      </c>
      <c r="D4222" t="s">
        <v>7413</v>
      </c>
      <c r="E4222" t="s">
        <v>7414</v>
      </c>
      <c r="F4222">
        <v>40</v>
      </c>
      <c r="G4222">
        <v>20</v>
      </c>
      <c r="H4222">
        <v>10</v>
      </c>
      <c r="I4222">
        <v>20</v>
      </c>
      <c r="J4222">
        <v>50</v>
      </c>
      <c r="K4222">
        <v>21</v>
      </c>
      <c r="L4222">
        <v>9</v>
      </c>
      <c r="M4222">
        <v>6</v>
      </c>
      <c r="N4222">
        <v>1</v>
      </c>
      <c r="O4222">
        <v>2</v>
      </c>
      <c r="P4222">
        <v>28.981445310000002</v>
      </c>
      <c r="Q4222">
        <v>3514</v>
      </c>
      <c r="R4222">
        <v>42200</v>
      </c>
      <c r="S4222">
        <v>4225877</v>
      </c>
      <c r="T4222">
        <v>100.13926540284299</v>
      </c>
      <c r="U4222">
        <v>3</v>
      </c>
    </row>
    <row r="4223" spans="1:21" x14ac:dyDescent="0.4">
      <c r="A4223">
        <v>4221</v>
      </c>
      <c r="B4223" t="s">
        <v>12086</v>
      </c>
      <c r="C4223" s="1">
        <v>44958</v>
      </c>
      <c r="D4223" t="s">
        <v>7415</v>
      </c>
      <c r="E4223" t="s">
        <v>7416</v>
      </c>
      <c r="F4223">
        <v>30</v>
      </c>
      <c r="G4223">
        <v>20</v>
      </c>
      <c r="H4223">
        <v>10</v>
      </c>
      <c r="I4223">
        <v>30</v>
      </c>
      <c r="J4223">
        <v>50</v>
      </c>
      <c r="K4223">
        <v>18</v>
      </c>
      <c r="L4223">
        <v>18</v>
      </c>
      <c r="M4223">
        <v>15</v>
      </c>
      <c r="N4223">
        <v>1</v>
      </c>
      <c r="O4223">
        <v>1</v>
      </c>
      <c r="P4223">
        <v>17.721354170000001</v>
      </c>
      <c r="Q4223">
        <v>942</v>
      </c>
      <c r="R4223">
        <v>42200</v>
      </c>
      <c r="S4223">
        <v>653700</v>
      </c>
      <c r="T4223">
        <v>15.4905213270142</v>
      </c>
      <c r="U4223">
        <v>3</v>
      </c>
    </row>
    <row r="4224" spans="1:21" x14ac:dyDescent="0.4">
      <c r="A4224">
        <v>4222</v>
      </c>
      <c r="B4224" t="s">
        <v>12086</v>
      </c>
      <c r="C4224" s="1">
        <v>44958</v>
      </c>
      <c r="D4224" t="s">
        <v>7417</v>
      </c>
      <c r="E4224" t="s">
        <v>7418</v>
      </c>
      <c r="F4224">
        <v>20</v>
      </c>
      <c r="G4224">
        <v>20</v>
      </c>
      <c r="H4224">
        <v>10</v>
      </c>
      <c r="I4224">
        <v>20</v>
      </c>
      <c r="J4224">
        <v>40</v>
      </c>
      <c r="K4224">
        <v>14</v>
      </c>
      <c r="L4224">
        <v>14</v>
      </c>
      <c r="M4224">
        <v>13</v>
      </c>
      <c r="N4224">
        <v>2</v>
      </c>
      <c r="O4224">
        <v>1</v>
      </c>
      <c r="P4224">
        <v>12.833224830000001</v>
      </c>
      <c r="Q4224">
        <v>1032</v>
      </c>
      <c r="R4224">
        <v>42200</v>
      </c>
      <c r="S4224">
        <v>996375</v>
      </c>
      <c r="T4224">
        <v>23.6107819905213</v>
      </c>
      <c r="U4224">
        <v>3</v>
      </c>
    </row>
    <row r="4225" spans="1:21" x14ac:dyDescent="0.4">
      <c r="A4225">
        <v>4223</v>
      </c>
      <c r="B4225" t="s">
        <v>12086</v>
      </c>
      <c r="C4225" s="1">
        <v>44958</v>
      </c>
      <c r="D4225" t="s">
        <v>7419</v>
      </c>
      <c r="E4225" t="s">
        <v>7420</v>
      </c>
      <c r="F4225">
        <v>10</v>
      </c>
      <c r="G4225">
        <v>20</v>
      </c>
      <c r="H4225">
        <v>20</v>
      </c>
      <c r="I4225">
        <v>20</v>
      </c>
      <c r="J4225">
        <v>10</v>
      </c>
      <c r="K4225">
        <v>15</v>
      </c>
      <c r="L4225">
        <v>9</v>
      </c>
      <c r="M4225">
        <v>15</v>
      </c>
      <c r="N4225">
        <v>0</v>
      </c>
      <c r="O4225">
        <v>1</v>
      </c>
      <c r="P4225">
        <v>20.458007810000002</v>
      </c>
      <c r="Q4225">
        <v>3551</v>
      </c>
      <c r="R4225">
        <v>42200</v>
      </c>
      <c r="S4225">
        <v>1633927</v>
      </c>
      <c r="T4225">
        <v>38.718649289099503</v>
      </c>
      <c r="U4225">
        <v>3</v>
      </c>
    </row>
    <row r="4226" spans="1:21" x14ac:dyDescent="0.4">
      <c r="A4226">
        <v>4224</v>
      </c>
      <c r="B4226" t="s">
        <v>12086</v>
      </c>
      <c r="C4226" s="1">
        <v>44958</v>
      </c>
      <c r="D4226" t="s">
        <v>7421</v>
      </c>
      <c r="E4226" t="s">
        <v>7422</v>
      </c>
      <c r="F4226">
        <v>40</v>
      </c>
      <c r="G4226">
        <v>20</v>
      </c>
      <c r="H4226">
        <v>10</v>
      </c>
      <c r="I4226">
        <v>20</v>
      </c>
      <c r="J4226">
        <v>50</v>
      </c>
      <c r="K4226">
        <v>18</v>
      </c>
      <c r="L4226">
        <v>6</v>
      </c>
      <c r="M4226">
        <v>3</v>
      </c>
      <c r="N4226">
        <v>1</v>
      </c>
      <c r="O4226">
        <v>1</v>
      </c>
      <c r="P4226">
        <v>2.296875</v>
      </c>
      <c r="Q4226">
        <v>1203</v>
      </c>
      <c r="R4226">
        <v>42200</v>
      </c>
      <c r="S4226">
        <v>2823031</v>
      </c>
      <c r="T4226">
        <v>66.8964691943128</v>
      </c>
      <c r="U4226">
        <v>3</v>
      </c>
    </row>
    <row r="4227" spans="1:21" x14ac:dyDescent="0.4">
      <c r="A4227">
        <v>4225</v>
      </c>
      <c r="B4227" t="s">
        <v>12086</v>
      </c>
      <c r="C4227" s="1">
        <v>44927</v>
      </c>
      <c r="D4227" t="s">
        <v>7423</v>
      </c>
      <c r="E4227" t="s">
        <v>7424</v>
      </c>
      <c r="F4227">
        <v>30</v>
      </c>
      <c r="G4227">
        <v>20</v>
      </c>
      <c r="H4227">
        <v>20</v>
      </c>
      <c r="I4227">
        <v>20</v>
      </c>
      <c r="J4227">
        <v>50</v>
      </c>
      <c r="K4227">
        <v>22</v>
      </c>
      <c r="L4227">
        <v>19</v>
      </c>
      <c r="M4227">
        <v>15</v>
      </c>
      <c r="N4227">
        <v>1</v>
      </c>
      <c r="O4227">
        <v>1</v>
      </c>
      <c r="P4227">
        <v>17.562065969999999</v>
      </c>
      <c r="Q4227">
        <v>2997</v>
      </c>
      <c r="R4227">
        <v>37800</v>
      </c>
      <c r="S4227">
        <v>1632010</v>
      </c>
      <c r="T4227">
        <v>43.174867724867703</v>
      </c>
      <c r="U4227">
        <v>3</v>
      </c>
    </row>
    <row r="4228" spans="1:21" x14ac:dyDescent="0.4">
      <c r="A4228">
        <v>4226</v>
      </c>
      <c r="B4228" t="s">
        <v>12086</v>
      </c>
      <c r="C4228" s="1">
        <v>44927</v>
      </c>
      <c r="D4228" t="s">
        <v>7425</v>
      </c>
      <c r="E4228" t="s">
        <v>7426</v>
      </c>
      <c r="F4228">
        <v>10</v>
      </c>
      <c r="G4228">
        <v>20</v>
      </c>
      <c r="H4228">
        <v>20</v>
      </c>
      <c r="I4228">
        <v>30</v>
      </c>
      <c r="J4228">
        <v>20</v>
      </c>
      <c r="K4228">
        <v>248</v>
      </c>
      <c r="L4228">
        <v>244</v>
      </c>
      <c r="M4228">
        <v>241</v>
      </c>
      <c r="N4228">
        <v>0</v>
      </c>
      <c r="O4228">
        <v>1</v>
      </c>
      <c r="P4228">
        <v>2.013888889</v>
      </c>
      <c r="Q4228">
        <v>1435</v>
      </c>
      <c r="R4228">
        <v>37800</v>
      </c>
      <c r="S4228">
        <v>964245</v>
      </c>
      <c r="T4228">
        <v>25.509126984126901</v>
      </c>
      <c r="U4228">
        <v>3</v>
      </c>
    </row>
    <row r="4229" spans="1:21" x14ac:dyDescent="0.4">
      <c r="A4229">
        <v>4227</v>
      </c>
      <c r="B4229" t="s">
        <v>12086</v>
      </c>
      <c r="C4229" s="1">
        <v>44927</v>
      </c>
      <c r="D4229" t="s">
        <v>7427</v>
      </c>
      <c r="E4229" t="s">
        <v>7428</v>
      </c>
      <c r="F4229">
        <v>10</v>
      </c>
      <c r="G4229">
        <v>20</v>
      </c>
      <c r="H4229">
        <v>10</v>
      </c>
      <c r="I4229">
        <v>30</v>
      </c>
      <c r="J4229">
        <v>20</v>
      </c>
      <c r="K4229">
        <v>19</v>
      </c>
      <c r="L4229">
        <v>17</v>
      </c>
      <c r="M4229">
        <v>24</v>
      </c>
      <c r="N4229">
        <v>2</v>
      </c>
      <c r="O4229">
        <v>1</v>
      </c>
      <c r="P4229">
        <v>32.18359375</v>
      </c>
      <c r="Q4229">
        <v>2356</v>
      </c>
      <c r="R4229">
        <v>37800</v>
      </c>
      <c r="S4229">
        <v>255230</v>
      </c>
      <c r="T4229">
        <v>6.7521164021163997</v>
      </c>
      <c r="U4229">
        <v>3</v>
      </c>
    </row>
    <row r="4230" spans="1:21" x14ac:dyDescent="0.4">
      <c r="A4230">
        <v>4228</v>
      </c>
      <c r="B4230" t="s">
        <v>12086</v>
      </c>
      <c r="C4230" s="1">
        <v>44927</v>
      </c>
      <c r="D4230" t="s">
        <v>7429</v>
      </c>
      <c r="E4230" t="s">
        <v>7430</v>
      </c>
      <c r="F4230">
        <v>40</v>
      </c>
      <c r="G4230">
        <v>20</v>
      </c>
      <c r="H4230">
        <v>10</v>
      </c>
      <c r="I4230">
        <v>10</v>
      </c>
      <c r="J4230">
        <v>50</v>
      </c>
      <c r="K4230">
        <v>180</v>
      </c>
      <c r="L4230">
        <v>155</v>
      </c>
      <c r="M4230">
        <v>129</v>
      </c>
      <c r="N4230">
        <v>1</v>
      </c>
      <c r="O4230">
        <v>1</v>
      </c>
      <c r="P4230">
        <v>7.5807291670000003</v>
      </c>
      <c r="Q4230">
        <v>2216</v>
      </c>
      <c r="R4230">
        <v>37800</v>
      </c>
      <c r="S4230">
        <v>870043</v>
      </c>
      <c r="T4230">
        <v>23.017010582010499</v>
      </c>
      <c r="U4230">
        <v>3</v>
      </c>
    </row>
    <row r="4231" spans="1:21" x14ac:dyDescent="0.4">
      <c r="A4231">
        <v>4229</v>
      </c>
      <c r="B4231" t="s">
        <v>12086</v>
      </c>
      <c r="C4231" s="1">
        <v>44896</v>
      </c>
      <c r="D4231" t="s">
        <v>7431</v>
      </c>
      <c r="E4231" t="s">
        <v>7432</v>
      </c>
      <c r="F4231">
        <v>20</v>
      </c>
      <c r="G4231">
        <v>20</v>
      </c>
      <c r="H4231">
        <v>10</v>
      </c>
      <c r="I4231">
        <v>30</v>
      </c>
      <c r="J4231">
        <v>50</v>
      </c>
      <c r="K4231">
        <v>26</v>
      </c>
      <c r="L4231">
        <v>23</v>
      </c>
      <c r="M4231">
        <v>33</v>
      </c>
      <c r="N4231">
        <v>1</v>
      </c>
      <c r="O4231">
        <v>1</v>
      </c>
      <c r="P4231">
        <v>12.31163194</v>
      </c>
      <c r="Q4231">
        <v>784</v>
      </c>
      <c r="R4231">
        <v>34700</v>
      </c>
      <c r="S4231">
        <v>246618</v>
      </c>
      <c r="T4231">
        <v>7.1071469740633999</v>
      </c>
      <c r="U4231">
        <v>3</v>
      </c>
    </row>
    <row r="4232" spans="1:21" x14ac:dyDescent="0.4">
      <c r="A4232">
        <v>4230</v>
      </c>
      <c r="B4232" t="s">
        <v>12086</v>
      </c>
      <c r="C4232" s="1">
        <v>44896</v>
      </c>
      <c r="D4232" t="s">
        <v>7433</v>
      </c>
      <c r="E4232" t="s">
        <v>7434</v>
      </c>
      <c r="F4232">
        <v>10</v>
      </c>
      <c r="G4232">
        <v>10</v>
      </c>
      <c r="H4232">
        <v>20</v>
      </c>
      <c r="I4232">
        <v>20</v>
      </c>
      <c r="J4232">
        <v>10</v>
      </c>
      <c r="K4232">
        <v>246</v>
      </c>
      <c r="L4232">
        <v>238</v>
      </c>
      <c r="M4232">
        <v>232</v>
      </c>
      <c r="N4232">
        <v>1</v>
      </c>
      <c r="O4232">
        <v>1</v>
      </c>
      <c r="P4232">
        <v>16.21484375</v>
      </c>
      <c r="Q4232">
        <v>1172</v>
      </c>
      <c r="R4232">
        <v>34700</v>
      </c>
      <c r="S4232">
        <v>79209</v>
      </c>
      <c r="T4232">
        <v>2.2826801152737701</v>
      </c>
      <c r="U4232">
        <v>2</v>
      </c>
    </row>
    <row r="4233" spans="1:21" x14ac:dyDescent="0.4">
      <c r="A4233">
        <v>4231</v>
      </c>
      <c r="B4233" t="s">
        <v>12086</v>
      </c>
      <c r="C4233" s="1">
        <v>44835</v>
      </c>
      <c r="D4233" t="s">
        <v>7435</v>
      </c>
      <c r="E4233" t="s">
        <v>7436</v>
      </c>
      <c r="F4233">
        <v>20</v>
      </c>
      <c r="G4233">
        <v>20</v>
      </c>
      <c r="H4233">
        <v>10</v>
      </c>
      <c r="I4233">
        <v>20</v>
      </c>
      <c r="J4233">
        <v>40</v>
      </c>
      <c r="K4233">
        <v>160</v>
      </c>
      <c r="L4233">
        <v>156</v>
      </c>
      <c r="M4233">
        <v>150</v>
      </c>
      <c r="N4233">
        <v>0</v>
      </c>
      <c r="O4233">
        <v>1</v>
      </c>
      <c r="P4233">
        <v>22.866644969999999</v>
      </c>
      <c r="Q4233">
        <v>1578</v>
      </c>
      <c r="R4233">
        <v>25600</v>
      </c>
      <c r="S4233">
        <v>2152907</v>
      </c>
      <c r="T4233">
        <v>84.097929687499999</v>
      </c>
      <c r="U4233">
        <v>3</v>
      </c>
    </row>
    <row r="4234" spans="1:21" x14ac:dyDescent="0.4">
      <c r="A4234">
        <v>4232</v>
      </c>
      <c r="B4234" t="s">
        <v>12086</v>
      </c>
      <c r="C4234" s="1">
        <v>44835</v>
      </c>
      <c r="D4234" t="s">
        <v>7437</v>
      </c>
      <c r="E4234" t="s">
        <v>7438</v>
      </c>
      <c r="F4234">
        <v>20</v>
      </c>
      <c r="G4234">
        <v>20</v>
      </c>
      <c r="H4234">
        <v>10</v>
      </c>
      <c r="I4234">
        <v>20</v>
      </c>
      <c r="J4234">
        <v>40</v>
      </c>
      <c r="K4234">
        <v>242</v>
      </c>
      <c r="L4234">
        <v>238</v>
      </c>
      <c r="M4234">
        <v>242</v>
      </c>
      <c r="N4234">
        <v>0</v>
      </c>
      <c r="O4234">
        <v>1</v>
      </c>
      <c r="P4234">
        <v>12.363606770000001</v>
      </c>
      <c r="Q4234">
        <v>782</v>
      </c>
      <c r="R4234">
        <v>25600</v>
      </c>
      <c r="S4234">
        <v>1447739</v>
      </c>
      <c r="T4234">
        <v>56.552304687499998</v>
      </c>
      <c r="U4234">
        <v>3</v>
      </c>
    </row>
    <row r="4235" spans="1:21" x14ac:dyDescent="0.4">
      <c r="A4235">
        <v>4233</v>
      </c>
      <c r="B4235" t="s">
        <v>12086</v>
      </c>
      <c r="C4235" s="1">
        <v>44805</v>
      </c>
      <c r="D4235" t="s">
        <v>7439</v>
      </c>
      <c r="E4235" t="s">
        <v>7440</v>
      </c>
      <c r="F4235">
        <v>10</v>
      </c>
      <c r="G4235">
        <v>10</v>
      </c>
      <c r="H4235">
        <v>40</v>
      </c>
      <c r="I4235">
        <v>10</v>
      </c>
      <c r="J4235">
        <v>10</v>
      </c>
      <c r="K4235">
        <v>192</v>
      </c>
      <c r="L4235">
        <v>195</v>
      </c>
      <c r="M4235">
        <v>196</v>
      </c>
      <c r="N4235">
        <v>0</v>
      </c>
      <c r="O4235">
        <v>1</v>
      </c>
      <c r="P4235">
        <v>24.873589410000001</v>
      </c>
      <c r="Q4235">
        <v>2304</v>
      </c>
      <c r="R4235">
        <v>18700</v>
      </c>
      <c r="S4235">
        <v>2801325</v>
      </c>
      <c r="T4235">
        <v>149.803475935828</v>
      </c>
      <c r="U4235">
        <v>3</v>
      </c>
    </row>
    <row r="4236" spans="1:21" x14ac:dyDescent="0.4">
      <c r="A4236">
        <v>4234</v>
      </c>
      <c r="B4236" t="s">
        <v>12086</v>
      </c>
      <c r="C4236" s="1">
        <v>44805</v>
      </c>
      <c r="D4236" t="s">
        <v>7441</v>
      </c>
      <c r="E4236" t="s">
        <v>7081</v>
      </c>
      <c r="F4236">
        <v>10</v>
      </c>
      <c r="G4236">
        <v>10</v>
      </c>
      <c r="H4236">
        <v>10</v>
      </c>
      <c r="I4236">
        <v>30</v>
      </c>
      <c r="J4236">
        <v>20</v>
      </c>
      <c r="K4236">
        <v>20</v>
      </c>
      <c r="L4236">
        <v>11</v>
      </c>
      <c r="M4236">
        <v>10</v>
      </c>
      <c r="N4236">
        <v>1</v>
      </c>
      <c r="O4236">
        <v>2</v>
      </c>
      <c r="P4236">
        <v>0</v>
      </c>
      <c r="Q4236">
        <v>728</v>
      </c>
      <c r="R4236">
        <v>18700</v>
      </c>
      <c r="S4236">
        <v>1102539</v>
      </c>
      <c r="T4236">
        <v>58.959304812834198</v>
      </c>
      <c r="U4236">
        <v>3</v>
      </c>
    </row>
    <row r="4237" spans="1:21" x14ac:dyDescent="0.4">
      <c r="A4237">
        <v>4235</v>
      </c>
      <c r="B4237" t="s">
        <v>12086</v>
      </c>
      <c r="C4237" s="1">
        <v>44805</v>
      </c>
      <c r="D4237" t="s">
        <v>7442</v>
      </c>
      <c r="E4237" t="s">
        <v>7443</v>
      </c>
      <c r="F4237">
        <v>10</v>
      </c>
      <c r="G4237">
        <v>10</v>
      </c>
      <c r="H4237">
        <v>20</v>
      </c>
      <c r="I4237">
        <v>20</v>
      </c>
      <c r="J4237">
        <v>10</v>
      </c>
      <c r="K4237">
        <v>155</v>
      </c>
      <c r="L4237">
        <v>162</v>
      </c>
      <c r="M4237">
        <v>117</v>
      </c>
      <c r="N4237">
        <v>1</v>
      </c>
      <c r="O4237">
        <v>1</v>
      </c>
      <c r="P4237">
        <v>7.3266059029999999</v>
      </c>
      <c r="Q4237">
        <v>1089</v>
      </c>
      <c r="R4237">
        <v>18700</v>
      </c>
      <c r="S4237">
        <v>10466</v>
      </c>
      <c r="T4237">
        <v>0.55967914438502597</v>
      </c>
      <c r="U4237">
        <v>1</v>
      </c>
    </row>
    <row r="4238" spans="1:21" x14ac:dyDescent="0.4">
      <c r="A4238">
        <v>4236</v>
      </c>
      <c r="B4238" t="s">
        <v>12086</v>
      </c>
      <c r="C4238" s="1">
        <v>44805</v>
      </c>
      <c r="D4238" t="s">
        <v>7444</v>
      </c>
      <c r="E4238" t="s">
        <v>7445</v>
      </c>
      <c r="F4238">
        <v>30</v>
      </c>
      <c r="G4238">
        <v>20</v>
      </c>
      <c r="H4238">
        <v>20</v>
      </c>
      <c r="I4238">
        <v>20</v>
      </c>
      <c r="J4238">
        <v>50</v>
      </c>
      <c r="K4238">
        <v>58</v>
      </c>
      <c r="L4238">
        <v>50</v>
      </c>
      <c r="M4238">
        <v>26</v>
      </c>
      <c r="N4238">
        <v>1</v>
      </c>
      <c r="O4238">
        <v>1</v>
      </c>
      <c r="P4238">
        <v>12.35807292</v>
      </c>
      <c r="Q4238">
        <v>1074</v>
      </c>
      <c r="R4238">
        <v>18700</v>
      </c>
      <c r="S4238">
        <v>1578755</v>
      </c>
      <c r="T4238">
        <v>84.425401069518699</v>
      </c>
      <c r="U4238">
        <v>3</v>
      </c>
    </row>
    <row r="4239" spans="1:21" x14ac:dyDescent="0.4">
      <c r="A4239">
        <v>4237</v>
      </c>
      <c r="B4239" t="s">
        <v>12086</v>
      </c>
      <c r="C4239" s="1">
        <v>44774</v>
      </c>
      <c r="D4239" t="s">
        <v>7446</v>
      </c>
      <c r="E4239" t="s">
        <v>7447</v>
      </c>
      <c r="F4239">
        <v>30</v>
      </c>
      <c r="G4239">
        <v>20</v>
      </c>
      <c r="H4239">
        <v>30</v>
      </c>
      <c r="I4239">
        <v>30</v>
      </c>
      <c r="J4239">
        <v>40</v>
      </c>
      <c r="K4239">
        <v>21</v>
      </c>
      <c r="L4239">
        <v>16</v>
      </c>
      <c r="M4239">
        <v>14</v>
      </c>
      <c r="N4239">
        <v>1</v>
      </c>
      <c r="O4239">
        <v>1</v>
      </c>
      <c r="P4239">
        <v>22.946506079999999</v>
      </c>
      <c r="Q4239">
        <v>1190</v>
      </c>
      <c r="R4239">
        <v>9830</v>
      </c>
      <c r="S4239">
        <v>411642</v>
      </c>
      <c r="T4239">
        <v>41.876093591047798</v>
      </c>
      <c r="U4239">
        <v>3</v>
      </c>
    </row>
    <row r="4240" spans="1:21" x14ac:dyDescent="0.4">
      <c r="A4240">
        <v>4238</v>
      </c>
      <c r="B4240" t="s">
        <v>12086</v>
      </c>
      <c r="C4240" s="1">
        <v>44774</v>
      </c>
      <c r="D4240" t="s">
        <v>7448</v>
      </c>
      <c r="E4240" t="s">
        <v>7449</v>
      </c>
      <c r="F4240">
        <v>10</v>
      </c>
      <c r="G4240">
        <v>10</v>
      </c>
      <c r="H4240">
        <v>20</v>
      </c>
      <c r="I4240">
        <v>30</v>
      </c>
      <c r="J4240">
        <v>10</v>
      </c>
      <c r="K4240">
        <v>20</v>
      </c>
      <c r="L4240">
        <v>23</v>
      </c>
      <c r="M4240">
        <v>23</v>
      </c>
      <c r="N4240">
        <v>2</v>
      </c>
      <c r="O4240">
        <v>2</v>
      </c>
      <c r="P4240">
        <v>10.55371094</v>
      </c>
      <c r="Q4240">
        <v>875</v>
      </c>
      <c r="R4240">
        <v>9830</v>
      </c>
      <c r="S4240">
        <v>754475</v>
      </c>
      <c r="T4240">
        <v>76.752288911495398</v>
      </c>
      <c r="U4240">
        <v>3</v>
      </c>
    </row>
    <row r="4241" spans="1:21" x14ac:dyDescent="0.4">
      <c r="A4241">
        <v>4239</v>
      </c>
      <c r="B4241" t="s">
        <v>12086</v>
      </c>
      <c r="C4241" s="1">
        <v>44774</v>
      </c>
      <c r="D4241" t="s">
        <v>7450</v>
      </c>
      <c r="E4241" t="s">
        <v>7451</v>
      </c>
      <c r="F4241">
        <v>20</v>
      </c>
      <c r="G4241">
        <v>10</v>
      </c>
      <c r="H4241">
        <v>30</v>
      </c>
      <c r="I4241">
        <v>20</v>
      </c>
      <c r="J4241">
        <v>40</v>
      </c>
      <c r="K4241">
        <v>115</v>
      </c>
      <c r="L4241">
        <v>73</v>
      </c>
      <c r="M4241">
        <v>56</v>
      </c>
      <c r="N4241">
        <v>1</v>
      </c>
      <c r="O4241">
        <v>1</v>
      </c>
      <c r="P4241">
        <v>11.15809462</v>
      </c>
      <c r="Q4241">
        <v>730</v>
      </c>
      <c r="R4241">
        <v>9830</v>
      </c>
      <c r="S4241">
        <v>455258</v>
      </c>
      <c r="T4241">
        <v>46.313123092573697</v>
      </c>
      <c r="U4241">
        <v>3</v>
      </c>
    </row>
    <row r="4242" spans="1:21" x14ac:dyDescent="0.4">
      <c r="A4242">
        <v>4240</v>
      </c>
      <c r="B4242" t="s">
        <v>12086</v>
      </c>
      <c r="C4242" s="1">
        <v>44774</v>
      </c>
      <c r="D4242" t="s">
        <v>7452</v>
      </c>
      <c r="E4242" t="s">
        <v>7453</v>
      </c>
      <c r="F4242">
        <v>10</v>
      </c>
      <c r="G4242">
        <v>20</v>
      </c>
      <c r="H4242">
        <v>20</v>
      </c>
      <c r="I4242">
        <v>20</v>
      </c>
      <c r="J4242">
        <v>10</v>
      </c>
      <c r="K4242">
        <v>124</v>
      </c>
      <c r="L4242">
        <v>167</v>
      </c>
      <c r="M4242">
        <v>157</v>
      </c>
      <c r="N4242">
        <v>2</v>
      </c>
      <c r="O4242">
        <v>2</v>
      </c>
      <c r="P4242">
        <v>21.926432290000001</v>
      </c>
      <c r="Q4242">
        <v>2179</v>
      </c>
      <c r="R4242">
        <v>9830</v>
      </c>
      <c r="S4242">
        <v>2415095</v>
      </c>
      <c r="T4242">
        <v>245.686164801627</v>
      </c>
      <c r="U4242">
        <v>3</v>
      </c>
    </row>
    <row r="4243" spans="1:21" x14ac:dyDescent="0.4">
      <c r="A4243">
        <v>4241</v>
      </c>
      <c r="B4243" t="s">
        <v>12086</v>
      </c>
      <c r="C4243" s="1">
        <v>44743</v>
      </c>
      <c r="D4243" t="s">
        <v>7454</v>
      </c>
      <c r="E4243" t="s">
        <v>7455</v>
      </c>
      <c r="F4243">
        <v>20</v>
      </c>
      <c r="G4243">
        <v>10</v>
      </c>
      <c r="H4243">
        <v>30</v>
      </c>
      <c r="I4243">
        <v>20</v>
      </c>
      <c r="J4243">
        <v>30</v>
      </c>
      <c r="K4243">
        <v>75</v>
      </c>
      <c r="L4243">
        <v>45</v>
      </c>
      <c r="M4243">
        <v>32</v>
      </c>
      <c r="N4243">
        <v>1</v>
      </c>
      <c r="O4243">
        <v>1</v>
      </c>
      <c r="P4243">
        <v>7.3774956600000001</v>
      </c>
      <c r="Q4243">
        <v>825</v>
      </c>
      <c r="R4243">
        <v>7330</v>
      </c>
      <c r="S4243">
        <v>390798</v>
      </c>
      <c r="T4243">
        <v>53.314870395634301</v>
      </c>
      <c r="U4243">
        <v>3</v>
      </c>
    </row>
    <row r="4244" spans="1:21" x14ac:dyDescent="0.4">
      <c r="A4244">
        <v>4242</v>
      </c>
      <c r="B4244" t="s">
        <v>12086</v>
      </c>
      <c r="C4244" s="1">
        <v>44743</v>
      </c>
      <c r="D4244" t="s">
        <v>7456</v>
      </c>
      <c r="E4244" t="s">
        <v>7457</v>
      </c>
      <c r="F4244">
        <v>10</v>
      </c>
      <c r="G4244">
        <v>20</v>
      </c>
      <c r="H4244">
        <v>20</v>
      </c>
      <c r="I4244">
        <v>30</v>
      </c>
      <c r="J4244">
        <v>30</v>
      </c>
      <c r="K4244">
        <v>254</v>
      </c>
      <c r="L4244">
        <v>157</v>
      </c>
      <c r="M4244">
        <v>147</v>
      </c>
      <c r="N4244">
        <v>2</v>
      </c>
      <c r="O4244">
        <v>0</v>
      </c>
      <c r="P4244">
        <v>18.672200520000001</v>
      </c>
      <c r="Q4244">
        <v>1040</v>
      </c>
      <c r="R4244">
        <v>7330</v>
      </c>
      <c r="S4244">
        <v>665176</v>
      </c>
      <c r="T4244">
        <v>90.747066848567499</v>
      </c>
      <c r="U4244">
        <v>3</v>
      </c>
    </row>
    <row r="4245" spans="1:21" x14ac:dyDescent="0.4">
      <c r="A4245">
        <v>4243</v>
      </c>
      <c r="B4245" t="s">
        <v>12086</v>
      </c>
      <c r="C4245" s="1">
        <v>44743</v>
      </c>
      <c r="D4245" t="s">
        <v>7458</v>
      </c>
      <c r="E4245" t="s">
        <v>7459</v>
      </c>
      <c r="F4245">
        <v>20</v>
      </c>
      <c r="G4245">
        <v>20</v>
      </c>
      <c r="H4245">
        <v>20</v>
      </c>
      <c r="I4245">
        <v>20</v>
      </c>
      <c r="J4245">
        <v>40</v>
      </c>
      <c r="K4245">
        <v>16</v>
      </c>
      <c r="L4245">
        <v>27</v>
      </c>
      <c r="M4245">
        <v>31</v>
      </c>
      <c r="N4245">
        <v>0</v>
      </c>
      <c r="O4245">
        <v>1</v>
      </c>
      <c r="P4245">
        <v>15.518880210000001</v>
      </c>
      <c r="Q4245">
        <v>832</v>
      </c>
      <c r="R4245">
        <v>7330</v>
      </c>
      <c r="S4245">
        <v>493089</v>
      </c>
      <c r="T4245">
        <v>67.269986357435201</v>
      </c>
      <c r="U4245">
        <v>3</v>
      </c>
    </row>
    <row r="4246" spans="1:21" x14ac:dyDescent="0.4">
      <c r="A4246">
        <v>4244</v>
      </c>
      <c r="B4246" t="s">
        <v>12087</v>
      </c>
      <c r="C4246" s="1">
        <v>45108</v>
      </c>
      <c r="D4246" t="s">
        <v>7460</v>
      </c>
      <c r="E4246" t="s">
        <v>7461</v>
      </c>
      <c r="F4246">
        <v>10</v>
      </c>
      <c r="G4246">
        <v>10</v>
      </c>
      <c r="H4246">
        <v>20</v>
      </c>
      <c r="I4246">
        <v>20</v>
      </c>
      <c r="J4246">
        <v>10</v>
      </c>
      <c r="K4246">
        <v>28</v>
      </c>
      <c r="L4246">
        <v>19</v>
      </c>
      <c r="M4246">
        <v>19</v>
      </c>
      <c r="N4246">
        <v>1</v>
      </c>
      <c r="O4246">
        <v>0</v>
      </c>
      <c r="P4246">
        <v>0.24348958300000001</v>
      </c>
      <c r="Q4246">
        <v>1369</v>
      </c>
      <c r="R4246">
        <v>32000</v>
      </c>
      <c r="S4246">
        <v>6325</v>
      </c>
      <c r="T4246">
        <v>0.19765625000000001</v>
      </c>
      <c r="U4246">
        <v>0</v>
      </c>
    </row>
    <row r="4247" spans="1:21" x14ac:dyDescent="0.4">
      <c r="A4247">
        <v>4245</v>
      </c>
      <c r="B4247" t="s">
        <v>12087</v>
      </c>
      <c r="C4247" s="1">
        <v>45108</v>
      </c>
      <c r="D4247" t="s">
        <v>7462</v>
      </c>
      <c r="E4247" t="s">
        <v>7463</v>
      </c>
      <c r="F4247">
        <v>20</v>
      </c>
      <c r="G4247">
        <v>10</v>
      </c>
      <c r="H4247">
        <v>20</v>
      </c>
      <c r="I4247">
        <v>20</v>
      </c>
      <c r="J4247">
        <v>20</v>
      </c>
      <c r="K4247">
        <v>31</v>
      </c>
      <c r="L4247">
        <v>23</v>
      </c>
      <c r="M4247">
        <v>18</v>
      </c>
      <c r="N4247">
        <v>2</v>
      </c>
      <c r="O4247">
        <v>1</v>
      </c>
      <c r="P4247">
        <v>3.5188802080000001</v>
      </c>
      <c r="Q4247">
        <v>1471</v>
      </c>
      <c r="R4247">
        <v>32000</v>
      </c>
      <c r="S4247">
        <v>251191</v>
      </c>
      <c r="T4247">
        <v>7.8497187500000001</v>
      </c>
      <c r="U4247">
        <v>3</v>
      </c>
    </row>
    <row r="4248" spans="1:21" x14ac:dyDescent="0.4">
      <c r="A4248">
        <v>4246</v>
      </c>
      <c r="B4248" t="s">
        <v>12087</v>
      </c>
      <c r="C4248" s="1">
        <v>45108</v>
      </c>
      <c r="D4248" t="s">
        <v>7464</v>
      </c>
      <c r="E4248" t="s">
        <v>7465</v>
      </c>
      <c r="F4248">
        <v>10</v>
      </c>
      <c r="G4248">
        <v>10</v>
      </c>
      <c r="H4248">
        <v>20</v>
      </c>
      <c r="I4248">
        <v>20</v>
      </c>
      <c r="J4248">
        <v>10</v>
      </c>
      <c r="K4248">
        <v>53</v>
      </c>
      <c r="L4248">
        <v>55</v>
      </c>
      <c r="M4248">
        <v>58</v>
      </c>
      <c r="N4248">
        <v>2</v>
      </c>
      <c r="O4248">
        <v>1</v>
      </c>
      <c r="P4248">
        <v>5.6644965279999999</v>
      </c>
      <c r="Q4248">
        <v>1834</v>
      </c>
      <c r="R4248">
        <v>32000</v>
      </c>
      <c r="S4248">
        <v>5942</v>
      </c>
      <c r="T4248">
        <v>0.18568750000000001</v>
      </c>
      <c r="U4248">
        <v>0</v>
      </c>
    </row>
    <row r="4249" spans="1:21" x14ac:dyDescent="0.4">
      <c r="A4249">
        <v>4247</v>
      </c>
      <c r="B4249" t="s">
        <v>12087</v>
      </c>
      <c r="C4249" s="1">
        <v>45108</v>
      </c>
      <c r="D4249" t="s">
        <v>7466</v>
      </c>
      <c r="E4249" t="s">
        <v>7467</v>
      </c>
      <c r="F4249">
        <v>10</v>
      </c>
      <c r="G4249">
        <v>10</v>
      </c>
      <c r="H4249">
        <v>20</v>
      </c>
      <c r="I4249">
        <v>10</v>
      </c>
      <c r="J4249">
        <v>10</v>
      </c>
      <c r="K4249">
        <v>20</v>
      </c>
      <c r="L4249">
        <v>18</v>
      </c>
      <c r="M4249">
        <v>15</v>
      </c>
      <c r="N4249">
        <v>0</v>
      </c>
      <c r="O4249">
        <v>1</v>
      </c>
      <c r="P4249">
        <v>4.7092013890000004</v>
      </c>
      <c r="Q4249">
        <v>2132</v>
      </c>
      <c r="R4249">
        <v>32000</v>
      </c>
      <c r="S4249">
        <v>98580</v>
      </c>
      <c r="T4249">
        <v>3.0806249999999999</v>
      </c>
      <c r="U4249">
        <v>2</v>
      </c>
    </row>
    <row r="4250" spans="1:21" x14ac:dyDescent="0.4">
      <c r="A4250">
        <v>4248</v>
      </c>
      <c r="B4250" t="s">
        <v>12087</v>
      </c>
      <c r="C4250" s="1">
        <v>45108</v>
      </c>
      <c r="D4250" t="s">
        <v>7468</v>
      </c>
      <c r="E4250" t="s">
        <v>7469</v>
      </c>
      <c r="F4250">
        <v>20</v>
      </c>
      <c r="G4250">
        <v>10</v>
      </c>
      <c r="H4250">
        <v>30</v>
      </c>
      <c r="I4250">
        <v>10</v>
      </c>
      <c r="J4250">
        <v>30</v>
      </c>
      <c r="K4250">
        <v>112</v>
      </c>
      <c r="L4250">
        <v>75</v>
      </c>
      <c r="M4250">
        <v>55</v>
      </c>
      <c r="N4250">
        <v>1</v>
      </c>
      <c r="O4250">
        <v>1</v>
      </c>
      <c r="P4250">
        <v>8.5069443999999994E-2</v>
      </c>
      <c r="Q4250">
        <v>1700</v>
      </c>
      <c r="R4250">
        <v>32000</v>
      </c>
      <c r="S4250">
        <v>67447</v>
      </c>
      <c r="T4250">
        <v>2.1077187500000001</v>
      </c>
      <c r="U4250">
        <v>2</v>
      </c>
    </row>
    <row r="4251" spans="1:21" x14ac:dyDescent="0.4">
      <c r="A4251">
        <v>4249</v>
      </c>
      <c r="B4251" t="s">
        <v>12087</v>
      </c>
      <c r="C4251" s="1">
        <v>45108</v>
      </c>
      <c r="D4251" t="s">
        <v>7470</v>
      </c>
      <c r="F4251">
        <v>10</v>
      </c>
      <c r="G4251">
        <v>10</v>
      </c>
      <c r="H4251">
        <v>10</v>
      </c>
      <c r="I4251">
        <v>10</v>
      </c>
      <c r="J4251">
        <v>10</v>
      </c>
      <c r="K4251">
        <v>19</v>
      </c>
      <c r="L4251">
        <v>16</v>
      </c>
      <c r="M4251">
        <v>8</v>
      </c>
      <c r="N4251">
        <v>1</v>
      </c>
      <c r="O4251">
        <v>2</v>
      </c>
      <c r="P4251">
        <v>0</v>
      </c>
      <c r="Q4251">
        <v>1932</v>
      </c>
      <c r="R4251">
        <v>32000</v>
      </c>
      <c r="S4251">
        <v>9589</v>
      </c>
      <c r="T4251">
        <v>0.29965625000000001</v>
      </c>
      <c r="U4251">
        <v>0</v>
      </c>
    </row>
    <row r="4252" spans="1:21" x14ac:dyDescent="0.4">
      <c r="A4252">
        <v>4250</v>
      </c>
      <c r="B4252" t="s">
        <v>12087</v>
      </c>
      <c r="C4252" s="1">
        <v>45078</v>
      </c>
      <c r="D4252" t="s">
        <v>7471</v>
      </c>
      <c r="E4252" t="s">
        <v>7472</v>
      </c>
      <c r="F4252">
        <v>10</v>
      </c>
      <c r="G4252">
        <v>10</v>
      </c>
      <c r="H4252">
        <v>10</v>
      </c>
      <c r="I4252">
        <v>10</v>
      </c>
      <c r="J4252">
        <v>10</v>
      </c>
      <c r="K4252">
        <v>70</v>
      </c>
      <c r="L4252">
        <v>56</v>
      </c>
      <c r="M4252">
        <v>53</v>
      </c>
      <c r="N4252">
        <v>1</v>
      </c>
      <c r="O4252">
        <v>0</v>
      </c>
      <c r="P4252">
        <v>0</v>
      </c>
      <c r="Q4252">
        <v>1708</v>
      </c>
      <c r="R4252">
        <v>26500</v>
      </c>
      <c r="S4252">
        <v>667561</v>
      </c>
      <c r="T4252">
        <v>25.1909811320754</v>
      </c>
      <c r="U4252">
        <v>3</v>
      </c>
    </row>
    <row r="4253" spans="1:21" x14ac:dyDescent="0.4">
      <c r="A4253">
        <v>4251</v>
      </c>
      <c r="B4253" t="s">
        <v>12087</v>
      </c>
      <c r="C4253" s="1">
        <v>45078</v>
      </c>
      <c r="D4253" t="s">
        <v>7473</v>
      </c>
      <c r="E4253" t="s">
        <v>7474</v>
      </c>
      <c r="F4253">
        <v>10</v>
      </c>
      <c r="G4253">
        <v>10</v>
      </c>
      <c r="H4253">
        <v>50</v>
      </c>
      <c r="I4253">
        <v>20</v>
      </c>
      <c r="J4253">
        <v>10</v>
      </c>
      <c r="K4253">
        <v>8</v>
      </c>
      <c r="L4253">
        <v>22</v>
      </c>
      <c r="M4253">
        <v>25</v>
      </c>
      <c r="N4253">
        <v>2</v>
      </c>
      <c r="O4253">
        <v>1</v>
      </c>
      <c r="P4253">
        <v>2.70703125</v>
      </c>
      <c r="Q4253">
        <v>1599</v>
      </c>
      <c r="R4253">
        <v>26500</v>
      </c>
      <c r="S4253">
        <v>15818</v>
      </c>
      <c r="T4253">
        <v>0.59690566037735804</v>
      </c>
      <c r="U4253">
        <v>1</v>
      </c>
    </row>
    <row r="4254" spans="1:21" x14ac:dyDescent="0.4">
      <c r="A4254">
        <v>4252</v>
      </c>
      <c r="B4254" t="s">
        <v>12087</v>
      </c>
      <c r="C4254" s="1">
        <v>45078</v>
      </c>
      <c r="D4254" t="s">
        <v>7475</v>
      </c>
      <c r="E4254" t="s">
        <v>7476</v>
      </c>
      <c r="F4254">
        <v>10</v>
      </c>
      <c r="G4254">
        <v>10</v>
      </c>
      <c r="H4254">
        <v>40</v>
      </c>
      <c r="I4254">
        <v>10</v>
      </c>
      <c r="J4254">
        <v>10</v>
      </c>
      <c r="K4254">
        <v>24</v>
      </c>
      <c r="L4254">
        <v>24</v>
      </c>
      <c r="M4254">
        <v>21</v>
      </c>
      <c r="N4254">
        <v>0</v>
      </c>
      <c r="O4254">
        <v>2</v>
      </c>
      <c r="P4254">
        <v>2.456814236</v>
      </c>
      <c r="Q4254">
        <v>2440</v>
      </c>
      <c r="R4254">
        <v>26500</v>
      </c>
      <c r="S4254">
        <v>514052</v>
      </c>
      <c r="T4254">
        <v>19.398188679245202</v>
      </c>
      <c r="U4254">
        <v>3</v>
      </c>
    </row>
    <row r="4255" spans="1:21" x14ac:dyDescent="0.4">
      <c r="A4255">
        <v>4253</v>
      </c>
      <c r="B4255" t="s">
        <v>12087</v>
      </c>
      <c r="C4255" s="1">
        <v>45078</v>
      </c>
      <c r="D4255" t="s">
        <v>7477</v>
      </c>
      <c r="E4255" t="s">
        <v>7478</v>
      </c>
      <c r="F4255">
        <v>10</v>
      </c>
      <c r="G4255">
        <v>10</v>
      </c>
      <c r="H4255">
        <v>10</v>
      </c>
      <c r="I4255">
        <v>10</v>
      </c>
      <c r="J4255">
        <v>20</v>
      </c>
      <c r="K4255">
        <v>11</v>
      </c>
      <c r="L4255">
        <v>9</v>
      </c>
      <c r="M4255">
        <v>11</v>
      </c>
      <c r="N4255">
        <v>2</v>
      </c>
      <c r="O4255">
        <v>0</v>
      </c>
      <c r="P4255">
        <v>2.6881510419999999</v>
      </c>
      <c r="Q4255">
        <v>2380</v>
      </c>
      <c r="R4255">
        <v>26500</v>
      </c>
      <c r="S4255">
        <v>296548</v>
      </c>
      <c r="T4255">
        <v>11.190490566037701</v>
      </c>
      <c r="U4255">
        <v>3</v>
      </c>
    </row>
    <row r="4256" spans="1:21" x14ac:dyDescent="0.4">
      <c r="A4256">
        <v>4254</v>
      </c>
      <c r="B4256" t="s">
        <v>12087</v>
      </c>
      <c r="C4256" s="1">
        <v>45078</v>
      </c>
      <c r="D4256" t="s">
        <v>7479</v>
      </c>
      <c r="E4256" t="s">
        <v>7480</v>
      </c>
      <c r="F4256">
        <v>10</v>
      </c>
      <c r="G4256">
        <v>10</v>
      </c>
      <c r="H4256">
        <v>10</v>
      </c>
      <c r="I4256">
        <v>20</v>
      </c>
      <c r="J4256">
        <v>20</v>
      </c>
      <c r="K4256">
        <v>16</v>
      </c>
      <c r="L4256">
        <v>22</v>
      </c>
      <c r="M4256">
        <v>27</v>
      </c>
      <c r="N4256">
        <v>0</v>
      </c>
      <c r="O4256">
        <v>0</v>
      </c>
      <c r="P4256">
        <v>2.7757161460000002</v>
      </c>
      <c r="Q4256">
        <v>2187</v>
      </c>
      <c r="R4256">
        <v>26500</v>
      </c>
      <c r="S4256">
        <v>659642</v>
      </c>
      <c r="T4256">
        <v>24.892150943396199</v>
      </c>
      <c r="U4256">
        <v>3</v>
      </c>
    </row>
    <row r="4257" spans="1:21" x14ac:dyDescent="0.4">
      <c r="A4257">
        <v>4255</v>
      </c>
      <c r="B4257" t="s">
        <v>12087</v>
      </c>
      <c r="C4257" s="1">
        <v>45047</v>
      </c>
      <c r="D4257" t="s">
        <v>7481</v>
      </c>
      <c r="F4257">
        <v>10</v>
      </c>
      <c r="G4257">
        <v>10</v>
      </c>
      <c r="H4257">
        <v>20</v>
      </c>
      <c r="I4257">
        <v>20</v>
      </c>
      <c r="J4257">
        <v>20</v>
      </c>
      <c r="K4257">
        <v>77</v>
      </c>
      <c r="L4257">
        <v>48</v>
      </c>
      <c r="M4257">
        <v>50</v>
      </c>
      <c r="N4257">
        <v>0</v>
      </c>
      <c r="O4257">
        <v>1</v>
      </c>
      <c r="P4257">
        <v>0</v>
      </c>
      <c r="Q4257">
        <v>1826</v>
      </c>
      <c r="R4257">
        <v>22200</v>
      </c>
      <c r="S4257">
        <v>37718</v>
      </c>
      <c r="T4257">
        <v>1.699009009009</v>
      </c>
      <c r="U4257">
        <v>2</v>
      </c>
    </row>
    <row r="4258" spans="1:21" x14ac:dyDescent="0.4">
      <c r="A4258">
        <v>4256</v>
      </c>
      <c r="B4258" t="s">
        <v>12087</v>
      </c>
      <c r="C4258" s="1">
        <v>45047</v>
      </c>
      <c r="D4258" t="s">
        <v>7482</v>
      </c>
      <c r="E4258" t="s">
        <v>7483</v>
      </c>
      <c r="F4258">
        <v>10</v>
      </c>
      <c r="G4258">
        <v>10</v>
      </c>
      <c r="H4258">
        <v>30</v>
      </c>
      <c r="I4258">
        <v>10</v>
      </c>
      <c r="J4258">
        <v>10</v>
      </c>
      <c r="K4258">
        <v>24</v>
      </c>
      <c r="L4258">
        <v>19</v>
      </c>
      <c r="M4258">
        <v>20</v>
      </c>
      <c r="N4258">
        <v>2</v>
      </c>
      <c r="O4258">
        <v>1</v>
      </c>
      <c r="P4258">
        <v>11.3171658</v>
      </c>
      <c r="Q4258">
        <v>7269</v>
      </c>
      <c r="R4258">
        <v>22200</v>
      </c>
      <c r="S4258">
        <v>885085</v>
      </c>
      <c r="T4258">
        <v>39.868693693693601</v>
      </c>
      <c r="U4258">
        <v>3</v>
      </c>
    </row>
    <row r="4259" spans="1:21" x14ac:dyDescent="0.4">
      <c r="A4259">
        <v>4257</v>
      </c>
      <c r="B4259" t="s">
        <v>12087</v>
      </c>
      <c r="C4259" s="1">
        <v>45047</v>
      </c>
      <c r="D4259" t="s">
        <v>7484</v>
      </c>
      <c r="E4259" t="s">
        <v>7485</v>
      </c>
      <c r="F4259">
        <v>30</v>
      </c>
      <c r="G4259">
        <v>20</v>
      </c>
      <c r="H4259">
        <v>50</v>
      </c>
      <c r="I4259">
        <v>20</v>
      </c>
      <c r="J4259">
        <v>30</v>
      </c>
      <c r="K4259">
        <v>53</v>
      </c>
      <c r="L4259">
        <v>48</v>
      </c>
      <c r="M4259">
        <v>43</v>
      </c>
      <c r="N4259">
        <v>2</v>
      </c>
      <c r="O4259">
        <v>1</v>
      </c>
      <c r="P4259">
        <v>5.5596788190000002</v>
      </c>
      <c r="Q4259">
        <v>1926</v>
      </c>
      <c r="R4259">
        <v>22200</v>
      </c>
      <c r="S4259">
        <v>778274</v>
      </c>
      <c r="T4259">
        <v>35.057387387387301</v>
      </c>
      <c r="U4259">
        <v>3</v>
      </c>
    </row>
    <row r="4260" spans="1:21" x14ac:dyDescent="0.4">
      <c r="A4260">
        <v>4258</v>
      </c>
      <c r="B4260" t="s">
        <v>12087</v>
      </c>
      <c r="C4260" s="1">
        <v>45047</v>
      </c>
      <c r="D4260" t="s">
        <v>7486</v>
      </c>
      <c r="E4260" t="s">
        <v>7487</v>
      </c>
      <c r="F4260">
        <v>10</v>
      </c>
      <c r="G4260">
        <v>10</v>
      </c>
      <c r="H4260">
        <v>30</v>
      </c>
      <c r="I4260">
        <v>10</v>
      </c>
      <c r="J4260">
        <v>10</v>
      </c>
      <c r="K4260">
        <v>56</v>
      </c>
      <c r="L4260">
        <v>47</v>
      </c>
      <c r="M4260">
        <v>52</v>
      </c>
      <c r="N4260">
        <v>2</v>
      </c>
      <c r="O4260">
        <v>2</v>
      </c>
      <c r="P4260">
        <v>10.265625</v>
      </c>
      <c r="Q4260">
        <v>15838</v>
      </c>
      <c r="R4260">
        <v>22200</v>
      </c>
      <c r="S4260">
        <v>512089</v>
      </c>
      <c r="T4260">
        <v>23.067072072072001</v>
      </c>
      <c r="U4260">
        <v>3</v>
      </c>
    </row>
    <row r="4261" spans="1:21" x14ac:dyDescent="0.4">
      <c r="A4261">
        <v>4259</v>
      </c>
      <c r="B4261" t="s">
        <v>12087</v>
      </c>
      <c r="C4261" s="1">
        <v>45047</v>
      </c>
      <c r="D4261" t="s">
        <v>7488</v>
      </c>
      <c r="E4261" t="s">
        <v>7489</v>
      </c>
      <c r="F4261">
        <v>10</v>
      </c>
      <c r="G4261">
        <v>10</v>
      </c>
      <c r="H4261">
        <v>40</v>
      </c>
      <c r="I4261">
        <v>30</v>
      </c>
      <c r="J4261">
        <v>20</v>
      </c>
      <c r="K4261">
        <v>226</v>
      </c>
      <c r="L4261">
        <v>235</v>
      </c>
      <c r="M4261">
        <v>237</v>
      </c>
      <c r="N4261">
        <v>2</v>
      </c>
      <c r="O4261">
        <v>0</v>
      </c>
      <c r="P4261">
        <v>3.4768880210000002</v>
      </c>
      <c r="Q4261">
        <v>1985</v>
      </c>
      <c r="R4261">
        <v>22200</v>
      </c>
      <c r="S4261">
        <v>131509</v>
      </c>
      <c r="T4261">
        <v>5.9238288288288201</v>
      </c>
      <c r="U4261">
        <v>3</v>
      </c>
    </row>
    <row r="4262" spans="1:21" x14ac:dyDescent="0.4">
      <c r="A4262">
        <v>4260</v>
      </c>
      <c r="B4262" t="s">
        <v>12087</v>
      </c>
      <c r="C4262" s="1">
        <v>45047</v>
      </c>
      <c r="D4262" t="s">
        <v>7490</v>
      </c>
      <c r="E4262" t="s">
        <v>7491</v>
      </c>
      <c r="F4262">
        <v>10</v>
      </c>
      <c r="G4262">
        <v>10</v>
      </c>
      <c r="H4262">
        <v>50</v>
      </c>
      <c r="I4262">
        <v>20</v>
      </c>
      <c r="J4262">
        <v>20</v>
      </c>
      <c r="K4262">
        <v>14</v>
      </c>
      <c r="L4262">
        <v>9</v>
      </c>
      <c r="M4262">
        <v>4</v>
      </c>
      <c r="N4262">
        <v>2</v>
      </c>
      <c r="O4262">
        <v>1</v>
      </c>
      <c r="P4262">
        <v>3.7194010419999999</v>
      </c>
      <c r="Q4262">
        <v>1896</v>
      </c>
      <c r="R4262">
        <v>22200</v>
      </c>
      <c r="S4262">
        <v>66800</v>
      </c>
      <c r="T4262">
        <v>3.009009009009</v>
      </c>
      <c r="U4262">
        <v>2</v>
      </c>
    </row>
    <row r="4263" spans="1:21" x14ac:dyDescent="0.4">
      <c r="A4263">
        <v>4261</v>
      </c>
      <c r="B4263" t="s">
        <v>12087</v>
      </c>
      <c r="C4263" s="1">
        <v>45047</v>
      </c>
      <c r="D4263" t="s">
        <v>7492</v>
      </c>
      <c r="E4263" t="s">
        <v>7493</v>
      </c>
      <c r="F4263">
        <v>10</v>
      </c>
      <c r="G4263">
        <v>10</v>
      </c>
      <c r="H4263">
        <v>20</v>
      </c>
      <c r="I4263">
        <v>20</v>
      </c>
      <c r="J4263">
        <v>20</v>
      </c>
      <c r="K4263">
        <v>28</v>
      </c>
      <c r="L4263">
        <v>22</v>
      </c>
      <c r="M4263">
        <v>17</v>
      </c>
      <c r="N4263">
        <v>2</v>
      </c>
      <c r="O4263">
        <v>2</v>
      </c>
      <c r="P4263">
        <v>3.9954427080000001</v>
      </c>
      <c r="Q4263">
        <v>1904</v>
      </c>
      <c r="R4263">
        <v>22200</v>
      </c>
      <c r="S4263">
        <v>171088</v>
      </c>
      <c r="T4263">
        <v>7.7066666666666599</v>
      </c>
      <c r="U4263">
        <v>3</v>
      </c>
    </row>
    <row r="4264" spans="1:21" x14ac:dyDescent="0.4">
      <c r="A4264">
        <v>4262</v>
      </c>
      <c r="B4264" t="s">
        <v>12087</v>
      </c>
      <c r="C4264" s="1">
        <v>45017</v>
      </c>
      <c r="D4264" t="s">
        <v>7494</v>
      </c>
      <c r="E4264" t="s">
        <v>7469</v>
      </c>
      <c r="F4264">
        <v>10</v>
      </c>
      <c r="G4264">
        <v>10</v>
      </c>
      <c r="H4264">
        <v>20</v>
      </c>
      <c r="I4264">
        <v>20</v>
      </c>
      <c r="J4264">
        <v>20</v>
      </c>
      <c r="K4264">
        <v>12</v>
      </c>
      <c r="L4264">
        <v>17</v>
      </c>
      <c r="M4264">
        <v>17</v>
      </c>
      <c r="N4264">
        <v>1</v>
      </c>
      <c r="O4264">
        <v>2</v>
      </c>
      <c r="P4264">
        <v>0</v>
      </c>
      <c r="Q4264">
        <v>1830</v>
      </c>
      <c r="R4264">
        <v>18100</v>
      </c>
      <c r="S4264">
        <v>45014</v>
      </c>
      <c r="T4264">
        <v>2.4869613259668499</v>
      </c>
      <c r="U4264">
        <v>2</v>
      </c>
    </row>
    <row r="4265" spans="1:21" x14ac:dyDescent="0.4">
      <c r="A4265">
        <v>4263</v>
      </c>
      <c r="B4265" t="s">
        <v>12087</v>
      </c>
      <c r="C4265" s="1">
        <v>45017</v>
      </c>
      <c r="D4265" t="s">
        <v>7495</v>
      </c>
      <c r="E4265" t="s">
        <v>7496</v>
      </c>
      <c r="F4265">
        <v>20</v>
      </c>
      <c r="G4265">
        <v>10</v>
      </c>
      <c r="H4265">
        <v>10</v>
      </c>
      <c r="I4265">
        <v>20</v>
      </c>
      <c r="J4265">
        <v>10</v>
      </c>
      <c r="K4265">
        <v>78</v>
      </c>
      <c r="L4265">
        <v>82</v>
      </c>
      <c r="M4265">
        <v>83</v>
      </c>
      <c r="N4265">
        <v>2</v>
      </c>
      <c r="O4265">
        <v>0</v>
      </c>
      <c r="P4265">
        <v>2.1276041669999999</v>
      </c>
      <c r="Q4265">
        <v>1798</v>
      </c>
      <c r="R4265">
        <v>18100</v>
      </c>
      <c r="S4265">
        <v>43823</v>
      </c>
      <c r="T4265">
        <v>2.4211602209944698</v>
      </c>
      <c r="U4265">
        <v>2</v>
      </c>
    </row>
    <row r="4266" spans="1:21" x14ac:dyDescent="0.4">
      <c r="A4266">
        <v>4264</v>
      </c>
      <c r="B4266" t="s">
        <v>12087</v>
      </c>
      <c r="C4266" s="1">
        <v>45017</v>
      </c>
      <c r="D4266" t="s">
        <v>7497</v>
      </c>
      <c r="E4266" t="s">
        <v>7498</v>
      </c>
      <c r="F4266">
        <v>10</v>
      </c>
      <c r="G4266">
        <v>10</v>
      </c>
      <c r="H4266">
        <v>30</v>
      </c>
      <c r="I4266">
        <v>20</v>
      </c>
      <c r="J4266">
        <v>10</v>
      </c>
      <c r="K4266">
        <v>148</v>
      </c>
      <c r="L4266">
        <v>153</v>
      </c>
      <c r="M4266">
        <v>165</v>
      </c>
      <c r="N4266">
        <v>2</v>
      </c>
      <c r="O4266">
        <v>1</v>
      </c>
      <c r="P4266">
        <v>14.79893663</v>
      </c>
      <c r="Q4266">
        <v>6754</v>
      </c>
      <c r="R4266">
        <v>18100</v>
      </c>
      <c r="S4266">
        <v>1079976</v>
      </c>
      <c r="T4266">
        <v>59.667182320441903</v>
      </c>
      <c r="U4266">
        <v>3</v>
      </c>
    </row>
    <row r="4267" spans="1:21" x14ac:dyDescent="0.4">
      <c r="A4267">
        <v>4265</v>
      </c>
      <c r="B4267" t="s">
        <v>12087</v>
      </c>
      <c r="C4267" s="1">
        <v>45017</v>
      </c>
      <c r="D4267" t="s">
        <v>7499</v>
      </c>
      <c r="E4267" t="s">
        <v>7500</v>
      </c>
      <c r="F4267">
        <v>20</v>
      </c>
      <c r="G4267">
        <v>20</v>
      </c>
      <c r="H4267">
        <v>30</v>
      </c>
      <c r="I4267">
        <v>20</v>
      </c>
      <c r="J4267">
        <v>50</v>
      </c>
      <c r="K4267">
        <v>157</v>
      </c>
      <c r="L4267">
        <v>118</v>
      </c>
      <c r="M4267">
        <v>72</v>
      </c>
      <c r="N4267">
        <v>2</v>
      </c>
      <c r="O4267">
        <v>1</v>
      </c>
      <c r="P4267">
        <v>8.1349826390000004</v>
      </c>
      <c r="Q4267">
        <v>1809</v>
      </c>
      <c r="R4267">
        <v>18100</v>
      </c>
      <c r="S4267">
        <v>98858</v>
      </c>
      <c r="T4267">
        <v>5.4617679558010996</v>
      </c>
      <c r="U4267">
        <v>3</v>
      </c>
    </row>
    <row r="4268" spans="1:21" x14ac:dyDescent="0.4">
      <c r="A4268">
        <v>4266</v>
      </c>
      <c r="B4268" t="s">
        <v>12087</v>
      </c>
      <c r="C4268" s="1">
        <v>45017</v>
      </c>
      <c r="D4268" t="s">
        <v>7501</v>
      </c>
      <c r="F4268">
        <v>10</v>
      </c>
      <c r="G4268">
        <v>10</v>
      </c>
      <c r="H4268">
        <v>10</v>
      </c>
      <c r="I4268">
        <v>10</v>
      </c>
      <c r="J4268">
        <v>10</v>
      </c>
      <c r="K4268">
        <v>22</v>
      </c>
      <c r="L4268">
        <v>22</v>
      </c>
      <c r="M4268">
        <v>17</v>
      </c>
      <c r="N4268">
        <v>0</v>
      </c>
      <c r="O4268">
        <v>2</v>
      </c>
      <c r="P4268">
        <v>0</v>
      </c>
      <c r="Q4268">
        <v>2365</v>
      </c>
      <c r="R4268">
        <v>18100</v>
      </c>
      <c r="S4268">
        <v>552151</v>
      </c>
      <c r="T4268">
        <v>30.505580110497199</v>
      </c>
      <c r="U4268">
        <v>3</v>
      </c>
    </row>
    <row r="4269" spans="1:21" x14ac:dyDescent="0.4">
      <c r="A4269">
        <v>4267</v>
      </c>
      <c r="B4269" t="s">
        <v>12087</v>
      </c>
      <c r="C4269" s="1">
        <v>45017</v>
      </c>
      <c r="D4269" t="s">
        <v>7502</v>
      </c>
      <c r="E4269" t="s">
        <v>7503</v>
      </c>
      <c r="F4269">
        <v>10</v>
      </c>
      <c r="G4269">
        <v>20</v>
      </c>
      <c r="H4269">
        <v>20</v>
      </c>
      <c r="I4269">
        <v>20</v>
      </c>
      <c r="J4269">
        <v>10</v>
      </c>
      <c r="K4269">
        <v>79</v>
      </c>
      <c r="L4269">
        <v>85</v>
      </c>
      <c r="M4269">
        <v>77</v>
      </c>
      <c r="N4269">
        <v>2</v>
      </c>
      <c r="O4269">
        <v>0</v>
      </c>
      <c r="P4269">
        <v>3.424045139</v>
      </c>
      <c r="Q4269">
        <v>1955</v>
      </c>
      <c r="R4269">
        <v>18100</v>
      </c>
      <c r="S4269">
        <v>103782</v>
      </c>
      <c r="T4269">
        <v>5.73381215469613</v>
      </c>
      <c r="U4269">
        <v>3</v>
      </c>
    </row>
    <row r="4270" spans="1:21" x14ac:dyDescent="0.4">
      <c r="A4270">
        <v>4268</v>
      </c>
      <c r="B4270" t="s">
        <v>12087</v>
      </c>
      <c r="C4270" s="1">
        <v>45017</v>
      </c>
      <c r="D4270" t="s">
        <v>7504</v>
      </c>
      <c r="E4270" t="s">
        <v>7505</v>
      </c>
      <c r="F4270">
        <v>20</v>
      </c>
      <c r="G4270">
        <v>20</v>
      </c>
      <c r="H4270">
        <v>40</v>
      </c>
      <c r="I4270">
        <v>20</v>
      </c>
      <c r="J4270">
        <v>30</v>
      </c>
      <c r="K4270">
        <v>121</v>
      </c>
      <c r="L4270">
        <v>120</v>
      </c>
      <c r="M4270">
        <v>119</v>
      </c>
      <c r="N4270">
        <v>1</v>
      </c>
      <c r="O4270">
        <v>0</v>
      </c>
      <c r="P4270">
        <v>0</v>
      </c>
      <c r="Q4270">
        <v>2509</v>
      </c>
      <c r="R4270">
        <v>18100</v>
      </c>
      <c r="S4270">
        <v>39846</v>
      </c>
      <c r="T4270">
        <v>2.2014364640883901</v>
      </c>
      <c r="U4270">
        <v>2</v>
      </c>
    </row>
    <row r="4271" spans="1:21" x14ac:dyDescent="0.4">
      <c r="A4271">
        <v>4269</v>
      </c>
      <c r="B4271" t="s">
        <v>12087</v>
      </c>
      <c r="C4271" s="1">
        <v>45017</v>
      </c>
      <c r="D4271" t="s">
        <v>7506</v>
      </c>
      <c r="E4271" t="s">
        <v>7507</v>
      </c>
      <c r="F4271">
        <v>20</v>
      </c>
      <c r="G4271">
        <v>20</v>
      </c>
      <c r="H4271">
        <v>20</v>
      </c>
      <c r="I4271">
        <v>20</v>
      </c>
      <c r="J4271">
        <v>20</v>
      </c>
      <c r="K4271">
        <v>50</v>
      </c>
      <c r="L4271">
        <v>54</v>
      </c>
      <c r="M4271">
        <v>71</v>
      </c>
      <c r="N4271">
        <v>2</v>
      </c>
      <c r="O4271">
        <v>0</v>
      </c>
      <c r="P4271">
        <v>9.6233723960000006</v>
      </c>
      <c r="Q4271">
        <v>3714</v>
      </c>
      <c r="R4271">
        <v>18100</v>
      </c>
      <c r="S4271">
        <v>1099662</v>
      </c>
      <c r="T4271">
        <v>60.754806629834199</v>
      </c>
      <c r="U4271">
        <v>3</v>
      </c>
    </row>
    <row r="4272" spans="1:21" x14ac:dyDescent="0.4">
      <c r="A4272">
        <v>4270</v>
      </c>
      <c r="B4272" t="s">
        <v>12087</v>
      </c>
      <c r="C4272" s="1">
        <v>45017</v>
      </c>
      <c r="D4272" t="s">
        <v>7508</v>
      </c>
      <c r="E4272" t="s">
        <v>7509</v>
      </c>
      <c r="F4272">
        <v>10</v>
      </c>
      <c r="G4272">
        <v>10</v>
      </c>
      <c r="H4272">
        <v>20</v>
      </c>
      <c r="I4272">
        <v>10</v>
      </c>
      <c r="J4272">
        <v>10</v>
      </c>
      <c r="K4272">
        <v>16</v>
      </c>
      <c r="L4272">
        <v>22</v>
      </c>
      <c r="M4272">
        <v>27</v>
      </c>
      <c r="N4272">
        <v>0</v>
      </c>
      <c r="O4272">
        <v>0</v>
      </c>
      <c r="P4272">
        <v>3.93359375</v>
      </c>
      <c r="Q4272">
        <v>1817</v>
      </c>
      <c r="R4272">
        <v>18100</v>
      </c>
      <c r="S4272">
        <v>51611</v>
      </c>
      <c r="T4272">
        <v>2.85143646408839</v>
      </c>
      <c r="U4272">
        <v>2</v>
      </c>
    </row>
    <row r="4273" spans="1:21" x14ac:dyDescent="0.4">
      <c r="A4273">
        <v>4271</v>
      </c>
      <c r="B4273" t="s">
        <v>12087</v>
      </c>
      <c r="C4273" s="1">
        <v>45017</v>
      </c>
      <c r="D4273" t="s">
        <v>7510</v>
      </c>
      <c r="E4273" t="s">
        <v>7511</v>
      </c>
      <c r="F4273">
        <v>20</v>
      </c>
      <c r="G4273">
        <v>10</v>
      </c>
      <c r="H4273">
        <v>30</v>
      </c>
      <c r="I4273">
        <v>20</v>
      </c>
      <c r="J4273">
        <v>10</v>
      </c>
      <c r="K4273">
        <v>19</v>
      </c>
      <c r="L4273">
        <v>19</v>
      </c>
      <c r="M4273">
        <v>25</v>
      </c>
      <c r="N4273">
        <v>0</v>
      </c>
      <c r="O4273">
        <v>2</v>
      </c>
      <c r="P4273">
        <v>6.9118923609999996</v>
      </c>
      <c r="Q4273">
        <v>1805</v>
      </c>
      <c r="R4273">
        <v>18100</v>
      </c>
      <c r="S4273">
        <v>520019</v>
      </c>
      <c r="T4273">
        <v>28.7303314917127</v>
      </c>
      <c r="U4273">
        <v>3</v>
      </c>
    </row>
    <row r="4274" spans="1:21" x14ac:dyDescent="0.4">
      <c r="A4274">
        <v>4272</v>
      </c>
      <c r="B4274" t="s">
        <v>12087</v>
      </c>
      <c r="C4274" s="1">
        <v>44986</v>
      </c>
      <c r="D4274" t="s">
        <v>7512</v>
      </c>
      <c r="E4274" t="s">
        <v>7513</v>
      </c>
      <c r="F4274">
        <v>30</v>
      </c>
      <c r="G4274">
        <v>20</v>
      </c>
      <c r="H4274">
        <v>10</v>
      </c>
      <c r="I4274">
        <v>40</v>
      </c>
      <c r="J4274">
        <v>30</v>
      </c>
      <c r="K4274">
        <v>73</v>
      </c>
      <c r="L4274">
        <v>42</v>
      </c>
      <c r="M4274">
        <v>33</v>
      </c>
      <c r="N4274">
        <v>2</v>
      </c>
      <c r="O4274">
        <v>0</v>
      </c>
      <c r="P4274">
        <v>2.8648003470000001</v>
      </c>
      <c r="Q4274">
        <v>1825</v>
      </c>
      <c r="R4274">
        <v>15400</v>
      </c>
      <c r="S4274">
        <v>78789</v>
      </c>
      <c r="T4274">
        <v>5.1161688311688298</v>
      </c>
      <c r="U4274">
        <v>3</v>
      </c>
    </row>
    <row r="4275" spans="1:21" x14ac:dyDescent="0.4">
      <c r="A4275">
        <v>4273</v>
      </c>
      <c r="B4275" t="s">
        <v>12087</v>
      </c>
      <c r="C4275" s="1">
        <v>44986</v>
      </c>
      <c r="D4275" t="s">
        <v>7514</v>
      </c>
      <c r="E4275" t="s">
        <v>7515</v>
      </c>
      <c r="F4275">
        <v>10</v>
      </c>
      <c r="G4275">
        <v>10</v>
      </c>
      <c r="H4275">
        <v>10</v>
      </c>
      <c r="I4275">
        <v>40</v>
      </c>
      <c r="J4275">
        <v>10</v>
      </c>
      <c r="K4275">
        <v>11</v>
      </c>
      <c r="L4275">
        <v>9</v>
      </c>
      <c r="M4275">
        <v>11</v>
      </c>
      <c r="N4275">
        <v>2</v>
      </c>
      <c r="O4275">
        <v>1</v>
      </c>
      <c r="P4275">
        <v>4.0858289929999998</v>
      </c>
      <c r="Q4275">
        <v>1912</v>
      </c>
      <c r="R4275">
        <v>15400</v>
      </c>
      <c r="S4275">
        <v>29395</v>
      </c>
      <c r="T4275">
        <v>1.9087662337662299</v>
      </c>
      <c r="U4275">
        <v>2</v>
      </c>
    </row>
    <row r="4276" spans="1:21" x14ac:dyDescent="0.4">
      <c r="A4276">
        <v>4274</v>
      </c>
      <c r="B4276" t="s">
        <v>12087</v>
      </c>
      <c r="C4276" s="1">
        <v>44986</v>
      </c>
      <c r="D4276" t="s">
        <v>7516</v>
      </c>
      <c r="E4276" t="s">
        <v>7517</v>
      </c>
      <c r="F4276">
        <v>10</v>
      </c>
      <c r="G4276">
        <v>20</v>
      </c>
      <c r="H4276">
        <v>50</v>
      </c>
      <c r="I4276">
        <v>20</v>
      </c>
      <c r="J4276">
        <v>10</v>
      </c>
      <c r="K4276">
        <v>23</v>
      </c>
      <c r="L4276">
        <v>16</v>
      </c>
      <c r="M4276">
        <v>20</v>
      </c>
      <c r="N4276">
        <v>2</v>
      </c>
      <c r="O4276">
        <v>1</v>
      </c>
      <c r="P4276">
        <v>14.12120226</v>
      </c>
      <c r="Q4276">
        <v>5286</v>
      </c>
      <c r="R4276">
        <v>15400</v>
      </c>
      <c r="S4276">
        <v>1593962</v>
      </c>
      <c r="T4276">
        <v>103.504025974025</v>
      </c>
      <c r="U4276">
        <v>3</v>
      </c>
    </row>
    <row r="4277" spans="1:21" x14ac:dyDescent="0.4">
      <c r="A4277">
        <v>4275</v>
      </c>
      <c r="B4277" t="s">
        <v>12087</v>
      </c>
      <c r="C4277" s="1">
        <v>44986</v>
      </c>
      <c r="D4277" t="s">
        <v>7518</v>
      </c>
      <c r="E4277" t="s">
        <v>7519</v>
      </c>
      <c r="F4277">
        <v>10</v>
      </c>
      <c r="G4277">
        <v>20</v>
      </c>
      <c r="H4277">
        <v>10</v>
      </c>
      <c r="I4277">
        <v>10</v>
      </c>
      <c r="J4277">
        <v>20</v>
      </c>
      <c r="K4277">
        <v>7</v>
      </c>
      <c r="L4277">
        <v>8</v>
      </c>
      <c r="M4277">
        <v>8</v>
      </c>
      <c r="N4277">
        <v>2</v>
      </c>
      <c r="O4277">
        <v>1</v>
      </c>
      <c r="P4277">
        <v>6.7437065970000001</v>
      </c>
      <c r="Q4277">
        <v>1878</v>
      </c>
      <c r="R4277">
        <v>15400</v>
      </c>
      <c r="S4277">
        <v>100445</v>
      </c>
      <c r="T4277">
        <v>6.5224025974025901</v>
      </c>
      <c r="U4277">
        <v>3</v>
      </c>
    </row>
    <row r="4278" spans="1:21" x14ac:dyDescent="0.4">
      <c r="A4278">
        <v>4276</v>
      </c>
      <c r="B4278" t="s">
        <v>12087</v>
      </c>
      <c r="C4278" s="1">
        <v>44986</v>
      </c>
      <c r="D4278" t="s">
        <v>7520</v>
      </c>
      <c r="E4278" t="s">
        <v>7521</v>
      </c>
      <c r="F4278">
        <v>10</v>
      </c>
      <c r="G4278">
        <v>10</v>
      </c>
      <c r="H4278">
        <v>40</v>
      </c>
      <c r="I4278">
        <v>20</v>
      </c>
      <c r="J4278">
        <v>10</v>
      </c>
      <c r="K4278">
        <v>11</v>
      </c>
      <c r="L4278">
        <v>10</v>
      </c>
      <c r="M4278">
        <v>11</v>
      </c>
      <c r="N4278">
        <v>1</v>
      </c>
      <c r="O4278">
        <v>1</v>
      </c>
      <c r="P4278">
        <v>3.7352430559999998</v>
      </c>
      <c r="Q4278">
        <v>1756</v>
      </c>
      <c r="R4278">
        <v>15400</v>
      </c>
      <c r="S4278">
        <v>110810</v>
      </c>
      <c r="T4278">
        <v>7.19545454545454</v>
      </c>
      <c r="U4278">
        <v>3</v>
      </c>
    </row>
    <row r="4279" spans="1:21" x14ac:dyDescent="0.4">
      <c r="A4279">
        <v>4277</v>
      </c>
      <c r="B4279" t="s">
        <v>12087</v>
      </c>
      <c r="C4279" s="1">
        <v>44986</v>
      </c>
      <c r="D4279" t="s">
        <v>7522</v>
      </c>
      <c r="E4279" t="s">
        <v>7523</v>
      </c>
      <c r="F4279">
        <v>20</v>
      </c>
      <c r="G4279">
        <v>10</v>
      </c>
      <c r="H4279">
        <v>20</v>
      </c>
      <c r="I4279">
        <v>10</v>
      </c>
      <c r="J4279">
        <v>10</v>
      </c>
      <c r="K4279">
        <v>219</v>
      </c>
      <c r="L4279">
        <v>231</v>
      </c>
      <c r="M4279">
        <v>232</v>
      </c>
      <c r="N4279">
        <v>0</v>
      </c>
      <c r="O4279">
        <v>2</v>
      </c>
      <c r="P4279">
        <v>10.32682292</v>
      </c>
      <c r="Q4279">
        <v>1566</v>
      </c>
      <c r="R4279">
        <v>15400</v>
      </c>
      <c r="S4279">
        <v>437400</v>
      </c>
      <c r="T4279">
        <v>28.402597402597401</v>
      </c>
      <c r="U4279">
        <v>3</v>
      </c>
    </row>
    <row r="4280" spans="1:21" x14ac:dyDescent="0.4">
      <c r="A4280">
        <v>4278</v>
      </c>
      <c r="B4280" t="s">
        <v>12087</v>
      </c>
      <c r="C4280" s="1">
        <v>44986</v>
      </c>
      <c r="D4280" t="s">
        <v>7524</v>
      </c>
      <c r="F4280">
        <v>10</v>
      </c>
      <c r="G4280">
        <v>10</v>
      </c>
      <c r="H4280">
        <v>10</v>
      </c>
      <c r="I4280">
        <v>20</v>
      </c>
      <c r="J4280">
        <v>20</v>
      </c>
      <c r="K4280">
        <v>36</v>
      </c>
      <c r="L4280">
        <v>58</v>
      </c>
      <c r="M4280">
        <v>53</v>
      </c>
      <c r="N4280">
        <v>0</v>
      </c>
      <c r="O4280">
        <v>1</v>
      </c>
      <c r="P4280">
        <v>0</v>
      </c>
      <c r="Q4280">
        <v>1941</v>
      </c>
      <c r="R4280">
        <v>15400</v>
      </c>
      <c r="S4280">
        <v>309558</v>
      </c>
      <c r="T4280">
        <v>20.101168831168799</v>
      </c>
      <c r="U4280">
        <v>3</v>
      </c>
    </row>
    <row r="4281" spans="1:21" x14ac:dyDescent="0.4">
      <c r="A4281">
        <v>4279</v>
      </c>
      <c r="B4281" t="s">
        <v>12087</v>
      </c>
      <c r="C4281" s="1">
        <v>44986</v>
      </c>
      <c r="D4281" t="s">
        <v>7525</v>
      </c>
      <c r="E4281" t="s">
        <v>7526</v>
      </c>
      <c r="F4281">
        <v>20</v>
      </c>
      <c r="G4281">
        <v>20</v>
      </c>
      <c r="H4281">
        <v>20</v>
      </c>
      <c r="I4281">
        <v>20</v>
      </c>
      <c r="J4281">
        <v>30</v>
      </c>
      <c r="K4281">
        <v>22</v>
      </c>
      <c r="L4281">
        <v>13</v>
      </c>
      <c r="M4281">
        <v>8</v>
      </c>
      <c r="N4281">
        <v>1</v>
      </c>
      <c r="O4281">
        <v>0</v>
      </c>
      <c r="P4281">
        <v>0</v>
      </c>
      <c r="Q4281">
        <v>1685</v>
      </c>
      <c r="R4281">
        <v>15400</v>
      </c>
      <c r="S4281">
        <v>78337</v>
      </c>
      <c r="T4281">
        <v>5.0868181818181801</v>
      </c>
      <c r="U4281">
        <v>3</v>
      </c>
    </row>
    <row r="4282" spans="1:21" x14ac:dyDescent="0.4">
      <c r="A4282">
        <v>4280</v>
      </c>
      <c r="B4282" t="s">
        <v>12087</v>
      </c>
      <c r="C4282" s="1">
        <v>44986</v>
      </c>
      <c r="D4282" t="s">
        <v>7527</v>
      </c>
      <c r="F4282">
        <v>10</v>
      </c>
      <c r="G4282">
        <v>10</v>
      </c>
      <c r="H4282">
        <v>10</v>
      </c>
      <c r="I4282">
        <v>10</v>
      </c>
      <c r="J4282">
        <v>20</v>
      </c>
      <c r="K4282">
        <v>25</v>
      </c>
      <c r="L4282">
        <v>14</v>
      </c>
      <c r="M4282">
        <v>15</v>
      </c>
      <c r="N4282">
        <v>1</v>
      </c>
      <c r="O4282">
        <v>0</v>
      </c>
      <c r="P4282">
        <v>0</v>
      </c>
      <c r="Q4282">
        <v>1771</v>
      </c>
      <c r="R4282">
        <v>15400</v>
      </c>
      <c r="S4282">
        <v>328810</v>
      </c>
      <c r="T4282">
        <v>21.351298701298699</v>
      </c>
      <c r="U4282">
        <v>3</v>
      </c>
    </row>
    <row r="4283" spans="1:21" x14ac:dyDescent="0.4">
      <c r="A4283">
        <v>4281</v>
      </c>
      <c r="B4283" t="s">
        <v>12087</v>
      </c>
      <c r="C4283" s="1">
        <v>44986</v>
      </c>
      <c r="D4283" t="s">
        <v>7528</v>
      </c>
      <c r="E4283" t="s">
        <v>7529</v>
      </c>
      <c r="F4283">
        <v>10</v>
      </c>
      <c r="G4283">
        <v>20</v>
      </c>
      <c r="H4283">
        <v>50</v>
      </c>
      <c r="I4283">
        <v>20</v>
      </c>
      <c r="J4283">
        <v>10</v>
      </c>
      <c r="K4283">
        <v>25</v>
      </c>
      <c r="L4283">
        <v>24</v>
      </c>
      <c r="M4283">
        <v>21</v>
      </c>
      <c r="N4283">
        <v>2</v>
      </c>
      <c r="O4283">
        <v>1</v>
      </c>
      <c r="P4283">
        <v>6.3213975690000002</v>
      </c>
      <c r="Q4283">
        <v>1401</v>
      </c>
      <c r="R4283">
        <v>15400</v>
      </c>
      <c r="S4283">
        <v>16894</v>
      </c>
      <c r="T4283">
        <v>1.0970129870129799</v>
      </c>
      <c r="U4283">
        <v>1</v>
      </c>
    </row>
    <row r="4284" spans="1:21" x14ac:dyDescent="0.4">
      <c r="A4284">
        <v>4282</v>
      </c>
      <c r="B4284" t="s">
        <v>12087</v>
      </c>
      <c r="C4284" s="1">
        <v>44986</v>
      </c>
      <c r="D4284" t="s">
        <v>7530</v>
      </c>
      <c r="F4284">
        <v>10</v>
      </c>
      <c r="G4284">
        <v>20</v>
      </c>
      <c r="H4284">
        <v>10</v>
      </c>
      <c r="I4284">
        <v>20</v>
      </c>
      <c r="J4284">
        <v>10</v>
      </c>
      <c r="K4284">
        <v>25</v>
      </c>
      <c r="L4284">
        <v>51</v>
      </c>
      <c r="M4284">
        <v>68</v>
      </c>
      <c r="N4284">
        <v>0</v>
      </c>
      <c r="O4284">
        <v>0</v>
      </c>
      <c r="P4284">
        <v>0</v>
      </c>
      <c r="Q4284">
        <v>1225</v>
      </c>
      <c r="R4284">
        <v>15400</v>
      </c>
      <c r="S4284">
        <v>290561</v>
      </c>
      <c r="T4284">
        <v>18.867597402597401</v>
      </c>
      <c r="U4284">
        <v>3</v>
      </c>
    </row>
    <row r="4285" spans="1:21" x14ac:dyDescent="0.4">
      <c r="A4285">
        <v>4283</v>
      </c>
      <c r="B4285" t="s">
        <v>12087</v>
      </c>
      <c r="C4285" s="1">
        <v>44986</v>
      </c>
      <c r="D4285" t="s">
        <v>7531</v>
      </c>
      <c r="F4285">
        <v>20</v>
      </c>
      <c r="G4285">
        <v>20</v>
      </c>
      <c r="H4285">
        <v>10</v>
      </c>
      <c r="I4285">
        <v>20</v>
      </c>
      <c r="J4285">
        <v>40</v>
      </c>
      <c r="K4285">
        <v>23</v>
      </c>
      <c r="L4285">
        <v>19</v>
      </c>
      <c r="M4285">
        <v>16</v>
      </c>
      <c r="N4285">
        <v>0</v>
      </c>
      <c r="O4285">
        <v>1</v>
      </c>
      <c r="P4285">
        <v>0</v>
      </c>
      <c r="Q4285">
        <v>1645</v>
      </c>
      <c r="R4285">
        <v>15400</v>
      </c>
      <c r="S4285">
        <v>42469</v>
      </c>
      <c r="T4285">
        <v>2.7577272727272701</v>
      </c>
      <c r="U4285">
        <v>2</v>
      </c>
    </row>
    <row r="4286" spans="1:21" x14ac:dyDescent="0.4">
      <c r="A4286">
        <v>4284</v>
      </c>
      <c r="B4286" t="s">
        <v>12087</v>
      </c>
      <c r="C4286" s="1">
        <v>44958</v>
      </c>
      <c r="D4286" t="s">
        <v>7532</v>
      </c>
      <c r="F4286">
        <v>30</v>
      </c>
      <c r="G4286">
        <v>20</v>
      </c>
      <c r="H4286">
        <v>30</v>
      </c>
      <c r="I4286">
        <v>20</v>
      </c>
      <c r="J4286">
        <v>30</v>
      </c>
      <c r="K4286">
        <v>55</v>
      </c>
      <c r="L4286">
        <v>54</v>
      </c>
      <c r="M4286">
        <v>50</v>
      </c>
      <c r="N4286">
        <v>0</v>
      </c>
      <c r="O4286">
        <v>1</v>
      </c>
      <c r="P4286">
        <v>0</v>
      </c>
      <c r="Q4286">
        <v>728</v>
      </c>
      <c r="R4286">
        <v>10400</v>
      </c>
      <c r="S4286">
        <v>30814</v>
      </c>
      <c r="T4286">
        <v>2.9628846153846098</v>
      </c>
      <c r="U4286">
        <v>2</v>
      </c>
    </row>
    <row r="4287" spans="1:21" x14ac:dyDescent="0.4">
      <c r="A4287">
        <v>4285</v>
      </c>
      <c r="B4287" t="s">
        <v>12087</v>
      </c>
      <c r="C4287" s="1">
        <v>44958</v>
      </c>
      <c r="D4287" t="s">
        <v>7533</v>
      </c>
      <c r="E4287" t="s">
        <v>7534</v>
      </c>
      <c r="F4287">
        <v>10</v>
      </c>
      <c r="G4287">
        <v>10</v>
      </c>
      <c r="H4287">
        <v>30</v>
      </c>
      <c r="I4287">
        <v>20</v>
      </c>
      <c r="J4287">
        <v>20</v>
      </c>
      <c r="K4287">
        <v>240</v>
      </c>
      <c r="L4287">
        <v>232</v>
      </c>
      <c r="M4287">
        <v>226</v>
      </c>
      <c r="N4287">
        <v>2</v>
      </c>
      <c r="O4287">
        <v>0</v>
      </c>
      <c r="P4287">
        <v>8.2424045140000004</v>
      </c>
      <c r="Q4287">
        <v>3868</v>
      </c>
      <c r="R4287">
        <v>10400</v>
      </c>
      <c r="S4287">
        <v>509892</v>
      </c>
      <c r="T4287">
        <v>49.028076923076902</v>
      </c>
      <c r="U4287">
        <v>3</v>
      </c>
    </row>
    <row r="4288" spans="1:21" x14ac:dyDescent="0.4">
      <c r="A4288">
        <v>4286</v>
      </c>
      <c r="B4288" t="s">
        <v>12087</v>
      </c>
      <c r="C4288" s="1">
        <v>44958</v>
      </c>
      <c r="D4288" t="s">
        <v>7535</v>
      </c>
      <c r="E4288" t="s">
        <v>7536</v>
      </c>
      <c r="F4288">
        <v>10</v>
      </c>
      <c r="G4288">
        <v>20</v>
      </c>
      <c r="H4288">
        <v>20</v>
      </c>
      <c r="I4288">
        <v>20</v>
      </c>
      <c r="J4288">
        <v>20</v>
      </c>
      <c r="K4288">
        <v>209</v>
      </c>
      <c r="L4288">
        <v>230</v>
      </c>
      <c r="M4288">
        <v>233</v>
      </c>
      <c r="N4288">
        <v>2</v>
      </c>
      <c r="O4288">
        <v>1</v>
      </c>
      <c r="P4288">
        <v>8.4147135419999994</v>
      </c>
      <c r="Q4288">
        <v>6155</v>
      </c>
      <c r="R4288">
        <v>10400</v>
      </c>
      <c r="S4288">
        <v>47285</v>
      </c>
      <c r="T4288">
        <v>4.54663461538461</v>
      </c>
      <c r="U4288">
        <v>3</v>
      </c>
    </row>
    <row r="4289" spans="1:21" x14ac:dyDescent="0.4">
      <c r="A4289">
        <v>4287</v>
      </c>
      <c r="B4289" t="s">
        <v>12087</v>
      </c>
      <c r="C4289" s="1">
        <v>44958</v>
      </c>
      <c r="D4289" t="s">
        <v>7537</v>
      </c>
      <c r="E4289" t="s">
        <v>7538</v>
      </c>
      <c r="F4289">
        <v>10</v>
      </c>
      <c r="G4289">
        <v>10</v>
      </c>
      <c r="H4289">
        <v>40</v>
      </c>
      <c r="I4289">
        <v>20</v>
      </c>
      <c r="J4289">
        <v>20</v>
      </c>
      <c r="K4289">
        <v>39</v>
      </c>
      <c r="L4289">
        <v>86</v>
      </c>
      <c r="M4289">
        <v>83</v>
      </c>
      <c r="N4289">
        <v>2</v>
      </c>
      <c r="O4289">
        <v>0</v>
      </c>
      <c r="P4289">
        <v>8.4908854169999994</v>
      </c>
      <c r="Q4289">
        <v>3541</v>
      </c>
      <c r="R4289">
        <v>10400</v>
      </c>
      <c r="S4289">
        <v>10340</v>
      </c>
      <c r="T4289">
        <v>0.99423076923076903</v>
      </c>
      <c r="U4289">
        <v>1</v>
      </c>
    </row>
    <row r="4290" spans="1:21" x14ac:dyDescent="0.4">
      <c r="A4290">
        <v>4288</v>
      </c>
      <c r="B4290" t="s">
        <v>12087</v>
      </c>
      <c r="C4290" s="1">
        <v>44958</v>
      </c>
      <c r="D4290" t="s">
        <v>7539</v>
      </c>
      <c r="E4290" t="s">
        <v>7540</v>
      </c>
      <c r="F4290">
        <v>10</v>
      </c>
      <c r="G4290">
        <v>20</v>
      </c>
      <c r="H4290">
        <v>50</v>
      </c>
      <c r="I4290">
        <v>20</v>
      </c>
      <c r="J4290">
        <v>10</v>
      </c>
      <c r="K4290">
        <v>46</v>
      </c>
      <c r="L4290">
        <v>52</v>
      </c>
      <c r="M4290">
        <v>56</v>
      </c>
      <c r="N4290">
        <v>2</v>
      </c>
      <c r="O4290">
        <v>1</v>
      </c>
      <c r="P4290">
        <v>14.16015625</v>
      </c>
      <c r="Q4290">
        <v>2153</v>
      </c>
      <c r="R4290">
        <v>10400</v>
      </c>
      <c r="S4290">
        <v>1201199</v>
      </c>
      <c r="T4290">
        <v>115.499903846153</v>
      </c>
      <c r="U4290">
        <v>3</v>
      </c>
    </row>
    <row r="4291" spans="1:21" x14ac:dyDescent="0.4">
      <c r="A4291">
        <v>4289</v>
      </c>
      <c r="B4291" t="s">
        <v>12087</v>
      </c>
      <c r="C4291" s="1">
        <v>44958</v>
      </c>
      <c r="D4291" t="s">
        <v>7541</v>
      </c>
      <c r="E4291" t="s">
        <v>7542</v>
      </c>
      <c r="F4291">
        <v>20</v>
      </c>
      <c r="G4291">
        <v>10</v>
      </c>
      <c r="H4291">
        <v>40</v>
      </c>
      <c r="I4291">
        <v>20</v>
      </c>
      <c r="J4291">
        <v>30</v>
      </c>
      <c r="K4291">
        <v>14</v>
      </c>
      <c r="L4291">
        <v>28</v>
      </c>
      <c r="M4291">
        <v>29</v>
      </c>
      <c r="N4291">
        <v>2</v>
      </c>
      <c r="O4291">
        <v>1</v>
      </c>
      <c r="P4291">
        <v>3.4027777779999999</v>
      </c>
      <c r="Q4291">
        <v>855</v>
      </c>
      <c r="R4291">
        <v>10400</v>
      </c>
      <c r="S4291">
        <v>21404</v>
      </c>
      <c r="T4291">
        <v>2.05807692307692</v>
      </c>
      <c r="U4291">
        <v>2</v>
      </c>
    </row>
    <row r="4292" spans="1:21" x14ac:dyDescent="0.4">
      <c r="A4292">
        <v>4290</v>
      </c>
      <c r="B4292" t="s">
        <v>12087</v>
      </c>
      <c r="C4292" s="1">
        <v>44958</v>
      </c>
      <c r="D4292" t="s">
        <v>7543</v>
      </c>
      <c r="F4292">
        <v>10</v>
      </c>
      <c r="G4292">
        <v>10</v>
      </c>
      <c r="H4292">
        <v>10</v>
      </c>
      <c r="I4292">
        <v>10</v>
      </c>
      <c r="J4292">
        <v>30</v>
      </c>
      <c r="K4292">
        <v>24</v>
      </c>
      <c r="L4292">
        <v>84</v>
      </c>
      <c r="M4292">
        <v>138</v>
      </c>
      <c r="N4292">
        <v>1</v>
      </c>
      <c r="O4292">
        <v>0</v>
      </c>
      <c r="P4292">
        <v>0</v>
      </c>
      <c r="Q4292">
        <v>1981</v>
      </c>
      <c r="R4292">
        <v>10400</v>
      </c>
      <c r="S4292">
        <v>482897</v>
      </c>
      <c r="T4292">
        <v>46.432403846153797</v>
      </c>
      <c r="U4292">
        <v>3</v>
      </c>
    </row>
    <row r="4293" spans="1:21" x14ac:dyDescent="0.4">
      <c r="A4293">
        <v>4291</v>
      </c>
      <c r="B4293" t="s">
        <v>12087</v>
      </c>
      <c r="C4293" s="1">
        <v>44958</v>
      </c>
      <c r="D4293" t="s">
        <v>7544</v>
      </c>
      <c r="E4293" t="s">
        <v>7545</v>
      </c>
      <c r="F4293">
        <v>10</v>
      </c>
      <c r="G4293">
        <v>10</v>
      </c>
      <c r="H4293">
        <v>30</v>
      </c>
      <c r="I4293">
        <v>20</v>
      </c>
      <c r="J4293">
        <v>10</v>
      </c>
      <c r="K4293">
        <v>53</v>
      </c>
      <c r="L4293">
        <v>48</v>
      </c>
      <c r="M4293">
        <v>49</v>
      </c>
      <c r="N4293">
        <v>1</v>
      </c>
      <c r="O4293">
        <v>0</v>
      </c>
      <c r="P4293">
        <v>6.1306423609999996</v>
      </c>
      <c r="Q4293">
        <v>1922</v>
      </c>
      <c r="R4293">
        <v>10400</v>
      </c>
      <c r="S4293">
        <v>853529</v>
      </c>
      <c r="T4293">
        <v>82.070096153846094</v>
      </c>
      <c r="U4293">
        <v>3</v>
      </c>
    </row>
    <row r="4294" spans="1:21" x14ac:dyDescent="0.4">
      <c r="A4294">
        <v>4292</v>
      </c>
      <c r="B4294" t="s">
        <v>12087</v>
      </c>
      <c r="C4294" s="1">
        <v>44958</v>
      </c>
      <c r="D4294" t="s">
        <v>7546</v>
      </c>
      <c r="E4294" t="s">
        <v>7547</v>
      </c>
      <c r="F4294">
        <v>10</v>
      </c>
      <c r="G4294">
        <v>20</v>
      </c>
      <c r="H4294">
        <v>50</v>
      </c>
      <c r="I4294">
        <v>40</v>
      </c>
      <c r="J4294">
        <v>10</v>
      </c>
      <c r="K4294">
        <v>20</v>
      </c>
      <c r="L4294">
        <v>19</v>
      </c>
      <c r="M4294">
        <v>23</v>
      </c>
      <c r="N4294">
        <v>2</v>
      </c>
      <c r="O4294">
        <v>1</v>
      </c>
      <c r="P4294">
        <v>3.370117188</v>
      </c>
      <c r="Q4294">
        <v>1896</v>
      </c>
      <c r="R4294">
        <v>10400</v>
      </c>
      <c r="S4294">
        <v>926314</v>
      </c>
      <c r="T4294">
        <v>89.068653846153794</v>
      </c>
      <c r="U4294">
        <v>3</v>
      </c>
    </row>
    <row r="4295" spans="1:21" x14ac:dyDescent="0.4">
      <c r="A4295">
        <v>4293</v>
      </c>
      <c r="B4295" t="s">
        <v>12087</v>
      </c>
      <c r="C4295" s="1">
        <v>44927</v>
      </c>
      <c r="D4295" t="s">
        <v>7548</v>
      </c>
      <c r="E4295" t="s">
        <v>7549</v>
      </c>
      <c r="F4295">
        <v>20</v>
      </c>
      <c r="G4295">
        <v>20</v>
      </c>
      <c r="H4295">
        <v>40</v>
      </c>
      <c r="I4295">
        <v>20</v>
      </c>
      <c r="J4295">
        <v>30</v>
      </c>
      <c r="K4295">
        <v>27</v>
      </c>
      <c r="L4295">
        <v>54</v>
      </c>
      <c r="M4295">
        <v>78</v>
      </c>
      <c r="N4295">
        <v>2</v>
      </c>
      <c r="O4295">
        <v>1</v>
      </c>
      <c r="P4295">
        <v>4.0582682290000003</v>
      </c>
      <c r="Q4295">
        <v>3443</v>
      </c>
      <c r="R4295">
        <v>6580</v>
      </c>
      <c r="S4295">
        <v>6467</v>
      </c>
      <c r="T4295">
        <v>0.98282674772036405</v>
      </c>
      <c r="U4295">
        <v>1</v>
      </c>
    </row>
    <row r="4296" spans="1:21" x14ac:dyDescent="0.4">
      <c r="A4296">
        <v>4294</v>
      </c>
      <c r="B4296" t="s">
        <v>12087</v>
      </c>
      <c r="C4296" s="1">
        <v>44927</v>
      </c>
      <c r="D4296" t="s">
        <v>7550</v>
      </c>
      <c r="E4296" t="s">
        <v>7551</v>
      </c>
      <c r="F4296">
        <v>20</v>
      </c>
      <c r="G4296">
        <v>20</v>
      </c>
      <c r="H4296">
        <v>30</v>
      </c>
      <c r="I4296">
        <v>30</v>
      </c>
      <c r="J4296">
        <v>20</v>
      </c>
      <c r="K4296">
        <v>65</v>
      </c>
      <c r="L4296">
        <v>93</v>
      </c>
      <c r="M4296">
        <v>92</v>
      </c>
      <c r="N4296">
        <v>2</v>
      </c>
      <c r="O4296">
        <v>2</v>
      </c>
      <c r="P4296">
        <v>2.9947916669999999</v>
      </c>
      <c r="Q4296">
        <v>2772</v>
      </c>
      <c r="R4296">
        <v>6580</v>
      </c>
      <c r="S4296">
        <v>7234</v>
      </c>
      <c r="T4296">
        <v>1.09939209726443</v>
      </c>
      <c r="U4296">
        <v>1</v>
      </c>
    </row>
    <row r="4297" spans="1:21" x14ac:dyDescent="0.4">
      <c r="A4297">
        <v>4295</v>
      </c>
      <c r="B4297" t="s">
        <v>12087</v>
      </c>
      <c r="C4297" s="1">
        <v>44927</v>
      </c>
      <c r="D4297" t="s">
        <v>7552</v>
      </c>
      <c r="E4297" t="s">
        <v>7553</v>
      </c>
      <c r="F4297">
        <v>10</v>
      </c>
      <c r="G4297">
        <v>10</v>
      </c>
      <c r="H4297">
        <v>50</v>
      </c>
      <c r="I4297">
        <v>20</v>
      </c>
      <c r="J4297">
        <v>10</v>
      </c>
      <c r="K4297">
        <v>119</v>
      </c>
      <c r="L4297">
        <v>119</v>
      </c>
      <c r="M4297">
        <v>113</v>
      </c>
      <c r="N4297">
        <v>2</v>
      </c>
      <c r="O4297">
        <v>1</v>
      </c>
      <c r="P4297">
        <v>21.85763889</v>
      </c>
      <c r="Q4297">
        <v>2421</v>
      </c>
      <c r="R4297">
        <v>6580</v>
      </c>
      <c r="S4297">
        <v>955167</v>
      </c>
      <c r="T4297">
        <v>145.162158054711</v>
      </c>
      <c r="U4297">
        <v>3</v>
      </c>
    </row>
    <row r="4298" spans="1:21" x14ac:dyDescent="0.4">
      <c r="A4298">
        <v>4296</v>
      </c>
      <c r="B4298" t="s">
        <v>12087</v>
      </c>
      <c r="C4298" s="1">
        <v>44927</v>
      </c>
      <c r="D4298" t="s">
        <v>7554</v>
      </c>
      <c r="E4298" t="s">
        <v>7555</v>
      </c>
      <c r="F4298">
        <v>10</v>
      </c>
      <c r="G4298">
        <v>20</v>
      </c>
      <c r="H4298">
        <v>40</v>
      </c>
      <c r="I4298">
        <v>20</v>
      </c>
      <c r="J4298">
        <v>20</v>
      </c>
      <c r="K4298">
        <v>57</v>
      </c>
      <c r="L4298">
        <v>54</v>
      </c>
      <c r="M4298">
        <v>65</v>
      </c>
      <c r="N4298">
        <v>2</v>
      </c>
      <c r="O4298">
        <v>0</v>
      </c>
      <c r="P4298">
        <v>12.09244792</v>
      </c>
      <c r="Q4298">
        <v>1368</v>
      </c>
      <c r="R4298">
        <v>6580</v>
      </c>
      <c r="S4298">
        <v>321049</v>
      </c>
      <c r="T4298">
        <v>48.791641337385997</v>
      </c>
      <c r="U4298">
        <v>3</v>
      </c>
    </row>
    <row r="4299" spans="1:21" x14ac:dyDescent="0.4">
      <c r="A4299">
        <v>4297</v>
      </c>
      <c r="B4299" t="s">
        <v>12087</v>
      </c>
      <c r="C4299" s="1">
        <v>44927</v>
      </c>
      <c r="D4299" t="s">
        <v>7556</v>
      </c>
      <c r="F4299">
        <v>20</v>
      </c>
      <c r="G4299">
        <v>10</v>
      </c>
      <c r="H4299">
        <v>10</v>
      </c>
      <c r="I4299">
        <v>20</v>
      </c>
      <c r="J4299">
        <v>20</v>
      </c>
      <c r="K4299">
        <v>113</v>
      </c>
      <c r="L4299">
        <v>63</v>
      </c>
      <c r="M4299">
        <v>26</v>
      </c>
      <c r="N4299">
        <v>0</v>
      </c>
      <c r="O4299">
        <v>1</v>
      </c>
      <c r="P4299">
        <v>0</v>
      </c>
      <c r="Q4299">
        <v>1206</v>
      </c>
      <c r="R4299">
        <v>6580</v>
      </c>
      <c r="S4299">
        <v>224862</v>
      </c>
      <c r="T4299">
        <v>34.173556231002998</v>
      </c>
      <c r="U4299">
        <v>3</v>
      </c>
    </row>
    <row r="4300" spans="1:21" x14ac:dyDescent="0.4">
      <c r="A4300">
        <v>4298</v>
      </c>
      <c r="B4300" t="s">
        <v>12087</v>
      </c>
      <c r="C4300" s="1">
        <v>44927</v>
      </c>
      <c r="D4300" t="s">
        <v>7557</v>
      </c>
      <c r="E4300" t="s">
        <v>7558</v>
      </c>
      <c r="F4300">
        <v>10</v>
      </c>
      <c r="G4300">
        <v>20</v>
      </c>
      <c r="H4300">
        <v>30</v>
      </c>
      <c r="I4300">
        <v>20</v>
      </c>
      <c r="J4300">
        <v>10</v>
      </c>
      <c r="K4300">
        <v>57</v>
      </c>
      <c r="L4300">
        <v>53</v>
      </c>
      <c r="M4300">
        <v>45</v>
      </c>
      <c r="N4300">
        <v>2</v>
      </c>
      <c r="O4300">
        <v>1</v>
      </c>
      <c r="P4300">
        <v>0.52864583300000001</v>
      </c>
      <c r="Q4300">
        <v>1351</v>
      </c>
      <c r="R4300">
        <v>6580</v>
      </c>
      <c r="S4300">
        <v>457616</v>
      </c>
      <c r="T4300">
        <v>69.546504559270502</v>
      </c>
      <c r="U4300">
        <v>3</v>
      </c>
    </row>
    <row r="4301" spans="1:21" x14ac:dyDescent="0.4">
      <c r="A4301">
        <v>4299</v>
      </c>
      <c r="B4301" t="s">
        <v>12087</v>
      </c>
      <c r="C4301" s="1">
        <v>44896</v>
      </c>
      <c r="D4301" t="s">
        <v>7559</v>
      </c>
      <c r="E4301" t="s">
        <v>7560</v>
      </c>
      <c r="F4301">
        <v>10</v>
      </c>
      <c r="G4301">
        <v>10</v>
      </c>
      <c r="H4301">
        <v>20</v>
      </c>
      <c r="I4301">
        <v>20</v>
      </c>
      <c r="J4301">
        <v>10</v>
      </c>
      <c r="K4301">
        <v>114</v>
      </c>
      <c r="L4301">
        <v>122</v>
      </c>
      <c r="M4301">
        <v>118</v>
      </c>
      <c r="N4301">
        <v>2</v>
      </c>
      <c r="O4301">
        <v>1</v>
      </c>
      <c r="P4301">
        <v>10.71799045</v>
      </c>
      <c r="Q4301">
        <v>1257</v>
      </c>
      <c r="R4301">
        <v>6500</v>
      </c>
      <c r="S4301">
        <v>313714</v>
      </c>
      <c r="T4301">
        <v>48.263692307692303</v>
      </c>
      <c r="U4301">
        <v>3</v>
      </c>
    </row>
    <row r="4302" spans="1:21" x14ac:dyDescent="0.4">
      <c r="A4302">
        <v>4300</v>
      </c>
      <c r="B4302" t="s">
        <v>12087</v>
      </c>
      <c r="C4302" s="1">
        <v>44866</v>
      </c>
      <c r="D4302" t="s">
        <v>7561</v>
      </c>
      <c r="E4302" t="s">
        <v>7562</v>
      </c>
      <c r="F4302">
        <v>10</v>
      </c>
      <c r="G4302">
        <v>20</v>
      </c>
      <c r="H4302">
        <v>40</v>
      </c>
      <c r="I4302">
        <v>40</v>
      </c>
      <c r="J4302">
        <v>10</v>
      </c>
      <c r="K4302">
        <v>50</v>
      </c>
      <c r="L4302">
        <v>88</v>
      </c>
      <c r="M4302">
        <v>116</v>
      </c>
      <c r="N4302">
        <v>2</v>
      </c>
      <c r="O4302">
        <v>0</v>
      </c>
      <c r="P4302">
        <v>5.3315972220000001</v>
      </c>
      <c r="Q4302">
        <v>875</v>
      </c>
      <c r="R4302">
        <v>6460</v>
      </c>
      <c r="S4302">
        <v>580749</v>
      </c>
      <c r="T4302">
        <v>89.899226006191896</v>
      </c>
      <c r="U4302">
        <v>3</v>
      </c>
    </row>
    <row r="4303" spans="1:21" x14ac:dyDescent="0.4">
      <c r="A4303">
        <v>4301</v>
      </c>
      <c r="B4303" t="s">
        <v>12087</v>
      </c>
      <c r="C4303" s="1">
        <v>44866</v>
      </c>
      <c r="D4303" t="s">
        <v>7563</v>
      </c>
      <c r="E4303" t="s">
        <v>7564</v>
      </c>
      <c r="F4303">
        <v>10</v>
      </c>
      <c r="G4303">
        <v>10</v>
      </c>
      <c r="H4303">
        <v>20</v>
      </c>
      <c r="I4303">
        <v>10</v>
      </c>
      <c r="J4303">
        <v>20</v>
      </c>
      <c r="K4303">
        <v>25</v>
      </c>
      <c r="L4303">
        <v>47</v>
      </c>
      <c r="M4303">
        <v>65</v>
      </c>
      <c r="N4303">
        <v>1</v>
      </c>
      <c r="O4303">
        <v>0</v>
      </c>
      <c r="P4303">
        <v>5.6059027779999999</v>
      </c>
      <c r="Q4303">
        <v>1339</v>
      </c>
      <c r="R4303">
        <v>6460</v>
      </c>
      <c r="S4303">
        <v>2770268</v>
      </c>
      <c r="T4303">
        <v>428.83405572755402</v>
      </c>
      <c r="U4303">
        <v>3</v>
      </c>
    </row>
    <row r="4304" spans="1:21" x14ac:dyDescent="0.4">
      <c r="A4304">
        <v>4302</v>
      </c>
      <c r="B4304" t="s">
        <v>12087</v>
      </c>
      <c r="C4304" s="1">
        <v>44866</v>
      </c>
      <c r="D4304" t="s">
        <v>7565</v>
      </c>
      <c r="E4304" t="s">
        <v>7566</v>
      </c>
      <c r="F4304">
        <v>10</v>
      </c>
      <c r="G4304">
        <v>20</v>
      </c>
      <c r="H4304">
        <v>20</v>
      </c>
      <c r="I4304">
        <v>40</v>
      </c>
      <c r="J4304">
        <v>20</v>
      </c>
      <c r="K4304">
        <v>13</v>
      </c>
      <c r="L4304">
        <v>9</v>
      </c>
      <c r="M4304">
        <v>14</v>
      </c>
      <c r="N4304">
        <v>2</v>
      </c>
      <c r="O4304">
        <v>0</v>
      </c>
      <c r="P4304">
        <v>3.9486762149999999</v>
      </c>
      <c r="Q4304">
        <v>1106</v>
      </c>
      <c r="R4304">
        <v>6460</v>
      </c>
      <c r="S4304">
        <v>16141</v>
      </c>
      <c r="T4304">
        <v>2.49860681114551</v>
      </c>
      <c r="U4304">
        <v>2</v>
      </c>
    </row>
    <row r="4305" spans="1:21" x14ac:dyDescent="0.4">
      <c r="A4305">
        <v>4303</v>
      </c>
      <c r="B4305" t="s">
        <v>12087</v>
      </c>
      <c r="C4305" s="1">
        <v>44805</v>
      </c>
      <c r="D4305" t="s">
        <v>7567</v>
      </c>
      <c r="E4305" t="s">
        <v>7568</v>
      </c>
      <c r="F4305">
        <v>30</v>
      </c>
      <c r="G4305">
        <v>10</v>
      </c>
      <c r="H4305">
        <v>40</v>
      </c>
      <c r="I4305">
        <v>10</v>
      </c>
      <c r="J4305">
        <v>40</v>
      </c>
      <c r="K4305">
        <v>88</v>
      </c>
      <c r="L4305">
        <v>85</v>
      </c>
      <c r="M4305">
        <v>82</v>
      </c>
      <c r="N4305">
        <v>1</v>
      </c>
      <c r="O4305">
        <v>2</v>
      </c>
      <c r="P4305">
        <v>11.95811632</v>
      </c>
      <c r="Q4305">
        <v>2260</v>
      </c>
      <c r="R4305">
        <v>2180</v>
      </c>
      <c r="S4305">
        <v>453599</v>
      </c>
      <c r="T4305">
        <v>208.07293577981599</v>
      </c>
      <c r="U4305">
        <v>3</v>
      </c>
    </row>
    <row r="4306" spans="1:21" x14ac:dyDescent="0.4">
      <c r="A4306">
        <v>4304</v>
      </c>
      <c r="B4306" t="s">
        <v>12087</v>
      </c>
      <c r="C4306" s="1">
        <v>44805</v>
      </c>
      <c r="D4306" t="s">
        <v>7569</v>
      </c>
      <c r="E4306" t="s">
        <v>7570</v>
      </c>
      <c r="F4306">
        <v>10</v>
      </c>
      <c r="G4306">
        <v>20</v>
      </c>
      <c r="H4306">
        <v>50</v>
      </c>
      <c r="I4306">
        <v>50</v>
      </c>
      <c r="J4306">
        <v>10</v>
      </c>
      <c r="K4306">
        <v>13</v>
      </c>
      <c r="L4306">
        <v>24</v>
      </c>
      <c r="M4306">
        <v>29</v>
      </c>
      <c r="N4306">
        <v>2</v>
      </c>
      <c r="O4306">
        <v>1</v>
      </c>
      <c r="P4306">
        <v>4.3411458329999997</v>
      </c>
      <c r="Q4306">
        <v>738</v>
      </c>
      <c r="R4306">
        <v>2180</v>
      </c>
      <c r="S4306">
        <v>34199</v>
      </c>
      <c r="T4306">
        <v>15.687614678898999</v>
      </c>
      <c r="U4306">
        <v>3</v>
      </c>
    </row>
    <row r="4307" spans="1:21" x14ac:dyDescent="0.4">
      <c r="A4307">
        <v>4305</v>
      </c>
      <c r="B4307" t="s">
        <v>12087</v>
      </c>
      <c r="C4307" s="1">
        <v>44805</v>
      </c>
      <c r="D4307" t="s">
        <v>7571</v>
      </c>
      <c r="E4307" t="s">
        <v>7572</v>
      </c>
      <c r="F4307">
        <v>10</v>
      </c>
      <c r="G4307">
        <v>20</v>
      </c>
      <c r="H4307">
        <v>40</v>
      </c>
      <c r="I4307">
        <v>20</v>
      </c>
      <c r="J4307">
        <v>10</v>
      </c>
      <c r="K4307">
        <v>116</v>
      </c>
      <c r="L4307">
        <v>87</v>
      </c>
      <c r="M4307">
        <v>76</v>
      </c>
      <c r="N4307">
        <v>2</v>
      </c>
      <c r="O4307">
        <v>1</v>
      </c>
      <c r="P4307">
        <v>5.6851128470000001</v>
      </c>
      <c r="Q4307">
        <v>995</v>
      </c>
      <c r="R4307">
        <v>2180</v>
      </c>
      <c r="S4307">
        <v>121371</v>
      </c>
      <c r="T4307">
        <v>55.6747706422018</v>
      </c>
      <c r="U4307">
        <v>3</v>
      </c>
    </row>
    <row r="4308" spans="1:21" x14ac:dyDescent="0.4">
      <c r="A4308">
        <v>4306</v>
      </c>
      <c r="B4308" t="s">
        <v>12087</v>
      </c>
      <c r="C4308" s="1">
        <v>44805</v>
      </c>
      <c r="D4308" t="s">
        <v>7573</v>
      </c>
      <c r="E4308" t="s">
        <v>7574</v>
      </c>
      <c r="F4308">
        <v>10</v>
      </c>
      <c r="G4308">
        <v>10</v>
      </c>
      <c r="H4308">
        <v>40</v>
      </c>
      <c r="I4308">
        <v>10</v>
      </c>
      <c r="J4308">
        <v>10</v>
      </c>
      <c r="K4308">
        <v>15</v>
      </c>
      <c r="L4308">
        <v>13</v>
      </c>
      <c r="M4308">
        <v>11</v>
      </c>
      <c r="N4308">
        <v>2</v>
      </c>
      <c r="O4308">
        <v>0</v>
      </c>
      <c r="P4308">
        <v>12.15820313</v>
      </c>
      <c r="Q4308">
        <v>1711</v>
      </c>
      <c r="R4308">
        <v>2180</v>
      </c>
      <c r="S4308">
        <v>674333</v>
      </c>
      <c r="T4308">
        <v>309.32706422018299</v>
      </c>
      <c r="U4308">
        <v>3</v>
      </c>
    </row>
    <row r="4309" spans="1:21" x14ac:dyDescent="0.4">
      <c r="A4309">
        <v>4307</v>
      </c>
      <c r="B4309" t="s">
        <v>12087</v>
      </c>
      <c r="C4309" s="1">
        <v>44805</v>
      </c>
      <c r="D4309" t="s">
        <v>7575</v>
      </c>
      <c r="E4309" t="s">
        <v>7576</v>
      </c>
      <c r="F4309">
        <v>10</v>
      </c>
      <c r="G4309">
        <v>20</v>
      </c>
      <c r="H4309">
        <v>50</v>
      </c>
      <c r="I4309">
        <v>20</v>
      </c>
      <c r="J4309">
        <v>10</v>
      </c>
      <c r="K4309">
        <v>70</v>
      </c>
      <c r="L4309">
        <v>75</v>
      </c>
      <c r="M4309">
        <v>134</v>
      </c>
      <c r="N4309">
        <v>2</v>
      </c>
      <c r="O4309">
        <v>0</v>
      </c>
      <c r="P4309">
        <v>4.1762152779999999</v>
      </c>
      <c r="Q4309">
        <v>692</v>
      </c>
      <c r="R4309">
        <v>2180</v>
      </c>
      <c r="S4309">
        <v>150705</v>
      </c>
      <c r="T4309">
        <v>69.130733944954102</v>
      </c>
      <c r="U4309">
        <v>3</v>
      </c>
    </row>
    <row r="4310" spans="1:21" x14ac:dyDescent="0.4">
      <c r="A4310">
        <v>4308</v>
      </c>
      <c r="B4310" t="s">
        <v>12087</v>
      </c>
      <c r="C4310" s="1">
        <v>44805</v>
      </c>
      <c r="D4310" t="s">
        <v>7577</v>
      </c>
      <c r="E4310" t="s">
        <v>7578</v>
      </c>
      <c r="F4310">
        <v>10</v>
      </c>
      <c r="G4310">
        <v>20</v>
      </c>
      <c r="H4310">
        <v>40</v>
      </c>
      <c r="I4310">
        <v>20</v>
      </c>
      <c r="J4310">
        <v>10</v>
      </c>
      <c r="K4310">
        <v>231</v>
      </c>
      <c r="L4310">
        <v>233</v>
      </c>
      <c r="M4310">
        <v>233</v>
      </c>
      <c r="N4310">
        <v>2</v>
      </c>
      <c r="O4310">
        <v>1</v>
      </c>
      <c r="P4310">
        <v>10.90809462</v>
      </c>
      <c r="Q4310">
        <v>811</v>
      </c>
      <c r="R4310">
        <v>2180</v>
      </c>
      <c r="S4310">
        <v>55608</v>
      </c>
      <c r="T4310">
        <v>25.508256880733899</v>
      </c>
      <c r="U4310">
        <v>3</v>
      </c>
    </row>
    <row r="4311" spans="1:21" x14ac:dyDescent="0.4">
      <c r="A4311">
        <v>4309</v>
      </c>
      <c r="B4311" t="s">
        <v>12087</v>
      </c>
      <c r="C4311" s="1">
        <v>44774</v>
      </c>
      <c r="D4311" t="s">
        <v>7579</v>
      </c>
      <c r="E4311" t="s">
        <v>7580</v>
      </c>
      <c r="F4311">
        <v>10</v>
      </c>
      <c r="G4311">
        <v>10</v>
      </c>
      <c r="H4311">
        <v>10</v>
      </c>
      <c r="I4311">
        <v>10</v>
      </c>
      <c r="J4311">
        <v>10</v>
      </c>
      <c r="K4311">
        <v>34</v>
      </c>
      <c r="L4311">
        <v>57</v>
      </c>
      <c r="M4311">
        <v>80</v>
      </c>
      <c r="N4311">
        <v>0</v>
      </c>
      <c r="O4311">
        <v>0</v>
      </c>
      <c r="P4311">
        <v>8.3569878469999992</v>
      </c>
      <c r="Q4311">
        <v>865</v>
      </c>
      <c r="R4311">
        <v>1060</v>
      </c>
      <c r="S4311">
        <v>49795</v>
      </c>
      <c r="T4311">
        <v>46.9764150943396</v>
      </c>
      <c r="U4311">
        <v>3</v>
      </c>
    </row>
    <row r="4312" spans="1:21" x14ac:dyDescent="0.4">
      <c r="A4312">
        <v>4310</v>
      </c>
      <c r="B4312" t="s">
        <v>12087</v>
      </c>
      <c r="C4312" s="1">
        <v>44774</v>
      </c>
      <c r="D4312" t="s">
        <v>7581</v>
      </c>
      <c r="E4312" t="s">
        <v>7582</v>
      </c>
      <c r="F4312">
        <v>10</v>
      </c>
      <c r="G4312">
        <v>10</v>
      </c>
      <c r="H4312">
        <v>20</v>
      </c>
      <c r="I4312">
        <v>20</v>
      </c>
      <c r="J4312">
        <v>10</v>
      </c>
      <c r="K4312">
        <v>18</v>
      </c>
      <c r="L4312">
        <v>19</v>
      </c>
      <c r="M4312">
        <v>19</v>
      </c>
      <c r="N4312">
        <v>2</v>
      </c>
      <c r="O4312">
        <v>0</v>
      </c>
      <c r="P4312">
        <v>7.0330946179999998</v>
      </c>
      <c r="Q4312">
        <v>891</v>
      </c>
      <c r="R4312">
        <v>1060</v>
      </c>
      <c r="S4312">
        <v>554854</v>
      </c>
      <c r="T4312">
        <v>523.44716981132001</v>
      </c>
      <c r="U4312">
        <v>3</v>
      </c>
    </row>
    <row r="4313" spans="1:21" x14ac:dyDescent="0.4">
      <c r="A4313">
        <v>4311</v>
      </c>
      <c r="B4313" t="s">
        <v>12087</v>
      </c>
      <c r="C4313" s="1">
        <v>44774</v>
      </c>
      <c r="D4313" t="s">
        <v>7583</v>
      </c>
      <c r="E4313" t="s">
        <v>7584</v>
      </c>
      <c r="F4313">
        <v>20</v>
      </c>
      <c r="G4313">
        <v>10</v>
      </c>
      <c r="H4313">
        <v>30</v>
      </c>
      <c r="I4313">
        <v>20</v>
      </c>
      <c r="J4313">
        <v>20</v>
      </c>
      <c r="K4313">
        <v>93</v>
      </c>
      <c r="L4313">
        <v>84</v>
      </c>
      <c r="M4313">
        <v>60</v>
      </c>
      <c r="N4313">
        <v>2</v>
      </c>
      <c r="O4313">
        <v>1</v>
      </c>
      <c r="P4313">
        <v>12.46744792</v>
      </c>
      <c r="Q4313">
        <v>726</v>
      </c>
      <c r="R4313">
        <v>1060</v>
      </c>
      <c r="S4313">
        <v>452465</v>
      </c>
      <c r="T4313">
        <v>426.85377358490501</v>
      </c>
      <c r="U4313">
        <v>3</v>
      </c>
    </row>
    <row r="4314" spans="1:21" x14ac:dyDescent="0.4">
      <c r="A4314">
        <v>4312</v>
      </c>
      <c r="B4314" t="s">
        <v>12087</v>
      </c>
      <c r="C4314" s="1">
        <v>44774</v>
      </c>
      <c r="D4314" t="s">
        <v>7585</v>
      </c>
      <c r="E4314" t="s">
        <v>7586</v>
      </c>
      <c r="F4314">
        <v>10</v>
      </c>
      <c r="G4314">
        <v>10</v>
      </c>
      <c r="H4314">
        <v>40</v>
      </c>
      <c r="I4314">
        <v>20</v>
      </c>
      <c r="J4314">
        <v>10</v>
      </c>
      <c r="K4314">
        <v>27</v>
      </c>
      <c r="L4314">
        <v>23</v>
      </c>
      <c r="M4314">
        <v>21</v>
      </c>
      <c r="N4314">
        <v>2</v>
      </c>
      <c r="O4314">
        <v>0</v>
      </c>
      <c r="P4314">
        <v>10.776909720000001</v>
      </c>
      <c r="Q4314">
        <v>893</v>
      </c>
      <c r="R4314">
        <v>1060</v>
      </c>
      <c r="S4314">
        <v>551633</v>
      </c>
      <c r="T4314">
        <v>520.40849056603702</v>
      </c>
      <c r="U4314">
        <v>3</v>
      </c>
    </row>
    <row r="4315" spans="1:21" x14ac:dyDescent="0.4">
      <c r="A4315">
        <v>4313</v>
      </c>
      <c r="B4315" t="s">
        <v>12088</v>
      </c>
      <c r="C4315" s="1">
        <v>45108</v>
      </c>
      <c r="D4315" t="s">
        <v>7587</v>
      </c>
      <c r="E4315" t="s">
        <v>7588</v>
      </c>
      <c r="F4315">
        <v>10</v>
      </c>
      <c r="G4315">
        <v>20</v>
      </c>
      <c r="H4315">
        <v>10</v>
      </c>
      <c r="I4315">
        <v>30</v>
      </c>
      <c r="J4315">
        <v>20</v>
      </c>
      <c r="K4315">
        <v>249</v>
      </c>
      <c r="L4315">
        <v>248</v>
      </c>
      <c r="M4315">
        <v>247</v>
      </c>
      <c r="N4315">
        <v>2</v>
      </c>
      <c r="O4315">
        <v>0</v>
      </c>
      <c r="P4315">
        <v>0</v>
      </c>
      <c r="Q4315">
        <v>949</v>
      </c>
      <c r="R4315">
        <v>86100</v>
      </c>
      <c r="S4315">
        <v>12599</v>
      </c>
      <c r="T4315">
        <v>0.14632984901277499</v>
      </c>
      <c r="U4315">
        <v>0</v>
      </c>
    </row>
    <row r="4316" spans="1:21" x14ac:dyDescent="0.4">
      <c r="A4316">
        <v>4314</v>
      </c>
      <c r="B4316" t="s">
        <v>12088</v>
      </c>
      <c r="C4316" s="1">
        <v>45108</v>
      </c>
      <c r="D4316" t="s">
        <v>7589</v>
      </c>
      <c r="F4316">
        <v>10</v>
      </c>
      <c r="G4316">
        <v>10</v>
      </c>
      <c r="H4316">
        <v>10</v>
      </c>
      <c r="I4316">
        <v>10</v>
      </c>
      <c r="J4316">
        <v>10</v>
      </c>
      <c r="K4316">
        <v>47</v>
      </c>
      <c r="L4316">
        <v>57</v>
      </c>
      <c r="M4316">
        <v>57</v>
      </c>
      <c r="N4316">
        <v>2</v>
      </c>
      <c r="O4316">
        <v>0</v>
      </c>
      <c r="P4316">
        <v>0</v>
      </c>
      <c r="Q4316">
        <v>907</v>
      </c>
      <c r="R4316">
        <v>86100</v>
      </c>
      <c r="S4316">
        <v>378522</v>
      </c>
      <c r="T4316">
        <v>4.3963066202090504</v>
      </c>
      <c r="U4316">
        <v>3</v>
      </c>
    </row>
    <row r="4317" spans="1:21" x14ac:dyDescent="0.4">
      <c r="A4317">
        <v>4315</v>
      </c>
      <c r="B4317" t="s">
        <v>12088</v>
      </c>
      <c r="C4317" s="1">
        <v>45108</v>
      </c>
      <c r="D4317" t="s">
        <v>7590</v>
      </c>
      <c r="E4317" t="s">
        <v>7591</v>
      </c>
      <c r="F4317">
        <v>10</v>
      </c>
      <c r="G4317">
        <v>10</v>
      </c>
      <c r="H4317">
        <v>20</v>
      </c>
      <c r="I4317">
        <v>10</v>
      </c>
      <c r="J4317">
        <v>10</v>
      </c>
      <c r="K4317">
        <v>29</v>
      </c>
      <c r="L4317">
        <v>54</v>
      </c>
      <c r="M4317">
        <v>70</v>
      </c>
      <c r="N4317">
        <v>1</v>
      </c>
      <c r="O4317">
        <v>0</v>
      </c>
      <c r="P4317">
        <v>6.733398438</v>
      </c>
      <c r="Q4317">
        <v>1467</v>
      </c>
      <c r="R4317">
        <v>86100</v>
      </c>
      <c r="S4317">
        <v>492433</v>
      </c>
      <c r="T4317">
        <v>5.7193147502903603</v>
      </c>
      <c r="U4317">
        <v>3</v>
      </c>
    </row>
    <row r="4318" spans="1:21" x14ac:dyDescent="0.4">
      <c r="A4318">
        <v>4316</v>
      </c>
      <c r="B4318" t="s">
        <v>12088</v>
      </c>
      <c r="C4318" s="1">
        <v>45078</v>
      </c>
      <c r="D4318" t="s">
        <v>7592</v>
      </c>
      <c r="E4318" t="s">
        <v>7593</v>
      </c>
      <c r="F4318">
        <v>20</v>
      </c>
      <c r="G4318">
        <v>20</v>
      </c>
      <c r="H4318">
        <v>20</v>
      </c>
      <c r="I4318">
        <v>30</v>
      </c>
      <c r="J4318">
        <v>30</v>
      </c>
      <c r="K4318">
        <v>30</v>
      </c>
      <c r="L4318">
        <v>24</v>
      </c>
      <c r="M4318">
        <v>20</v>
      </c>
      <c r="N4318">
        <v>2</v>
      </c>
      <c r="O4318">
        <v>2</v>
      </c>
      <c r="P4318">
        <v>7.0952690970000001</v>
      </c>
      <c r="Q4318">
        <v>783</v>
      </c>
      <c r="R4318">
        <v>85000</v>
      </c>
      <c r="S4318">
        <v>5362</v>
      </c>
      <c r="T4318">
        <v>6.3082352941176395E-2</v>
      </c>
      <c r="U4318">
        <v>0</v>
      </c>
    </row>
    <row r="4319" spans="1:21" x14ac:dyDescent="0.4">
      <c r="A4319">
        <v>4317</v>
      </c>
      <c r="B4319" t="s">
        <v>12088</v>
      </c>
      <c r="C4319" s="1">
        <v>45078</v>
      </c>
      <c r="D4319" t="s">
        <v>7594</v>
      </c>
      <c r="E4319" t="s">
        <v>7595</v>
      </c>
      <c r="F4319">
        <v>10</v>
      </c>
      <c r="G4319">
        <v>10</v>
      </c>
      <c r="H4319">
        <v>10</v>
      </c>
      <c r="I4319">
        <v>20</v>
      </c>
      <c r="J4319">
        <v>10</v>
      </c>
      <c r="K4319">
        <v>176</v>
      </c>
      <c r="L4319">
        <v>210</v>
      </c>
      <c r="M4319">
        <v>209</v>
      </c>
      <c r="N4319">
        <v>1</v>
      </c>
      <c r="O4319">
        <v>0</v>
      </c>
      <c r="P4319">
        <v>2.6546223960000002</v>
      </c>
      <c r="Q4319">
        <v>1238</v>
      </c>
      <c r="R4319">
        <v>85000</v>
      </c>
      <c r="S4319">
        <v>13668</v>
      </c>
      <c r="T4319">
        <v>0.1608</v>
      </c>
      <c r="U4319">
        <v>0</v>
      </c>
    </row>
    <row r="4320" spans="1:21" x14ac:dyDescent="0.4">
      <c r="A4320">
        <v>4318</v>
      </c>
      <c r="B4320" t="s">
        <v>12088</v>
      </c>
      <c r="C4320" s="1">
        <v>45078</v>
      </c>
      <c r="D4320" t="s">
        <v>7596</v>
      </c>
      <c r="F4320">
        <v>20</v>
      </c>
      <c r="G4320">
        <v>10</v>
      </c>
      <c r="H4320">
        <v>10</v>
      </c>
      <c r="I4320">
        <v>20</v>
      </c>
      <c r="J4320">
        <v>30</v>
      </c>
      <c r="K4320">
        <v>19</v>
      </c>
      <c r="L4320">
        <v>31</v>
      </c>
      <c r="M4320">
        <v>31</v>
      </c>
      <c r="N4320">
        <v>0</v>
      </c>
      <c r="O4320">
        <v>0</v>
      </c>
      <c r="P4320">
        <v>0</v>
      </c>
      <c r="Q4320">
        <v>740</v>
      </c>
      <c r="R4320">
        <v>85000</v>
      </c>
      <c r="S4320">
        <v>891698</v>
      </c>
      <c r="T4320">
        <v>10.490564705882299</v>
      </c>
      <c r="U4320">
        <v>3</v>
      </c>
    </row>
    <row r="4321" spans="1:21" x14ac:dyDescent="0.4">
      <c r="A4321">
        <v>4319</v>
      </c>
      <c r="B4321" t="s">
        <v>12088</v>
      </c>
      <c r="C4321" s="1">
        <v>45047</v>
      </c>
      <c r="D4321" t="s">
        <v>7597</v>
      </c>
      <c r="E4321" t="s">
        <v>7598</v>
      </c>
      <c r="F4321">
        <v>10</v>
      </c>
      <c r="G4321">
        <v>10</v>
      </c>
      <c r="H4321">
        <v>10</v>
      </c>
      <c r="I4321">
        <v>20</v>
      </c>
      <c r="J4321">
        <v>20</v>
      </c>
      <c r="K4321">
        <v>122</v>
      </c>
      <c r="L4321">
        <v>165</v>
      </c>
      <c r="M4321">
        <v>146</v>
      </c>
      <c r="N4321">
        <v>1</v>
      </c>
      <c r="O4321">
        <v>0</v>
      </c>
      <c r="P4321">
        <v>5.5345052079999997</v>
      </c>
      <c r="Q4321">
        <v>1244</v>
      </c>
      <c r="R4321">
        <v>84500</v>
      </c>
      <c r="S4321">
        <v>106393</v>
      </c>
      <c r="T4321">
        <v>1.25908875739644</v>
      </c>
      <c r="U4321">
        <v>2</v>
      </c>
    </row>
    <row r="4322" spans="1:21" x14ac:dyDescent="0.4">
      <c r="A4322">
        <v>4320</v>
      </c>
      <c r="B4322" t="s">
        <v>12088</v>
      </c>
      <c r="C4322" s="1">
        <v>45047</v>
      </c>
      <c r="D4322" t="s">
        <v>7599</v>
      </c>
      <c r="E4322" t="s">
        <v>7600</v>
      </c>
      <c r="F4322">
        <v>20</v>
      </c>
      <c r="G4322">
        <v>20</v>
      </c>
      <c r="H4322">
        <v>10</v>
      </c>
      <c r="I4322">
        <v>40</v>
      </c>
      <c r="J4322">
        <v>40</v>
      </c>
      <c r="K4322">
        <v>27</v>
      </c>
      <c r="L4322">
        <v>20</v>
      </c>
      <c r="M4322">
        <v>14</v>
      </c>
      <c r="N4322">
        <v>2</v>
      </c>
      <c r="O4322">
        <v>0</v>
      </c>
      <c r="P4322">
        <v>5.44140625</v>
      </c>
      <c r="Q4322">
        <v>1283</v>
      </c>
      <c r="R4322">
        <v>84500</v>
      </c>
      <c r="S4322">
        <v>830718</v>
      </c>
      <c r="T4322">
        <v>9.8309822485207103</v>
      </c>
      <c r="U4322">
        <v>3</v>
      </c>
    </row>
    <row r="4323" spans="1:21" x14ac:dyDescent="0.4">
      <c r="A4323">
        <v>4321</v>
      </c>
      <c r="B4323" t="s">
        <v>12088</v>
      </c>
      <c r="C4323" s="1">
        <v>45017</v>
      </c>
      <c r="D4323" t="s">
        <v>7601</v>
      </c>
      <c r="E4323" t="s">
        <v>7602</v>
      </c>
      <c r="F4323">
        <v>10</v>
      </c>
      <c r="G4323">
        <v>10</v>
      </c>
      <c r="H4323">
        <v>20</v>
      </c>
      <c r="I4323">
        <v>10</v>
      </c>
      <c r="J4323">
        <v>10</v>
      </c>
      <c r="K4323">
        <v>253</v>
      </c>
      <c r="L4323">
        <v>253</v>
      </c>
      <c r="M4323">
        <v>247</v>
      </c>
      <c r="N4323">
        <v>1</v>
      </c>
      <c r="O4323">
        <v>0</v>
      </c>
      <c r="P4323">
        <v>15.09754774</v>
      </c>
      <c r="Q4323">
        <v>775</v>
      </c>
      <c r="R4323">
        <v>84500</v>
      </c>
      <c r="S4323">
        <v>18578</v>
      </c>
      <c r="T4323">
        <v>0.21985798816568</v>
      </c>
      <c r="U4323">
        <v>0</v>
      </c>
    </row>
    <row r="4324" spans="1:21" x14ac:dyDescent="0.4">
      <c r="A4324">
        <v>4322</v>
      </c>
      <c r="B4324" t="s">
        <v>12088</v>
      </c>
      <c r="C4324" s="1">
        <v>44958</v>
      </c>
      <c r="D4324" t="s">
        <v>7603</v>
      </c>
      <c r="E4324" t="s">
        <v>7604</v>
      </c>
      <c r="F4324">
        <v>20</v>
      </c>
      <c r="G4324">
        <v>10</v>
      </c>
      <c r="H4324">
        <v>20</v>
      </c>
      <c r="I4324">
        <v>20</v>
      </c>
      <c r="J4324">
        <v>40</v>
      </c>
      <c r="K4324">
        <v>14</v>
      </c>
      <c r="L4324">
        <v>17</v>
      </c>
      <c r="M4324">
        <v>18</v>
      </c>
      <c r="N4324">
        <v>1</v>
      </c>
      <c r="O4324">
        <v>1</v>
      </c>
      <c r="P4324">
        <v>19.552408849999999</v>
      </c>
      <c r="Q4324">
        <v>1522</v>
      </c>
      <c r="R4324">
        <v>83800</v>
      </c>
      <c r="S4324">
        <v>374479</v>
      </c>
      <c r="T4324">
        <v>4.4687231503579898</v>
      </c>
      <c r="U4324">
        <v>3</v>
      </c>
    </row>
    <row r="4325" spans="1:21" x14ac:dyDescent="0.4">
      <c r="A4325">
        <v>4323</v>
      </c>
      <c r="B4325" t="s">
        <v>12088</v>
      </c>
      <c r="C4325" s="1">
        <v>44927</v>
      </c>
      <c r="D4325" t="s">
        <v>7605</v>
      </c>
      <c r="E4325" t="s">
        <v>7606</v>
      </c>
      <c r="F4325">
        <v>10</v>
      </c>
      <c r="G4325">
        <v>10</v>
      </c>
      <c r="H4325">
        <v>20</v>
      </c>
      <c r="I4325">
        <v>10</v>
      </c>
      <c r="J4325">
        <v>10</v>
      </c>
      <c r="K4325">
        <v>201</v>
      </c>
      <c r="L4325">
        <v>206</v>
      </c>
      <c r="M4325">
        <v>211</v>
      </c>
      <c r="N4325">
        <v>1</v>
      </c>
      <c r="O4325">
        <v>1</v>
      </c>
      <c r="P4325">
        <v>6.8747829859999996</v>
      </c>
      <c r="Q4325">
        <v>915</v>
      </c>
      <c r="R4325">
        <v>82600</v>
      </c>
      <c r="S4325">
        <v>12447</v>
      </c>
      <c r="T4325">
        <v>0.15069007263922499</v>
      </c>
      <c r="U4325">
        <v>0</v>
      </c>
    </row>
    <row r="4326" spans="1:21" x14ac:dyDescent="0.4">
      <c r="A4326">
        <v>4324</v>
      </c>
      <c r="B4326" t="s">
        <v>12088</v>
      </c>
      <c r="C4326" s="1">
        <v>44927</v>
      </c>
      <c r="D4326" t="s">
        <v>7607</v>
      </c>
      <c r="F4326">
        <v>10</v>
      </c>
      <c r="G4326">
        <v>10</v>
      </c>
      <c r="H4326">
        <v>10</v>
      </c>
      <c r="I4326">
        <v>20</v>
      </c>
      <c r="J4326">
        <v>20</v>
      </c>
      <c r="K4326">
        <v>12</v>
      </c>
      <c r="L4326">
        <v>12</v>
      </c>
      <c r="M4326">
        <v>14</v>
      </c>
      <c r="N4326">
        <v>0</v>
      </c>
      <c r="O4326">
        <v>1</v>
      </c>
      <c r="P4326">
        <v>0</v>
      </c>
      <c r="Q4326">
        <v>918</v>
      </c>
      <c r="R4326">
        <v>82600</v>
      </c>
      <c r="S4326">
        <v>22590</v>
      </c>
      <c r="T4326">
        <v>0.27348668280871602</v>
      </c>
      <c r="U4326">
        <v>0</v>
      </c>
    </row>
    <row r="4327" spans="1:21" x14ac:dyDescent="0.4">
      <c r="A4327">
        <v>4325</v>
      </c>
      <c r="B4327" t="s">
        <v>12088</v>
      </c>
      <c r="C4327" s="1">
        <v>44896</v>
      </c>
      <c r="D4327" t="s">
        <v>7608</v>
      </c>
      <c r="E4327" t="s">
        <v>7609</v>
      </c>
      <c r="F4327">
        <v>20</v>
      </c>
      <c r="G4327">
        <v>10</v>
      </c>
      <c r="H4327">
        <v>20</v>
      </c>
      <c r="I4327">
        <v>20</v>
      </c>
      <c r="J4327">
        <v>30</v>
      </c>
      <c r="K4327">
        <v>252</v>
      </c>
      <c r="L4327">
        <v>235</v>
      </c>
      <c r="M4327">
        <v>198</v>
      </c>
      <c r="N4327">
        <v>2</v>
      </c>
      <c r="O4327">
        <v>1</v>
      </c>
      <c r="P4327">
        <v>11.55273438</v>
      </c>
      <c r="Q4327">
        <v>1066</v>
      </c>
      <c r="R4327">
        <v>81800</v>
      </c>
      <c r="S4327">
        <v>1140401</v>
      </c>
      <c r="T4327">
        <v>13.941332518337401</v>
      </c>
      <c r="U4327">
        <v>3</v>
      </c>
    </row>
    <row r="4328" spans="1:21" x14ac:dyDescent="0.4">
      <c r="A4328">
        <v>4326</v>
      </c>
      <c r="B4328" t="s">
        <v>12088</v>
      </c>
      <c r="C4328" s="1">
        <v>44896</v>
      </c>
      <c r="D4328" t="s">
        <v>7610</v>
      </c>
      <c r="E4328" t="s">
        <v>7611</v>
      </c>
      <c r="F4328">
        <v>10</v>
      </c>
      <c r="G4328">
        <v>10</v>
      </c>
      <c r="H4328">
        <v>10</v>
      </c>
      <c r="I4328">
        <v>20</v>
      </c>
      <c r="J4328">
        <v>10</v>
      </c>
      <c r="K4328">
        <v>18</v>
      </c>
      <c r="L4328">
        <v>25</v>
      </c>
      <c r="M4328">
        <v>25</v>
      </c>
      <c r="N4328">
        <v>1</v>
      </c>
      <c r="O4328">
        <v>0</v>
      </c>
      <c r="P4328">
        <v>12.106879340000001</v>
      </c>
      <c r="Q4328">
        <v>1009</v>
      </c>
      <c r="R4328">
        <v>81800</v>
      </c>
      <c r="S4328">
        <v>38986</v>
      </c>
      <c r="T4328">
        <v>0.47660146699266498</v>
      </c>
      <c r="U4328">
        <v>1</v>
      </c>
    </row>
    <row r="4329" spans="1:21" x14ac:dyDescent="0.4">
      <c r="A4329">
        <v>4327</v>
      </c>
      <c r="B4329" t="s">
        <v>12088</v>
      </c>
      <c r="C4329" s="1">
        <v>44805</v>
      </c>
      <c r="D4329" t="s">
        <v>7612</v>
      </c>
      <c r="E4329" t="s">
        <v>7613</v>
      </c>
      <c r="F4329">
        <v>10</v>
      </c>
      <c r="G4329">
        <v>10</v>
      </c>
      <c r="H4329">
        <v>20</v>
      </c>
      <c r="I4329">
        <v>10</v>
      </c>
      <c r="J4329">
        <v>10</v>
      </c>
      <c r="K4329">
        <v>15</v>
      </c>
      <c r="L4329">
        <v>57</v>
      </c>
      <c r="M4329">
        <v>82</v>
      </c>
      <c r="N4329">
        <v>2</v>
      </c>
      <c r="O4329">
        <v>1</v>
      </c>
      <c r="P4329">
        <v>8.4513888890000004</v>
      </c>
      <c r="Q4329">
        <v>1298</v>
      </c>
      <c r="R4329">
        <v>78600</v>
      </c>
      <c r="S4329">
        <v>33004</v>
      </c>
      <c r="T4329">
        <v>0.419898218829516</v>
      </c>
      <c r="U4329">
        <v>1</v>
      </c>
    </row>
    <row r="4330" spans="1:21" x14ac:dyDescent="0.4">
      <c r="A4330">
        <v>4328</v>
      </c>
      <c r="B4330" t="s">
        <v>12088</v>
      </c>
      <c r="C4330" s="1">
        <v>44743</v>
      </c>
      <c r="D4330" t="s">
        <v>7614</v>
      </c>
      <c r="E4330" t="s">
        <v>7615</v>
      </c>
      <c r="F4330">
        <v>10</v>
      </c>
      <c r="G4330">
        <v>10</v>
      </c>
      <c r="H4330">
        <v>10</v>
      </c>
      <c r="I4330">
        <v>10</v>
      </c>
      <c r="J4330">
        <v>10</v>
      </c>
      <c r="K4330">
        <v>49</v>
      </c>
      <c r="L4330">
        <v>54</v>
      </c>
      <c r="M4330">
        <v>51</v>
      </c>
      <c r="N4330">
        <v>2</v>
      </c>
      <c r="O4330">
        <v>1</v>
      </c>
      <c r="P4330">
        <v>5.3046875</v>
      </c>
      <c r="Q4330">
        <v>294</v>
      </c>
      <c r="R4330">
        <v>76500</v>
      </c>
      <c r="S4330">
        <v>12235</v>
      </c>
      <c r="T4330">
        <v>0.15993464052287501</v>
      </c>
      <c r="U4330">
        <v>0</v>
      </c>
    </row>
    <row r="4331" spans="1:21" x14ac:dyDescent="0.4">
      <c r="A4331">
        <v>4329</v>
      </c>
      <c r="B4331" t="s">
        <v>12088</v>
      </c>
      <c r="C4331" s="1">
        <v>44743</v>
      </c>
      <c r="D4331" t="s">
        <v>7616</v>
      </c>
      <c r="E4331" t="s">
        <v>7617</v>
      </c>
      <c r="F4331">
        <v>10</v>
      </c>
      <c r="G4331">
        <v>10</v>
      </c>
      <c r="H4331">
        <v>10</v>
      </c>
      <c r="I4331">
        <v>20</v>
      </c>
      <c r="J4331">
        <v>10</v>
      </c>
      <c r="K4331">
        <v>7</v>
      </c>
      <c r="L4331">
        <v>22</v>
      </c>
      <c r="M4331">
        <v>45</v>
      </c>
      <c r="N4331">
        <v>2</v>
      </c>
      <c r="O4331">
        <v>0</v>
      </c>
      <c r="P4331">
        <v>9.7312282989999996</v>
      </c>
      <c r="Q4331">
        <v>811</v>
      </c>
      <c r="R4331">
        <v>76500</v>
      </c>
      <c r="S4331">
        <v>397165</v>
      </c>
      <c r="T4331">
        <v>5.1916993464052199</v>
      </c>
      <c r="U4331">
        <v>3</v>
      </c>
    </row>
    <row r="4332" spans="1:21" x14ac:dyDescent="0.4">
      <c r="A4332">
        <v>4330</v>
      </c>
      <c r="B4332" t="s">
        <v>12088</v>
      </c>
      <c r="C4332" s="1">
        <v>44682</v>
      </c>
      <c r="D4332" t="s">
        <v>7618</v>
      </c>
      <c r="F4332">
        <v>10</v>
      </c>
      <c r="G4332">
        <v>20</v>
      </c>
      <c r="H4332">
        <v>10</v>
      </c>
      <c r="I4332">
        <v>30</v>
      </c>
      <c r="J4332">
        <v>10</v>
      </c>
      <c r="K4332">
        <v>16</v>
      </c>
      <c r="L4332">
        <v>11</v>
      </c>
      <c r="M4332">
        <v>13</v>
      </c>
      <c r="N4332">
        <v>0</v>
      </c>
      <c r="O4332">
        <v>0</v>
      </c>
      <c r="P4332">
        <v>0</v>
      </c>
      <c r="Q4332">
        <v>431</v>
      </c>
      <c r="R4332">
        <v>74400</v>
      </c>
      <c r="S4332">
        <v>25583</v>
      </c>
      <c r="T4332">
        <v>0.34385752688172</v>
      </c>
      <c r="U4332">
        <v>0</v>
      </c>
    </row>
    <row r="4333" spans="1:21" x14ac:dyDescent="0.4">
      <c r="A4333">
        <v>4331</v>
      </c>
      <c r="B4333" t="s">
        <v>12088</v>
      </c>
      <c r="C4333" s="1">
        <v>44682</v>
      </c>
      <c r="D4333" t="s">
        <v>7619</v>
      </c>
      <c r="F4333">
        <v>10</v>
      </c>
      <c r="G4333">
        <v>20</v>
      </c>
      <c r="H4333">
        <v>10</v>
      </c>
      <c r="I4333">
        <v>20</v>
      </c>
      <c r="J4333">
        <v>10</v>
      </c>
      <c r="K4333">
        <v>9</v>
      </c>
      <c r="L4333">
        <v>12</v>
      </c>
      <c r="M4333">
        <v>7</v>
      </c>
      <c r="N4333">
        <v>0</v>
      </c>
      <c r="O4333">
        <v>0</v>
      </c>
      <c r="P4333">
        <v>0</v>
      </c>
      <c r="Q4333">
        <v>602</v>
      </c>
      <c r="R4333">
        <v>74400</v>
      </c>
      <c r="S4333">
        <v>21216</v>
      </c>
      <c r="T4333">
        <v>0.28516129032257997</v>
      </c>
      <c r="U4333">
        <v>0</v>
      </c>
    </row>
    <row r="4334" spans="1:21" x14ac:dyDescent="0.4">
      <c r="A4334">
        <v>4332</v>
      </c>
      <c r="B4334" t="s">
        <v>12088</v>
      </c>
      <c r="C4334" s="1">
        <v>44682</v>
      </c>
      <c r="D4334" t="s">
        <v>7620</v>
      </c>
      <c r="E4334" t="s">
        <v>7621</v>
      </c>
      <c r="F4334">
        <v>10</v>
      </c>
      <c r="G4334">
        <v>10</v>
      </c>
      <c r="H4334">
        <v>20</v>
      </c>
      <c r="I4334">
        <v>30</v>
      </c>
      <c r="J4334">
        <v>20</v>
      </c>
      <c r="K4334">
        <v>24</v>
      </c>
      <c r="L4334">
        <v>19</v>
      </c>
      <c r="M4334">
        <v>18</v>
      </c>
      <c r="N4334">
        <v>2</v>
      </c>
      <c r="O4334">
        <v>2</v>
      </c>
      <c r="P4334">
        <v>3.7408854169999999</v>
      </c>
      <c r="Q4334">
        <v>746</v>
      </c>
      <c r="R4334">
        <v>74400</v>
      </c>
      <c r="S4334">
        <v>35507</v>
      </c>
      <c r="T4334">
        <v>0.47724462365591303</v>
      </c>
      <c r="U4334">
        <v>1</v>
      </c>
    </row>
    <row r="4335" spans="1:21" x14ac:dyDescent="0.4">
      <c r="A4335">
        <v>4333</v>
      </c>
      <c r="B4335" t="s">
        <v>12088</v>
      </c>
      <c r="C4335" s="1">
        <v>44652</v>
      </c>
      <c r="D4335" t="s">
        <v>7622</v>
      </c>
      <c r="E4335" t="s">
        <v>7623</v>
      </c>
      <c r="F4335">
        <v>10</v>
      </c>
      <c r="G4335">
        <v>10</v>
      </c>
      <c r="H4335">
        <v>10</v>
      </c>
      <c r="I4335">
        <v>20</v>
      </c>
      <c r="J4335">
        <v>10</v>
      </c>
      <c r="K4335">
        <v>17</v>
      </c>
      <c r="L4335">
        <v>17</v>
      </c>
      <c r="M4335">
        <v>18</v>
      </c>
      <c r="N4335">
        <v>1</v>
      </c>
      <c r="O4335">
        <v>1</v>
      </c>
      <c r="P4335">
        <v>13.1999783</v>
      </c>
      <c r="Q4335">
        <v>744</v>
      </c>
      <c r="R4335">
        <v>73400</v>
      </c>
      <c r="S4335">
        <v>1334728</v>
      </c>
      <c r="T4335">
        <v>18.1843051771117</v>
      </c>
      <c r="U4335">
        <v>3</v>
      </c>
    </row>
    <row r="4336" spans="1:21" x14ac:dyDescent="0.4">
      <c r="A4336">
        <v>4334</v>
      </c>
      <c r="B4336" t="s">
        <v>12088</v>
      </c>
      <c r="C4336" s="1">
        <v>44621</v>
      </c>
      <c r="D4336" t="s">
        <v>7624</v>
      </c>
      <c r="E4336" t="s">
        <v>7625</v>
      </c>
      <c r="F4336">
        <v>10</v>
      </c>
      <c r="G4336">
        <v>20</v>
      </c>
      <c r="H4336">
        <v>10</v>
      </c>
      <c r="I4336">
        <v>40</v>
      </c>
      <c r="J4336">
        <v>20</v>
      </c>
      <c r="K4336">
        <v>101</v>
      </c>
      <c r="L4336">
        <v>112</v>
      </c>
      <c r="M4336">
        <v>145</v>
      </c>
      <c r="N4336">
        <v>1</v>
      </c>
      <c r="O4336">
        <v>0</v>
      </c>
      <c r="P4336">
        <v>2.863064236</v>
      </c>
      <c r="Q4336">
        <v>1476</v>
      </c>
      <c r="R4336">
        <v>71900</v>
      </c>
      <c r="S4336">
        <v>210326</v>
      </c>
      <c r="T4336">
        <v>2.9252573018080601</v>
      </c>
      <c r="U4336">
        <v>2</v>
      </c>
    </row>
    <row r="4337" spans="1:21" x14ac:dyDescent="0.4">
      <c r="A4337">
        <v>4335</v>
      </c>
      <c r="B4337" t="s">
        <v>12088</v>
      </c>
      <c r="C4337" s="1">
        <v>44621</v>
      </c>
      <c r="D4337" t="s">
        <v>7626</v>
      </c>
      <c r="F4337">
        <v>50</v>
      </c>
      <c r="G4337">
        <v>30</v>
      </c>
      <c r="H4337">
        <v>10</v>
      </c>
      <c r="I4337">
        <v>50</v>
      </c>
      <c r="J4337">
        <v>50</v>
      </c>
      <c r="K4337">
        <v>243</v>
      </c>
      <c r="L4337">
        <v>231</v>
      </c>
      <c r="M4337">
        <v>222</v>
      </c>
      <c r="N4337">
        <v>0</v>
      </c>
      <c r="O4337">
        <v>1</v>
      </c>
      <c r="P4337">
        <v>0</v>
      </c>
      <c r="Q4337">
        <v>1020</v>
      </c>
      <c r="R4337">
        <v>71900</v>
      </c>
      <c r="S4337">
        <v>30234</v>
      </c>
      <c r="T4337">
        <v>0.420500695410292</v>
      </c>
      <c r="U4337">
        <v>1</v>
      </c>
    </row>
    <row r="4338" spans="1:21" x14ac:dyDescent="0.4">
      <c r="A4338">
        <v>4336</v>
      </c>
      <c r="B4338" t="s">
        <v>12088</v>
      </c>
      <c r="C4338" s="1">
        <v>44621</v>
      </c>
      <c r="D4338" t="s">
        <v>7627</v>
      </c>
      <c r="E4338" t="s">
        <v>7628</v>
      </c>
      <c r="F4338">
        <v>10</v>
      </c>
      <c r="G4338">
        <v>10</v>
      </c>
      <c r="H4338">
        <v>10</v>
      </c>
      <c r="I4338">
        <v>20</v>
      </c>
      <c r="J4338">
        <v>10</v>
      </c>
      <c r="K4338">
        <v>192</v>
      </c>
      <c r="L4338">
        <v>198</v>
      </c>
      <c r="M4338">
        <v>193</v>
      </c>
      <c r="N4338">
        <v>1</v>
      </c>
      <c r="O4338">
        <v>2</v>
      </c>
      <c r="P4338">
        <v>5.1432291670000003</v>
      </c>
      <c r="Q4338">
        <v>1120</v>
      </c>
      <c r="R4338">
        <v>71900</v>
      </c>
      <c r="S4338">
        <v>27628</v>
      </c>
      <c r="T4338">
        <v>0.38425591098748202</v>
      </c>
      <c r="U4338">
        <v>0</v>
      </c>
    </row>
    <row r="4339" spans="1:21" x14ac:dyDescent="0.4">
      <c r="A4339">
        <v>4337</v>
      </c>
      <c r="B4339" t="s">
        <v>12088</v>
      </c>
      <c r="C4339" s="1">
        <v>44593</v>
      </c>
      <c r="D4339" t="s">
        <v>7629</v>
      </c>
      <c r="E4339" t="s">
        <v>7630</v>
      </c>
      <c r="F4339">
        <v>10</v>
      </c>
      <c r="G4339">
        <v>10</v>
      </c>
      <c r="H4339">
        <v>20</v>
      </c>
      <c r="I4339">
        <v>20</v>
      </c>
      <c r="J4339">
        <v>20</v>
      </c>
      <c r="K4339">
        <v>19</v>
      </c>
      <c r="L4339">
        <v>18</v>
      </c>
      <c r="M4339">
        <v>14</v>
      </c>
      <c r="N4339">
        <v>0</v>
      </c>
      <c r="O4339">
        <v>1</v>
      </c>
      <c r="P4339">
        <v>5.3082682290000003</v>
      </c>
      <c r="Q4339">
        <v>866</v>
      </c>
      <c r="R4339">
        <v>71400</v>
      </c>
      <c r="S4339">
        <v>1871275</v>
      </c>
      <c r="T4339">
        <v>26.2083333333333</v>
      </c>
      <c r="U4339">
        <v>3</v>
      </c>
    </row>
    <row r="4340" spans="1:21" x14ac:dyDescent="0.4">
      <c r="A4340">
        <v>4338</v>
      </c>
      <c r="B4340" t="s">
        <v>12088</v>
      </c>
      <c r="C4340" s="1">
        <v>44593</v>
      </c>
      <c r="D4340" t="s">
        <v>7631</v>
      </c>
      <c r="E4340" t="s">
        <v>7632</v>
      </c>
      <c r="F4340">
        <v>20</v>
      </c>
      <c r="G4340">
        <v>30</v>
      </c>
      <c r="H4340">
        <v>40</v>
      </c>
      <c r="I4340">
        <v>30</v>
      </c>
      <c r="J4340">
        <v>40</v>
      </c>
      <c r="K4340">
        <v>98</v>
      </c>
      <c r="L4340">
        <v>76</v>
      </c>
      <c r="M4340">
        <v>55</v>
      </c>
      <c r="N4340">
        <v>2</v>
      </c>
      <c r="O4340">
        <v>0</v>
      </c>
      <c r="P4340">
        <v>5.9915364579999997</v>
      </c>
      <c r="Q4340">
        <v>826</v>
      </c>
      <c r="R4340">
        <v>71400</v>
      </c>
      <c r="S4340">
        <v>544371</v>
      </c>
      <c r="T4340">
        <v>7.62424369747899</v>
      </c>
      <c r="U4340">
        <v>3</v>
      </c>
    </row>
    <row r="4341" spans="1:21" x14ac:dyDescent="0.4">
      <c r="A4341">
        <v>4339</v>
      </c>
      <c r="B4341" t="s">
        <v>12088</v>
      </c>
      <c r="C4341" s="1">
        <v>44531</v>
      </c>
      <c r="D4341" t="s">
        <v>7633</v>
      </c>
      <c r="E4341" t="s">
        <v>7634</v>
      </c>
      <c r="F4341">
        <v>10</v>
      </c>
      <c r="G4341">
        <v>10</v>
      </c>
      <c r="H4341">
        <v>20</v>
      </c>
      <c r="I4341">
        <v>30</v>
      </c>
      <c r="J4341">
        <v>20</v>
      </c>
      <c r="K4341">
        <v>34</v>
      </c>
      <c r="L4341">
        <v>27</v>
      </c>
      <c r="M4341">
        <v>26</v>
      </c>
      <c r="N4341">
        <v>2</v>
      </c>
      <c r="O4341">
        <v>0</v>
      </c>
      <c r="P4341">
        <v>5.3364800350000001</v>
      </c>
      <c r="Q4341">
        <v>1097</v>
      </c>
      <c r="R4341">
        <v>68700</v>
      </c>
      <c r="S4341">
        <v>33868</v>
      </c>
      <c r="T4341">
        <v>0.49298398835516699</v>
      </c>
      <c r="U4341">
        <v>1</v>
      </c>
    </row>
    <row r="4342" spans="1:21" x14ac:dyDescent="0.4">
      <c r="A4342">
        <v>4340</v>
      </c>
      <c r="B4342" t="s">
        <v>12088</v>
      </c>
      <c r="C4342" s="1">
        <v>44531</v>
      </c>
      <c r="D4342" t="s">
        <v>7635</v>
      </c>
      <c r="E4342" t="s">
        <v>7636</v>
      </c>
      <c r="F4342">
        <v>10</v>
      </c>
      <c r="G4342">
        <v>10</v>
      </c>
      <c r="H4342">
        <v>40</v>
      </c>
      <c r="I4342">
        <v>20</v>
      </c>
      <c r="J4342">
        <v>20</v>
      </c>
      <c r="K4342">
        <v>19</v>
      </c>
      <c r="L4342">
        <v>23</v>
      </c>
      <c r="M4342">
        <v>21</v>
      </c>
      <c r="N4342">
        <v>2</v>
      </c>
      <c r="O4342">
        <v>1</v>
      </c>
      <c r="P4342">
        <v>13.91612413</v>
      </c>
      <c r="Q4342">
        <v>914</v>
      </c>
      <c r="R4342">
        <v>68700</v>
      </c>
      <c r="S4342">
        <v>18082</v>
      </c>
      <c r="T4342">
        <v>0.26320232896652102</v>
      </c>
      <c r="U4342">
        <v>0</v>
      </c>
    </row>
    <row r="4343" spans="1:21" x14ac:dyDescent="0.4">
      <c r="A4343">
        <v>4341</v>
      </c>
      <c r="B4343" t="s">
        <v>12088</v>
      </c>
      <c r="C4343" s="1">
        <v>44501</v>
      </c>
      <c r="D4343" t="s">
        <v>7637</v>
      </c>
      <c r="E4343" t="s">
        <v>7638</v>
      </c>
      <c r="F4343">
        <v>10</v>
      </c>
      <c r="G4343">
        <v>10</v>
      </c>
      <c r="H4343">
        <v>10</v>
      </c>
      <c r="I4343">
        <v>10</v>
      </c>
      <c r="J4343">
        <v>10</v>
      </c>
      <c r="K4343">
        <v>12</v>
      </c>
      <c r="L4343">
        <v>15</v>
      </c>
      <c r="M4343">
        <v>9</v>
      </c>
      <c r="N4343">
        <v>2</v>
      </c>
      <c r="O4343">
        <v>0</v>
      </c>
      <c r="P4343">
        <v>8.4838324650000008</v>
      </c>
      <c r="Q4343">
        <v>623</v>
      </c>
      <c r="R4343">
        <v>66300</v>
      </c>
      <c r="S4343">
        <v>25933</v>
      </c>
      <c r="T4343">
        <v>0.39114630467571598</v>
      </c>
      <c r="U4343">
        <v>0</v>
      </c>
    </row>
    <row r="4344" spans="1:21" x14ac:dyDescent="0.4">
      <c r="A4344">
        <v>4342</v>
      </c>
      <c r="B4344" t="s">
        <v>12088</v>
      </c>
      <c r="C4344" s="1">
        <v>44470</v>
      </c>
      <c r="D4344" t="s">
        <v>7639</v>
      </c>
      <c r="E4344" t="s">
        <v>7640</v>
      </c>
      <c r="F4344">
        <v>10</v>
      </c>
      <c r="G4344">
        <v>10</v>
      </c>
      <c r="H4344">
        <v>40</v>
      </c>
      <c r="I4344">
        <v>20</v>
      </c>
      <c r="J4344">
        <v>10</v>
      </c>
      <c r="K4344">
        <v>249</v>
      </c>
      <c r="L4344">
        <v>248</v>
      </c>
      <c r="M4344">
        <v>235</v>
      </c>
      <c r="N4344">
        <v>2</v>
      </c>
      <c r="O4344">
        <v>1</v>
      </c>
      <c r="P4344">
        <v>3.7692057289999998</v>
      </c>
      <c r="Q4344">
        <v>1445</v>
      </c>
      <c r="R4344">
        <v>62800</v>
      </c>
      <c r="S4344">
        <v>167534</v>
      </c>
      <c r="T4344">
        <v>2.6677388535031801</v>
      </c>
      <c r="U4344">
        <v>2</v>
      </c>
    </row>
    <row r="4345" spans="1:21" x14ac:dyDescent="0.4">
      <c r="A4345">
        <v>4343</v>
      </c>
      <c r="B4345" t="s">
        <v>12088</v>
      </c>
      <c r="C4345" s="1">
        <v>44440</v>
      </c>
      <c r="D4345" t="s">
        <v>7641</v>
      </c>
      <c r="E4345" t="s">
        <v>7642</v>
      </c>
      <c r="F4345">
        <v>20</v>
      </c>
      <c r="G4345">
        <v>10</v>
      </c>
      <c r="H4345">
        <v>20</v>
      </c>
      <c r="I4345">
        <v>10</v>
      </c>
      <c r="J4345">
        <v>30</v>
      </c>
      <c r="K4345">
        <v>250</v>
      </c>
      <c r="L4345">
        <v>231</v>
      </c>
      <c r="M4345">
        <v>173</v>
      </c>
      <c r="N4345">
        <v>0</v>
      </c>
      <c r="O4345">
        <v>1</v>
      </c>
      <c r="P4345">
        <v>0</v>
      </c>
      <c r="Q4345">
        <v>904</v>
      </c>
      <c r="R4345">
        <v>60900</v>
      </c>
      <c r="S4345">
        <v>16834</v>
      </c>
      <c r="T4345">
        <v>0.276420361247947</v>
      </c>
      <c r="U4345">
        <v>0</v>
      </c>
    </row>
    <row r="4346" spans="1:21" x14ac:dyDescent="0.4">
      <c r="A4346">
        <v>4344</v>
      </c>
      <c r="B4346" t="s">
        <v>12088</v>
      </c>
      <c r="C4346" s="1">
        <v>44409</v>
      </c>
      <c r="D4346" t="s">
        <v>7643</v>
      </c>
      <c r="E4346" t="s">
        <v>7644</v>
      </c>
      <c r="F4346">
        <v>20</v>
      </c>
      <c r="G4346">
        <v>20</v>
      </c>
      <c r="H4346">
        <v>20</v>
      </c>
      <c r="I4346">
        <v>30</v>
      </c>
      <c r="J4346">
        <v>20</v>
      </c>
      <c r="K4346">
        <v>109</v>
      </c>
      <c r="L4346">
        <v>72</v>
      </c>
      <c r="M4346">
        <v>26</v>
      </c>
      <c r="N4346">
        <v>1</v>
      </c>
      <c r="O4346">
        <v>1</v>
      </c>
      <c r="P4346">
        <v>7.2172309029999999</v>
      </c>
      <c r="Q4346">
        <v>1092</v>
      </c>
      <c r="R4346">
        <v>57000</v>
      </c>
      <c r="S4346">
        <v>1367205</v>
      </c>
      <c r="T4346">
        <v>23.9860526315789</v>
      </c>
      <c r="U4346">
        <v>3</v>
      </c>
    </row>
    <row r="4347" spans="1:21" x14ac:dyDescent="0.4">
      <c r="A4347">
        <v>4345</v>
      </c>
      <c r="B4347" t="s">
        <v>12088</v>
      </c>
      <c r="C4347" s="1">
        <v>44378</v>
      </c>
      <c r="D4347" t="s">
        <v>7645</v>
      </c>
      <c r="E4347" t="s">
        <v>7646</v>
      </c>
      <c r="F4347">
        <v>10</v>
      </c>
      <c r="G4347">
        <v>20</v>
      </c>
      <c r="H4347">
        <v>20</v>
      </c>
      <c r="I4347">
        <v>20</v>
      </c>
      <c r="J4347">
        <v>20</v>
      </c>
      <c r="K4347">
        <v>166</v>
      </c>
      <c r="L4347">
        <v>189</v>
      </c>
      <c r="M4347">
        <v>211</v>
      </c>
      <c r="N4347">
        <v>2</v>
      </c>
      <c r="O4347">
        <v>1</v>
      </c>
      <c r="P4347">
        <v>7.885742188</v>
      </c>
      <c r="Q4347">
        <v>1052</v>
      </c>
      <c r="R4347">
        <v>50100</v>
      </c>
      <c r="S4347">
        <v>57703</v>
      </c>
      <c r="T4347">
        <v>1.15175648702594</v>
      </c>
      <c r="U4347">
        <v>1</v>
      </c>
    </row>
    <row r="4348" spans="1:21" x14ac:dyDescent="0.4">
      <c r="A4348">
        <v>4346</v>
      </c>
      <c r="B4348" t="s">
        <v>12088</v>
      </c>
      <c r="C4348" s="1">
        <v>44378</v>
      </c>
      <c r="D4348" t="s">
        <v>7647</v>
      </c>
      <c r="E4348" t="s">
        <v>7648</v>
      </c>
      <c r="F4348">
        <v>10</v>
      </c>
      <c r="G4348">
        <v>10</v>
      </c>
      <c r="H4348">
        <v>20</v>
      </c>
      <c r="I4348">
        <v>30</v>
      </c>
      <c r="J4348">
        <v>20</v>
      </c>
      <c r="K4348">
        <v>22</v>
      </c>
      <c r="L4348">
        <v>9</v>
      </c>
      <c r="M4348">
        <v>3</v>
      </c>
      <c r="N4348">
        <v>1</v>
      </c>
      <c r="O4348">
        <v>1</v>
      </c>
      <c r="P4348">
        <v>7.4793836809999998</v>
      </c>
      <c r="Q4348">
        <v>1036</v>
      </c>
      <c r="R4348">
        <v>50100</v>
      </c>
      <c r="S4348">
        <v>25971</v>
      </c>
      <c r="T4348">
        <v>0.51838323353293403</v>
      </c>
      <c r="U4348">
        <v>1</v>
      </c>
    </row>
    <row r="4349" spans="1:21" x14ac:dyDescent="0.4">
      <c r="A4349">
        <v>4347</v>
      </c>
      <c r="B4349" t="s">
        <v>12088</v>
      </c>
      <c r="C4349" s="1">
        <v>44348</v>
      </c>
      <c r="D4349" t="s">
        <v>7649</v>
      </c>
      <c r="E4349" t="s">
        <v>7650</v>
      </c>
      <c r="F4349">
        <v>10</v>
      </c>
      <c r="G4349">
        <v>20</v>
      </c>
      <c r="H4349">
        <v>10</v>
      </c>
      <c r="I4349">
        <v>10</v>
      </c>
      <c r="J4349">
        <v>10</v>
      </c>
      <c r="K4349">
        <v>19</v>
      </c>
      <c r="L4349">
        <v>22</v>
      </c>
      <c r="M4349">
        <v>19</v>
      </c>
      <c r="N4349">
        <v>2</v>
      </c>
      <c r="O4349">
        <v>0</v>
      </c>
      <c r="P4349">
        <v>16.287651910000001</v>
      </c>
      <c r="Q4349">
        <v>1380</v>
      </c>
      <c r="R4349">
        <v>45400</v>
      </c>
      <c r="S4349">
        <v>2652026</v>
      </c>
      <c r="T4349">
        <v>58.414669603524203</v>
      </c>
      <c r="U4349">
        <v>3</v>
      </c>
    </row>
    <row r="4350" spans="1:21" x14ac:dyDescent="0.4">
      <c r="A4350">
        <v>4348</v>
      </c>
      <c r="B4350" t="s">
        <v>12088</v>
      </c>
      <c r="C4350" s="1">
        <v>44348</v>
      </c>
      <c r="D4350" t="s">
        <v>7651</v>
      </c>
      <c r="E4350" t="s">
        <v>7652</v>
      </c>
      <c r="F4350">
        <v>10</v>
      </c>
      <c r="G4350">
        <v>10</v>
      </c>
      <c r="H4350">
        <v>20</v>
      </c>
      <c r="I4350">
        <v>20</v>
      </c>
      <c r="J4350">
        <v>30</v>
      </c>
      <c r="K4350">
        <v>194</v>
      </c>
      <c r="L4350">
        <v>188</v>
      </c>
      <c r="M4350">
        <v>182</v>
      </c>
      <c r="N4350">
        <v>1</v>
      </c>
      <c r="O4350">
        <v>0</v>
      </c>
      <c r="P4350">
        <v>2.046875</v>
      </c>
      <c r="Q4350">
        <v>1049</v>
      </c>
      <c r="R4350">
        <v>45400</v>
      </c>
      <c r="S4350">
        <v>447110</v>
      </c>
      <c r="T4350">
        <v>9.8482378854625505</v>
      </c>
      <c r="U4350">
        <v>3</v>
      </c>
    </row>
    <row r="4351" spans="1:21" x14ac:dyDescent="0.4">
      <c r="A4351">
        <v>4349</v>
      </c>
      <c r="B4351" t="s">
        <v>12088</v>
      </c>
      <c r="C4351" s="1">
        <v>44317</v>
      </c>
      <c r="D4351" t="s">
        <v>7653</v>
      </c>
      <c r="E4351" t="s">
        <v>7654</v>
      </c>
      <c r="F4351">
        <v>10</v>
      </c>
      <c r="G4351">
        <v>10</v>
      </c>
      <c r="H4351">
        <v>10</v>
      </c>
      <c r="I4351">
        <v>20</v>
      </c>
      <c r="J4351">
        <v>20</v>
      </c>
      <c r="K4351">
        <v>240</v>
      </c>
      <c r="L4351">
        <v>233</v>
      </c>
      <c r="M4351">
        <v>232</v>
      </c>
      <c r="N4351">
        <v>2</v>
      </c>
      <c r="O4351">
        <v>0</v>
      </c>
      <c r="P4351">
        <v>9.8428819440000002</v>
      </c>
      <c r="Q4351">
        <v>900</v>
      </c>
      <c r="R4351">
        <v>34500</v>
      </c>
      <c r="S4351">
        <v>609189</v>
      </c>
      <c r="T4351">
        <v>17.657652173913</v>
      </c>
      <c r="U4351">
        <v>3</v>
      </c>
    </row>
    <row r="4352" spans="1:21" x14ac:dyDescent="0.4">
      <c r="A4352">
        <v>4350</v>
      </c>
      <c r="B4352" t="s">
        <v>12088</v>
      </c>
      <c r="C4352" s="1">
        <v>44317</v>
      </c>
      <c r="D4352" t="s">
        <v>7655</v>
      </c>
      <c r="E4352" t="s">
        <v>7656</v>
      </c>
      <c r="F4352">
        <v>10</v>
      </c>
      <c r="G4352">
        <v>10</v>
      </c>
      <c r="H4352">
        <v>30</v>
      </c>
      <c r="I4352">
        <v>20</v>
      </c>
      <c r="J4352">
        <v>10</v>
      </c>
      <c r="K4352">
        <v>11</v>
      </c>
      <c r="L4352">
        <v>12</v>
      </c>
      <c r="M4352">
        <v>15</v>
      </c>
      <c r="N4352">
        <v>0</v>
      </c>
      <c r="O4352">
        <v>2</v>
      </c>
      <c r="P4352">
        <v>10.16015625</v>
      </c>
      <c r="Q4352">
        <v>1038</v>
      </c>
      <c r="R4352">
        <v>34500</v>
      </c>
      <c r="S4352">
        <v>47576</v>
      </c>
      <c r="T4352">
        <v>1.3790144927536201</v>
      </c>
      <c r="U4352">
        <v>2</v>
      </c>
    </row>
    <row r="4353" spans="1:21" x14ac:dyDescent="0.4">
      <c r="A4353">
        <v>4351</v>
      </c>
      <c r="B4353" t="s">
        <v>12088</v>
      </c>
      <c r="C4353" s="1">
        <v>44317</v>
      </c>
      <c r="D4353" t="s">
        <v>7657</v>
      </c>
      <c r="E4353" t="s">
        <v>7658</v>
      </c>
      <c r="F4353">
        <v>20</v>
      </c>
      <c r="G4353">
        <v>20</v>
      </c>
      <c r="H4353">
        <v>20</v>
      </c>
      <c r="I4353">
        <v>40</v>
      </c>
      <c r="J4353">
        <v>40</v>
      </c>
      <c r="K4353">
        <v>24</v>
      </c>
      <c r="L4353">
        <v>25</v>
      </c>
      <c r="M4353">
        <v>23</v>
      </c>
      <c r="N4353">
        <v>2</v>
      </c>
      <c r="O4353">
        <v>1</v>
      </c>
      <c r="P4353">
        <v>3.146484375</v>
      </c>
      <c r="Q4353">
        <v>969</v>
      </c>
      <c r="R4353">
        <v>34500</v>
      </c>
      <c r="S4353">
        <v>1897347</v>
      </c>
      <c r="T4353">
        <v>54.995565217391302</v>
      </c>
      <c r="U4353">
        <v>3</v>
      </c>
    </row>
    <row r="4354" spans="1:21" x14ac:dyDescent="0.4">
      <c r="A4354">
        <v>4352</v>
      </c>
      <c r="B4354" t="s">
        <v>12088</v>
      </c>
      <c r="C4354" s="1">
        <v>44287</v>
      </c>
      <c r="D4354" t="s">
        <v>7659</v>
      </c>
      <c r="E4354" t="s">
        <v>7660</v>
      </c>
      <c r="F4354">
        <v>10</v>
      </c>
      <c r="G4354">
        <v>10</v>
      </c>
      <c r="H4354">
        <v>10</v>
      </c>
      <c r="I4354">
        <v>20</v>
      </c>
      <c r="J4354">
        <v>10</v>
      </c>
      <c r="K4354">
        <v>222</v>
      </c>
      <c r="L4354">
        <v>228</v>
      </c>
      <c r="M4354">
        <v>227</v>
      </c>
      <c r="N4354">
        <v>2</v>
      </c>
      <c r="O4354">
        <v>0</v>
      </c>
      <c r="P4354">
        <v>7.1754557290000003</v>
      </c>
      <c r="Q4354">
        <v>598</v>
      </c>
      <c r="R4354">
        <v>32000</v>
      </c>
      <c r="S4354">
        <v>2044361</v>
      </c>
      <c r="T4354">
        <v>63.886281250000003</v>
      </c>
      <c r="U4354">
        <v>3</v>
      </c>
    </row>
    <row r="4355" spans="1:21" x14ac:dyDescent="0.4">
      <c r="A4355">
        <v>4353</v>
      </c>
      <c r="B4355" t="s">
        <v>12088</v>
      </c>
      <c r="C4355" s="1">
        <v>44287</v>
      </c>
      <c r="D4355" t="s">
        <v>7661</v>
      </c>
      <c r="E4355" t="s">
        <v>7662</v>
      </c>
      <c r="F4355">
        <v>10</v>
      </c>
      <c r="G4355">
        <v>10</v>
      </c>
      <c r="H4355">
        <v>20</v>
      </c>
      <c r="I4355">
        <v>10</v>
      </c>
      <c r="J4355">
        <v>10</v>
      </c>
      <c r="K4355">
        <v>176</v>
      </c>
      <c r="L4355">
        <v>195</v>
      </c>
      <c r="M4355">
        <v>204</v>
      </c>
      <c r="N4355">
        <v>1</v>
      </c>
      <c r="O4355">
        <v>0</v>
      </c>
      <c r="P4355">
        <v>10.984700520000001</v>
      </c>
      <c r="Q4355">
        <v>600</v>
      </c>
      <c r="R4355">
        <v>32000</v>
      </c>
      <c r="S4355">
        <v>811350</v>
      </c>
      <c r="T4355">
        <v>25.354687500000001</v>
      </c>
      <c r="U4355">
        <v>3</v>
      </c>
    </row>
    <row r="4356" spans="1:21" x14ac:dyDescent="0.4">
      <c r="A4356">
        <v>4354</v>
      </c>
      <c r="B4356" t="s">
        <v>12088</v>
      </c>
      <c r="C4356" s="1">
        <v>44287</v>
      </c>
      <c r="D4356" t="s">
        <v>7663</v>
      </c>
      <c r="E4356" t="e">
        <f>- 울지마…</f>
        <v>#NAME?</v>
      </c>
      <c r="F4356">
        <v>10</v>
      </c>
      <c r="G4356">
        <v>20</v>
      </c>
      <c r="H4356">
        <v>30</v>
      </c>
      <c r="I4356">
        <v>20</v>
      </c>
      <c r="J4356">
        <v>10</v>
      </c>
      <c r="K4356">
        <v>12</v>
      </c>
      <c r="L4356">
        <v>23</v>
      </c>
      <c r="M4356">
        <v>42</v>
      </c>
      <c r="N4356">
        <v>2</v>
      </c>
      <c r="O4356">
        <v>0</v>
      </c>
      <c r="P4356">
        <v>11.77517361</v>
      </c>
      <c r="Q4356">
        <v>1134</v>
      </c>
      <c r="R4356">
        <v>32000</v>
      </c>
      <c r="S4356">
        <v>715935</v>
      </c>
      <c r="T4356">
        <v>22.372968749999998</v>
      </c>
      <c r="U4356">
        <v>3</v>
      </c>
    </row>
    <row r="4357" spans="1:21" x14ac:dyDescent="0.4">
      <c r="A4357">
        <v>4355</v>
      </c>
      <c r="B4357" t="s">
        <v>12088</v>
      </c>
      <c r="C4357" s="1">
        <v>44287</v>
      </c>
      <c r="D4357" t="s">
        <v>7664</v>
      </c>
      <c r="E4357" t="s">
        <v>7665</v>
      </c>
      <c r="F4357">
        <v>20</v>
      </c>
      <c r="G4357">
        <v>10</v>
      </c>
      <c r="H4357">
        <v>20</v>
      </c>
      <c r="I4357">
        <v>20</v>
      </c>
      <c r="J4357">
        <v>30</v>
      </c>
      <c r="K4357">
        <v>12</v>
      </c>
      <c r="L4357">
        <v>6</v>
      </c>
      <c r="M4357">
        <v>9</v>
      </c>
      <c r="N4357">
        <v>1</v>
      </c>
      <c r="O4357">
        <v>1</v>
      </c>
      <c r="P4357">
        <v>11.05761719</v>
      </c>
      <c r="Q4357">
        <v>956</v>
      </c>
      <c r="R4357">
        <v>32000</v>
      </c>
      <c r="S4357">
        <v>16397</v>
      </c>
      <c r="T4357">
        <v>0.51240624999999995</v>
      </c>
      <c r="U4357">
        <v>1</v>
      </c>
    </row>
    <row r="4358" spans="1:21" x14ac:dyDescent="0.4">
      <c r="A4358">
        <v>4356</v>
      </c>
      <c r="B4358" t="s">
        <v>12088</v>
      </c>
      <c r="C4358" s="1">
        <v>44256</v>
      </c>
      <c r="D4358" t="s">
        <v>7666</v>
      </c>
      <c r="E4358" t="s">
        <v>7667</v>
      </c>
      <c r="F4358">
        <v>30</v>
      </c>
      <c r="G4358">
        <v>20</v>
      </c>
      <c r="H4358">
        <v>20</v>
      </c>
      <c r="I4358">
        <v>20</v>
      </c>
      <c r="J4358">
        <v>30</v>
      </c>
      <c r="K4358">
        <v>60</v>
      </c>
      <c r="L4358">
        <v>49</v>
      </c>
      <c r="M4358">
        <v>47</v>
      </c>
      <c r="N4358">
        <v>1</v>
      </c>
      <c r="O4358">
        <v>0</v>
      </c>
      <c r="P4358">
        <v>2.6498480899999999</v>
      </c>
      <c r="Q4358">
        <v>882</v>
      </c>
      <c r="R4358">
        <v>30900</v>
      </c>
      <c r="S4358">
        <v>867967</v>
      </c>
      <c r="T4358">
        <v>28.0895469255663</v>
      </c>
      <c r="U4358">
        <v>3</v>
      </c>
    </row>
    <row r="4359" spans="1:21" x14ac:dyDescent="0.4">
      <c r="A4359">
        <v>4357</v>
      </c>
      <c r="B4359" t="s">
        <v>12088</v>
      </c>
      <c r="C4359" s="1">
        <v>44228</v>
      </c>
      <c r="D4359" t="s">
        <v>7668</v>
      </c>
      <c r="E4359" t="s">
        <v>7669</v>
      </c>
      <c r="F4359">
        <v>20</v>
      </c>
      <c r="G4359">
        <v>20</v>
      </c>
      <c r="H4359">
        <v>20</v>
      </c>
      <c r="I4359">
        <v>20</v>
      </c>
      <c r="J4359">
        <v>20</v>
      </c>
      <c r="K4359">
        <v>15</v>
      </c>
      <c r="L4359">
        <v>18</v>
      </c>
      <c r="M4359">
        <v>26</v>
      </c>
      <c r="N4359">
        <v>1</v>
      </c>
      <c r="O4359">
        <v>0</v>
      </c>
      <c r="P4359">
        <v>12.44357639</v>
      </c>
      <c r="Q4359">
        <v>952</v>
      </c>
      <c r="R4359">
        <v>28200</v>
      </c>
      <c r="S4359">
        <v>2179468</v>
      </c>
      <c r="T4359">
        <v>77.286099290780101</v>
      </c>
      <c r="U4359">
        <v>3</v>
      </c>
    </row>
    <row r="4360" spans="1:21" x14ac:dyDescent="0.4">
      <c r="A4360">
        <v>4358</v>
      </c>
      <c r="B4360" t="s">
        <v>12089</v>
      </c>
      <c r="C4360" s="1">
        <v>45108</v>
      </c>
      <c r="D4360" t="s">
        <v>7670</v>
      </c>
      <c r="E4360" t="s">
        <v>7671</v>
      </c>
      <c r="F4360">
        <v>10</v>
      </c>
      <c r="G4360">
        <v>10</v>
      </c>
      <c r="H4360">
        <v>20</v>
      </c>
      <c r="I4360">
        <v>20</v>
      </c>
      <c r="J4360">
        <v>10</v>
      </c>
      <c r="K4360">
        <v>22</v>
      </c>
      <c r="L4360">
        <v>21</v>
      </c>
      <c r="M4360">
        <v>24</v>
      </c>
      <c r="N4360">
        <v>2</v>
      </c>
      <c r="O4360">
        <v>1</v>
      </c>
      <c r="P4360">
        <v>25.84581163</v>
      </c>
      <c r="Q4360">
        <v>5569</v>
      </c>
      <c r="R4360">
        <v>16000</v>
      </c>
      <c r="S4360">
        <v>774050</v>
      </c>
      <c r="T4360">
        <v>48.378124999999997</v>
      </c>
      <c r="U4360">
        <v>3</v>
      </c>
    </row>
    <row r="4361" spans="1:21" x14ac:dyDescent="0.4">
      <c r="A4361">
        <v>4359</v>
      </c>
      <c r="B4361" t="s">
        <v>12089</v>
      </c>
      <c r="C4361" s="1">
        <v>45108</v>
      </c>
      <c r="D4361" t="s">
        <v>7672</v>
      </c>
      <c r="E4361" t="s">
        <v>7673</v>
      </c>
      <c r="F4361">
        <v>10</v>
      </c>
      <c r="G4361">
        <v>10</v>
      </c>
      <c r="H4361">
        <v>20</v>
      </c>
      <c r="I4361">
        <v>10</v>
      </c>
      <c r="J4361">
        <v>10</v>
      </c>
      <c r="K4361">
        <v>7</v>
      </c>
      <c r="L4361">
        <v>13</v>
      </c>
      <c r="M4361">
        <v>18</v>
      </c>
      <c r="N4361">
        <v>1</v>
      </c>
      <c r="O4361">
        <v>0</v>
      </c>
      <c r="P4361">
        <v>18.81640625</v>
      </c>
      <c r="Q4361">
        <v>1678</v>
      </c>
      <c r="R4361">
        <v>16000</v>
      </c>
      <c r="S4361">
        <v>131480</v>
      </c>
      <c r="T4361">
        <v>8.2174999999999994</v>
      </c>
      <c r="U4361">
        <v>3</v>
      </c>
    </row>
    <row r="4362" spans="1:21" x14ac:dyDescent="0.4">
      <c r="A4362">
        <v>4360</v>
      </c>
      <c r="B4362" t="s">
        <v>12089</v>
      </c>
      <c r="C4362" s="1">
        <v>45108</v>
      </c>
      <c r="D4362" t="s">
        <v>7674</v>
      </c>
      <c r="E4362" t="s">
        <v>7675</v>
      </c>
      <c r="F4362">
        <v>10</v>
      </c>
      <c r="G4362">
        <v>10</v>
      </c>
      <c r="H4362">
        <v>30</v>
      </c>
      <c r="I4362">
        <v>20</v>
      </c>
      <c r="J4362">
        <v>10</v>
      </c>
      <c r="K4362">
        <v>13</v>
      </c>
      <c r="L4362">
        <v>15</v>
      </c>
      <c r="M4362">
        <v>18</v>
      </c>
      <c r="N4362">
        <v>0</v>
      </c>
      <c r="O4362">
        <v>1</v>
      </c>
      <c r="P4362">
        <v>21.141927079999999</v>
      </c>
      <c r="Q4362">
        <v>897</v>
      </c>
      <c r="R4362">
        <v>16000</v>
      </c>
      <c r="S4362">
        <v>120823</v>
      </c>
      <c r="T4362">
        <v>7.5514374999999996</v>
      </c>
      <c r="U4362">
        <v>3</v>
      </c>
    </row>
    <row r="4363" spans="1:21" x14ac:dyDescent="0.4">
      <c r="A4363">
        <v>4361</v>
      </c>
      <c r="B4363" t="s">
        <v>12089</v>
      </c>
      <c r="C4363" s="1">
        <v>45078</v>
      </c>
      <c r="D4363" t="s">
        <v>7676</v>
      </c>
      <c r="E4363" t="s">
        <v>7677</v>
      </c>
      <c r="F4363">
        <v>10</v>
      </c>
      <c r="G4363">
        <v>10</v>
      </c>
      <c r="H4363">
        <v>40</v>
      </c>
      <c r="I4363">
        <v>10</v>
      </c>
      <c r="J4363">
        <v>10</v>
      </c>
      <c r="K4363">
        <v>252</v>
      </c>
      <c r="L4363">
        <v>251</v>
      </c>
      <c r="M4363">
        <v>251</v>
      </c>
      <c r="N4363">
        <v>0</v>
      </c>
      <c r="O4363">
        <v>1</v>
      </c>
      <c r="P4363">
        <v>19.207356770000001</v>
      </c>
      <c r="Q4363">
        <v>869</v>
      </c>
      <c r="R4363">
        <v>14100</v>
      </c>
      <c r="S4363">
        <v>38911</v>
      </c>
      <c r="T4363">
        <v>2.7596453900709199</v>
      </c>
      <c r="U4363">
        <v>2</v>
      </c>
    </row>
    <row r="4364" spans="1:21" x14ac:dyDescent="0.4">
      <c r="A4364">
        <v>4362</v>
      </c>
      <c r="B4364" t="s">
        <v>12089</v>
      </c>
      <c r="C4364" s="1">
        <v>45078</v>
      </c>
      <c r="D4364" t="s">
        <v>7678</v>
      </c>
      <c r="E4364" t="s">
        <v>7679</v>
      </c>
      <c r="F4364">
        <v>10</v>
      </c>
      <c r="G4364">
        <v>10</v>
      </c>
      <c r="H4364">
        <v>10</v>
      </c>
      <c r="I4364">
        <v>20</v>
      </c>
      <c r="J4364">
        <v>10</v>
      </c>
      <c r="K4364">
        <v>180</v>
      </c>
      <c r="L4364">
        <v>205</v>
      </c>
      <c r="M4364">
        <v>232</v>
      </c>
      <c r="N4364">
        <v>2</v>
      </c>
      <c r="O4364">
        <v>1</v>
      </c>
      <c r="P4364">
        <v>21.729166670000001</v>
      </c>
      <c r="Q4364">
        <v>1164</v>
      </c>
      <c r="R4364">
        <v>14100</v>
      </c>
      <c r="S4364">
        <v>227518</v>
      </c>
      <c r="T4364">
        <v>16.1360283687943</v>
      </c>
      <c r="U4364">
        <v>3</v>
      </c>
    </row>
    <row r="4365" spans="1:21" x14ac:dyDescent="0.4">
      <c r="A4365">
        <v>4363</v>
      </c>
      <c r="B4365" t="s">
        <v>12089</v>
      </c>
      <c r="C4365" s="1">
        <v>45078</v>
      </c>
      <c r="D4365" t="s">
        <v>7680</v>
      </c>
      <c r="E4365" t="s">
        <v>7681</v>
      </c>
      <c r="F4365">
        <v>10</v>
      </c>
      <c r="G4365">
        <v>10</v>
      </c>
      <c r="H4365">
        <v>20</v>
      </c>
      <c r="I4365">
        <v>10</v>
      </c>
      <c r="J4365">
        <v>10</v>
      </c>
      <c r="K4365">
        <v>14</v>
      </c>
      <c r="L4365">
        <v>21</v>
      </c>
      <c r="M4365">
        <v>24</v>
      </c>
      <c r="N4365">
        <v>1</v>
      </c>
      <c r="O4365">
        <v>0</v>
      </c>
      <c r="P4365">
        <v>15.88498264</v>
      </c>
      <c r="Q4365">
        <v>1354</v>
      </c>
      <c r="R4365">
        <v>14100</v>
      </c>
      <c r="S4365">
        <v>79566</v>
      </c>
      <c r="T4365">
        <v>5.6429787234042497</v>
      </c>
      <c r="U4365">
        <v>3</v>
      </c>
    </row>
    <row r="4366" spans="1:21" x14ac:dyDescent="0.4">
      <c r="A4366">
        <v>4364</v>
      </c>
      <c r="B4366" t="s">
        <v>12089</v>
      </c>
      <c r="C4366" s="1">
        <v>45047</v>
      </c>
      <c r="D4366" t="s">
        <v>7682</v>
      </c>
      <c r="E4366" t="s">
        <v>7683</v>
      </c>
      <c r="F4366">
        <v>20</v>
      </c>
      <c r="G4366">
        <v>10</v>
      </c>
      <c r="H4366">
        <v>20</v>
      </c>
      <c r="I4366">
        <v>20</v>
      </c>
      <c r="J4366">
        <v>10</v>
      </c>
      <c r="K4366">
        <v>119</v>
      </c>
      <c r="L4366">
        <v>75</v>
      </c>
      <c r="M4366">
        <v>61</v>
      </c>
      <c r="N4366">
        <v>1</v>
      </c>
      <c r="O4366">
        <v>2</v>
      </c>
      <c r="P4366">
        <v>15.217230900000001</v>
      </c>
      <c r="Q4366">
        <v>621</v>
      </c>
      <c r="R4366">
        <v>12400</v>
      </c>
      <c r="S4366">
        <v>44647</v>
      </c>
      <c r="T4366">
        <v>3.6005645161290301</v>
      </c>
      <c r="U4366">
        <v>2</v>
      </c>
    </row>
    <row r="4367" spans="1:21" x14ac:dyDescent="0.4">
      <c r="A4367">
        <v>4365</v>
      </c>
      <c r="B4367" t="s">
        <v>12089</v>
      </c>
      <c r="C4367" s="1">
        <v>45047</v>
      </c>
      <c r="D4367" t="s">
        <v>7684</v>
      </c>
      <c r="E4367" t="s">
        <v>7685</v>
      </c>
      <c r="F4367">
        <v>10</v>
      </c>
      <c r="G4367">
        <v>20</v>
      </c>
      <c r="H4367">
        <v>40</v>
      </c>
      <c r="I4367">
        <v>20</v>
      </c>
      <c r="J4367">
        <v>10</v>
      </c>
      <c r="K4367">
        <v>62</v>
      </c>
      <c r="L4367">
        <v>125</v>
      </c>
      <c r="M4367">
        <v>141</v>
      </c>
      <c r="N4367">
        <v>0</v>
      </c>
      <c r="O4367">
        <v>0</v>
      </c>
      <c r="P4367">
        <v>15.76182726</v>
      </c>
      <c r="Q4367">
        <v>902</v>
      </c>
      <c r="R4367">
        <v>12400</v>
      </c>
      <c r="S4367">
        <v>125218</v>
      </c>
      <c r="T4367">
        <v>10.0982258064516</v>
      </c>
      <c r="U4367">
        <v>3</v>
      </c>
    </row>
    <row r="4368" spans="1:21" x14ac:dyDescent="0.4">
      <c r="A4368">
        <v>4366</v>
      </c>
      <c r="B4368" t="s">
        <v>12089</v>
      </c>
      <c r="C4368" s="1">
        <v>45047</v>
      </c>
      <c r="D4368" t="s">
        <v>7686</v>
      </c>
      <c r="E4368" t="s">
        <v>7687</v>
      </c>
      <c r="F4368">
        <v>10</v>
      </c>
      <c r="G4368">
        <v>10</v>
      </c>
      <c r="H4368">
        <v>10</v>
      </c>
      <c r="I4368">
        <v>20</v>
      </c>
      <c r="J4368">
        <v>10</v>
      </c>
      <c r="K4368">
        <v>184</v>
      </c>
      <c r="L4368">
        <v>156</v>
      </c>
      <c r="M4368">
        <v>95</v>
      </c>
      <c r="N4368">
        <v>0</v>
      </c>
      <c r="O4368">
        <v>0</v>
      </c>
      <c r="P4368">
        <v>23.550347219999999</v>
      </c>
      <c r="Q4368">
        <v>1323</v>
      </c>
      <c r="R4368">
        <v>12400</v>
      </c>
      <c r="S4368">
        <v>178387</v>
      </c>
      <c r="T4368">
        <v>14.3860483870967</v>
      </c>
      <c r="U4368">
        <v>3</v>
      </c>
    </row>
    <row r="4369" spans="1:21" x14ac:dyDescent="0.4">
      <c r="A4369">
        <v>4367</v>
      </c>
      <c r="B4369" t="s">
        <v>12089</v>
      </c>
      <c r="C4369" s="1">
        <v>45047</v>
      </c>
      <c r="D4369" t="s">
        <v>7688</v>
      </c>
      <c r="E4369" t="s">
        <v>7689</v>
      </c>
      <c r="F4369">
        <v>10</v>
      </c>
      <c r="G4369">
        <v>10</v>
      </c>
      <c r="H4369">
        <v>20</v>
      </c>
      <c r="I4369">
        <v>20</v>
      </c>
      <c r="J4369">
        <v>10</v>
      </c>
      <c r="K4369">
        <v>161</v>
      </c>
      <c r="L4369">
        <v>156</v>
      </c>
      <c r="M4369">
        <v>154</v>
      </c>
      <c r="N4369">
        <v>2</v>
      </c>
      <c r="O4369">
        <v>1</v>
      </c>
      <c r="P4369">
        <v>15.5578342</v>
      </c>
      <c r="Q4369">
        <v>952</v>
      </c>
      <c r="R4369">
        <v>12400</v>
      </c>
      <c r="S4369">
        <v>92920</v>
      </c>
      <c r="T4369">
        <v>7.4935483870967703</v>
      </c>
      <c r="U4369">
        <v>3</v>
      </c>
    </row>
    <row r="4370" spans="1:21" x14ac:dyDescent="0.4">
      <c r="A4370">
        <v>4368</v>
      </c>
      <c r="B4370" t="s">
        <v>12089</v>
      </c>
      <c r="C4370" s="1">
        <v>45047</v>
      </c>
      <c r="D4370" t="s">
        <v>7690</v>
      </c>
      <c r="E4370" t="s">
        <v>7691</v>
      </c>
      <c r="F4370">
        <v>10</v>
      </c>
      <c r="G4370">
        <v>10</v>
      </c>
      <c r="H4370">
        <v>20</v>
      </c>
      <c r="I4370">
        <v>20</v>
      </c>
      <c r="J4370">
        <v>10</v>
      </c>
      <c r="K4370">
        <v>23</v>
      </c>
      <c r="L4370">
        <v>21</v>
      </c>
      <c r="M4370">
        <v>16</v>
      </c>
      <c r="N4370">
        <v>2</v>
      </c>
      <c r="O4370">
        <v>1</v>
      </c>
      <c r="P4370">
        <v>12.385199650000001</v>
      </c>
      <c r="Q4370">
        <v>832</v>
      </c>
      <c r="R4370">
        <v>12400</v>
      </c>
      <c r="S4370">
        <v>170662</v>
      </c>
      <c r="T4370">
        <v>13.763064516129001</v>
      </c>
      <c r="U4370">
        <v>3</v>
      </c>
    </row>
    <row r="4371" spans="1:21" x14ac:dyDescent="0.4">
      <c r="A4371">
        <v>4369</v>
      </c>
      <c r="B4371" t="s">
        <v>12089</v>
      </c>
      <c r="C4371" s="1">
        <v>45017</v>
      </c>
      <c r="D4371" t="s">
        <v>7692</v>
      </c>
      <c r="E4371" t="s">
        <v>7693</v>
      </c>
      <c r="F4371">
        <v>20</v>
      </c>
      <c r="G4371">
        <v>10</v>
      </c>
      <c r="H4371">
        <v>10</v>
      </c>
      <c r="I4371">
        <v>10</v>
      </c>
      <c r="J4371">
        <v>10</v>
      </c>
      <c r="K4371">
        <v>224</v>
      </c>
      <c r="L4371">
        <v>196</v>
      </c>
      <c r="M4371">
        <v>166</v>
      </c>
      <c r="N4371">
        <v>0</v>
      </c>
      <c r="O4371">
        <v>0</v>
      </c>
      <c r="P4371">
        <v>13.299587669999999</v>
      </c>
      <c r="Q4371">
        <v>835</v>
      </c>
      <c r="R4371">
        <v>10500</v>
      </c>
      <c r="S4371">
        <v>47550</v>
      </c>
      <c r="T4371">
        <v>4.5285714285714196</v>
      </c>
      <c r="U4371">
        <v>3</v>
      </c>
    </row>
    <row r="4372" spans="1:21" x14ac:dyDescent="0.4">
      <c r="A4372">
        <v>4370</v>
      </c>
      <c r="B4372" t="s">
        <v>12089</v>
      </c>
      <c r="C4372" s="1">
        <v>45017</v>
      </c>
      <c r="D4372" t="s">
        <v>7694</v>
      </c>
      <c r="E4372" t="s">
        <v>7695</v>
      </c>
      <c r="F4372">
        <v>10</v>
      </c>
      <c r="G4372">
        <v>10</v>
      </c>
      <c r="H4372">
        <v>10</v>
      </c>
      <c r="I4372">
        <v>10</v>
      </c>
      <c r="J4372">
        <v>10</v>
      </c>
      <c r="K4372">
        <v>11</v>
      </c>
      <c r="L4372">
        <v>26</v>
      </c>
      <c r="M4372">
        <v>41</v>
      </c>
      <c r="N4372">
        <v>2</v>
      </c>
      <c r="O4372">
        <v>0</v>
      </c>
      <c r="P4372">
        <v>18.219184030000001</v>
      </c>
      <c r="Q4372">
        <v>1076</v>
      </c>
      <c r="R4372">
        <v>10500</v>
      </c>
      <c r="S4372">
        <v>262284</v>
      </c>
      <c r="T4372">
        <v>24.9794285714285</v>
      </c>
      <c r="U4372">
        <v>3</v>
      </c>
    </row>
    <row r="4373" spans="1:21" x14ac:dyDescent="0.4">
      <c r="A4373">
        <v>4371</v>
      </c>
      <c r="B4373" t="s">
        <v>12089</v>
      </c>
      <c r="C4373" s="1">
        <v>45017</v>
      </c>
      <c r="D4373" t="s">
        <v>7696</v>
      </c>
      <c r="E4373" t="s">
        <v>7697</v>
      </c>
      <c r="F4373">
        <v>10</v>
      </c>
      <c r="G4373">
        <v>10</v>
      </c>
      <c r="H4373">
        <v>10</v>
      </c>
      <c r="I4373">
        <v>20</v>
      </c>
      <c r="J4373">
        <v>10</v>
      </c>
      <c r="K4373">
        <v>102</v>
      </c>
      <c r="L4373">
        <v>121</v>
      </c>
      <c r="M4373">
        <v>146</v>
      </c>
      <c r="N4373">
        <v>1</v>
      </c>
      <c r="O4373">
        <v>0</v>
      </c>
      <c r="P4373">
        <v>8.7164713539999994</v>
      </c>
      <c r="Q4373">
        <v>796</v>
      </c>
      <c r="R4373">
        <v>10500</v>
      </c>
      <c r="S4373">
        <v>205292</v>
      </c>
      <c r="T4373">
        <v>19.551619047618999</v>
      </c>
      <c r="U4373">
        <v>3</v>
      </c>
    </row>
    <row r="4374" spans="1:21" x14ac:dyDescent="0.4">
      <c r="A4374">
        <v>4372</v>
      </c>
      <c r="B4374" t="s">
        <v>12089</v>
      </c>
      <c r="C4374" s="1">
        <v>44986</v>
      </c>
      <c r="D4374" t="s">
        <v>7698</v>
      </c>
      <c r="E4374" t="s">
        <v>7699</v>
      </c>
      <c r="F4374">
        <v>10</v>
      </c>
      <c r="G4374">
        <v>10</v>
      </c>
      <c r="H4374">
        <v>10</v>
      </c>
      <c r="I4374">
        <v>20</v>
      </c>
      <c r="J4374">
        <v>10</v>
      </c>
      <c r="K4374">
        <v>10</v>
      </c>
      <c r="L4374">
        <v>11</v>
      </c>
      <c r="M4374">
        <v>11</v>
      </c>
      <c r="N4374">
        <v>0</v>
      </c>
      <c r="O4374">
        <v>1</v>
      </c>
      <c r="P4374">
        <v>10.34950087</v>
      </c>
      <c r="Q4374">
        <v>952</v>
      </c>
      <c r="R4374">
        <v>8560</v>
      </c>
      <c r="S4374">
        <v>8010</v>
      </c>
      <c r="T4374">
        <v>0.93574766355140104</v>
      </c>
      <c r="U4374">
        <v>1</v>
      </c>
    </row>
    <row r="4375" spans="1:21" x14ac:dyDescent="0.4">
      <c r="A4375">
        <v>4373</v>
      </c>
      <c r="B4375" t="s">
        <v>12089</v>
      </c>
      <c r="C4375" s="1">
        <v>44986</v>
      </c>
      <c r="D4375" t="s">
        <v>7700</v>
      </c>
      <c r="E4375" t="s">
        <v>7701</v>
      </c>
      <c r="F4375">
        <v>10</v>
      </c>
      <c r="G4375">
        <v>10</v>
      </c>
      <c r="H4375">
        <v>20</v>
      </c>
      <c r="I4375">
        <v>10</v>
      </c>
      <c r="J4375">
        <v>10</v>
      </c>
      <c r="K4375">
        <v>58</v>
      </c>
      <c r="L4375">
        <v>83</v>
      </c>
      <c r="M4375">
        <v>75</v>
      </c>
      <c r="N4375">
        <v>1</v>
      </c>
      <c r="O4375">
        <v>0</v>
      </c>
      <c r="P4375">
        <v>12.20594618</v>
      </c>
      <c r="Q4375">
        <v>1674</v>
      </c>
      <c r="R4375">
        <v>8560</v>
      </c>
      <c r="S4375">
        <v>64670</v>
      </c>
      <c r="T4375">
        <v>7.5549065420560702</v>
      </c>
      <c r="U4375">
        <v>3</v>
      </c>
    </row>
    <row r="4376" spans="1:21" x14ac:dyDescent="0.4">
      <c r="A4376">
        <v>4374</v>
      </c>
      <c r="B4376" t="s">
        <v>12089</v>
      </c>
      <c r="C4376" s="1">
        <v>44986</v>
      </c>
      <c r="D4376" t="s">
        <v>7702</v>
      </c>
      <c r="E4376" t="s">
        <v>7703</v>
      </c>
      <c r="F4376">
        <v>10</v>
      </c>
      <c r="G4376">
        <v>10</v>
      </c>
      <c r="H4376">
        <v>10</v>
      </c>
      <c r="I4376">
        <v>10</v>
      </c>
      <c r="J4376">
        <v>10</v>
      </c>
      <c r="K4376">
        <v>240</v>
      </c>
      <c r="L4376">
        <v>244</v>
      </c>
      <c r="M4376">
        <v>241</v>
      </c>
      <c r="N4376">
        <v>1</v>
      </c>
      <c r="O4376">
        <v>0</v>
      </c>
      <c r="P4376">
        <v>19.528754339999999</v>
      </c>
      <c r="Q4376">
        <v>1308</v>
      </c>
      <c r="R4376">
        <v>8560</v>
      </c>
      <c r="S4376">
        <v>304511</v>
      </c>
      <c r="T4376">
        <v>35.573714953271001</v>
      </c>
      <c r="U4376">
        <v>3</v>
      </c>
    </row>
    <row r="4377" spans="1:21" x14ac:dyDescent="0.4">
      <c r="A4377">
        <v>4375</v>
      </c>
      <c r="B4377" t="s">
        <v>12089</v>
      </c>
      <c r="C4377" s="1">
        <v>44958</v>
      </c>
      <c r="D4377" t="s">
        <v>7704</v>
      </c>
      <c r="E4377" t="s">
        <v>7705</v>
      </c>
      <c r="F4377">
        <v>10</v>
      </c>
      <c r="G4377">
        <v>10</v>
      </c>
      <c r="H4377">
        <v>30</v>
      </c>
      <c r="I4377">
        <v>20</v>
      </c>
      <c r="J4377">
        <v>10</v>
      </c>
      <c r="K4377">
        <v>19</v>
      </c>
      <c r="L4377">
        <v>23</v>
      </c>
      <c r="M4377">
        <v>17</v>
      </c>
      <c r="N4377">
        <v>1</v>
      </c>
      <c r="O4377">
        <v>1</v>
      </c>
      <c r="P4377">
        <v>14.61458333</v>
      </c>
      <c r="Q4377">
        <v>1156</v>
      </c>
      <c r="R4377">
        <v>7080</v>
      </c>
      <c r="S4377">
        <v>27953</v>
      </c>
      <c r="T4377">
        <v>3.9481638418078999</v>
      </c>
      <c r="U4377">
        <v>2</v>
      </c>
    </row>
    <row r="4378" spans="1:21" x14ac:dyDescent="0.4">
      <c r="A4378">
        <v>4376</v>
      </c>
      <c r="B4378" t="s">
        <v>12089</v>
      </c>
      <c r="C4378" s="1">
        <v>44958</v>
      </c>
      <c r="D4378" t="s">
        <v>7706</v>
      </c>
      <c r="E4378" t="s">
        <v>7707</v>
      </c>
      <c r="F4378">
        <v>10</v>
      </c>
      <c r="G4378">
        <v>20</v>
      </c>
      <c r="H4378">
        <v>20</v>
      </c>
      <c r="I4378">
        <v>20</v>
      </c>
      <c r="J4378">
        <v>10</v>
      </c>
      <c r="K4378">
        <v>240</v>
      </c>
      <c r="L4378">
        <v>181</v>
      </c>
      <c r="M4378">
        <v>90</v>
      </c>
      <c r="N4378">
        <v>0</v>
      </c>
      <c r="O4378">
        <v>0</v>
      </c>
      <c r="P4378">
        <v>18.727864579999999</v>
      </c>
      <c r="Q4378">
        <v>1685</v>
      </c>
      <c r="R4378">
        <v>7080</v>
      </c>
      <c r="S4378">
        <v>1228182</v>
      </c>
      <c r="T4378">
        <v>173.472033898305</v>
      </c>
      <c r="U4378">
        <v>3</v>
      </c>
    </row>
    <row r="4379" spans="1:21" x14ac:dyDescent="0.4">
      <c r="A4379">
        <v>4377</v>
      </c>
      <c r="B4379" t="s">
        <v>12089</v>
      </c>
      <c r="C4379" s="1">
        <v>44958</v>
      </c>
      <c r="D4379" t="s">
        <v>7708</v>
      </c>
      <c r="E4379" t="s">
        <v>7709</v>
      </c>
      <c r="F4379">
        <v>20</v>
      </c>
      <c r="G4379">
        <v>20</v>
      </c>
      <c r="H4379">
        <v>30</v>
      </c>
      <c r="I4379">
        <v>20</v>
      </c>
      <c r="J4379">
        <v>20</v>
      </c>
      <c r="K4379">
        <v>55</v>
      </c>
      <c r="L4379">
        <v>52</v>
      </c>
      <c r="M4379">
        <v>49</v>
      </c>
      <c r="N4379">
        <v>2</v>
      </c>
      <c r="O4379">
        <v>1</v>
      </c>
      <c r="P4379">
        <v>17.358181420000001</v>
      </c>
      <c r="Q4379">
        <v>1838</v>
      </c>
      <c r="R4379">
        <v>7080</v>
      </c>
      <c r="S4379">
        <v>406232</v>
      </c>
      <c r="T4379">
        <v>57.3774011299435</v>
      </c>
      <c r="U4379">
        <v>3</v>
      </c>
    </row>
    <row r="4380" spans="1:21" x14ac:dyDescent="0.4">
      <c r="A4380">
        <v>4378</v>
      </c>
      <c r="B4380" t="s">
        <v>12089</v>
      </c>
      <c r="C4380" s="1">
        <v>44927</v>
      </c>
      <c r="D4380" t="s">
        <v>7710</v>
      </c>
      <c r="E4380" t="s">
        <v>7711</v>
      </c>
      <c r="F4380">
        <v>20</v>
      </c>
      <c r="G4380">
        <v>10</v>
      </c>
      <c r="H4380">
        <v>50</v>
      </c>
      <c r="I4380">
        <v>20</v>
      </c>
      <c r="J4380">
        <v>10</v>
      </c>
      <c r="K4380">
        <v>232</v>
      </c>
      <c r="L4380">
        <v>231</v>
      </c>
      <c r="M4380">
        <v>225</v>
      </c>
      <c r="N4380">
        <v>0</v>
      </c>
      <c r="O4380">
        <v>2</v>
      </c>
      <c r="P4380">
        <v>18.69162326</v>
      </c>
      <c r="Q4380">
        <v>1876</v>
      </c>
      <c r="R4380">
        <v>6070</v>
      </c>
      <c r="S4380">
        <v>1316594</v>
      </c>
      <c r="T4380">
        <v>216.90181219110301</v>
      </c>
      <c r="U4380">
        <v>3</v>
      </c>
    </row>
    <row r="4381" spans="1:21" x14ac:dyDescent="0.4">
      <c r="A4381">
        <v>4379</v>
      </c>
      <c r="B4381" t="s">
        <v>12089</v>
      </c>
      <c r="C4381" s="1">
        <v>44927</v>
      </c>
      <c r="D4381" t="s">
        <v>7712</v>
      </c>
      <c r="E4381" t="s">
        <v>7713</v>
      </c>
      <c r="F4381">
        <v>20</v>
      </c>
      <c r="G4381">
        <v>10</v>
      </c>
      <c r="H4381">
        <v>20</v>
      </c>
      <c r="I4381">
        <v>20</v>
      </c>
      <c r="J4381">
        <v>10</v>
      </c>
      <c r="K4381">
        <v>19</v>
      </c>
      <c r="L4381">
        <v>8</v>
      </c>
      <c r="M4381">
        <v>5</v>
      </c>
      <c r="N4381">
        <v>0</v>
      </c>
      <c r="O4381">
        <v>2</v>
      </c>
      <c r="P4381">
        <v>10.51757813</v>
      </c>
      <c r="Q4381">
        <v>2002</v>
      </c>
      <c r="R4381">
        <v>6070</v>
      </c>
      <c r="S4381">
        <v>91827</v>
      </c>
      <c r="T4381">
        <v>15.1280065897858</v>
      </c>
      <c r="U4381">
        <v>3</v>
      </c>
    </row>
    <row r="4382" spans="1:21" x14ac:dyDescent="0.4">
      <c r="A4382">
        <v>4380</v>
      </c>
      <c r="B4382" t="s">
        <v>12089</v>
      </c>
      <c r="C4382" s="1">
        <v>44927</v>
      </c>
      <c r="D4382" t="s">
        <v>7714</v>
      </c>
      <c r="E4382" t="s">
        <v>7715</v>
      </c>
      <c r="F4382">
        <v>10</v>
      </c>
      <c r="G4382">
        <v>10</v>
      </c>
      <c r="H4382">
        <v>10</v>
      </c>
      <c r="I4382">
        <v>10</v>
      </c>
      <c r="J4382">
        <v>10</v>
      </c>
      <c r="K4382">
        <v>22</v>
      </c>
      <c r="L4382">
        <v>23</v>
      </c>
      <c r="M4382">
        <v>15</v>
      </c>
      <c r="N4382">
        <v>2</v>
      </c>
      <c r="O4382">
        <v>0</v>
      </c>
      <c r="P4382">
        <v>10.634006080000001</v>
      </c>
      <c r="Q4382">
        <v>1723</v>
      </c>
      <c r="R4382">
        <v>6070</v>
      </c>
      <c r="S4382">
        <v>333687</v>
      </c>
      <c r="T4382">
        <v>54.973146622734703</v>
      </c>
      <c r="U4382">
        <v>3</v>
      </c>
    </row>
    <row r="4383" spans="1:21" x14ac:dyDescent="0.4">
      <c r="A4383">
        <v>4381</v>
      </c>
      <c r="B4383" t="s">
        <v>12089</v>
      </c>
      <c r="C4383" s="1">
        <v>44927</v>
      </c>
      <c r="D4383" t="s">
        <v>7716</v>
      </c>
      <c r="E4383" t="s">
        <v>7717</v>
      </c>
      <c r="F4383">
        <v>10</v>
      </c>
      <c r="G4383">
        <v>10</v>
      </c>
      <c r="H4383">
        <v>30</v>
      </c>
      <c r="I4383">
        <v>20</v>
      </c>
      <c r="J4383">
        <v>10</v>
      </c>
      <c r="K4383">
        <v>207</v>
      </c>
      <c r="L4383">
        <v>196</v>
      </c>
      <c r="M4383">
        <v>166</v>
      </c>
      <c r="N4383">
        <v>0</v>
      </c>
      <c r="O4383">
        <v>1</v>
      </c>
      <c r="P4383">
        <v>21.28493924</v>
      </c>
      <c r="Q4383">
        <v>1570</v>
      </c>
      <c r="R4383">
        <v>6070</v>
      </c>
      <c r="S4383">
        <v>325621</v>
      </c>
      <c r="T4383">
        <v>53.644316309719898</v>
      </c>
      <c r="U4383">
        <v>3</v>
      </c>
    </row>
    <row r="4384" spans="1:21" x14ac:dyDescent="0.4">
      <c r="A4384">
        <v>4382</v>
      </c>
      <c r="B4384" t="s">
        <v>12089</v>
      </c>
      <c r="C4384" s="1">
        <v>44896</v>
      </c>
      <c r="D4384" t="s">
        <v>7718</v>
      </c>
      <c r="E4384" t="s">
        <v>7719</v>
      </c>
      <c r="F4384">
        <v>20</v>
      </c>
      <c r="G4384">
        <v>20</v>
      </c>
      <c r="H4384">
        <v>40</v>
      </c>
      <c r="I4384">
        <v>20</v>
      </c>
      <c r="J4384">
        <v>10</v>
      </c>
      <c r="K4384">
        <v>247</v>
      </c>
      <c r="L4384">
        <v>234</v>
      </c>
      <c r="M4384">
        <v>208</v>
      </c>
      <c r="N4384">
        <v>0</v>
      </c>
      <c r="O4384">
        <v>0</v>
      </c>
      <c r="P4384">
        <v>17.959418400000001</v>
      </c>
      <c r="Q4384">
        <v>2170</v>
      </c>
      <c r="R4384">
        <v>3860</v>
      </c>
      <c r="S4384">
        <v>742261</v>
      </c>
      <c r="T4384">
        <v>192.295595854922</v>
      </c>
      <c r="U4384">
        <v>3</v>
      </c>
    </row>
    <row r="4385" spans="1:21" x14ac:dyDescent="0.4">
      <c r="A4385">
        <v>4383</v>
      </c>
      <c r="B4385" t="s">
        <v>12089</v>
      </c>
      <c r="C4385" s="1">
        <v>44896</v>
      </c>
      <c r="D4385" t="s">
        <v>7720</v>
      </c>
      <c r="E4385" t="s">
        <v>7721</v>
      </c>
      <c r="F4385">
        <v>10</v>
      </c>
      <c r="G4385">
        <v>10</v>
      </c>
      <c r="H4385">
        <v>10</v>
      </c>
      <c r="I4385">
        <v>20</v>
      </c>
      <c r="J4385">
        <v>10</v>
      </c>
      <c r="K4385">
        <v>161</v>
      </c>
      <c r="L4385">
        <v>155</v>
      </c>
      <c r="M4385">
        <v>167</v>
      </c>
      <c r="N4385">
        <v>0</v>
      </c>
      <c r="O4385">
        <v>1</v>
      </c>
      <c r="P4385">
        <v>14.26475694</v>
      </c>
      <c r="Q4385">
        <v>1576</v>
      </c>
      <c r="R4385">
        <v>3860</v>
      </c>
      <c r="S4385">
        <v>98814</v>
      </c>
      <c r="T4385">
        <v>25.599481865284901</v>
      </c>
      <c r="U4385">
        <v>3</v>
      </c>
    </row>
    <row r="4386" spans="1:21" x14ac:dyDescent="0.4">
      <c r="A4386">
        <v>4384</v>
      </c>
      <c r="B4386" t="s">
        <v>12089</v>
      </c>
      <c r="C4386" s="1">
        <v>44896</v>
      </c>
      <c r="D4386" t="s">
        <v>7722</v>
      </c>
      <c r="E4386" t="s">
        <v>7723</v>
      </c>
      <c r="F4386">
        <v>10</v>
      </c>
      <c r="G4386">
        <v>20</v>
      </c>
      <c r="H4386">
        <v>40</v>
      </c>
      <c r="I4386">
        <v>30</v>
      </c>
      <c r="J4386">
        <v>20</v>
      </c>
      <c r="K4386">
        <v>236</v>
      </c>
      <c r="L4386">
        <v>245</v>
      </c>
      <c r="M4386">
        <v>238</v>
      </c>
      <c r="N4386">
        <v>0</v>
      </c>
      <c r="O4386">
        <v>1</v>
      </c>
      <c r="P4386">
        <v>16.376410589999999</v>
      </c>
      <c r="Q4386">
        <v>1597</v>
      </c>
      <c r="R4386">
        <v>3860</v>
      </c>
      <c r="S4386">
        <v>810476</v>
      </c>
      <c r="T4386">
        <v>209.967875647668</v>
      </c>
      <c r="U4386">
        <v>3</v>
      </c>
    </row>
    <row r="4387" spans="1:21" x14ac:dyDescent="0.4">
      <c r="A4387">
        <v>4385</v>
      </c>
      <c r="B4387" t="s">
        <v>12089</v>
      </c>
      <c r="C4387" s="1">
        <v>44866</v>
      </c>
      <c r="D4387" t="s">
        <v>7724</v>
      </c>
      <c r="E4387" t="s">
        <v>7725</v>
      </c>
      <c r="F4387">
        <v>10</v>
      </c>
      <c r="G4387">
        <v>10</v>
      </c>
      <c r="H4387">
        <v>40</v>
      </c>
      <c r="I4387">
        <v>20</v>
      </c>
      <c r="J4387">
        <v>10</v>
      </c>
      <c r="K4387">
        <v>16</v>
      </c>
      <c r="L4387">
        <v>22</v>
      </c>
      <c r="M4387">
        <v>25</v>
      </c>
      <c r="N4387">
        <v>2</v>
      </c>
      <c r="O4387">
        <v>1</v>
      </c>
      <c r="P4387">
        <v>10.37413194</v>
      </c>
      <c r="Q4387">
        <v>1659</v>
      </c>
      <c r="R4387">
        <v>2570</v>
      </c>
      <c r="S4387">
        <v>171464</v>
      </c>
      <c r="T4387">
        <v>66.717509727626407</v>
      </c>
      <c r="U4387">
        <v>3</v>
      </c>
    </row>
    <row r="4388" spans="1:21" x14ac:dyDescent="0.4">
      <c r="A4388">
        <v>4386</v>
      </c>
      <c r="B4388" t="s">
        <v>12089</v>
      </c>
      <c r="C4388" s="1">
        <v>44866</v>
      </c>
      <c r="D4388" t="s">
        <v>7726</v>
      </c>
      <c r="E4388" t="s">
        <v>7727</v>
      </c>
      <c r="F4388">
        <v>10</v>
      </c>
      <c r="G4388">
        <v>10</v>
      </c>
      <c r="H4388">
        <v>10</v>
      </c>
      <c r="I4388">
        <v>20</v>
      </c>
      <c r="J4388">
        <v>10</v>
      </c>
      <c r="K4388">
        <v>236</v>
      </c>
      <c r="L4388">
        <v>233</v>
      </c>
      <c r="M4388">
        <v>222</v>
      </c>
      <c r="N4388">
        <v>1</v>
      </c>
      <c r="O4388">
        <v>1</v>
      </c>
      <c r="P4388">
        <v>11.60145399</v>
      </c>
      <c r="Q4388">
        <v>1709</v>
      </c>
      <c r="R4388">
        <v>2570</v>
      </c>
      <c r="S4388">
        <v>163818</v>
      </c>
      <c r="T4388">
        <v>63.742412451361801</v>
      </c>
      <c r="U4388">
        <v>3</v>
      </c>
    </row>
    <row r="4389" spans="1:21" x14ac:dyDescent="0.4">
      <c r="A4389">
        <v>4387</v>
      </c>
      <c r="B4389" t="s">
        <v>12089</v>
      </c>
      <c r="C4389" s="1">
        <v>44866</v>
      </c>
      <c r="D4389" t="s">
        <v>7728</v>
      </c>
      <c r="E4389" t="s">
        <v>7729</v>
      </c>
      <c r="F4389">
        <v>10</v>
      </c>
      <c r="G4389">
        <v>10</v>
      </c>
      <c r="H4389">
        <v>30</v>
      </c>
      <c r="I4389">
        <v>20</v>
      </c>
      <c r="J4389">
        <v>10</v>
      </c>
      <c r="K4389">
        <v>22</v>
      </c>
      <c r="L4389">
        <v>21</v>
      </c>
      <c r="M4389">
        <v>19</v>
      </c>
      <c r="N4389">
        <v>0</v>
      </c>
      <c r="O4389">
        <v>1</v>
      </c>
      <c r="P4389">
        <v>14.021158850000001</v>
      </c>
      <c r="Q4389">
        <v>1462</v>
      </c>
      <c r="R4389">
        <v>2570</v>
      </c>
      <c r="S4389">
        <v>334711</v>
      </c>
      <c r="T4389">
        <v>130.23774319066101</v>
      </c>
      <c r="U4389">
        <v>3</v>
      </c>
    </row>
    <row r="4390" spans="1:21" x14ac:dyDescent="0.4">
      <c r="A4390">
        <v>4388</v>
      </c>
      <c r="B4390" t="s">
        <v>12089</v>
      </c>
      <c r="C4390" s="1">
        <v>44866</v>
      </c>
      <c r="D4390" t="s">
        <v>7730</v>
      </c>
      <c r="E4390" t="s">
        <v>7731</v>
      </c>
      <c r="F4390">
        <v>10</v>
      </c>
      <c r="G4390">
        <v>10</v>
      </c>
      <c r="H4390">
        <v>10</v>
      </c>
      <c r="I4390">
        <v>20</v>
      </c>
      <c r="J4390">
        <v>10</v>
      </c>
      <c r="K4390">
        <v>9</v>
      </c>
      <c r="L4390">
        <v>6</v>
      </c>
      <c r="M4390">
        <v>3</v>
      </c>
      <c r="N4390">
        <v>1</v>
      </c>
      <c r="O4390">
        <v>0</v>
      </c>
      <c r="P4390">
        <v>7.1009114579999997</v>
      </c>
      <c r="Q4390">
        <v>1637</v>
      </c>
      <c r="R4390">
        <v>2570</v>
      </c>
      <c r="S4390">
        <v>112532</v>
      </c>
      <c r="T4390">
        <v>43.786770428015501</v>
      </c>
      <c r="U4390">
        <v>3</v>
      </c>
    </row>
    <row r="4391" spans="1:21" x14ac:dyDescent="0.4">
      <c r="A4391">
        <v>4389</v>
      </c>
      <c r="B4391" t="s">
        <v>12089</v>
      </c>
      <c r="C4391" s="1">
        <v>44866</v>
      </c>
      <c r="D4391" t="s">
        <v>7732</v>
      </c>
      <c r="E4391" t="s">
        <v>7733</v>
      </c>
      <c r="F4391">
        <v>10</v>
      </c>
      <c r="G4391">
        <v>10</v>
      </c>
      <c r="H4391">
        <v>50</v>
      </c>
      <c r="I4391">
        <v>20</v>
      </c>
      <c r="J4391">
        <v>20</v>
      </c>
      <c r="K4391">
        <v>20</v>
      </c>
      <c r="L4391">
        <v>19</v>
      </c>
      <c r="M4391">
        <v>14</v>
      </c>
      <c r="N4391">
        <v>2</v>
      </c>
      <c r="O4391">
        <v>1</v>
      </c>
      <c r="P4391">
        <v>13.637152779999999</v>
      </c>
      <c r="Q4391">
        <v>1500</v>
      </c>
      <c r="R4391">
        <v>2570</v>
      </c>
      <c r="S4391">
        <v>200029</v>
      </c>
      <c r="T4391">
        <v>77.832295719844296</v>
      </c>
      <c r="U4391">
        <v>3</v>
      </c>
    </row>
    <row r="4392" spans="1:21" x14ac:dyDescent="0.4">
      <c r="A4392">
        <v>4390</v>
      </c>
      <c r="B4392" t="s">
        <v>12089</v>
      </c>
      <c r="C4392" s="1">
        <v>44835</v>
      </c>
      <c r="D4392" t="s">
        <v>7734</v>
      </c>
      <c r="E4392" t="s">
        <v>7735</v>
      </c>
      <c r="F4392">
        <v>10</v>
      </c>
      <c r="G4392">
        <v>10</v>
      </c>
      <c r="H4392">
        <v>20</v>
      </c>
      <c r="I4392">
        <v>10</v>
      </c>
      <c r="J4392">
        <v>20</v>
      </c>
      <c r="K4392">
        <v>22</v>
      </c>
      <c r="L4392">
        <v>16</v>
      </c>
      <c r="M4392">
        <v>15</v>
      </c>
      <c r="N4392">
        <v>1</v>
      </c>
      <c r="O4392">
        <v>1</v>
      </c>
      <c r="P4392">
        <v>5.9020182290000003</v>
      </c>
      <c r="Q4392">
        <v>1263</v>
      </c>
      <c r="R4392">
        <v>841</v>
      </c>
      <c r="S4392">
        <v>487197</v>
      </c>
      <c r="T4392">
        <v>579.30677764565996</v>
      </c>
      <c r="U4392">
        <v>3</v>
      </c>
    </row>
    <row r="4393" spans="1:21" x14ac:dyDescent="0.4">
      <c r="A4393">
        <v>4391</v>
      </c>
      <c r="B4393" t="s">
        <v>12089</v>
      </c>
      <c r="C4393" s="1">
        <v>44835</v>
      </c>
      <c r="D4393" t="s">
        <v>7736</v>
      </c>
      <c r="E4393" t="s">
        <v>7737</v>
      </c>
      <c r="F4393">
        <v>20</v>
      </c>
      <c r="G4393">
        <v>20</v>
      </c>
      <c r="H4393">
        <v>20</v>
      </c>
      <c r="I4393">
        <v>20</v>
      </c>
      <c r="J4393">
        <v>30</v>
      </c>
      <c r="K4393">
        <v>14</v>
      </c>
      <c r="L4393">
        <v>20</v>
      </c>
      <c r="M4393">
        <v>6</v>
      </c>
      <c r="N4393">
        <v>1</v>
      </c>
      <c r="O4393">
        <v>1</v>
      </c>
      <c r="P4393">
        <v>7.0645616320000002</v>
      </c>
      <c r="Q4393">
        <v>1548</v>
      </c>
      <c r="R4393">
        <v>841</v>
      </c>
      <c r="S4393">
        <v>449963</v>
      </c>
      <c r="T4393">
        <v>535.03329369797802</v>
      </c>
      <c r="U4393">
        <v>3</v>
      </c>
    </row>
    <row r="4394" spans="1:21" x14ac:dyDescent="0.4">
      <c r="A4394">
        <v>4392</v>
      </c>
      <c r="B4394" t="s">
        <v>12089</v>
      </c>
      <c r="C4394" s="1">
        <v>44835</v>
      </c>
      <c r="D4394" t="s">
        <v>7738</v>
      </c>
      <c r="E4394" t="s">
        <v>7739</v>
      </c>
      <c r="F4394">
        <v>10</v>
      </c>
      <c r="G4394">
        <v>10</v>
      </c>
      <c r="H4394">
        <v>30</v>
      </c>
      <c r="I4394">
        <v>20</v>
      </c>
      <c r="J4394">
        <v>10</v>
      </c>
      <c r="K4394">
        <v>60</v>
      </c>
      <c r="L4394">
        <v>50</v>
      </c>
      <c r="M4394">
        <v>32</v>
      </c>
      <c r="N4394">
        <v>0</v>
      </c>
      <c r="O4394">
        <v>1</v>
      </c>
      <c r="P4394">
        <v>10.18381076</v>
      </c>
      <c r="Q4394">
        <v>1129</v>
      </c>
      <c r="R4394">
        <v>841</v>
      </c>
      <c r="S4394">
        <v>107419</v>
      </c>
      <c r="T4394">
        <v>127.72770511296</v>
      </c>
      <c r="U4394">
        <v>3</v>
      </c>
    </row>
    <row r="4395" spans="1:21" x14ac:dyDescent="0.4">
      <c r="A4395">
        <v>4393</v>
      </c>
      <c r="B4395" t="s">
        <v>12089</v>
      </c>
      <c r="C4395" s="1">
        <v>44835</v>
      </c>
      <c r="D4395" t="s">
        <v>7740</v>
      </c>
      <c r="E4395" t="s">
        <v>7741</v>
      </c>
      <c r="F4395">
        <v>30</v>
      </c>
      <c r="G4395">
        <v>20</v>
      </c>
      <c r="H4395">
        <v>30</v>
      </c>
      <c r="I4395">
        <v>40</v>
      </c>
      <c r="J4395">
        <v>40</v>
      </c>
      <c r="K4395">
        <v>88</v>
      </c>
      <c r="L4395">
        <v>83</v>
      </c>
      <c r="M4395">
        <v>58</v>
      </c>
      <c r="N4395">
        <v>2</v>
      </c>
      <c r="O4395">
        <v>1</v>
      </c>
      <c r="P4395">
        <v>9.872070313</v>
      </c>
      <c r="Q4395">
        <v>1561</v>
      </c>
      <c r="R4395">
        <v>841</v>
      </c>
      <c r="S4395">
        <v>312977</v>
      </c>
      <c r="T4395">
        <v>372.14863258026099</v>
      </c>
      <c r="U4395">
        <v>3</v>
      </c>
    </row>
    <row r="4396" spans="1:21" x14ac:dyDescent="0.4">
      <c r="A4396">
        <v>4394</v>
      </c>
      <c r="B4396" t="s">
        <v>12089</v>
      </c>
      <c r="C4396" s="1">
        <v>44835</v>
      </c>
      <c r="D4396" t="s">
        <v>7742</v>
      </c>
      <c r="E4396" t="s">
        <v>7743</v>
      </c>
      <c r="F4396">
        <v>10</v>
      </c>
      <c r="G4396">
        <v>10</v>
      </c>
      <c r="H4396">
        <v>10</v>
      </c>
      <c r="I4396">
        <v>20</v>
      </c>
      <c r="J4396">
        <v>20</v>
      </c>
      <c r="K4396">
        <v>240</v>
      </c>
      <c r="L4396">
        <v>242</v>
      </c>
      <c r="M4396">
        <v>241</v>
      </c>
      <c r="N4396">
        <v>0</v>
      </c>
      <c r="O4396">
        <v>1</v>
      </c>
      <c r="P4396">
        <v>12.54383681</v>
      </c>
      <c r="Q4396">
        <v>1891</v>
      </c>
      <c r="R4396">
        <v>841</v>
      </c>
      <c r="S4396">
        <v>358851</v>
      </c>
      <c r="T4396">
        <v>426.69560047562402</v>
      </c>
      <c r="U4396">
        <v>3</v>
      </c>
    </row>
    <row r="4397" spans="1:21" x14ac:dyDescent="0.4">
      <c r="A4397">
        <v>4395</v>
      </c>
      <c r="B4397" t="s">
        <v>12089</v>
      </c>
      <c r="C4397" s="1">
        <v>44805</v>
      </c>
      <c r="D4397" t="s">
        <v>7744</v>
      </c>
      <c r="E4397" t="s">
        <v>7745</v>
      </c>
      <c r="F4397">
        <v>10</v>
      </c>
      <c r="G4397">
        <v>10</v>
      </c>
      <c r="H4397">
        <v>30</v>
      </c>
      <c r="I4397">
        <v>20</v>
      </c>
      <c r="J4397">
        <v>10</v>
      </c>
      <c r="K4397">
        <v>12</v>
      </c>
      <c r="L4397">
        <v>8</v>
      </c>
      <c r="M4397">
        <v>13</v>
      </c>
      <c r="N4397">
        <v>0</v>
      </c>
      <c r="O4397">
        <v>1</v>
      </c>
      <c r="P4397">
        <v>10.847222220000001</v>
      </c>
      <c r="Q4397">
        <v>1556</v>
      </c>
      <c r="R4397">
        <v>690</v>
      </c>
      <c r="S4397">
        <v>148450</v>
      </c>
      <c r="T4397">
        <v>215.14492753623099</v>
      </c>
      <c r="U4397">
        <v>3</v>
      </c>
    </row>
    <row r="4398" spans="1:21" x14ac:dyDescent="0.4">
      <c r="A4398">
        <v>4396</v>
      </c>
      <c r="B4398" t="s">
        <v>12089</v>
      </c>
      <c r="C4398" s="1">
        <v>44805</v>
      </c>
      <c r="D4398" t="s">
        <v>7746</v>
      </c>
      <c r="E4398" t="s">
        <v>7747</v>
      </c>
      <c r="F4398">
        <v>10</v>
      </c>
      <c r="G4398">
        <v>20</v>
      </c>
      <c r="H4398">
        <v>50</v>
      </c>
      <c r="I4398">
        <v>30</v>
      </c>
      <c r="J4398">
        <v>30</v>
      </c>
      <c r="K4398">
        <v>25</v>
      </c>
      <c r="L4398">
        <v>19</v>
      </c>
      <c r="M4398">
        <v>15</v>
      </c>
      <c r="N4398">
        <v>2</v>
      </c>
      <c r="O4398">
        <v>1</v>
      </c>
      <c r="P4398">
        <v>16.57204861</v>
      </c>
      <c r="Q4398">
        <v>1388</v>
      </c>
      <c r="R4398">
        <v>690</v>
      </c>
      <c r="S4398">
        <v>204432</v>
      </c>
      <c r="T4398">
        <v>296.27826086956497</v>
      </c>
      <c r="U4398">
        <v>3</v>
      </c>
    </row>
    <row r="4399" spans="1:21" x14ac:dyDescent="0.4">
      <c r="A4399">
        <v>4397</v>
      </c>
      <c r="B4399" t="s">
        <v>12089</v>
      </c>
      <c r="C4399" s="1">
        <v>44805</v>
      </c>
      <c r="D4399" t="s">
        <v>7748</v>
      </c>
      <c r="E4399" t="s">
        <v>7749</v>
      </c>
      <c r="F4399">
        <v>10</v>
      </c>
      <c r="G4399">
        <v>10</v>
      </c>
      <c r="H4399">
        <v>20</v>
      </c>
      <c r="I4399">
        <v>20</v>
      </c>
      <c r="J4399">
        <v>10</v>
      </c>
      <c r="K4399">
        <v>26</v>
      </c>
      <c r="L4399">
        <v>22</v>
      </c>
      <c r="M4399">
        <v>18</v>
      </c>
      <c r="N4399">
        <v>0</v>
      </c>
      <c r="O4399">
        <v>1</v>
      </c>
      <c r="P4399">
        <v>17.057834199999999</v>
      </c>
      <c r="Q4399">
        <v>1133</v>
      </c>
      <c r="R4399">
        <v>690</v>
      </c>
      <c r="S4399">
        <v>10699</v>
      </c>
      <c r="T4399">
        <v>15.5057971014492</v>
      </c>
      <c r="U4399">
        <v>3</v>
      </c>
    </row>
    <row r="4400" spans="1:21" x14ac:dyDescent="0.4">
      <c r="A4400">
        <v>4398</v>
      </c>
      <c r="B4400" t="s">
        <v>12089</v>
      </c>
      <c r="C4400" s="1">
        <v>44805</v>
      </c>
      <c r="D4400" t="s">
        <v>7750</v>
      </c>
      <c r="E4400" t="s">
        <v>7751</v>
      </c>
      <c r="F4400">
        <v>20</v>
      </c>
      <c r="G4400">
        <v>10</v>
      </c>
      <c r="H4400">
        <v>40</v>
      </c>
      <c r="I4400">
        <v>20</v>
      </c>
      <c r="J4400">
        <v>10</v>
      </c>
      <c r="K4400">
        <v>23</v>
      </c>
      <c r="L4400">
        <v>20</v>
      </c>
      <c r="M4400">
        <v>13</v>
      </c>
      <c r="N4400">
        <v>0</v>
      </c>
      <c r="O4400">
        <v>1</v>
      </c>
      <c r="P4400">
        <v>13.76269531</v>
      </c>
      <c r="Q4400">
        <v>1500</v>
      </c>
      <c r="R4400">
        <v>690</v>
      </c>
      <c r="S4400">
        <v>841730</v>
      </c>
      <c r="T4400">
        <v>1219.89855072463</v>
      </c>
      <c r="U4400">
        <v>3</v>
      </c>
    </row>
    <row r="4401" spans="1:21" x14ac:dyDescent="0.4">
      <c r="A4401">
        <v>4399</v>
      </c>
      <c r="B4401" t="s">
        <v>12089</v>
      </c>
      <c r="C4401" s="1">
        <v>44805</v>
      </c>
      <c r="D4401" t="s">
        <v>7752</v>
      </c>
      <c r="E4401" t="s">
        <v>7753</v>
      </c>
      <c r="F4401">
        <v>10</v>
      </c>
      <c r="G4401">
        <v>10</v>
      </c>
      <c r="H4401">
        <v>50</v>
      </c>
      <c r="I4401">
        <v>20</v>
      </c>
      <c r="J4401">
        <v>10</v>
      </c>
      <c r="K4401">
        <v>89</v>
      </c>
      <c r="L4401">
        <v>86</v>
      </c>
      <c r="M4401">
        <v>80</v>
      </c>
      <c r="N4401">
        <v>2</v>
      </c>
      <c r="O4401">
        <v>1</v>
      </c>
      <c r="P4401">
        <v>10.754231770000001</v>
      </c>
      <c r="Q4401">
        <v>1141</v>
      </c>
      <c r="R4401">
        <v>690</v>
      </c>
      <c r="S4401">
        <v>38352</v>
      </c>
      <c r="T4401">
        <v>55.582608695652098</v>
      </c>
      <c r="U4401">
        <v>3</v>
      </c>
    </row>
    <row r="4402" spans="1:21" x14ac:dyDescent="0.4">
      <c r="A4402">
        <v>4400</v>
      </c>
      <c r="B4402" t="s">
        <v>12089</v>
      </c>
      <c r="C4402" s="1">
        <v>44805</v>
      </c>
      <c r="D4402" t="s">
        <v>7754</v>
      </c>
      <c r="E4402" t="s">
        <v>7755</v>
      </c>
      <c r="F4402">
        <v>10</v>
      </c>
      <c r="G4402">
        <v>10</v>
      </c>
      <c r="H4402">
        <v>40</v>
      </c>
      <c r="I4402">
        <v>30</v>
      </c>
      <c r="J4402">
        <v>10</v>
      </c>
      <c r="K4402">
        <v>16</v>
      </c>
      <c r="L4402">
        <v>21</v>
      </c>
      <c r="M4402">
        <v>17</v>
      </c>
      <c r="N4402">
        <v>0</v>
      </c>
      <c r="O4402">
        <v>2</v>
      </c>
      <c r="P4402">
        <v>13.01974826</v>
      </c>
      <c r="Q4402">
        <v>1359</v>
      </c>
      <c r="R4402">
        <v>690</v>
      </c>
      <c r="S4402">
        <v>144818</v>
      </c>
      <c r="T4402">
        <v>209.88115942028901</v>
      </c>
      <c r="U4402">
        <v>3</v>
      </c>
    </row>
    <row r="4403" spans="1:21" x14ac:dyDescent="0.4">
      <c r="A4403">
        <v>4401</v>
      </c>
      <c r="B4403" t="s">
        <v>12089</v>
      </c>
      <c r="C4403" s="1">
        <v>44805</v>
      </c>
      <c r="D4403" t="s">
        <v>7756</v>
      </c>
      <c r="E4403" t="s">
        <v>7757</v>
      </c>
      <c r="F4403">
        <v>20</v>
      </c>
      <c r="G4403">
        <v>20</v>
      </c>
      <c r="H4403">
        <v>20</v>
      </c>
      <c r="I4403">
        <v>20</v>
      </c>
      <c r="J4403">
        <v>40</v>
      </c>
      <c r="K4403">
        <v>76</v>
      </c>
      <c r="L4403">
        <v>42</v>
      </c>
      <c r="M4403">
        <v>32</v>
      </c>
      <c r="N4403">
        <v>0</v>
      </c>
      <c r="O4403">
        <v>1</v>
      </c>
      <c r="P4403">
        <v>5.7552083329999997</v>
      </c>
      <c r="Q4403">
        <v>1237</v>
      </c>
      <c r="R4403">
        <v>690</v>
      </c>
      <c r="S4403">
        <v>20189</v>
      </c>
      <c r="T4403">
        <v>29.259420289855001</v>
      </c>
      <c r="U4403">
        <v>3</v>
      </c>
    </row>
    <row r="4404" spans="1:21" x14ac:dyDescent="0.4">
      <c r="A4404">
        <v>4402</v>
      </c>
      <c r="B4404" t="s">
        <v>12090</v>
      </c>
      <c r="C4404" s="1">
        <v>45108</v>
      </c>
      <c r="D4404" t="s">
        <v>7758</v>
      </c>
      <c r="F4404">
        <v>30</v>
      </c>
      <c r="G4404">
        <v>20</v>
      </c>
      <c r="H4404">
        <v>10</v>
      </c>
      <c r="I4404">
        <v>10</v>
      </c>
      <c r="J4404">
        <v>40</v>
      </c>
      <c r="K4404">
        <v>169</v>
      </c>
      <c r="L4404">
        <v>155</v>
      </c>
      <c r="M4404">
        <v>132</v>
      </c>
      <c r="N4404">
        <v>0</v>
      </c>
      <c r="O4404">
        <v>1</v>
      </c>
      <c r="P4404">
        <v>0</v>
      </c>
      <c r="Q4404">
        <v>3946</v>
      </c>
      <c r="R4404">
        <v>150000</v>
      </c>
      <c r="S4404">
        <v>559494</v>
      </c>
      <c r="T4404">
        <v>3.7299600000000002</v>
      </c>
      <c r="U4404">
        <v>2</v>
      </c>
    </row>
    <row r="4405" spans="1:21" x14ac:dyDescent="0.4">
      <c r="A4405">
        <v>4403</v>
      </c>
      <c r="B4405" t="s">
        <v>12090</v>
      </c>
      <c r="C4405" s="1">
        <v>45108</v>
      </c>
      <c r="D4405" t="s">
        <v>7759</v>
      </c>
      <c r="F4405">
        <v>10</v>
      </c>
      <c r="G4405">
        <v>20</v>
      </c>
      <c r="H4405">
        <v>10</v>
      </c>
      <c r="I4405">
        <v>20</v>
      </c>
      <c r="J4405">
        <v>20</v>
      </c>
      <c r="K4405">
        <v>192</v>
      </c>
      <c r="L4405">
        <v>189</v>
      </c>
      <c r="M4405">
        <v>195</v>
      </c>
      <c r="N4405">
        <v>0</v>
      </c>
      <c r="O4405">
        <v>1</v>
      </c>
      <c r="P4405">
        <v>0</v>
      </c>
      <c r="Q4405">
        <v>4201</v>
      </c>
      <c r="R4405">
        <v>150000</v>
      </c>
      <c r="S4405">
        <v>109576</v>
      </c>
      <c r="T4405">
        <v>0.73050666666666597</v>
      </c>
      <c r="U4405">
        <v>1</v>
      </c>
    </row>
    <row r="4406" spans="1:21" x14ac:dyDescent="0.4">
      <c r="A4406">
        <v>4404</v>
      </c>
      <c r="B4406" t="s">
        <v>12090</v>
      </c>
      <c r="C4406" s="1">
        <v>45108</v>
      </c>
      <c r="D4406" t="s">
        <v>7760</v>
      </c>
      <c r="E4406" t="s">
        <v>7761</v>
      </c>
      <c r="F4406">
        <v>20</v>
      </c>
      <c r="G4406">
        <v>10</v>
      </c>
      <c r="H4406">
        <v>10</v>
      </c>
      <c r="I4406">
        <v>20</v>
      </c>
      <c r="J4406">
        <v>20</v>
      </c>
      <c r="K4406">
        <v>4</v>
      </c>
      <c r="L4406">
        <v>17</v>
      </c>
      <c r="M4406">
        <v>37</v>
      </c>
      <c r="N4406">
        <v>1</v>
      </c>
      <c r="O4406">
        <v>1</v>
      </c>
      <c r="P4406">
        <v>3.3464626740000001</v>
      </c>
      <c r="Q4406">
        <v>5045</v>
      </c>
      <c r="R4406">
        <v>150000</v>
      </c>
      <c r="S4406">
        <v>690146</v>
      </c>
      <c r="T4406">
        <v>4.6009733333333296</v>
      </c>
      <c r="U4406">
        <v>3</v>
      </c>
    </row>
    <row r="4407" spans="1:21" x14ac:dyDescent="0.4">
      <c r="A4407">
        <v>4405</v>
      </c>
      <c r="B4407" t="s">
        <v>12090</v>
      </c>
      <c r="C4407" s="1">
        <v>45108</v>
      </c>
      <c r="D4407" t="s">
        <v>7762</v>
      </c>
      <c r="E4407" t="s">
        <v>7763</v>
      </c>
      <c r="F4407">
        <v>30</v>
      </c>
      <c r="G4407">
        <v>20</v>
      </c>
      <c r="H4407">
        <v>10</v>
      </c>
      <c r="I4407">
        <v>20</v>
      </c>
      <c r="J4407">
        <v>50</v>
      </c>
      <c r="K4407">
        <v>15</v>
      </c>
      <c r="L4407">
        <v>9</v>
      </c>
      <c r="M4407">
        <v>6</v>
      </c>
      <c r="N4407">
        <v>1</v>
      </c>
      <c r="O4407">
        <v>1</v>
      </c>
      <c r="P4407">
        <v>1.3491753470000001</v>
      </c>
      <c r="Q4407">
        <v>2719</v>
      </c>
      <c r="R4407">
        <v>150000</v>
      </c>
      <c r="S4407">
        <v>22142</v>
      </c>
      <c r="T4407">
        <v>0.14761333333333301</v>
      </c>
      <c r="U4407">
        <v>0</v>
      </c>
    </row>
    <row r="4408" spans="1:21" x14ac:dyDescent="0.4">
      <c r="A4408">
        <v>4406</v>
      </c>
      <c r="B4408" t="s">
        <v>12090</v>
      </c>
      <c r="C4408" s="1">
        <v>45078</v>
      </c>
      <c r="D4408" t="s">
        <v>7764</v>
      </c>
      <c r="F4408">
        <v>10</v>
      </c>
      <c r="G4408">
        <v>10</v>
      </c>
      <c r="H4408">
        <v>10</v>
      </c>
      <c r="I4408">
        <v>10</v>
      </c>
      <c r="J4408">
        <v>10</v>
      </c>
      <c r="K4408">
        <v>3</v>
      </c>
      <c r="L4408">
        <v>33</v>
      </c>
      <c r="M4408">
        <v>48</v>
      </c>
      <c r="N4408">
        <v>0</v>
      </c>
      <c r="O4408">
        <v>1</v>
      </c>
      <c r="P4408">
        <v>0</v>
      </c>
      <c r="Q4408">
        <v>2894</v>
      </c>
      <c r="R4408">
        <v>143000</v>
      </c>
      <c r="S4408">
        <v>573708</v>
      </c>
      <c r="T4408">
        <v>4.01194405594405</v>
      </c>
      <c r="U4408">
        <v>2</v>
      </c>
    </row>
    <row r="4409" spans="1:21" x14ac:dyDescent="0.4">
      <c r="A4409">
        <v>4407</v>
      </c>
      <c r="B4409" t="s">
        <v>12090</v>
      </c>
      <c r="C4409" s="1">
        <v>45078</v>
      </c>
      <c r="D4409" t="s">
        <v>7765</v>
      </c>
      <c r="E4409" t="s">
        <v>7766</v>
      </c>
      <c r="F4409">
        <v>10</v>
      </c>
      <c r="G4409">
        <v>10</v>
      </c>
      <c r="H4409">
        <v>20</v>
      </c>
      <c r="I4409">
        <v>10</v>
      </c>
      <c r="J4409">
        <v>10</v>
      </c>
      <c r="K4409">
        <v>78</v>
      </c>
      <c r="L4409">
        <v>169</v>
      </c>
      <c r="M4409">
        <v>190</v>
      </c>
      <c r="N4409">
        <v>2</v>
      </c>
      <c r="O4409">
        <v>1</v>
      </c>
      <c r="P4409">
        <v>11.16319444</v>
      </c>
      <c r="Q4409">
        <v>3234</v>
      </c>
      <c r="R4409">
        <v>143000</v>
      </c>
      <c r="S4409">
        <v>139018</v>
      </c>
      <c r="T4409">
        <v>0.97215384615384604</v>
      </c>
      <c r="U4409">
        <v>1</v>
      </c>
    </row>
    <row r="4410" spans="1:21" x14ac:dyDescent="0.4">
      <c r="A4410">
        <v>4408</v>
      </c>
      <c r="B4410" t="s">
        <v>12090</v>
      </c>
      <c r="C4410" s="1">
        <v>45078</v>
      </c>
      <c r="D4410" t="s">
        <v>7767</v>
      </c>
      <c r="F4410">
        <v>20</v>
      </c>
      <c r="G4410">
        <v>10</v>
      </c>
      <c r="H4410">
        <v>10</v>
      </c>
      <c r="I4410">
        <v>20</v>
      </c>
      <c r="J4410">
        <v>20</v>
      </c>
      <c r="K4410">
        <v>2</v>
      </c>
      <c r="L4410">
        <v>32</v>
      </c>
      <c r="M4410">
        <v>48</v>
      </c>
      <c r="N4410">
        <v>0</v>
      </c>
      <c r="O4410">
        <v>1</v>
      </c>
      <c r="P4410">
        <v>0</v>
      </c>
      <c r="Q4410">
        <v>6594</v>
      </c>
      <c r="R4410">
        <v>143000</v>
      </c>
      <c r="S4410">
        <v>560662</v>
      </c>
      <c r="T4410">
        <v>3.9207132867132799</v>
      </c>
      <c r="U4410">
        <v>2</v>
      </c>
    </row>
    <row r="4411" spans="1:21" x14ac:dyDescent="0.4">
      <c r="A4411">
        <v>4409</v>
      </c>
      <c r="B4411" t="s">
        <v>12090</v>
      </c>
      <c r="C4411" s="1">
        <v>45078</v>
      </c>
      <c r="D4411" t="s">
        <v>7768</v>
      </c>
      <c r="F4411">
        <v>20</v>
      </c>
      <c r="G4411">
        <v>20</v>
      </c>
      <c r="H4411">
        <v>20</v>
      </c>
      <c r="I4411">
        <v>10</v>
      </c>
      <c r="J4411">
        <v>30</v>
      </c>
      <c r="K4411">
        <v>17</v>
      </c>
      <c r="L4411">
        <v>23</v>
      </c>
      <c r="M4411">
        <v>16</v>
      </c>
      <c r="N4411">
        <v>0</v>
      </c>
      <c r="O4411">
        <v>2</v>
      </c>
      <c r="P4411">
        <v>0</v>
      </c>
      <c r="Q4411">
        <v>7455</v>
      </c>
      <c r="R4411">
        <v>143000</v>
      </c>
      <c r="S4411">
        <v>608537</v>
      </c>
      <c r="T4411">
        <v>4.2555034965034899</v>
      </c>
      <c r="U4411">
        <v>3</v>
      </c>
    </row>
    <row r="4412" spans="1:21" x14ac:dyDescent="0.4">
      <c r="A4412">
        <v>4410</v>
      </c>
      <c r="B4412" t="s">
        <v>12090</v>
      </c>
      <c r="C4412" s="1">
        <v>45078</v>
      </c>
      <c r="D4412" t="s">
        <v>7769</v>
      </c>
      <c r="E4412" t="s">
        <v>7770</v>
      </c>
      <c r="F4412">
        <v>20</v>
      </c>
      <c r="G4412">
        <v>20</v>
      </c>
      <c r="H4412">
        <v>20</v>
      </c>
      <c r="I4412">
        <v>20</v>
      </c>
      <c r="J4412">
        <v>50</v>
      </c>
      <c r="K4412">
        <v>66</v>
      </c>
      <c r="L4412">
        <v>51</v>
      </c>
      <c r="M4412">
        <v>35</v>
      </c>
      <c r="N4412">
        <v>1</v>
      </c>
      <c r="O4412">
        <v>1</v>
      </c>
      <c r="P4412">
        <v>1.6493055560000001</v>
      </c>
      <c r="Q4412">
        <v>3580</v>
      </c>
      <c r="R4412">
        <v>143000</v>
      </c>
      <c r="S4412">
        <v>27309</v>
      </c>
      <c r="T4412">
        <v>0.190972027972027</v>
      </c>
      <c r="U4412">
        <v>0</v>
      </c>
    </row>
    <row r="4413" spans="1:21" x14ac:dyDescent="0.4">
      <c r="A4413">
        <v>4411</v>
      </c>
      <c r="B4413" t="s">
        <v>12090</v>
      </c>
      <c r="C4413" s="1">
        <v>45078</v>
      </c>
      <c r="D4413" t="s">
        <v>7771</v>
      </c>
      <c r="F4413">
        <v>20</v>
      </c>
      <c r="G4413">
        <v>10</v>
      </c>
      <c r="H4413">
        <v>10</v>
      </c>
      <c r="I4413">
        <v>10</v>
      </c>
      <c r="J4413">
        <v>50</v>
      </c>
      <c r="K4413">
        <v>222</v>
      </c>
      <c r="L4413">
        <v>185</v>
      </c>
      <c r="M4413">
        <v>170</v>
      </c>
      <c r="N4413">
        <v>0</v>
      </c>
      <c r="O4413">
        <v>1</v>
      </c>
      <c r="P4413">
        <v>0</v>
      </c>
      <c r="Q4413">
        <v>4778</v>
      </c>
      <c r="R4413">
        <v>143000</v>
      </c>
      <c r="S4413">
        <v>909892</v>
      </c>
      <c r="T4413">
        <v>6.3628811188811101</v>
      </c>
      <c r="U4413">
        <v>3</v>
      </c>
    </row>
    <row r="4414" spans="1:21" x14ac:dyDescent="0.4">
      <c r="A4414">
        <v>4412</v>
      </c>
      <c r="B4414" t="s">
        <v>12090</v>
      </c>
      <c r="C4414" s="1">
        <v>45078</v>
      </c>
      <c r="D4414" t="s">
        <v>7772</v>
      </c>
      <c r="F4414">
        <v>10</v>
      </c>
      <c r="G4414">
        <v>10</v>
      </c>
      <c r="H4414">
        <v>10</v>
      </c>
      <c r="I4414">
        <v>10</v>
      </c>
      <c r="J4414">
        <v>30</v>
      </c>
      <c r="K4414">
        <v>9</v>
      </c>
      <c r="L4414">
        <v>14</v>
      </c>
      <c r="M4414">
        <v>9</v>
      </c>
      <c r="N4414">
        <v>0</v>
      </c>
      <c r="O4414">
        <v>2</v>
      </c>
      <c r="P4414">
        <v>0</v>
      </c>
      <c r="Q4414">
        <v>4056</v>
      </c>
      <c r="R4414">
        <v>143000</v>
      </c>
      <c r="S4414">
        <v>450416</v>
      </c>
      <c r="T4414">
        <v>3.1497622377622299</v>
      </c>
      <c r="U4414">
        <v>2</v>
      </c>
    </row>
    <row r="4415" spans="1:21" x14ac:dyDescent="0.4">
      <c r="A4415">
        <v>4413</v>
      </c>
      <c r="B4415" t="s">
        <v>12090</v>
      </c>
      <c r="C4415" s="1">
        <v>45078</v>
      </c>
      <c r="D4415" t="s">
        <v>7773</v>
      </c>
      <c r="E4415" t="s">
        <v>7774</v>
      </c>
      <c r="F4415">
        <v>10</v>
      </c>
      <c r="G4415">
        <v>10</v>
      </c>
      <c r="H4415">
        <v>10</v>
      </c>
      <c r="I4415">
        <v>20</v>
      </c>
      <c r="J4415">
        <v>20</v>
      </c>
      <c r="K4415">
        <v>21</v>
      </c>
      <c r="L4415">
        <v>15</v>
      </c>
      <c r="M4415">
        <v>9</v>
      </c>
      <c r="N4415">
        <v>1</v>
      </c>
      <c r="O4415">
        <v>1</v>
      </c>
      <c r="P4415">
        <v>1.9263237849999999</v>
      </c>
      <c r="Q4415">
        <v>5648</v>
      </c>
      <c r="R4415">
        <v>143000</v>
      </c>
      <c r="S4415">
        <v>312746</v>
      </c>
      <c r="T4415">
        <v>2.1870349650349601</v>
      </c>
      <c r="U4415">
        <v>2</v>
      </c>
    </row>
    <row r="4416" spans="1:21" x14ac:dyDescent="0.4">
      <c r="A4416">
        <v>4414</v>
      </c>
      <c r="B4416" t="s">
        <v>12090</v>
      </c>
      <c r="C4416" s="1">
        <v>45078</v>
      </c>
      <c r="D4416" t="s">
        <v>7775</v>
      </c>
      <c r="F4416">
        <v>20</v>
      </c>
      <c r="G4416">
        <v>30</v>
      </c>
      <c r="H4416">
        <v>10</v>
      </c>
      <c r="I4416">
        <v>20</v>
      </c>
      <c r="J4416">
        <v>50</v>
      </c>
      <c r="K4416">
        <v>84</v>
      </c>
      <c r="L4416">
        <v>85</v>
      </c>
      <c r="M4416">
        <v>76</v>
      </c>
      <c r="N4416">
        <v>0</v>
      </c>
      <c r="O4416">
        <v>1</v>
      </c>
      <c r="P4416">
        <v>0</v>
      </c>
      <c r="Q4416">
        <v>2620</v>
      </c>
      <c r="R4416">
        <v>143000</v>
      </c>
      <c r="S4416">
        <v>90185</v>
      </c>
      <c r="T4416">
        <v>0.630664335664335</v>
      </c>
      <c r="U4416">
        <v>1</v>
      </c>
    </row>
    <row r="4417" spans="1:21" x14ac:dyDescent="0.4">
      <c r="A4417">
        <v>4415</v>
      </c>
      <c r="B4417" t="s">
        <v>12090</v>
      </c>
      <c r="C4417" s="1">
        <v>45078</v>
      </c>
      <c r="D4417" t="s">
        <v>7776</v>
      </c>
      <c r="F4417">
        <v>10</v>
      </c>
      <c r="G4417">
        <v>10</v>
      </c>
      <c r="H4417">
        <v>10</v>
      </c>
      <c r="I4417">
        <v>10</v>
      </c>
      <c r="J4417">
        <v>10</v>
      </c>
      <c r="K4417">
        <v>24</v>
      </c>
      <c r="L4417">
        <v>16</v>
      </c>
      <c r="M4417">
        <v>11</v>
      </c>
      <c r="N4417">
        <v>0</v>
      </c>
      <c r="O4417">
        <v>2</v>
      </c>
      <c r="P4417">
        <v>0</v>
      </c>
      <c r="Q4417">
        <v>8830</v>
      </c>
      <c r="R4417">
        <v>143000</v>
      </c>
      <c r="S4417">
        <v>1602416</v>
      </c>
      <c r="T4417">
        <v>11.2057062937062</v>
      </c>
      <c r="U4417">
        <v>3</v>
      </c>
    </row>
    <row r="4418" spans="1:21" x14ac:dyDescent="0.4">
      <c r="A4418">
        <v>4416</v>
      </c>
      <c r="B4418" t="s">
        <v>12090</v>
      </c>
      <c r="C4418" s="1">
        <v>45047</v>
      </c>
      <c r="D4418" t="s">
        <v>7777</v>
      </c>
      <c r="F4418">
        <v>40</v>
      </c>
      <c r="G4418">
        <v>20</v>
      </c>
      <c r="H4418">
        <v>20</v>
      </c>
      <c r="I4418">
        <v>20</v>
      </c>
      <c r="J4418">
        <v>50</v>
      </c>
      <c r="K4418">
        <v>209</v>
      </c>
      <c r="L4418">
        <v>190</v>
      </c>
      <c r="M4418">
        <v>164</v>
      </c>
      <c r="N4418">
        <v>0</v>
      </c>
      <c r="O4418">
        <v>1</v>
      </c>
      <c r="P4418">
        <v>0</v>
      </c>
      <c r="Q4418">
        <v>3801</v>
      </c>
      <c r="R4418">
        <v>137000</v>
      </c>
      <c r="S4418">
        <v>33129</v>
      </c>
      <c r="T4418">
        <v>0.24181751824817499</v>
      </c>
      <c r="U4418">
        <v>0</v>
      </c>
    </row>
    <row r="4419" spans="1:21" x14ac:dyDescent="0.4">
      <c r="A4419">
        <v>4417</v>
      </c>
      <c r="B4419" t="s">
        <v>12090</v>
      </c>
      <c r="C4419" s="1">
        <v>45047</v>
      </c>
      <c r="D4419" t="s">
        <v>7778</v>
      </c>
      <c r="F4419">
        <v>10</v>
      </c>
      <c r="G4419">
        <v>10</v>
      </c>
      <c r="H4419">
        <v>20</v>
      </c>
      <c r="I4419">
        <v>20</v>
      </c>
      <c r="J4419">
        <v>10</v>
      </c>
      <c r="K4419">
        <v>100</v>
      </c>
      <c r="L4419">
        <v>81</v>
      </c>
      <c r="M4419">
        <v>55</v>
      </c>
      <c r="N4419">
        <v>0</v>
      </c>
      <c r="O4419">
        <v>1</v>
      </c>
      <c r="P4419">
        <v>0</v>
      </c>
      <c r="Q4419">
        <v>5479</v>
      </c>
      <c r="R4419">
        <v>137000</v>
      </c>
      <c r="S4419">
        <v>775956</v>
      </c>
      <c r="T4419">
        <v>5.6639124087591197</v>
      </c>
      <c r="U4419">
        <v>3</v>
      </c>
    </row>
    <row r="4420" spans="1:21" x14ac:dyDescent="0.4">
      <c r="A4420">
        <v>4418</v>
      </c>
      <c r="B4420" t="s">
        <v>12090</v>
      </c>
      <c r="C4420" s="1">
        <v>45047</v>
      </c>
      <c r="D4420" t="s">
        <v>7779</v>
      </c>
      <c r="E4420" t="s">
        <v>80</v>
      </c>
      <c r="F4420">
        <v>10</v>
      </c>
      <c r="G4420">
        <v>20</v>
      </c>
      <c r="H4420">
        <v>10</v>
      </c>
      <c r="I4420">
        <v>30</v>
      </c>
      <c r="J4420">
        <v>10</v>
      </c>
      <c r="K4420">
        <v>97</v>
      </c>
      <c r="L4420">
        <v>86</v>
      </c>
      <c r="M4420">
        <v>83</v>
      </c>
      <c r="N4420">
        <v>2</v>
      </c>
      <c r="O4420">
        <v>1</v>
      </c>
      <c r="P4420">
        <v>2.9983723960000002</v>
      </c>
      <c r="Q4420">
        <v>6641</v>
      </c>
      <c r="R4420">
        <v>137000</v>
      </c>
      <c r="S4420">
        <v>2195757</v>
      </c>
      <c r="T4420">
        <v>16.027423357664201</v>
      </c>
      <c r="U4420">
        <v>3</v>
      </c>
    </row>
    <row r="4421" spans="1:21" x14ac:dyDescent="0.4">
      <c r="A4421">
        <v>4419</v>
      </c>
      <c r="B4421" t="s">
        <v>12090</v>
      </c>
      <c r="C4421" s="1">
        <v>45047</v>
      </c>
      <c r="D4421" t="s">
        <v>7780</v>
      </c>
      <c r="F4421">
        <v>30</v>
      </c>
      <c r="G4421">
        <v>20</v>
      </c>
      <c r="H4421">
        <v>10</v>
      </c>
      <c r="I4421">
        <v>10</v>
      </c>
      <c r="J4421">
        <v>30</v>
      </c>
      <c r="K4421">
        <v>252</v>
      </c>
      <c r="L4421">
        <v>242</v>
      </c>
      <c r="M4421">
        <v>233</v>
      </c>
      <c r="N4421">
        <v>0</v>
      </c>
      <c r="O4421">
        <v>1</v>
      </c>
      <c r="P4421">
        <v>0</v>
      </c>
      <c r="Q4421">
        <v>4603</v>
      </c>
      <c r="R4421">
        <v>137000</v>
      </c>
      <c r="S4421">
        <v>15329</v>
      </c>
      <c r="T4421">
        <v>0.11189051094890499</v>
      </c>
      <c r="U4421">
        <v>0</v>
      </c>
    </row>
    <row r="4422" spans="1:21" x14ac:dyDescent="0.4">
      <c r="A4422">
        <v>4420</v>
      </c>
      <c r="B4422" t="s">
        <v>12090</v>
      </c>
      <c r="C4422" s="1">
        <v>45047</v>
      </c>
      <c r="D4422" t="s">
        <v>7781</v>
      </c>
      <c r="E4422" t="s">
        <v>7782</v>
      </c>
      <c r="F4422">
        <v>20</v>
      </c>
      <c r="G4422">
        <v>20</v>
      </c>
      <c r="H4422">
        <v>10</v>
      </c>
      <c r="I4422">
        <v>20</v>
      </c>
      <c r="J4422">
        <v>30</v>
      </c>
      <c r="K4422">
        <v>30</v>
      </c>
      <c r="L4422">
        <v>21</v>
      </c>
      <c r="M4422">
        <v>21</v>
      </c>
      <c r="N4422">
        <v>0</v>
      </c>
      <c r="O4422">
        <v>1</v>
      </c>
      <c r="P4422">
        <v>0.44281683999999999</v>
      </c>
      <c r="Q4422">
        <v>3119</v>
      </c>
      <c r="R4422">
        <v>137000</v>
      </c>
      <c r="S4422">
        <v>226913</v>
      </c>
      <c r="T4422">
        <v>1.6562992700729899</v>
      </c>
      <c r="U4422">
        <v>2</v>
      </c>
    </row>
    <row r="4423" spans="1:21" x14ac:dyDescent="0.4">
      <c r="A4423">
        <v>4421</v>
      </c>
      <c r="B4423" t="s">
        <v>12090</v>
      </c>
      <c r="C4423" s="1">
        <v>45047</v>
      </c>
      <c r="D4423" t="s">
        <v>7783</v>
      </c>
      <c r="F4423">
        <v>10</v>
      </c>
      <c r="G4423">
        <v>10</v>
      </c>
      <c r="H4423">
        <v>20</v>
      </c>
      <c r="I4423">
        <v>10</v>
      </c>
      <c r="J4423">
        <v>10</v>
      </c>
      <c r="K4423">
        <v>13</v>
      </c>
      <c r="L4423">
        <v>22</v>
      </c>
      <c r="M4423">
        <v>23</v>
      </c>
      <c r="N4423">
        <v>1</v>
      </c>
      <c r="O4423">
        <v>2</v>
      </c>
      <c r="P4423">
        <v>0</v>
      </c>
      <c r="Q4423">
        <v>3123</v>
      </c>
      <c r="R4423">
        <v>137000</v>
      </c>
      <c r="S4423">
        <v>285756</v>
      </c>
      <c r="T4423">
        <v>2.0858102189781</v>
      </c>
      <c r="U4423">
        <v>2</v>
      </c>
    </row>
    <row r="4424" spans="1:21" x14ac:dyDescent="0.4">
      <c r="A4424">
        <v>4422</v>
      </c>
      <c r="B4424" t="s">
        <v>12090</v>
      </c>
      <c r="C4424" s="1">
        <v>45047</v>
      </c>
      <c r="D4424" t="s">
        <v>7784</v>
      </c>
      <c r="F4424">
        <v>10</v>
      </c>
      <c r="G4424">
        <v>10</v>
      </c>
      <c r="H4424">
        <v>10</v>
      </c>
      <c r="I4424">
        <v>20</v>
      </c>
      <c r="J4424">
        <v>10</v>
      </c>
      <c r="K4424">
        <v>62</v>
      </c>
      <c r="L4424">
        <v>51</v>
      </c>
      <c r="M4424">
        <v>32</v>
      </c>
      <c r="N4424">
        <v>0</v>
      </c>
      <c r="O4424">
        <v>2</v>
      </c>
      <c r="P4424">
        <v>0</v>
      </c>
      <c r="Q4424">
        <v>3328</v>
      </c>
      <c r="R4424">
        <v>137000</v>
      </c>
      <c r="S4424">
        <v>425485</v>
      </c>
      <c r="T4424">
        <v>3.1057299270072898</v>
      </c>
      <c r="U4424">
        <v>2</v>
      </c>
    </row>
    <row r="4425" spans="1:21" x14ac:dyDescent="0.4">
      <c r="A4425">
        <v>4423</v>
      </c>
      <c r="B4425" t="s">
        <v>12090</v>
      </c>
      <c r="C4425" s="1">
        <v>45017</v>
      </c>
      <c r="D4425" t="s">
        <v>7785</v>
      </c>
      <c r="E4425" t="s">
        <v>7786</v>
      </c>
      <c r="F4425">
        <v>20</v>
      </c>
      <c r="G4425">
        <v>10</v>
      </c>
      <c r="H4425">
        <v>30</v>
      </c>
      <c r="I4425">
        <v>20</v>
      </c>
      <c r="J4425">
        <v>20</v>
      </c>
      <c r="K4425">
        <v>178</v>
      </c>
      <c r="L4425">
        <v>154</v>
      </c>
      <c r="M4425">
        <v>93</v>
      </c>
      <c r="N4425">
        <v>2</v>
      </c>
      <c r="O4425">
        <v>2</v>
      </c>
      <c r="P4425">
        <v>6.5455729170000003</v>
      </c>
      <c r="Q4425">
        <v>1999</v>
      </c>
      <c r="R4425">
        <v>138000</v>
      </c>
      <c r="S4425">
        <v>128256</v>
      </c>
      <c r="T4425">
        <v>0.92939130434782602</v>
      </c>
      <c r="U4425">
        <v>1</v>
      </c>
    </row>
    <row r="4426" spans="1:21" x14ac:dyDescent="0.4">
      <c r="A4426">
        <v>4424</v>
      </c>
      <c r="B4426" t="s">
        <v>12090</v>
      </c>
      <c r="C4426" s="1">
        <v>45017</v>
      </c>
      <c r="D4426" t="s">
        <v>7787</v>
      </c>
      <c r="E4426" t="s">
        <v>7788</v>
      </c>
      <c r="F4426">
        <v>20</v>
      </c>
      <c r="G4426">
        <v>10</v>
      </c>
      <c r="H4426">
        <v>10</v>
      </c>
      <c r="I4426">
        <v>10</v>
      </c>
      <c r="J4426">
        <v>10</v>
      </c>
      <c r="K4426">
        <v>237</v>
      </c>
      <c r="L4426">
        <v>235</v>
      </c>
      <c r="M4426">
        <v>234</v>
      </c>
      <c r="N4426">
        <v>1</v>
      </c>
      <c r="O4426">
        <v>1</v>
      </c>
      <c r="P4426">
        <v>3.7637803820000002</v>
      </c>
      <c r="Q4426">
        <v>336</v>
      </c>
      <c r="R4426">
        <v>138000</v>
      </c>
      <c r="S4426">
        <v>6354</v>
      </c>
      <c r="T4426">
        <v>4.6043478260869498E-2</v>
      </c>
      <c r="U4426">
        <v>0</v>
      </c>
    </row>
    <row r="4427" spans="1:21" x14ac:dyDescent="0.4">
      <c r="A4427">
        <v>4425</v>
      </c>
      <c r="B4427" t="s">
        <v>12090</v>
      </c>
      <c r="C4427" s="1">
        <v>44986</v>
      </c>
      <c r="D4427" t="s">
        <v>7789</v>
      </c>
      <c r="F4427">
        <v>10</v>
      </c>
      <c r="G4427">
        <v>10</v>
      </c>
      <c r="H4427">
        <v>10</v>
      </c>
      <c r="I4427">
        <v>20</v>
      </c>
      <c r="J4427">
        <v>20</v>
      </c>
      <c r="K4427">
        <v>159</v>
      </c>
      <c r="L4427">
        <v>155</v>
      </c>
      <c r="M4427">
        <v>154</v>
      </c>
      <c r="N4427">
        <v>0</v>
      </c>
      <c r="O4427">
        <v>2</v>
      </c>
      <c r="P4427">
        <v>0</v>
      </c>
      <c r="Q4427">
        <v>1493</v>
      </c>
      <c r="R4427">
        <v>138000</v>
      </c>
      <c r="S4427">
        <v>283805</v>
      </c>
      <c r="T4427">
        <v>2.0565579710144899</v>
      </c>
      <c r="U4427">
        <v>2</v>
      </c>
    </row>
    <row r="4428" spans="1:21" x14ac:dyDescent="0.4">
      <c r="A4428">
        <v>4426</v>
      </c>
      <c r="B4428" t="s">
        <v>12090</v>
      </c>
      <c r="C4428" s="1">
        <v>44927</v>
      </c>
      <c r="D4428" t="s">
        <v>7790</v>
      </c>
      <c r="E4428" t="s">
        <v>7791</v>
      </c>
      <c r="F4428">
        <v>10</v>
      </c>
      <c r="G4428">
        <v>10</v>
      </c>
      <c r="H4428">
        <v>40</v>
      </c>
      <c r="I4428">
        <v>20</v>
      </c>
      <c r="J4428">
        <v>20</v>
      </c>
      <c r="K4428">
        <v>36</v>
      </c>
      <c r="L4428">
        <v>50</v>
      </c>
      <c r="M4428">
        <v>57</v>
      </c>
      <c r="N4428">
        <v>2</v>
      </c>
      <c r="O4428">
        <v>1</v>
      </c>
      <c r="P4428">
        <v>5.9819878470000001</v>
      </c>
      <c r="Q4428">
        <v>1948</v>
      </c>
      <c r="R4428">
        <v>116000</v>
      </c>
      <c r="S4428">
        <v>91560</v>
      </c>
      <c r="T4428">
        <v>0.789310344827586</v>
      </c>
      <c r="U4428">
        <v>1</v>
      </c>
    </row>
    <row r="4429" spans="1:21" x14ac:dyDescent="0.4">
      <c r="A4429">
        <v>4427</v>
      </c>
      <c r="B4429" t="s">
        <v>12090</v>
      </c>
      <c r="C4429" s="1">
        <v>44896</v>
      </c>
      <c r="D4429" t="s">
        <v>7792</v>
      </c>
      <c r="F4429">
        <v>10</v>
      </c>
      <c r="G4429">
        <v>10</v>
      </c>
      <c r="H4429">
        <v>10</v>
      </c>
      <c r="I4429">
        <v>10</v>
      </c>
      <c r="J4429">
        <v>10</v>
      </c>
      <c r="K4429">
        <v>64</v>
      </c>
      <c r="L4429">
        <v>90</v>
      </c>
      <c r="M4429">
        <v>107</v>
      </c>
      <c r="N4429">
        <v>0</v>
      </c>
      <c r="O4429">
        <v>1</v>
      </c>
      <c r="P4429">
        <v>0</v>
      </c>
      <c r="Q4429">
        <v>662</v>
      </c>
      <c r="R4429">
        <v>101000</v>
      </c>
      <c r="S4429">
        <v>34170</v>
      </c>
      <c r="T4429">
        <v>0.33831683168316801</v>
      </c>
      <c r="U4429">
        <v>0</v>
      </c>
    </row>
    <row r="4430" spans="1:21" x14ac:dyDescent="0.4">
      <c r="A4430">
        <v>4428</v>
      </c>
      <c r="B4430" t="s">
        <v>12090</v>
      </c>
      <c r="C4430" s="1">
        <v>44866</v>
      </c>
      <c r="D4430" t="s">
        <v>7793</v>
      </c>
      <c r="F4430">
        <v>20</v>
      </c>
      <c r="G4430">
        <v>20</v>
      </c>
      <c r="H4430">
        <v>20</v>
      </c>
      <c r="I4430">
        <v>30</v>
      </c>
      <c r="J4430">
        <v>20</v>
      </c>
      <c r="K4430">
        <v>55</v>
      </c>
      <c r="L4430">
        <v>45</v>
      </c>
      <c r="M4430">
        <v>28</v>
      </c>
      <c r="N4430">
        <v>0</v>
      </c>
      <c r="O4430">
        <v>1</v>
      </c>
      <c r="P4430">
        <v>0</v>
      </c>
      <c r="Q4430">
        <v>2912</v>
      </c>
      <c r="R4430">
        <v>91700</v>
      </c>
      <c r="S4430">
        <v>227470</v>
      </c>
      <c r="T4430">
        <v>2.4805888767720798</v>
      </c>
      <c r="U4430">
        <v>2</v>
      </c>
    </row>
    <row r="4431" spans="1:21" x14ac:dyDescent="0.4">
      <c r="A4431">
        <v>4429</v>
      </c>
      <c r="B4431" t="s">
        <v>12090</v>
      </c>
      <c r="C4431" s="1">
        <v>44866</v>
      </c>
      <c r="D4431" t="s">
        <v>7794</v>
      </c>
      <c r="F4431">
        <v>10</v>
      </c>
      <c r="G4431">
        <v>10</v>
      </c>
      <c r="H4431">
        <v>10</v>
      </c>
      <c r="I4431">
        <v>20</v>
      </c>
      <c r="J4431">
        <v>30</v>
      </c>
      <c r="K4431">
        <v>44</v>
      </c>
      <c r="L4431">
        <v>53</v>
      </c>
      <c r="M4431">
        <v>58</v>
      </c>
      <c r="N4431">
        <v>0</v>
      </c>
      <c r="O4431">
        <v>1</v>
      </c>
      <c r="P4431">
        <v>0</v>
      </c>
      <c r="Q4431">
        <v>6243</v>
      </c>
      <c r="R4431">
        <v>91700</v>
      </c>
      <c r="S4431">
        <v>1433617</v>
      </c>
      <c r="T4431">
        <v>15.6337731733914</v>
      </c>
      <c r="U4431">
        <v>3</v>
      </c>
    </row>
    <row r="4432" spans="1:21" x14ac:dyDescent="0.4">
      <c r="A4432">
        <v>4430</v>
      </c>
      <c r="B4432" t="s">
        <v>12091</v>
      </c>
      <c r="C4432" s="1">
        <v>45078</v>
      </c>
      <c r="D4432" t="s">
        <v>7795</v>
      </c>
      <c r="E4432" t="s">
        <v>7796</v>
      </c>
      <c r="F4432">
        <v>20</v>
      </c>
      <c r="G4432">
        <v>20</v>
      </c>
      <c r="H4432">
        <v>40</v>
      </c>
      <c r="I4432">
        <v>20</v>
      </c>
      <c r="J4432">
        <v>20</v>
      </c>
      <c r="K4432">
        <v>49</v>
      </c>
      <c r="L4432">
        <v>94</v>
      </c>
      <c r="M4432">
        <v>92</v>
      </c>
      <c r="N4432">
        <v>2</v>
      </c>
      <c r="O4432">
        <v>0</v>
      </c>
      <c r="P4432">
        <v>7.0811631940000002</v>
      </c>
      <c r="Q4432">
        <v>1135</v>
      </c>
      <c r="R4432">
        <v>75900</v>
      </c>
      <c r="S4432">
        <v>629681</v>
      </c>
      <c r="T4432">
        <v>8.2961923583662696</v>
      </c>
      <c r="U4432">
        <v>3</v>
      </c>
    </row>
    <row r="4433" spans="1:21" x14ac:dyDescent="0.4">
      <c r="A4433">
        <v>4431</v>
      </c>
      <c r="B4433" t="s">
        <v>12091</v>
      </c>
      <c r="C4433" s="1">
        <v>45078</v>
      </c>
      <c r="D4433" t="s">
        <v>7797</v>
      </c>
      <c r="E4433" t="s">
        <v>7798</v>
      </c>
      <c r="F4433">
        <v>10</v>
      </c>
      <c r="G4433">
        <v>20</v>
      </c>
      <c r="H4433">
        <v>40</v>
      </c>
      <c r="I4433">
        <v>20</v>
      </c>
      <c r="J4433">
        <v>20</v>
      </c>
      <c r="K4433">
        <v>54</v>
      </c>
      <c r="L4433">
        <v>49</v>
      </c>
      <c r="M4433">
        <v>46</v>
      </c>
      <c r="N4433">
        <v>2</v>
      </c>
      <c r="O4433">
        <v>1</v>
      </c>
      <c r="P4433">
        <v>6.9631076390000004</v>
      </c>
      <c r="Q4433">
        <v>1246</v>
      </c>
      <c r="R4433">
        <v>75900</v>
      </c>
      <c r="S4433">
        <v>410096</v>
      </c>
      <c r="T4433">
        <v>5.4031093544136999</v>
      </c>
      <c r="U4433">
        <v>3</v>
      </c>
    </row>
    <row r="4434" spans="1:21" x14ac:dyDescent="0.4">
      <c r="A4434">
        <v>4432</v>
      </c>
      <c r="B4434" t="s">
        <v>12091</v>
      </c>
      <c r="C4434" s="1">
        <v>45078</v>
      </c>
      <c r="D4434" t="s">
        <v>7799</v>
      </c>
      <c r="E4434" t="s">
        <v>7800</v>
      </c>
      <c r="F4434">
        <v>10</v>
      </c>
      <c r="G4434">
        <v>10</v>
      </c>
      <c r="H4434">
        <v>40</v>
      </c>
      <c r="I4434">
        <v>20</v>
      </c>
      <c r="J4434">
        <v>10</v>
      </c>
      <c r="K4434">
        <v>183</v>
      </c>
      <c r="L4434">
        <v>210</v>
      </c>
      <c r="M4434">
        <v>166</v>
      </c>
      <c r="N4434">
        <v>0</v>
      </c>
      <c r="O4434">
        <v>1</v>
      </c>
      <c r="P4434">
        <v>0</v>
      </c>
      <c r="Q4434">
        <v>1322</v>
      </c>
      <c r="R4434">
        <v>75900</v>
      </c>
      <c r="S4434">
        <v>151676</v>
      </c>
      <c r="T4434">
        <v>1.9983662714097401</v>
      </c>
      <c r="U4434">
        <v>2</v>
      </c>
    </row>
    <row r="4435" spans="1:21" x14ac:dyDescent="0.4">
      <c r="A4435">
        <v>4433</v>
      </c>
      <c r="B4435" t="s">
        <v>12091</v>
      </c>
      <c r="C4435" s="1">
        <v>45078</v>
      </c>
      <c r="D4435" t="s">
        <v>7801</v>
      </c>
      <c r="E4435" t="s">
        <v>7802</v>
      </c>
      <c r="F4435">
        <v>10</v>
      </c>
      <c r="G4435">
        <v>10</v>
      </c>
      <c r="H4435">
        <v>50</v>
      </c>
      <c r="I4435">
        <v>20</v>
      </c>
      <c r="J4435">
        <v>10</v>
      </c>
      <c r="K4435">
        <v>18</v>
      </c>
      <c r="L4435">
        <v>20</v>
      </c>
      <c r="M4435">
        <v>21</v>
      </c>
      <c r="N4435">
        <v>1</v>
      </c>
      <c r="O4435">
        <v>1</v>
      </c>
      <c r="P4435">
        <v>11.60677083</v>
      </c>
      <c r="Q4435">
        <v>1654</v>
      </c>
      <c r="R4435">
        <v>75900</v>
      </c>
      <c r="S4435">
        <v>86471</v>
      </c>
      <c r="T4435">
        <v>1.1392753623188401</v>
      </c>
      <c r="U4435">
        <v>1</v>
      </c>
    </row>
    <row r="4436" spans="1:21" x14ac:dyDescent="0.4">
      <c r="A4436">
        <v>4434</v>
      </c>
      <c r="B4436" t="s">
        <v>12091</v>
      </c>
      <c r="C4436" s="1">
        <v>45047</v>
      </c>
      <c r="D4436" t="s">
        <v>7803</v>
      </c>
      <c r="E4436" t="s">
        <v>7804</v>
      </c>
      <c r="F4436">
        <v>10</v>
      </c>
      <c r="G4436">
        <v>20</v>
      </c>
      <c r="H4436">
        <v>30</v>
      </c>
      <c r="I4436">
        <v>20</v>
      </c>
      <c r="J4436">
        <v>10</v>
      </c>
      <c r="K4436">
        <v>27</v>
      </c>
      <c r="L4436">
        <v>58</v>
      </c>
      <c r="M4436">
        <v>57</v>
      </c>
      <c r="N4436">
        <v>0</v>
      </c>
      <c r="O4436">
        <v>1</v>
      </c>
      <c r="P4436">
        <v>6.5646701390000004</v>
      </c>
      <c r="Q4436">
        <v>2962</v>
      </c>
      <c r="R4436">
        <v>70800</v>
      </c>
      <c r="S4436">
        <v>802915</v>
      </c>
      <c r="T4436">
        <v>11.3406073446327</v>
      </c>
      <c r="U4436">
        <v>3</v>
      </c>
    </row>
    <row r="4437" spans="1:21" x14ac:dyDescent="0.4">
      <c r="A4437">
        <v>4435</v>
      </c>
      <c r="B4437" t="s">
        <v>12091</v>
      </c>
      <c r="C4437" s="1">
        <v>45108</v>
      </c>
      <c r="D4437" t="s">
        <v>7805</v>
      </c>
      <c r="E4437" t="s">
        <v>7806</v>
      </c>
      <c r="F4437">
        <v>10</v>
      </c>
      <c r="G4437">
        <v>10</v>
      </c>
      <c r="H4437">
        <v>20</v>
      </c>
      <c r="I4437">
        <v>20</v>
      </c>
      <c r="J4437">
        <v>20</v>
      </c>
      <c r="K4437">
        <v>117</v>
      </c>
      <c r="L4437">
        <v>72</v>
      </c>
      <c r="M4437">
        <v>54</v>
      </c>
      <c r="N4437">
        <v>2</v>
      </c>
      <c r="O4437">
        <v>1</v>
      </c>
      <c r="P4437">
        <v>9.0655381940000002</v>
      </c>
      <c r="Q4437">
        <v>1502</v>
      </c>
      <c r="R4437">
        <v>79100</v>
      </c>
      <c r="S4437">
        <v>55281</v>
      </c>
      <c r="T4437">
        <v>0.69887484197218697</v>
      </c>
      <c r="U4437">
        <v>1</v>
      </c>
    </row>
    <row r="4438" spans="1:21" x14ac:dyDescent="0.4">
      <c r="A4438">
        <v>4436</v>
      </c>
      <c r="B4438" t="s">
        <v>12091</v>
      </c>
      <c r="C4438" s="1">
        <v>45108</v>
      </c>
      <c r="D4438" t="s">
        <v>7807</v>
      </c>
      <c r="E4438" t="s">
        <v>7808</v>
      </c>
      <c r="F4438">
        <v>20</v>
      </c>
      <c r="G4438">
        <v>10</v>
      </c>
      <c r="H4438">
        <v>10</v>
      </c>
      <c r="I4438">
        <v>10</v>
      </c>
      <c r="J4438">
        <v>20</v>
      </c>
      <c r="K4438">
        <v>118</v>
      </c>
      <c r="L4438">
        <v>77</v>
      </c>
      <c r="M4438">
        <v>59</v>
      </c>
      <c r="N4438">
        <v>2</v>
      </c>
      <c r="O4438">
        <v>1</v>
      </c>
      <c r="P4438">
        <v>6.3891059029999999</v>
      </c>
      <c r="Q4438">
        <v>2864</v>
      </c>
      <c r="R4438">
        <v>79100</v>
      </c>
      <c r="S4438">
        <v>67954</v>
      </c>
      <c r="T4438">
        <v>0.85908975979772395</v>
      </c>
      <c r="U4438">
        <v>1</v>
      </c>
    </row>
    <row r="4439" spans="1:21" x14ac:dyDescent="0.4">
      <c r="A4439">
        <v>4437</v>
      </c>
      <c r="B4439" t="s">
        <v>12091</v>
      </c>
      <c r="C4439" s="1">
        <v>45047</v>
      </c>
      <c r="D4439" t="s">
        <v>7809</v>
      </c>
      <c r="E4439" t="s">
        <v>7810</v>
      </c>
      <c r="F4439">
        <v>10</v>
      </c>
      <c r="G4439">
        <v>20</v>
      </c>
      <c r="H4439">
        <v>20</v>
      </c>
      <c r="I4439">
        <v>10</v>
      </c>
      <c r="J4439">
        <v>20</v>
      </c>
      <c r="K4439">
        <v>20</v>
      </c>
      <c r="L4439">
        <v>15</v>
      </c>
      <c r="M4439">
        <v>8</v>
      </c>
      <c r="N4439">
        <v>1</v>
      </c>
      <c r="O4439">
        <v>2</v>
      </c>
      <c r="P4439">
        <v>0</v>
      </c>
      <c r="Q4439">
        <v>1221</v>
      </c>
      <c r="R4439">
        <v>70800</v>
      </c>
      <c r="S4439">
        <v>522159</v>
      </c>
      <c r="T4439">
        <v>7.3751271186440599</v>
      </c>
      <c r="U4439">
        <v>3</v>
      </c>
    </row>
    <row r="4440" spans="1:21" x14ac:dyDescent="0.4">
      <c r="A4440">
        <v>4438</v>
      </c>
      <c r="B4440" t="s">
        <v>12091</v>
      </c>
      <c r="C4440" s="1">
        <v>45047</v>
      </c>
      <c r="D4440" t="s">
        <v>7811</v>
      </c>
      <c r="E4440" t="s">
        <v>7812</v>
      </c>
      <c r="F4440">
        <v>10</v>
      </c>
      <c r="G4440">
        <v>10</v>
      </c>
      <c r="H4440">
        <v>20</v>
      </c>
      <c r="I4440">
        <v>20</v>
      </c>
      <c r="J4440">
        <v>10</v>
      </c>
      <c r="K4440">
        <v>20</v>
      </c>
      <c r="L4440">
        <v>14</v>
      </c>
      <c r="M4440">
        <v>10</v>
      </c>
      <c r="N4440">
        <v>2</v>
      </c>
      <c r="O4440">
        <v>1</v>
      </c>
      <c r="P4440">
        <v>4.2868923609999996</v>
      </c>
      <c r="Q4440">
        <v>1454</v>
      </c>
      <c r="R4440">
        <v>70800</v>
      </c>
      <c r="S4440">
        <v>23610</v>
      </c>
      <c r="T4440">
        <v>0.33347457627118599</v>
      </c>
      <c r="U4440">
        <v>0</v>
      </c>
    </row>
    <row r="4441" spans="1:21" x14ac:dyDescent="0.4">
      <c r="A4441">
        <v>4439</v>
      </c>
      <c r="B4441" t="s">
        <v>12091</v>
      </c>
      <c r="C4441" s="1">
        <v>45047</v>
      </c>
      <c r="D4441" t="s">
        <v>7813</v>
      </c>
      <c r="F4441">
        <v>10</v>
      </c>
      <c r="G4441">
        <v>10</v>
      </c>
      <c r="H4441">
        <v>20</v>
      </c>
      <c r="I4441">
        <v>20</v>
      </c>
      <c r="J4441">
        <v>10</v>
      </c>
      <c r="K4441">
        <v>18</v>
      </c>
      <c r="L4441">
        <v>28</v>
      </c>
      <c r="M4441">
        <v>30</v>
      </c>
      <c r="N4441">
        <v>0</v>
      </c>
      <c r="O4441">
        <v>1</v>
      </c>
      <c r="P4441">
        <v>0</v>
      </c>
      <c r="Q4441">
        <v>1423</v>
      </c>
      <c r="R4441">
        <v>70800</v>
      </c>
      <c r="S4441">
        <v>240905</v>
      </c>
      <c r="T4441">
        <v>3.4026129943502799</v>
      </c>
      <c r="U4441">
        <v>2</v>
      </c>
    </row>
    <row r="4442" spans="1:21" x14ac:dyDescent="0.4">
      <c r="A4442">
        <v>4440</v>
      </c>
      <c r="B4442" t="s">
        <v>12091</v>
      </c>
      <c r="C4442" s="1">
        <v>45017</v>
      </c>
      <c r="D4442" t="s">
        <v>7814</v>
      </c>
      <c r="E4442" t="s">
        <v>7815</v>
      </c>
      <c r="F4442">
        <v>30</v>
      </c>
      <c r="G4442">
        <v>20</v>
      </c>
      <c r="H4442">
        <v>30</v>
      </c>
      <c r="I4442">
        <v>20</v>
      </c>
      <c r="J4442">
        <v>30</v>
      </c>
      <c r="K4442">
        <v>25</v>
      </c>
      <c r="L4442">
        <v>18</v>
      </c>
      <c r="M4442">
        <v>15</v>
      </c>
      <c r="N4442">
        <v>0</v>
      </c>
      <c r="O4442">
        <v>1</v>
      </c>
      <c r="P4442">
        <v>6.1469184029999999</v>
      </c>
      <c r="Q4442">
        <v>3010</v>
      </c>
      <c r="R4442">
        <v>69100</v>
      </c>
      <c r="S4442">
        <v>927013</v>
      </c>
      <c r="T4442">
        <v>13.415528219971</v>
      </c>
      <c r="U4442">
        <v>3</v>
      </c>
    </row>
    <row r="4443" spans="1:21" x14ac:dyDescent="0.4">
      <c r="A4443">
        <v>4441</v>
      </c>
      <c r="B4443" t="s">
        <v>12091</v>
      </c>
      <c r="C4443" s="1">
        <v>45017</v>
      </c>
      <c r="D4443" t="s">
        <v>7816</v>
      </c>
      <c r="E4443" t="e">
        <f>-나 콘돔 없어요</f>
        <v>#NAME?</v>
      </c>
      <c r="F4443">
        <v>10</v>
      </c>
      <c r="G4443">
        <v>10</v>
      </c>
      <c r="H4443">
        <v>40</v>
      </c>
      <c r="I4443">
        <v>20</v>
      </c>
      <c r="J4443">
        <v>10</v>
      </c>
      <c r="K4443">
        <v>249</v>
      </c>
      <c r="L4443">
        <v>223</v>
      </c>
      <c r="M4443">
        <v>199</v>
      </c>
      <c r="N4443">
        <v>2</v>
      </c>
      <c r="O4443">
        <v>1</v>
      </c>
      <c r="P4443">
        <v>9.2903645830000006</v>
      </c>
      <c r="Q4443">
        <v>1268</v>
      </c>
      <c r="R4443">
        <v>69100</v>
      </c>
      <c r="S4443">
        <v>452275</v>
      </c>
      <c r="T4443">
        <v>6.5452243125904399</v>
      </c>
      <c r="U4443">
        <v>3</v>
      </c>
    </row>
    <row r="4444" spans="1:21" x14ac:dyDescent="0.4">
      <c r="A4444">
        <v>4442</v>
      </c>
      <c r="B4444" t="s">
        <v>12091</v>
      </c>
      <c r="C4444" s="1">
        <v>45017</v>
      </c>
      <c r="D4444" t="s">
        <v>7817</v>
      </c>
      <c r="E4444" t="s">
        <v>7818</v>
      </c>
      <c r="F4444">
        <v>10</v>
      </c>
      <c r="G4444">
        <v>20</v>
      </c>
      <c r="H4444">
        <v>10</v>
      </c>
      <c r="I4444">
        <v>10</v>
      </c>
      <c r="J4444">
        <v>10</v>
      </c>
      <c r="K4444">
        <v>192</v>
      </c>
      <c r="L4444">
        <v>212</v>
      </c>
      <c r="M4444">
        <v>222</v>
      </c>
      <c r="N4444">
        <v>1</v>
      </c>
      <c r="O4444">
        <v>1</v>
      </c>
      <c r="P4444">
        <v>0</v>
      </c>
      <c r="Q4444">
        <v>1306</v>
      </c>
      <c r="R4444">
        <v>69100</v>
      </c>
      <c r="S4444">
        <v>116483</v>
      </c>
      <c r="T4444">
        <v>1.6857163531114301</v>
      </c>
      <c r="U4444">
        <v>2</v>
      </c>
    </row>
    <row r="4445" spans="1:21" x14ac:dyDescent="0.4">
      <c r="A4445">
        <v>4443</v>
      </c>
      <c r="B4445" t="s">
        <v>12091</v>
      </c>
      <c r="C4445" s="1">
        <v>45017</v>
      </c>
      <c r="D4445" t="s">
        <v>7819</v>
      </c>
      <c r="E4445" t="s">
        <v>7820</v>
      </c>
      <c r="F4445">
        <v>10</v>
      </c>
      <c r="G4445">
        <v>10</v>
      </c>
      <c r="H4445">
        <v>50</v>
      </c>
      <c r="I4445">
        <v>20</v>
      </c>
      <c r="J4445">
        <v>10</v>
      </c>
      <c r="K4445">
        <v>237</v>
      </c>
      <c r="L4445">
        <v>235</v>
      </c>
      <c r="M4445">
        <v>236</v>
      </c>
      <c r="N4445">
        <v>2</v>
      </c>
      <c r="O4445">
        <v>1</v>
      </c>
      <c r="P4445">
        <v>8.8470052080000006</v>
      </c>
      <c r="Q4445">
        <v>1402</v>
      </c>
      <c r="R4445">
        <v>69100</v>
      </c>
      <c r="S4445">
        <v>261292</v>
      </c>
      <c r="T4445">
        <v>3.7813603473227202</v>
      </c>
      <c r="U4445">
        <v>2</v>
      </c>
    </row>
    <row r="4446" spans="1:21" x14ac:dyDescent="0.4">
      <c r="A4446">
        <v>4444</v>
      </c>
      <c r="B4446" t="s">
        <v>12091</v>
      </c>
      <c r="C4446" s="1">
        <v>44986</v>
      </c>
      <c r="D4446" t="s">
        <v>7821</v>
      </c>
      <c r="E4446" t="s">
        <v>7822</v>
      </c>
      <c r="F4446">
        <v>20</v>
      </c>
      <c r="G4446">
        <v>20</v>
      </c>
      <c r="H4446">
        <v>40</v>
      </c>
      <c r="I4446">
        <v>30</v>
      </c>
      <c r="J4446">
        <v>30</v>
      </c>
      <c r="K4446">
        <v>78</v>
      </c>
      <c r="L4446">
        <v>85</v>
      </c>
      <c r="M4446">
        <v>87</v>
      </c>
      <c r="N4446">
        <v>2</v>
      </c>
      <c r="O4446">
        <v>1</v>
      </c>
      <c r="P4446">
        <v>8.828125</v>
      </c>
      <c r="Q4446">
        <v>1252</v>
      </c>
      <c r="R4446">
        <v>66900</v>
      </c>
      <c r="S4446">
        <v>119773</v>
      </c>
      <c r="T4446">
        <v>1.7903288490283999</v>
      </c>
      <c r="U4446">
        <v>2</v>
      </c>
    </row>
    <row r="4447" spans="1:21" x14ac:dyDescent="0.4">
      <c r="A4447">
        <v>4445</v>
      </c>
      <c r="B4447" t="s">
        <v>12091</v>
      </c>
      <c r="C4447" s="1">
        <v>44986</v>
      </c>
      <c r="D4447" t="s">
        <v>7823</v>
      </c>
      <c r="E4447" t="s">
        <v>7824</v>
      </c>
      <c r="F4447">
        <v>10</v>
      </c>
      <c r="G4447">
        <v>20</v>
      </c>
      <c r="H4447">
        <v>20</v>
      </c>
      <c r="I4447">
        <v>20</v>
      </c>
      <c r="J4447">
        <v>20</v>
      </c>
      <c r="K4447">
        <v>20</v>
      </c>
      <c r="L4447">
        <v>18</v>
      </c>
      <c r="M4447">
        <v>14</v>
      </c>
      <c r="N4447">
        <v>1</v>
      </c>
      <c r="O4447">
        <v>1</v>
      </c>
      <c r="P4447">
        <v>0.17827691000000001</v>
      </c>
      <c r="Q4447">
        <v>1518</v>
      </c>
      <c r="R4447">
        <v>66900</v>
      </c>
      <c r="S4447">
        <v>181395</v>
      </c>
      <c r="T4447">
        <v>2.7114349775784699</v>
      </c>
      <c r="U4447">
        <v>2</v>
      </c>
    </row>
    <row r="4448" spans="1:21" x14ac:dyDescent="0.4">
      <c r="A4448">
        <v>4446</v>
      </c>
      <c r="B4448" t="s">
        <v>12091</v>
      </c>
      <c r="C4448" s="1">
        <v>44958</v>
      </c>
      <c r="D4448" t="s">
        <v>7825</v>
      </c>
      <c r="E4448" t="s">
        <v>7826</v>
      </c>
      <c r="F4448">
        <v>30</v>
      </c>
      <c r="G4448">
        <v>20</v>
      </c>
      <c r="H4448">
        <v>20</v>
      </c>
      <c r="I4448">
        <v>20</v>
      </c>
      <c r="J4448">
        <v>50</v>
      </c>
      <c r="K4448">
        <v>28</v>
      </c>
      <c r="L4448">
        <v>20</v>
      </c>
      <c r="M4448">
        <v>18</v>
      </c>
      <c r="N4448">
        <v>0</v>
      </c>
      <c r="O4448">
        <v>1</v>
      </c>
      <c r="P4448">
        <v>11.502495659999999</v>
      </c>
      <c r="Q4448">
        <v>1358</v>
      </c>
      <c r="R4448">
        <v>66200</v>
      </c>
      <c r="S4448">
        <v>53447</v>
      </c>
      <c r="T4448">
        <v>0.80735649546827704</v>
      </c>
      <c r="U4448">
        <v>1</v>
      </c>
    </row>
    <row r="4449" spans="1:21" x14ac:dyDescent="0.4">
      <c r="A4449">
        <v>4447</v>
      </c>
      <c r="B4449" t="s">
        <v>12091</v>
      </c>
      <c r="C4449" s="1">
        <v>44958</v>
      </c>
      <c r="D4449" t="s">
        <v>7827</v>
      </c>
      <c r="E4449" t="s">
        <v>7828</v>
      </c>
      <c r="F4449">
        <v>10</v>
      </c>
      <c r="G4449">
        <v>10</v>
      </c>
      <c r="H4449">
        <v>20</v>
      </c>
      <c r="I4449">
        <v>20</v>
      </c>
      <c r="J4449">
        <v>20</v>
      </c>
      <c r="K4449">
        <v>9</v>
      </c>
      <c r="L4449">
        <v>20</v>
      </c>
      <c r="M4449">
        <v>21</v>
      </c>
      <c r="N4449">
        <v>2</v>
      </c>
      <c r="O4449">
        <v>1</v>
      </c>
      <c r="P4449">
        <v>6.1892361109999996</v>
      </c>
      <c r="Q4449">
        <v>1277</v>
      </c>
      <c r="R4449">
        <v>66200</v>
      </c>
      <c r="S4449">
        <v>91157</v>
      </c>
      <c r="T4449">
        <v>1.3769939577039201</v>
      </c>
      <c r="U4449">
        <v>2</v>
      </c>
    </row>
    <row r="4450" spans="1:21" x14ac:dyDescent="0.4">
      <c r="A4450">
        <v>4448</v>
      </c>
      <c r="B4450" t="s">
        <v>12091</v>
      </c>
      <c r="C4450" s="1">
        <v>44958</v>
      </c>
      <c r="D4450" t="s">
        <v>7829</v>
      </c>
      <c r="E4450" t="s">
        <v>7830</v>
      </c>
      <c r="F4450">
        <v>10</v>
      </c>
      <c r="G4450">
        <v>20</v>
      </c>
      <c r="H4450">
        <v>40</v>
      </c>
      <c r="I4450">
        <v>20</v>
      </c>
      <c r="J4450">
        <v>10</v>
      </c>
      <c r="K4450">
        <v>20</v>
      </c>
      <c r="L4450">
        <v>14</v>
      </c>
      <c r="M4450">
        <v>12</v>
      </c>
      <c r="N4450">
        <v>0</v>
      </c>
      <c r="O4450">
        <v>1</v>
      </c>
      <c r="P4450">
        <v>9.1605902780000008</v>
      </c>
      <c r="Q4450">
        <v>1362</v>
      </c>
      <c r="R4450">
        <v>66200</v>
      </c>
      <c r="S4450">
        <v>121464</v>
      </c>
      <c r="T4450">
        <v>1.8348036253776401</v>
      </c>
      <c r="U4450">
        <v>2</v>
      </c>
    </row>
    <row r="4451" spans="1:21" x14ac:dyDescent="0.4">
      <c r="A4451">
        <v>4449</v>
      </c>
      <c r="B4451" t="s">
        <v>12091</v>
      </c>
      <c r="C4451" s="1">
        <v>44958</v>
      </c>
      <c r="D4451" t="s">
        <v>7831</v>
      </c>
      <c r="E4451" t="s">
        <v>7832</v>
      </c>
      <c r="F4451">
        <v>10</v>
      </c>
      <c r="G4451">
        <v>10</v>
      </c>
      <c r="H4451">
        <v>40</v>
      </c>
      <c r="I4451">
        <v>10</v>
      </c>
      <c r="J4451">
        <v>10</v>
      </c>
      <c r="K4451">
        <v>241</v>
      </c>
      <c r="L4451">
        <v>241</v>
      </c>
      <c r="M4451">
        <v>246</v>
      </c>
      <c r="N4451">
        <v>1</v>
      </c>
      <c r="O4451">
        <v>1</v>
      </c>
      <c r="P4451">
        <v>12.44628906</v>
      </c>
      <c r="Q4451">
        <v>1224</v>
      </c>
      <c r="R4451">
        <v>66200</v>
      </c>
      <c r="S4451">
        <v>61460</v>
      </c>
      <c r="T4451">
        <v>0.92839879154078497</v>
      </c>
      <c r="U4451">
        <v>1</v>
      </c>
    </row>
    <row r="4452" spans="1:21" x14ac:dyDescent="0.4">
      <c r="A4452">
        <v>4450</v>
      </c>
      <c r="B4452" t="s">
        <v>12091</v>
      </c>
      <c r="C4452" s="1">
        <v>44927</v>
      </c>
      <c r="D4452" t="s">
        <v>7833</v>
      </c>
      <c r="E4452" t="s">
        <v>7834</v>
      </c>
      <c r="F4452">
        <v>10</v>
      </c>
      <c r="G4452">
        <v>10</v>
      </c>
      <c r="H4452">
        <v>40</v>
      </c>
      <c r="I4452">
        <v>20</v>
      </c>
      <c r="J4452">
        <v>10</v>
      </c>
      <c r="K4452">
        <v>11</v>
      </c>
      <c r="L4452">
        <v>11</v>
      </c>
      <c r="M4452">
        <v>17</v>
      </c>
      <c r="N4452">
        <v>1</v>
      </c>
      <c r="O4452">
        <v>1</v>
      </c>
      <c r="P4452">
        <v>9.6539713539999994</v>
      </c>
      <c r="Q4452">
        <v>1552</v>
      </c>
      <c r="R4452">
        <v>63800</v>
      </c>
      <c r="S4452">
        <v>101864</v>
      </c>
      <c r="T4452">
        <v>1.5966144200626899</v>
      </c>
      <c r="U4452">
        <v>2</v>
      </c>
    </row>
    <row r="4453" spans="1:21" x14ac:dyDescent="0.4">
      <c r="A4453">
        <v>4451</v>
      </c>
      <c r="B4453" t="s">
        <v>12091</v>
      </c>
      <c r="C4453" s="1">
        <v>44927</v>
      </c>
      <c r="D4453" t="s">
        <v>7835</v>
      </c>
      <c r="E4453" t="s">
        <v>7836</v>
      </c>
      <c r="F4453">
        <v>10</v>
      </c>
      <c r="G4453">
        <v>10</v>
      </c>
      <c r="H4453">
        <v>20</v>
      </c>
      <c r="I4453">
        <v>20</v>
      </c>
      <c r="J4453">
        <v>10</v>
      </c>
      <c r="K4453">
        <v>24</v>
      </c>
      <c r="L4453">
        <v>17</v>
      </c>
      <c r="M4453">
        <v>16</v>
      </c>
      <c r="N4453">
        <v>0</v>
      </c>
      <c r="O4453">
        <v>1</v>
      </c>
      <c r="P4453">
        <v>11.041775169999999</v>
      </c>
      <c r="Q4453">
        <v>3843</v>
      </c>
      <c r="R4453">
        <v>63800</v>
      </c>
      <c r="S4453">
        <v>781068</v>
      </c>
      <c r="T4453">
        <v>12.242445141065801</v>
      </c>
      <c r="U4453">
        <v>3</v>
      </c>
    </row>
    <row r="4454" spans="1:21" x14ac:dyDescent="0.4">
      <c r="A4454">
        <v>4452</v>
      </c>
      <c r="B4454" t="s">
        <v>12091</v>
      </c>
      <c r="C4454" s="1">
        <v>44927</v>
      </c>
      <c r="D4454" t="s">
        <v>7837</v>
      </c>
      <c r="E4454" t="s">
        <v>7838</v>
      </c>
      <c r="F4454">
        <v>20</v>
      </c>
      <c r="G4454">
        <v>20</v>
      </c>
      <c r="H4454">
        <v>50</v>
      </c>
      <c r="I4454">
        <v>20</v>
      </c>
      <c r="J4454">
        <v>10</v>
      </c>
      <c r="K4454">
        <v>22</v>
      </c>
      <c r="L4454">
        <v>18</v>
      </c>
      <c r="M4454">
        <v>20</v>
      </c>
      <c r="N4454">
        <v>2</v>
      </c>
      <c r="O4454">
        <v>1</v>
      </c>
      <c r="P4454">
        <v>4.0389539929999998</v>
      </c>
      <c r="Q4454">
        <v>1409</v>
      </c>
      <c r="R4454">
        <v>63800</v>
      </c>
      <c r="S4454">
        <v>222524</v>
      </c>
      <c r="T4454">
        <v>3.4878369905956101</v>
      </c>
      <c r="U4454">
        <v>2</v>
      </c>
    </row>
    <row r="4455" spans="1:21" x14ac:dyDescent="0.4">
      <c r="A4455">
        <v>4453</v>
      </c>
      <c r="B4455" t="s">
        <v>12091</v>
      </c>
      <c r="C4455" s="1">
        <v>44896</v>
      </c>
      <c r="D4455" t="s">
        <v>7839</v>
      </c>
      <c r="E4455" t="s">
        <v>7840</v>
      </c>
      <c r="F4455">
        <v>10</v>
      </c>
      <c r="G4455">
        <v>20</v>
      </c>
      <c r="H4455">
        <v>40</v>
      </c>
      <c r="I4455">
        <v>20</v>
      </c>
      <c r="J4455">
        <v>30</v>
      </c>
      <c r="K4455">
        <v>162</v>
      </c>
      <c r="L4455">
        <v>118</v>
      </c>
      <c r="M4455">
        <v>66</v>
      </c>
      <c r="N4455">
        <v>2</v>
      </c>
      <c r="O4455">
        <v>1</v>
      </c>
      <c r="P4455">
        <v>5.4276258679999998</v>
      </c>
      <c r="Q4455">
        <v>1246</v>
      </c>
      <c r="R4455">
        <v>56800</v>
      </c>
      <c r="S4455">
        <v>571283</v>
      </c>
      <c r="T4455">
        <v>10.057799295774601</v>
      </c>
      <c r="U4455">
        <v>3</v>
      </c>
    </row>
    <row r="4456" spans="1:21" x14ac:dyDescent="0.4">
      <c r="A4456">
        <v>4454</v>
      </c>
      <c r="B4456" t="s">
        <v>12091</v>
      </c>
      <c r="C4456" s="1">
        <v>44896</v>
      </c>
      <c r="D4456" t="s">
        <v>7841</v>
      </c>
      <c r="E4456" t="s">
        <v>7842</v>
      </c>
      <c r="F4456">
        <v>20</v>
      </c>
      <c r="G4456">
        <v>10</v>
      </c>
      <c r="H4456">
        <v>10</v>
      </c>
      <c r="I4456">
        <v>10</v>
      </c>
      <c r="J4456">
        <v>20</v>
      </c>
      <c r="K4456">
        <v>77</v>
      </c>
      <c r="L4456">
        <v>40</v>
      </c>
      <c r="M4456">
        <v>25</v>
      </c>
      <c r="N4456">
        <v>1</v>
      </c>
      <c r="O4456">
        <v>1</v>
      </c>
      <c r="P4456">
        <v>1.1358506939999999</v>
      </c>
      <c r="Q4456">
        <v>1140</v>
      </c>
      <c r="R4456">
        <v>56800</v>
      </c>
      <c r="S4456">
        <v>156354</v>
      </c>
      <c r="T4456">
        <v>2.7527112676056298</v>
      </c>
      <c r="U4456">
        <v>2</v>
      </c>
    </row>
    <row r="4457" spans="1:21" x14ac:dyDescent="0.4">
      <c r="A4457">
        <v>4455</v>
      </c>
      <c r="B4457" t="s">
        <v>12091</v>
      </c>
      <c r="C4457" s="1">
        <v>44896</v>
      </c>
      <c r="D4457" t="s">
        <v>7843</v>
      </c>
      <c r="E4457" t="s">
        <v>7844</v>
      </c>
      <c r="F4457">
        <v>10</v>
      </c>
      <c r="G4457">
        <v>10</v>
      </c>
      <c r="H4457">
        <v>50</v>
      </c>
      <c r="I4457">
        <v>10</v>
      </c>
      <c r="J4457">
        <v>10</v>
      </c>
      <c r="K4457">
        <v>12</v>
      </c>
      <c r="L4457">
        <v>11</v>
      </c>
      <c r="M4457">
        <v>18</v>
      </c>
      <c r="N4457">
        <v>2</v>
      </c>
      <c r="O4457">
        <v>1</v>
      </c>
      <c r="P4457">
        <v>13.8249783</v>
      </c>
      <c r="Q4457">
        <v>3470</v>
      </c>
      <c r="R4457">
        <v>56800</v>
      </c>
      <c r="S4457">
        <v>3873106</v>
      </c>
      <c r="T4457">
        <v>68.188485915492905</v>
      </c>
      <c r="U4457">
        <v>3</v>
      </c>
    </row>
    <row r="4458" spans="1:21" x14ac:dyDescent="0.4">
      <c r="A4458">
        <v>4456</v>
      </c>
      <c r="B4458" t="s">
        <v>12091</v>
      </c>
      <c r="C4458" s="1">
        <v>44866</v>
      </c>
      <c r="D4458" t="s">
        <v>7845</v>
      </c>
      <c r="F4458">
        <v>10</v>
      </c>
      <c r="G4458">
        <v>20</v>
      </c>
      <c r="H4458">
        <v>10</v>
      </c>
      <c r="I4458">
        <v>10</v>
      </c>
      <c r="J4458">
        <v>10</v>
      </c>
      <c r="K4458">
        <v>19</v>
      </c>
      <c r="L4458">
        <v>18</v>
      </c>
      <c r="M4458">
        <v>19</v>
      </c>
      <c r="N4458">
        <v>2</v>
      </c>
      <c r="O4458">
        <v>2</v>
      </c>
      <c r="P4458">
        <v>0</v>
      </c>
      <c r="Q4458">
        <v>987</v>
      </c>
      <c r="R4458">
        <v>52600</v>
      </c>
      <c r="S4458">
        <v>83894</v>
      </c>
      <c r="T4458">
        <v>1.59494296577946</v>
      </c>
      <c r="U4458">
        <v>2</v>
      </c>
    </row>
    <row r="4459" spans="1:21" x14ac:dyDescent="0.4">
      <c r="A4459">
        <v>4457</v>
      </c>
      <c r="B4459" t="s">
        <v>12091</v>
      </c>
      <c r="C4459" s="1">
        <v>44866</v>
      </c>
      <c r="D4459" t="s">
        <v>7846</v>
      </c>
      <c r="E4459" t="e">
        <f>-이건 말도안돼..</f>
        <v>#NAME?</v>
      </c>
      <c r="F4459">
        <v>10</v>
      </c>
      <c r="G4459">
        <v>20</v>
      </c>
      <c r="H4459">
        <v>30</v>
      </c>
      <c r="I4459">
        <v>10</v>
      </c>
      <c r="J4459">
        <v>20</v>
      </c>
      <c r="K4459">
        <v>208</v>
      </c>
      <c r="L4459">
        <v>241</v>
      </c>
      <c r="M4459">
        <v>244</v>
      </c>
      <c r="N4459">
        <v>2</v>
      </c>
      <c r="O4459">
        <v>1</v>
      </c>
      <c r="P4459">
        <v>4.5045572920000003</v>
      </c>
      <c r="Q4459">
        <v>851</v>
      </c>
      <c r="R4459">
        <v>52600</v>
      </c>
      <c r="S4459">
        <v>168826</v>
      </c>
      <c r="T4459">
        <v>3.2096197718631099</v>
      </c>
      <c r="U4459">
        <v>2</v>
      </c>
    </row>
    <row r="4460" spans="1:21" x14ac:dyDescent="0.4">
      <c r="A4460">
        <v>4458</v>
      </c>
      <c r="B4460" t="s">
        <v>12091</v>
      </c>
      <c r="C4460" s="1">
        <v>44866</v>
      </c>
      <c r="D4460" t="s">
        <v>7847</v>
      </c>
      <c r="F4460">
        <v>10</v>
      </c>
      <c r="G4460">
        <v>10</v>
      </c>
      <c r="H4460">
        <v>10</v>
      </c>
      <c r="I4460">
        <v>10</v>
      </c>
      <c r="J4460">
        <v>10</v>
      </c>
      <c r="K4460">
        <v>124</v>
      </c>
      <c r="L4460">
        <v>128</v>
      </c>
      <c r="M4460">
        <v>131</v>
      </c>
      <c r="N4460">
        <v>0</v>
      </c>
      <c r="O4460">
        <v>1</v>
      </c>
      <c r="P4460">
        <v>0</v>
      </c>
      <c r="Q4460">
        <v>824</v>
      </c>
      <c r="R4460">
        <v>52600</v>
      </c>
      <c r="S4460">
        <v>57268</v>
      </c>
      <c r="T4460">
        <v>1.0887452471482799</v>
      </c>
      <c r="U4460">
        <v>1</v>
      </c>
    </row>
    <row r="4461" spans="1:21" x14ac:dyDescent="0.4">
      <c r="A4461">
        <v>4459</v>
      </c>
      <c r="B4461" t="s">
        <v>12091</v>
      </c>
      <c r="C4461" s="1">
        <v>44866</v>
      </c>
      <c r="D4461" t="s">
        <v>7848</v>
      </c>
      <c r="F4461">
        <v>10</v>
      </c>
      <c r="G4461">
        <v>10</v>
      </c>
      <c r="H4461">
        <v>10</v>
      </c>
      <c r="I4461">
        <v>10</v>
      </c>
      <c r="J4461">
        <v>10</v>
      </c>
      <c r="K4461">
        <v>17</v>
      </c>
      <c r="L4461">
        <v>21</v>
      </c>
      <c r="M4461">
        <v>21</v>
      </c>
      <c r="N4461">
        <v>0</v>
      </c>
      <c r="O4461">
        <v>1</v>
      </c>
      <c r="P4461">
        <v>0</v>
      </c>
      <c r="Q4461">
        <v>1040</v>
      </c>
      <c r="R4461">
        <v>52600</v>
      </c>
      <c r="S4461">
        <v>233437</v>
      </c>
      <c r="T4461">
        <v>4.4379657794676799</v>
      </c>
      <c r="U4461">
        <v>3</v>
      </c>
    </row>
    <row r="4462" spans="1:21" x14ac:dyDescent="0.4">
      <c r="A4462">
        <v>4460</v>
      </c>
      <c r="B4462" t="s">
        <v>12091</v>
      </c>
      <c r="C4462" s="1">
        <v>44835</v>
      </c>
      <c r="D4462" t="s">
        <v>7849</v>
      </c>
      <c r="E4462" t="s">
        <v>7850</v>
      </c>
      <c r="F4462">
        <v>10</v>
      </c>
      <c r="G4462">
        <v>20</v>
      </c>
      <c r="H4462">
        <v>40</v>
      </c>
      <c r="I4462">
        <v>20</v>
      </c>
      <c r="J4462">
        <v>20</v>
      </c>
      <c r="K4462">
        <v>8</v>
      </c>
      <c r="L4462">
        <v>14</v>
      </c>
      <c r="M4462">
        <v>11</v>
      </c>
      <c r="N4462">
        <v>2</v>
      </c>
      <c r="O4462">
        <v>1</v>
      </c>
      <c r="P4462">
        <v>9.5422092010000004</v>
      </c>
      <c r="Q4462">
        <v>3639</v>
      </c>
      <c r="R4462">
        <v>52000</v>
      </c>
      <c r="S4462">
        <v>2156635</v>
      </c>
      <c r="T4462">
        <v>41.473750000000003</v>
      </c>
      <c r="U4462">
        <v>3</v>
      </c>
    </row>
    <row r="4463" spans="1:21" x14ac:dyDescent="0.4">
      <c r="A4463">
        <v>4461</v>
      </c>
      <c r="B4463" t="s">
        <v>12091</v>
      </c>
      <c r="C4463" s="1">
        <v>44743</v>
      </c>
      <c r="D4463" t="s">
        <v>7851</v>
      </c>
      <c r="F4463">
        <v>10</v>
      </c>
      <c r="G4463">
        <v>10</v>
      </c>
      <c r="H4463">
        <v>20</v>
      </c>
      <c r="I4463">
        <v>20</v>
      </c>
      <c r="J4463">
        <v>10</v>
      </c>
      <c r="K4463">
        <v>21</v>
      </c>
      <c r="L4463">
        <v>16</v>
      </c>
      <c r="M4463">
        <v>17</v>
      </c>
      <c r="N4463">
        <v>0</v>
      </c>
      <c r="O4463">
        <v>1</v>
      </c>
      <c r="P4463">
        <v>0</v>
      </c>
      <c r="Q4463">
        <v>1023</v>
      </c>
      <c r="R4463">
        <v>43200</v>
      </c>
      <c r="S4463">
        <v>71232</v>
      </c>
      <c r="T4463">
        <v>1.64888888888888</v>
      </c>
      <c r="U4463">
        <v>2</v>
      </c>
    </row>
    <row r="4464" spans="1:21" x14ac:dyDescent="0.4">
      <c r="A4464">
        <v>4462</v>
      </c>
      <c r="B4464" t="s">
        <v>12091</v>
      </c>
      <c r="C4464" s="1">
        <v>44743</v>
      </c>
      <c r="D4464" t="s">
        <v>7852</v>
      </c>
      <c r="F4464">
        <v>10</v>
      </c>
      <c r="G4464">
        <v>10</v>
      </c>
      <c r="H4464">
        <v>10</v>
      </c>
      <c r="I4464">
        <v>20</v>
      </c>
      <c r="J4464">
        <v>10</v>
      </c>
      <c r="K4464">
        <v>11</v>
      </c>
      <c r="L4464">
        <v>13</v>
      </c>
      <c r="M4464">
        <v>12</v>
      </c>
      <c r="N4464">
        <v>0</v>
      </c>
      <c r="O4464">
        <v>1</v>
      </c>
      <c r="P4464">
        <v>0</v>
      </c>
      <c r="Q4464">
        <v>852</v>
      </c>
      <c r="R4464">
        <v>43200</v>
      </c>
      <c r="S4464">
        <v>110557</v>
      </c>
      <c r="T4464">
        <v>2.5591898148148098</v>
      </c>
      <c r="U4464">
        <v>2</v>
      </c>
    </row>
    <row r="4465" spans="1:21" x14ac:dyDescent="0.4">
      <c r="A4465">
        <v>4463</v>
      </c>
      <c r="B4465" t="s">
        <v>12091</v>
      </c>
      <c r="C4465" s="1">
        <v>44743</v>
      </c>
      <c r="D4465" t="s">
        <v>7853</v>
      </c>
      <c r="F4465">
        <v>10</v>
      </c>
      <c r="G4465">
        <v>10</v>
      </c>
      <c r="H4465">
        <v>10</v>
      </c>
      <c r="I4465">
        <v>10</v>
      </c>
      <c r="J4465">
        <v>10</v>
      </c>
      <c r="K4465">
        <v>18</v>
      </c>
      <c r="L4465">
        <v>14</v>
      </c>
      <c r="M4465">
        <v>6</v>
      </c>
      <c r="N4465">
        <v>0</v>
      </c>
      <c r="O4465">
        <v>1</v>
      </c>
      <c r="P4465">
        <v>0</v>
      </c>
      <c r="Q4465">
        <v>725</v>
      </c>
      <c r="R4465">
        <v>43200</v>
      </c>
      <c r="S4465">
        <v>34696</v>
      </c>
      <c r="T4465">
        <v>0.80314814814814794</v>
      </c>
      <c r="U4465">
        <v>1</v>
      </c>
    </row>
    <row r="4466" spans="1:21" x14ac:dyDescent="0.4">
      <c r="A4466">
        <v>4464</v>
      </c>
      <c r="B4466" t="s">
        <v>12091</v>
      </c>
      <c r="C4466" s="1">
        <v>44743</v>
      </c>
      <c r="D4466" t="s">
        <v>7854</v>
      </c>
      <c r="F4466">
        <v>10</v>
      </c>
      <c r="G4466">
        <v>10</v>
      </c>
      <c r="H4466">
        <v>20</v>
      </c>
      <c r="I4466">
        <v>20</v>
      </c>
      <c r="J4466">
        <v>10</v>
      </c>
      <c r="K4466">
        <v>168</v>
      </c>
      <c r="L4466">
        <v>156</v>
      </c>
      <c r="M4466">
        <v>126</v>
      </c>
      <c r="N4466">
        <v>0</v>
      </c>
      <c r="O4466">
        <v>1</v>
      </c>
      <c r="P4466">
        <v>0</v>
      </c>
      <c r="Q4466">
        <v>834</v>
      </c>
      <c r="R4466">
        <v>43200</v>
      </c>
      <c r="S4466">
        <v>58863</v>
      </c>
      <c r="T4466">
        <v>1.3625694444444401</v>
      </c>
      <c r="U4466">
        <v>2</v>
      </c>
    </row>
    <row r="4467" spans="1:21" x14ac:dyDescent="0.4">
      <c r="A4467">
        <v>4465</v>
      </c>
      <c r="B4467" t="s">
        <v>12091</v>
      </c>
      <c r="C4467" s="1">
        <v>44743</v>
      </c>
      <c r="D4467" t="s">
        <v>7855</v>
      </c>
      <c r="F4467">
        <v>10</v>
      </c>
      <c r="G4467">
        <v>20</v>
      </c>
      <c r="H4467">
        <v>10</v>
      </c>
      <c r="I4467">
        <v>10</v>
      </c>
      <c r="J4467">
        <v>20</v>
      </c>
      <c r="K4467">
        <v>23</v>
      </c>
      <c r="L4467">
        <v>17</v>
      </c>
      <c r="M4467">
        <v>12</v>
      </c>
      <c r="N4467">
        <v>1</v>
      </c>
      <c r="O4467">
        <v>1</v>
      </c>
      <c r="P4467">
        <v>0</v>
      </c>
      <c r="Q4467">
        <v>823</v>
      </c>
      <c r="R4467">
        <v>43200</v>
      </c>
      <c r="S4467">
        <v>32167</v>
      </c>
      <c r="T4467">
        <v>0.74460648148148101</v>
      </c>
      <c r="U4467">
        <v>1</v>
      </c>
    </row>
    <row r="4468" spans="1:21" x14ac:dyDescent="0.4">
      <c r="A4468">
        <v>4466</v>
      </c>
      <c r="B4468" t="s">
        <v>12091</v>
      </c>
      <c r="C4468" s="1">
        <v>44743</v>
      </c>
      <c r="D4468" t="s">
        <v>7856</v>
      </c>
      <c r="F4468">
        <v>10</v>
      </c>
      <c r="G4468">
        <v>10</v>
      </c>
      <c r="H4468">
        <v>10</v>
      </c>
      <c r="I4468">
        <v>10</v>
      </c>
      <c r="J4468">
        <v>10</v>
      </c>
      <c r="K4468">
        <v>55</v>
      </c>
      <c r="L4468">
        <v>54</v>
      </c>
      <c r="M4468">
        <v>28</v>
      </c>
      <c r="N4468">
        <v>0</v>
      </c>
      <c r="O4468">
        <v>1</v>
      </c>
      <c r="P4468">
        <v>0</v>
      </c>
      <c r="Q4468">
        <v>765</v>
      </c>
      <c r="R4468">
        <v>43200</v>
      </c>
      <c r="S4468">
        <v>35741</v>
      </c>
      <c r="T4468">
        <v>0.82733796296296203</v>
      </c>
      <c r="U4468">
        <v>1</v>
      </c>
    </row>
    <row r="4469" spans="1:21" x14ac:dyDescent="0.4">
      <c r="A4469">
        <v>4467</v>
      </c>
      <c r="B4469" t="s">
        <v>12091</v>
      </c>
      <c r="C4469" s="1">
        <v>44743</v>
      </c>
      <c r="D4469" t="s">
        <v>7857</v>
      </c>
      <c r="F4469">
        <v>20</v>
      </c>
      <c r="G4469">
        <v>20</v>
      </c>
      <c r="H4469">
        <v>10</v>
      </c>
      <c r="I4469">
        <v>20</v>
      </c>
      <c r="J4469">
        <v>30</v>
      </c>
      <c r="K4469">
        <v>203</v>
      </c>
      <c r="L4469">
        <v>194</v>
      </c>
      <c r="M4469">
        <v>161</v>
      </c>
      <c r="N4469">
        <v>0</v>
      </c>
      <c r="O4469">
        <v>1</v>
      </c>
      <c r="P4469">
        <v>0</v>
      </c>
      <c r="Q4469">
        <v>792</v>
      </c>
      <c r="R4469">
        <v>43200</v>
      </c>
      <c r="S4469">
        <v>44026</v>
      </c>
      <c r="T4469">
        <v>1.01912037037037</v>
      </c>
      <c r="U4469">
        <v>1</v>
      </c>
    </row>
    <row r="4470" spans="1:21" x14ac:dyDescent="0.4">
      <c r="A4470">
        <v>4468</v>
      </c>
      <c r="B4470" t="s">
        <v>12091</v>
      </c>
      <c r="C4470" s="1">
        <v>44713</v>
      </c>
      <c r="D4470" t="s">
        <v>7858</v>
      </c>
      <c r="F4470">
        <v>10</v>
      </c>
      <c r="G4470">
        <v>10</v>
      </c>
      <c r="H4470">
        <v>10</v>
      </c>
      <c r="I4470">
        <v>10</v>
      </c>
      <c r="J4470">
        <v>10</v>
      </c>
      <c r="K4470">
        <v>24</v>
      </c>
      <c r="L4470">
        <v>17</v>
      </c>
      <c r="M4470">
        <v>17</v>
      </c>
      <c r="N4470">
        <v>0</v>
      </c>
      <c r="O4470">
        <v>1</v>
      </c>
      <c r="P4470">
        <v>0</v>
      </c>
      <c r="Q4470">
        <v>801</v>
      </c>
      <c r="R4470">
        <v>40400</v>
      </c>
      <c r="S4470">
        <v>29685</v>
      </c>
      <c r="T4470">
        <v>0.73477722772277199</v>
      </c>
      <c r="U4470">
        <v>1</v>
      </c>
    </row>
    <row r="4471" spans="1:21" x14ac:dyDescent="0.4">
      <c r="A4471">
        <v>4469</v>
      </c>
      <c r="B4471" t="s">
        <v>12091</v>
      </c>
      <c r="C4471" s="1">
        <v>44713</v>
      </c>
      <c r="D4471" t="s">
        <v>7859</v>
      </c>
      <c r="F4471">
        <v>10</v>
      </c>
      <c r="G4471">
        <v>10</v>
      </c>
      <c r="H4471">
        <v>20</v>
      </c>
      <c r="I4471">
        <v>20</v>
      </c>
      <c r="J4471">
        <v>10</v>
      </c>
      <c r="K4471">
        <v>204</v>
      </c>
      <c r="L4471">
        <v>188</v>
      </c>
      <c r="M4471">
        <v>171</v>
      </c>
      <c r="N4471">
        <v>0</v>
      </c>
      <c r="O4471">
        <v>1</v>
      </c>
      <c r="P4471">
        <v>0</v>
      </c>
      <c r="Q4471">
        <v>768</v>
      </c>
      <c r="R4471">
        <v>40400</v>
      </c>
      <c r="S4471">
        <v>82842</v>
      </c>
      <c r="T4471">
        <v>2.0505445544554401</v>
      </c>
      <c r="U4471">
        <v>2</v>
      </c>
    </row>
    <row r="4472" spans="1:21" x14ac:dyDescent="0.4">
      <c r="A4472">
        <v>4470</v>
      </c>
      <c r="B4472" t="s">
        <v>12091</v>
      </c>
      <c r="C4472" s="1">
        <v>44713</v>
      </c>
      <c r="D4472" t="s">
        <v>7860</v>
      </c>
      <c r="F4472">
        <v>10</v>
      </c>
      <c r="G4472">
        <v>10</v>
      </c>
      <c r="H4472">
        <v>10</v>
      </c>
      <c r="I4472">
        <v>10</v>
      </c>
      <c r="J4472">
        <v>10</v>
      </c>
      <c r="K4472">
        <v>121</v>
      </c>
      <c r="L4472">
        <v>164</v>
      </c>
      <c r="M4472">
        <v>180</v>
      </c>
      <c r="N4472">
        <v>0</v>
      </c>
      <c r="O4472">
        <v>1</v>
      </c>
      <c r="P4472">
        <v>0</v>
      </c>
      <c r="Q4472">
        <v>1125</v>
      </c>
      <c r="R4472">
        <v>40400</v>
      </c>
      <c r="S4472">
        <v>59654</v>
      </c>
      <c r="T4472">
        <v>1.4765841584158399</v>
      </c>
      <c r="U4472">
        <v>2</v>
      </c>
    </row>
    <row r="4473" spans="1:21" x14ac:dyDescent="0.4">
      <c r="A4473">
        <v>4471</v>
      </c>
      <c r="B4473" t="s">
        <v>12091</v>
      </c>
      <c r="C4473" s="1">
        <v>44713</v>
      </c>
      <c r="D4473" t="s">
        <v>7861</v>
      </c>
      <c r="F4473">
        <v>10</v>
      </c>
      <c r="G4473">
        <v>10</v>
      </c>
      <c r="H4473">
        <v>10</v>
      </c>
      <c r="I4473">
        <v>20</v>
      </c>
      <c r="J4473">
        <v>10</v>
      </c>
      <c r="K4473">
        <v>18</v>
      </c>
      <c r="L4473">
        <v>14</v>
      </c>
      <c r="M4473">
        <v>14</v>
      </c>
      <c r="N4473">
        <v>0</v>
      </c>
      <c r="O4473">
        <v>1</v>
      </c>
      <c r="P4473">
        <v>0</v>
      </c>
      <c r="Q4473">
        <v>794</v>
      </c>
      <c r="R4473">
        <v>40400</v>
      </c>
      <c r="S4473">
        <v>98838</v>
      </c>
      <c r="T4473">
        <v>2.4464851485148502</v>
      </c>
      <c r="U4473">
        <v>2</v>
      </c>
    </row>
    <row r="4474" spans="1:21" x14ac:dyDescent="0.4">
      <c r="A4474">
        <v>4472</v>
      </c>
      <c r="B4474" t="s">
        <v>12091</v>
      </c>
      <c r="C4474" s="1">
        <v>44713</v>
      </c>
      <c r="D4474" t="s">
        <v>7862</v>
      </c>
      <c r="F4474">
        <v>10</v>
      </c>
      <c r="G4474">
        <v>10</v>
      </c>
      <c r="H4474">
        <v>10</v>
      </c>
      <c r="I4474">
        <v>10</v>
      </c>
      <c r="J4474">
        <v>20</v>
      </c>
      <c r="K4474">
        <v>179</v>
      </c>
      <c r="L4474">
        <v>188</v>
      </c>
      <c r="M4474">
        <v>145</v>
      </c>
      <c r="N4474">
        <v>0</v>
      </c>
      <c r="O4474">
        <v>1</v>
      </c>
      <c r="P4474">
        <v>0</v>
      </c>
      <c r="Q4474">
        <v>732</v>
      </c>
      <c r="R4474">
        <v>40400</v>
      </c>
      <c r="S4474">
        <v>30260</v>
      </c>
      <c r="T4474">
        <v>0.74900990099009901</v>
      </c>
      <c r="U4474">
        <v>1</v>
      </c>
    </row>
    <row r="4475" spans="1:21" x14ac:dyDescent="0.4">
      <c r="A4475">
        <v>4473</v>
      </c>
      <c r="B4475" t="s">
        <v>12091</v>
      </c>
      <c r="C4475" s="1">
        <v>44713</v>
      </c>
      <c r="D4475" t="s">
        <v>7863</v>
      </c>
      <c r="F4475">
        <v>20</v>
      </c>
      <c r="G4475">
        <v>10</v>
      </c>
      <c r="H4475">
        <v>20</v>
      </c>
      <c r="I4475">
        <v>10</v>
      </c>
      <c r="J4475">
        <v>20</v>
      </c>
      <c r="K4475">
        <v>87</v>
      </c>
      <c r="L4475">
        <v>87</v>
      </c>
      <c r="M4475">
        <v>85</v>
      </c>
      <c r="N4475">
        <v>1</v>
      </c>
      <c r="O4475">
        <v>1</v>
      </c>
      <c r="P4475">
        <v>0</v>
      </c>
      <c r="Q4475">
        <v>617</v>
      </c>
      <c r="R4475">
        <v>40400</v>
      </c>
      <c r="S4475">
        <v>23195</v>
      </c>
      <c r="T4475">
        <v>0.57413366336633598</v>
      </c>
      <c r="U4475">
        <v>1</v>
      </c>
    </row>
    <row r="4476" spans="1:21" x14ac:dyDescent="0.4">
      <c r="A4476">
        <v>4474</v>
      </c>
      <c r="B4476" t="s">
        <v>12091</v>
      </c>
      <c r="C4476" s="1">
        <v>44713</v>
      </c>
      <c r="D4476" t="s">
        <v>7864</v>
      </c>
      <c r="F4476">
        <v>10</v>
      </c>
      <c r="G4476">
        <v>10</v>
      </c>
      <c r="H4476">
        <v>10</v>
      </c>
      <c r="I4476">
        <v>10</v>
      </c>
      <c r="J4476">
        <v>10</v>
      </c>
      <c r="K4476">
        <v>59</v>
      </c>
      <c r="L4476">
        <v>46</v>
      </c>
      <c r="M4476">
        <v>23</v>
      </c>
      <c r="N4476">
        <v>0</v>
      </c>
      <c r="O4476">
        <v>1</v>
      </c>
      <c r="P4476">
        <v>0</v>
      </c>
      <c r="Q4476">
        <v>897</v>
      </c>
      <c r="R4476">
        <v>40400</v>
      </c>
      <c r="S4476">
        <v>44355</v>
      </c>
      <c r="T4476">
        <v>1.0978960396039601</v>
      </c>
      <c r="U4476">
        <v>1</v>
      </c>
    </row>
    <row r="4477" spans="1:21" x14ac:dyDescent="0.4">
      <c r="A4477">
        <v>4475</v>
      </c>
      <c r="B4477" t="s">
        <v>12091</v>
      </c>
      <c r="C4477" s="1">
        <v>44713</v>
      </c>
      <c r="D4477" t="s">
        <v>7865</v>
      </c>
      <c r="F4477">
        <v>10</v>
      </c>
      <c r="G4477">
        <v>20</v>
      </c>
      <c r="H4477">
        <v>20</v>
      </c>
      <c r="I4477">
        <v>10</v>
      </c>
      <c r="J4477">
        <v>20</v>
      </c>
      <c r="K4477">
        <v>252</v>
      </c>
      <c r="L4477">
        <v>244</v>
      </c>
      <c r="M4477">
        <v>208</v>
      </c>
      <c r="N4477">
        <v>0</v>
      </c>
      <c r="O4477">
        <v>1</v>
      </c>
      <c r="P4477">
        <v>0</v>
      </c>
      <c r="Q4477">
        <v>884</v>
      </c>
      <c r="R4477">
        <v>40400</v>
      </c>
      <c r="S4477">
        <v>229390</v>
      </c>
      <c r="T4477">
        <v>5.6779702970296997</v>
      </c>
      <c r="U4477">
        <v>3</v>
      </c>
    </row>
    <row r="4478" spans="1:21" x14ac:dyDescent="0.4">
      <c r="A4478">
        <v>4476</v>
      </c>
      <c r="B4478" t="s">
        <v>12091</v>
      </c>
      <c r="C4478" s="1">
        <v>44682</v>
      </c>
      <c r="D4478" t="s">
        <v>7866</v>
      </c>
      <c r="E4478" t="s">
        <v>7800</v>
      </c>
      <c r="F4478">
        <v>20</v>
      </c>
      <c r="G4478">
        <v>20</v>
      </c>
      <c r="H4478">
        <v>40</v>
      </c>
      <c r="I4478">
        <v>10</v>
      </c>
      <c r="J4478">
        <v>50</v>
      </c>
      <c r="K4478">
        <v>235</v>
      </c>
      <c r="L4478">
        <v>233</v>
      </c>
      <c r="M4478">
        <v>192</v>
      </c>
      <c r="N4478">
        <v>1</v>
      </c>
      <c r="O4478">
        <v>1</v>
      </c>
      <c r="P4478">
        <v>9.1270616320000002</v>
      </c>
      <c r="Q4478">
        <v>899</v>
      </c>
      <c r="R4478">
        <v>33600</v>
      </c>
      <c r="S4478">
        <v>26047</v>
      </c>
      <c r="T4478">
        <v>0.77520833333333306</v>
      </c>
      <c r="U4478">
        <v>1</v>
      </c>
    </row>
    <row r="4479" spans="1:21" x14ac:dyDescent="0.4">
      <c r="A4479">
        <v>4477</v>
      </c>
      <c r="B4479" t="s">
        <v>12091</v>
      </c>
      <c r="C4479" s="1">
        <v>44682</v>
      </c>
      <c r="D4479" t="s">
        <v>7867</v>
      </c>
      <c r="F4479">
        <v>10</v>
      </c>
      <c r="G4479">
        <v>20</v>
      </c>
      <c r="H4479">
        <v>20</v>
      </c>
      <c r="I4479">
        <v>10</v>
      </c>
      <c r="J4479">
        <v>10</v>
      </c>
      <c r="K4479">
        <v>206</v>
      </c>
      <c r="L4479">
        <v>190</v>
      </c>
      <c r="M4479">
        <v>169</v>
      </c>
      <c r="N4479">
        <v>0</v>
      </c>
      <c r="O4479">
        <v>1</v>
      </c>
      <c r="P4479">
        <v>0</v>
      </c>
      <c r="Q4479">
        <v>864</v>
      </c>
      <c r="R4479">
        <v>33600</v>
      </c>
      <c r="S4479">
        <v>582004</v>
      </c>
      <c r="T4479">
        <v>17.3215476190476</v>
      </c>
      <c r="U4479">
        <v>3</v>
      </c>
    </row>
    <row r="4480" spans="1:21" x14ac:dyDescent="0.4">
      <c r="A4480">
        <v>4478</v>
      </c>
      <c r="B4480" t="s">
        <v>12091</v>
      </c>
      <c r="C4480" s="1">
        <v>44682</v>
      </c>
      <c r="D4480" t="s">
        <v>7868</v>
      </c>
      <c r="F4480">
        <v>10</v>
      </c>
      <c r="G4480">
        <v>10</v>
      </c>
      <c r="H4480">
        <v>10</v>
      </c>
      <c r="I4480">
        <v>20</v>
      </c>
      <c r="J4480">
        <v>10</v>
      </c>
      <c r="K4480">
        <v>118</v>
      </c>
      <c r="L4480">
        <v>115</v>
      </c>
      <c r="M4480">
        <v>109</v>
      </c>
      <c r="N4480">
        <v>0</v>
      </c>
      <c r="O4480">
        <v>1</v>
      </c>
      <c r="P4480">
        <v>0</v>
      </c>
      <c r="Q4480">
        <v>891</v>
      </c>
      <c r="R4480">
        <v>33600</v>
      </c>
      <c r="S4480">
        <v>583507</v>
      </c>
      <c r="T4480">
        <v>17.3662797619047</v>
      </c>
      <c r="U4480">
        <v>3</v>
      </c>
    </row>
    <row r="4481" spans="1:21" x14ac:dyDescent="0.4">
      <c r="A4481">
        <v>4479</v>
      </c>
      <c r="B4481" t="s">
        <v>12091</v>
      </c>
      <c r="C4481" s="1">
        <v>44682</v>
      </c>
      <c r="D4481" t="s">
        <v>7869</v>
      </c>
      <c r="F4481">
        <v>10</v>
      </c>
      <c r="G4481">
        <v>20</v>
      </c>
      <c r="H4481">
        <v>20</v>
      </c>
      <c r="I4481">
        <v>20</v>
      </c>
      <c r="J4481">
        <v>10</v>
      </c>
      <c r="K4481">
        <v>103</v>
      </c>
      <c r="L4481">
        <v>113</v>
      </c>
      <c r="M4481">
        <v>101</v>
      </c>
      <c r="N4481">
        <v>0</v>
      </c>
      <c r="O4481">
        <v>1</v>
      </c>
      <c r="P4481">
        <v>0</v>
      </c>
      <c r="Q4481">
        <v>842</v>
      </c>
      <c r="R4481">
        <v>33600</v>
      </c>
      <c r="S4481">
        <v>467493</v>
      </c>
      <c r="T4481">
        <v>13.9134821428571</v>
      </c>
      <c r="U4481">
        <v>3</v>
      </c>
    </row>
    <row r="4482" spans="1:21" x14ac:dyDescent="0.4">
      <c r="A4482">
        <v>4480</v>
      </c>
      <c r="B4482" t="s">
        <v>12091</v>
      </c>
      <c r="C4482" s="1">
        <v>44682</v>
      </c>
      <c r="D4482" t="s">
        <v>7870</v>
      </c>
      <c r="F4482">
        <v>10</v>
      </c>
      <c r="G4482">
        <v>10</v>
      </c>
      <c r="H4482">
        <v>10</v>
      </c>
      <c r="I4482">
        <v>10</v>
      </c>
      <c r="J4482">
        <v>10</v>
      </c>
      <c r="K4482">
        <v>149</v>
      </c>
      <c r="L4482">
        <v>158</v>
      </c>
      <c r="M4482">
        <v>164</v>
      </c>
      <c r="N4482">
        <v>2</v>
      </c>
      <c r="O4482">
        <v>0</v>
      </c>
      <c r="P4482">
        <v>0</v>
      </c>
      <c r="Q4482">
        <v>950</v>
      </c>
      <c r="R4482">
        <v>33600</v>
      </c>
      <c r="S4482">
        <v>22691</v>
      </c>
      <c r="T4482">
        <v>0.67532738095238098</v>
      </c>
      <c r="U4482">
        <v>1</v>
      </c>
    </row>
    <row r="4483" spans="1:21" x14ac:dyDescent="0.4">
      <c r="A4483">
        <v>4481</v>
      </c>
      <c r="B4483" t="s">
        <v>12091</v>
      </c>
      <c r="C4483" s="1">
        <v>44682</v>
      </c>
      <c r="D4483" t="s">
        <v>7871</v>
      </c>
      <c r="F4483">
        <v>10</v>
      </c>
      <c r="G4483">
        <v>10</v>
      </c>
      <c r="H4483">
        <v>10</v>
      </c>
      <c r="I4483">
        <v>20</v>
      </c>
      <c r="J4483">
        <v>10</v>
      </c>
      <c r="K4483">
        <v>242</v>
      </c>
      <c r="L4483">
        <v>248</v>
      </c>
      <c r="M4483">
        <v>234</v>
      </c>
      <c r="N4483">
        <v>0</v>
      </c>
      <c r="O4483">
        <v>1</v>
      </c>
      <c r="P4483">
        <v>0</v>
      </c>
      <c r="Q4483">
        <v>979</v>
      </c>
      <c r="R4483">
        <v>33600</v>
      </c>
      <c r="S4483">
        <v>1130102</v>
      </c>
      <c r="T4483">
        <v>33.633988095238003</v>
      </c>
      <c r="U4483">
        <v>3</v>
      </c>
    </row>
    <row r="4484" spans="1:21" x14ac:dyDescent="0.4">
      <c r="A4484">
        <v>4482</v>
      </c>
      <c r="B4484" t="s">
        <v>12091</v>
      </c>
      <c r="C4484" s="1">
        <v>44682</v>
      </c>
      <c r="D4484" t="s">
        <v>7872</v>
      </c>
      <c r="F4484">
        <v>10</v>
      </c>
      <c r="G4484">
        <v>10</v>
      </c>
      <c r="H4484">
        <v>10</v>
      </c>
      <c r="I4484">
        <v>20</v>
      </c>
      <c r="J4484">
        <v>10</v>
      </c>
      <c r="K4484">
        <v>93</v>
      </c>
      <c r="L4484">
        <v>80</v>
      </c>
      <c r="M4484">
        <v>63</v>
      </c>
      <c r="N4484">
        <v>0</v>
      </c>
      <c r="O4484">
        <v>1</v>
      </c>
      <c r="P4484">
        <v>0</v>
      </c>
      <c r="Q4484">
        <v>839</v>
      </c>
      <c r="R4484">
        <v>33600</v>
      </c>
      <c r="S4484">
        <v>117584</v>
      </c>
      <c r="T4484">
        <v>3.4995238095237999</v>
      </c>
      <c r="U4484">
        <v>2</v>
      </c>
    </row>
    <row r="4485" spans="1:21" x14ac:dyDescent="0.4">
      <c r="A4485">
        <v>4483</v>
      </c>
      <c r="B4485" t="s">
        <v>12091</v>
      </c>
      <c r="C4485" s="1">
        <v>44682</v>
      </c>
      <c r="D4485" t="s">
        <v>7873</v>
      </c>
      <c r="F4485">
        <v>10</v>
      </c>
      <c r="G4485">
        <v>10</v>
      </c>
      <c r="H4485">
        <v>20</v>
      </c>
      <c r="I4485">
        <v>10</v>
      </c>
      <c r="J4485">
        <v>10</v>
      </c>
      <c r="K4485">
        <v>6</v>
      </c>
      <c r="L4485">
        <v>28</v>
      </c>
      <c r="M4485">
        <v>46</v>
      </c>
      <c r="N4485">
        <v>0</v>
      </c>
      <c r="O4485">
        <v>1</v>
      </c>
      <c r="P4485">
        <v>0</v>
      </c>
      <c r="Q4485">
        <v>972</v>
      </c>
      <c r="R4485">
        <v>33600</v>
      </c>
      <c r="S4485">
        <v>35032</v>
      </c>
      <c r="T4485">
        <v>1.04261904761904</v>
      </c>
      <c r="U4485">
        <v>1</v>
      </c>
    </row>
    <row r="4486" spans="1:21" x14ac:dyDescent="0.4">
      <c r="A4486">
        <v>4484</v>
      </c>
      <c r="B4486" t="s">
        <v>12091</v>
      </c>
      <c r="C4486" s="1">
        <v>44682</v>
      </c>
      <c r="D4486" t="s">
        <v>7874</v>
      </c>
      <c r="E4486" t="s">
        <v>7875</v>
      </c>
      <c r="F4486">
        <v>10</v>
      </c>
      <c r="G4486">
        <v>20</v>
      </c>
      <c r="H4486">
        <v>50</v>
      </c>
      <c r="I4486">
        <v>20</v>
      </c>
      <c r="J4486">
        <v>10</v>
      </c>
      <c r="K4486">
        <v>209</v>
      </c>
      <c r="L4486">
        <v>191</v>
      </c>
      <c r="M4486">
        <v>166</v>
      </c>
      <c r="N4486">
        <v>2</v>
      </c>
      <c r="O4486">
        <v>1</v>
      </c>
      <c r="P4486">
        <v>8.2630208330000006</v>
      </c>
      <c r="Q4486">
        <v>815</v>
      </c>
      <c r="R4486">
        <v>33600</v>
      </c>
      <c r="S4486">
        <v>57680</v>
      </c>
      <c r="T4486">
        <v>1.7166666666666599</v>
      </c>
      <c r="U4486">
        <v>2</v>
      </c>
    </row>
    <row r="4487" spans="1:21" x14ac:dyDescent="0.4">
      <c r="A4487">
        <v>4485</v>
      </c>
      <c r="B4487" t="s">
        <v>12091</v>
      </c>
      <c r="C4487" s="1">
        <v>44652</v>
      </c>
      <c r="D4487" t="s">
        <v>7876</v>
      </c>
      <c r="F4487">
        <v>10</v>
      </c>
      <c r="G4487">
        <v>10</v>
      </c>
      <c r="H4487">
        <v>10</v>
      </c>
      <c r="I4487">
        <v>10</v>
      </c>
      <c r="J4487">
        <v>10</v>
      </c>
      <c r="K4487">
        <v>17</v>
      </c>
      <c r="L4487">
        <v>18</v>
      </c>
      <c r="M4487">
        <v>19</v>
      </c>
      <c r="N4487">
        <v>0</v>
      </c>
      <c r="O4487">
        <v>1</v>
      </c>
      <c r="P4487">
        <v>0</v>
      </c>
      <c r="Q4487">
        <v>983</v>
      </c>
      <c r="R4487">
        <v>31100</v>
      </c>
      <c r="S4487">
        <v>11246</v>
      </c>
      <c r="T4487">
        <v>0.3616077170418</v>
      </c>
      <c r="U4487">
        <v>0</v>
      </c>
    </row>
    <row r="4488" spans="1:21" x14ac:dyDescent="0.4">
      <c r="A4488">
        <v>4486</v>
      </c>
      <c r="B4488" t="s">
        <v>12091</v>
      </c>
      <c r="C4488" s="1">
        <v>44652</v>
      </c>
      <c r="D4488" t="s">
        <v>7877</v>
      </c>
      <c r="E4488" t="s">
        <v>7878</v>
      </c>
      <c r="F4488">
        <v>10</v>
      </c>
      <c r="G4488">
        <v>10</v>
      </c>
      <c r="H4488">
        <v>50</v>
      </c>
      <c r="I4488">
        <v>20</v>
      </c>
      <c r="J4488">
        <v>10</v>
      </c>
      <c r="K4488">
        <v>17</v>
      </c>
      <c r="L4488">
        <v>18</v>
      </c>
      <c r="M4488">
        <v>16</v>
      </c>
      <c r="N4488">
        <v>2</v>
      </c>
      <c r="O4488">
        <v>1</v>
      </c>
      <c r="P4488">
        <v>11.358832469999999</v>
      </c>
      <c r="Q4488">
        <v>802</v>
      </c>
      <c r="R4488">
        <v>31100</v>
      </c>
      <c r="S4488">
        <v>21590</v>
      </c>
      <c r="T4488">
        <v>0.69421221864951699</v>
      </c>
      <c r="U4488">
        <v>1</v>
      </c>
    </row>
    <row r="4489" spans="1:21" x14ac:dyDescent="0.4">
      <c r="A4489">
        <v>4487</v>
      </c>
      <c r="B4489" t="s">
        <v>12091</v>
      </c>
      <c r="C4489" s="1">
        <v>44652</v>
      </c>
      <c r="D4489" t="s">
        <v>7879</v>
      </c>
      <c r="F4489">
        <v>10</v>
      </c>
      <c r="G4489">
        <v>10</v>
      </c>
      <c r="H4489">
        <v>10</v>
      </c>
      <c r="I4489">
        <v>10</v>
      </c>
      <c r="J4489">
        <v>10</v>
      </c>
      <c r="K4489">
        <v>19</v>
      </c>
      <c r="L4489">
        <v>19</v>
      </c>
      <c r="M4489">
        <v>18</v>
      </c>
      <c r="N4489">
        <v>1</v>
      </c>
      <c r="O4489">
        <v>1</v>
      </c>
      <c r="P4489">
        <v>0</v>
      </c>
      <c r="Q4489">
        <v>840</v>
      </c>
      <c r="R4489">
        <v>31100</v>
      </c>
      <c r="S4489">
        <v>18203</v>
      </c>
      <c r="T4489">
        <v>0.585305466237942</v>
      </c>
      <c r="U4489">
        <v>1</v>
      </c>
    </row>
    <row r="4490" spans="1:21" x14ac:dyDescent="0.4">
      <c r="A4490">
        <v>4488</v>
      </c>
      <c r="B4490" t="s">
        <v>12091</v>
      </c>
      <c r="C4490" s="1">
        <v>44652</v>
      </c>
      <c r="D4490" t="s">
        <v>7880</v>
      </c>
      <c r="F4490">
        <v>10</v>
      </c>
      <c r="G4490">
        <v>10</v>
      </c>
      <c r="H4490">
        <v>10</v>
      </c>
      <c r="I4490">
        <v>20</v>
      </c>
      <c r="J4490">
        <v>10</v>
      </c>
      <c r="K4490">
        <v>155</v>
      </c>
      <c r="L4490">
        <v>117</v>
      </c>
      <c r="M4490">
        <v>120</v>
      </c>
      <c r="N4490">
        <v>0</v>
      </c>
      <c r="O4490">
        <v>1</v>
      </c>
      <c r="P4490">
        <v>0</v>
      </c>
      <c r="Q4490">
        <v>832</v>
      </c>
      <c r="R4490">
        <v>31100</v>
      </c>
      <c r="S4490">
        <v>352024</v>
      </c>
      <c r="T4490">
        <v>11.319099678456499</v>
      </c>
      <c r="U4490">
        <v>3</v>
      </c>
    </row>
    <row r="4491" spans="1:21" x14ac:dyDescent="0.4">
      <c r="A4491">
        <v>4489</v>
      </c>
      <c r="B4491" t="s">
        <v>12091</v>
      </c>
      <c r="C4491" s="1">
        <v>44652</v>
      </c>
      <c r="D4491" t="s">
        <v>7881</v>
      </c>
      <c r="F4491">
        <v>10</v>
      </c>
      <c r="G4491">
        <v>20</v>
      </c>
      <c r="H4491">
        <v>10</v>
      </c>
      <c r="I4491">
        <v>10</v>
      </c>
      <c r="J4491">
        <v>10</v>
      </c>
      <c r="K4491">
        <v>31</v>
      </c>
      <c r="L4491">
        <v>22</v>
      </c>
      <c r="M4491">
        <v>17</v>
      </c>
      <c r="N4491">
        <v>0</v>
      </c>
      <c r="O4491">
        <v>1</v>
      </c>
      <c r="P4491">
        <v>0</v>
      </c>
      <c r="Q4491">
        <v>618</v>
      </c>
      <c r="R4491">
        <v>31100</v>
      </c>
      <c r="S4491">
        <v>313776</v>
      </c>
      <c r="T4491">
        <v>10.089260450160699</v>
      </c>
      <c r="U4491">
        <v>3</v>
      </c>
    </row>
    <row r="4492" spans="1:21" x14ac:dyDescent="0.4">
      <c r="A4492">
        <v>4490</v>
      </c>
      <c r="B4492" t="s">
        <v>12091</v>
      </c>
      <c r="C4492" s="1">
        <v>44652</v>
      </c>
      <c r="D4492" t="s">
        <v>7882</v>
      </c>
      <c r="E4492" t="s">
        <v>7883</v>
      </c>
      <c r="F4492">
        <v>10</v>
      </c>
      <c r="G4492">
        <v>10</v>
      </c>
      <c r="H4492">
        <v>50</v>
      </c>
      <c r="I4492">
        <v>10</v>
      </c>
      <c r="J4492">
        <v>10</v>
      </c>
      <c r="K4492">
        <v>208</v>
      </c>
      <c r="L4492">
        <v>198</v>
      </c>
      <c r="M4492">
        <v>162</v>
      </c>
      <c r="N4492">
        <v>1</v>
      </c>
      <c r="O4492">
        <v>1</v>
      </c>
      <c r="P4492">
        <v>0</v>
      </c>
      <c r="Q4492">
        <v>957</v>
      </c>
      <c r="R4492">
        <v>31100</v>
      </c>
      <c r="S4492">
        <v>12080</v>
      </c>
      <c r="T4492">
        <v>0.38842443729903497</v>
      </c>
      <c r="U4492">
        <v>0</v>
      </c>
    </row>
    <row r="4493" spans="1:21" x14ac:dyDescent="0.4">
      <c r="A4493">
        <v>4491</v>
      </c>
      <c r="B4493" t="s">
        <v>12091</v>
      </c>
      <c r="C4493" s="1">
        <v>44621</v>
      </c>
      <c r="D4493" t="s">
        <v>7884</v>
      </c>
      <c r="F4493">
        <v>20</v>
      </c>
      <c r="G4493">
        <v>20</v>
      </c>
      <c r="H4493">
        <v>10</v>
      </c>
      <c r="I4493">
        <v>30</v>
      </c>
      <c r="J4493">
        <v>30</v>
      </c>
      <c r="K4493">
        <v>24</v>
      </c>
      <c r="L4493">
        <v>21</v>
      </c>
      <c r="M4493">
        <v>21</v>
      </c>
      <c r="N4493">
        <v>0</v>
      </c>
      <c r="O4493">
        <v>1</v>
      </c>
      <c r="P4493">
        <v>0</v>
      </c>
      <c r="Q4493">
        <v>1097</v>
      </c>
      <c r="R4493">
        <v>23600</v>
      </c>
      <c r="S4493">
        <v>41423</v>
      </c>
      <c r="T4493">
        <v>1.75521186440677</v>
      </c>
      <c r="U4493">
        <v>2</v>
      </c>
    </row>
    <row r="4494" spans="1:21" x14ac:dyDescent="0.4">
      <c r="A4494">
        <v>4492</v>
      </c>
      <c r="B4494" t="s">
        <v>12091</v>
      </c>
      <c r="C4494" s="1">
        <v>44621</v>
      </c>
      <c r="D4494" t="s">
        <v>7885</v>
      </c>
      <c r="F4494">
        <v>10</v>
      </c>
      <c r="G4494">
        <v>10</v>
      </c>
      <c r="H4494">
        <v>30</v>
      </c>
      <c r="I4494">
        <v>10</v>
      </c>
      <c r="J4494">
        <v>10</v>
      </c>
      <c r="K4494">
        <v>92</v>
      </c>
      <c r="L4494">
        <v>82</v>
      </c>
      <c r="M4494">
        <v>60</v>
      </c>
      <c r="N4494">
        <v>0</v>
      </c>
      <c r="O4494">
        <v>1</v>
      </c>
      <c r="P4494">
        <v>0</v>
      </c>
      <c r="Q4494">
        <v>1048</v>
      </c>
      <c r="R4494">
        <v>23600</v>
      </c>
      <c r="S4494">
        <v>113830</v>
      </c>
      <c r="T4494">
        <v>4.8233050847457601</v>
      </c>
      <c r="U4494">
        <v>3</v>
      </c>
    </row>
    <row r="4495" spans="1:21" x14ac:dyDescent="0.4">
      <c r="A4495">
        <v>4493</v>
      </c>
      <c r="B4495" t="s">
        <v>12091</v>
      </c>
      <c r="C4495" s="1">
        <v>44621</v>
      </c>
      <c r="D4495" t="s">
        <v>7886</v>
      </c>
      <c r="E4495" t="s">
        <v>7887</v>
      </c>
      <c r="F4495">
        <v>10</v>
      </c>
      <c r="G4495">
        <v>20</v>
      </c>
      <c r="H4495">
        <v>50</v>
      </c>
      <c r="I4495">
        <v>20</v>
      </c>
      <c r="J4495">
        <v>10</v>
      </c>
      <c r="K4495">
        <v>47</v>
      </c>
      <c r="L4495">
        <v>54</v>
      </c>
      <c r="M4495">
        <v>57</v>
      </c>
      <c r="N4495">
        <v>2</v>
      </c>
      <c r="O4495">
        <v>1</v>
      </c>
      <c r="P4495">
        <v>7.6599392359999996</v>
      </c>
      <c r="Q4495">
        <v>1062</v>
      </c>
      <c r="R4495">
        <v>23600</v>
      </c>
      <c r="S4495">
        <v>99469</v>
      </c>
      <c r="T4495">
        <v>4.2147881355932197</v>
      </c>
      <c r="U4495">
        <v>2</v>
      </c>
    </row>
    <row r="4496" spans="1:21" x14ac:dyDescent="0.4">
      <c r="A4496">
        <v>4494</v>
      </c>
      <c r="B4496" t="s">
        <v>12091</v>
      </c>
      <c r="C4496" s="1">
        <v>44621</v>
      </c>
      <c r="D4496" t="s">
        <v>7888</v>
      </c>
      <c r="F4496">
        <v>10</v>
      </c>
      <c r="G4496">
        <v>20</v>
      </c>
      <c r="H4496">
        <v>10</v>
      </c>
      <c r="I4496">
        <v>10</v>
      </c>
      <c r="J4496">
        <v>10</v>
      </c>
      <c r="K4496">
        <v>50</v>
      </c>
      <c r="L4496">
        <v>89</v>
      </c>
      <c r="M4496">
        <v>80</v>
      </c>
      <c r="N4496">
        <v>0</v>
      </c>
      <c r="O4496">
        <v>1</v>
      </c>
      <c r="P4496">
        <v>0</v>
      </c>
      <c r="Q4496">
        <v>1152</v>
      </c>
      <c r="R4496">
        <v>23600</v>
      </c>
      <c r="S4496">
        <v>69650</v>
      </c>
      <c r="T4496">
        <v>2.9512711864406702</v>
      </c>
      <c r="U4496">
        <v>2</v>
      </c>
    </row>
    <row r="4497" spans="1:21" x14ac:dyDescent="0.4">
      <c r="A4497">
        <v>4495</v>
      </c>
      <c r="B4497" t="s">
        <v>12091</v>
      </c>
      <c r="C4497" s="1">
        <v>44621</v>
      </c>
      <c r="D4497" t="s">
        <v>7889</v>
      </c>
      <c r="F4497">
        <v>10</v>
      </c>
      <c r="G4497">
        <v>10</v>
      </c>
      <c r="H4497">
        <v>20</v>
      </c>
      <c r="I4497">
        <v>20</v>
      </c>
      <c r="J4497">
        <v>10</v>
      </c>
      <c r="K4497">
        <v>25</v>
      </c>
      <c r="L4497">
        <v>14</v>
      </c>
      <c r="M4497">
        <v>14</v>
      </c>
      <c r="N4497">
        <v>0</v>
      </c>
      <c r="O4497">
        <v>1</v>
      </c>
      <c r="P4497">
        <v>0</v>
      </c>
      <c r="Q4497">
        <v>1189</v>
      </c>
      <c r="R4497">
        <v>23600</v>
      </c>
      <c r="S4497">
        <v>477533</v>
      </c>
      <c r="T4497">
        <v>20.2344491525423</v>
      </c>
      <c r="U4497">
        <v>3</v>
      </c>
    </row>
    <row r="4498" spans="1:21" x14ac:dyDescent="0.4">
      <c r="A4498">
        <v>4496</v>
      </c>
      <c r="B4498" t="s">
        <v>12091</v>
      </c>
      <c r="C4498" s="1">
        <v>44621</v>
      </c>
      <c r="D4498" t="s">
        <v>7890</v>
      </c>
      <c r="F4498">
        <v>20</v>
      </c>
      <c r="G4498">
        <v>20</v>
      </c>
      <c r="H4498">
        <v>10</v>
      </c>
      <c r="I4498">
        <v>10</v>
      </c>
      <c r="J4498">
        <v>10</v>
      </c>
      <c r="K4498">
        <v>11</v>
      </c>
      <c r="L4498">
        <v>11</v>
      </c>
      <c r="M4498">
        <v>17</v>
      </c>
      <c r="N4498">
        <v>0</v>
      </c>
      <c r="O4498">
        <v>1</v>
      </c>
      <c r="P4498">
        <v>0</v>
      </c>
      <c r="Q4498">
        <v>1039</v>
      </c>
      <c r="R4498">
        <v>23600</v>
      </c>
      <c r="S4498">
        <v>125121</v>
      </c>
      <c r="T4498">
        <v>5.3017372881355902</v>
      </c>
      <c r="U4498">
        <v>3</v>
      </c>
    </row>
    <row r="4499" spans="1:21" x14ac:dyDescent="0.4">
      <c r="A4499">
        <v>4497</v>
      </c>
      <c r="B4499" t="s">
        <v>12091</v>
      </c>
      <c r="C4499" s="1">
        <v>44621</v>
      </c>
      <c r="D4499" t="s">
        <v>7891</v>
      </c>
      <c r="F4499">
        <v>10</v>
      </c>
      <c r="G4499">
        <v>20</v>
      </c>
      <c r="H4499">
        <v>20</v>
      </c>
      <c r="I4499">
        <v>20</v>
      </c>
      <c r="J4499">
        <v>10</v>
      </c>
      <c r="K4499">
        <v>30</v>
      </c>
      <c r="L4499">
        <v>57</v>
      </c>
      <c r="M4499">
        <v>67</v>
      </c>
      <c r="N4499">
        <v>0</v>
      </c>
      <c r="O4499">
        <v>1</v>
      </c>
      <c r="P4499">
        <v>0</v>
      </c>
      <c r="Q4499">
        <v>1143</v>
      </c>
      <c r="R4499">
        <v>23600</v>
      </c>
      <c r="S4499">
        <v>108237</v>
      </c>
      <c r="T4499">
        <v>4.5863135593220301</v>
      </c>
      <c r="U4499">
        <v>3</v>
      </c>
    </row>
    <row r="4500" spans="1:21" x14ac:dyDescent="0.4">
      <c r="A4500">
        <v>4498</v>
      </c>
      <c r="B4500" t="s">
        <v>12091</v>
      </c>
      <c r="C4500" s="1">
        <v>44621</v>
      </c>
      <c r="D4500" t="s">
        <v>7892</v>
      </c>
      <c r="F4500">
        <v>10</v>
      </c>
      <c r="G4500">
        <v>10</v>
      </c>
      <c r="H4500">
        <v>20</v>
      </c>
      <c r="I4500">
        <v>10</v>
      </c>
      <c r="J4500">
        <v>10</v>
      </c>
      <c r="K4500">
        <v>11</v>
      </c>
      <c r="L4500">
        <v>19</v>
      </c>
      <c r="M4500">
        <v>21</v>
      </c>
      <c r="N4500">
        <v>1</v>
      </c>
      <c r="O4500">
        <v>1</v>
      </c>
      <c r="P4500">
        <v>0</v>
      </c>
      <c r="Q4500">
        <v>1046</v>
      </c>
      <c r="R4500">
        <v>23600</v>
      </c>
      <c r="S4500">
        <v>1212062</v>
      </c>
      <c r="T4500">
        <v>51.358559322033898</v>
      </c>
      <c r="U4500">
        <v>3</v>
      </c>
    </row>
    <row r="4501" spans="1:21" x14ac:dyDescent="0.4">
      <c r="A4501">
        <v>4499</v>
      </c>
      <c r="B4501" t="s">
        <v>12091</v>
      </c>
      <c r="C4501" s="1">
        <v>44621</v>
      </c>
      <c r="D4501" t="s">
        <v>7893</v>
      </c>
      <c r="F4501">
        <v>10</v>
      </c>
      <c r="G4501">
        <v>10</v>
      </c>
      <c r="H4501">
        <v>20</v>
      </c>
      <c r="I4501">
        <v>20</v>
      </c>
      <c r="J4501">
        <v>10</v>
      </c>
      <c r="K4501">
        <v>48</v>
      </c>
      <c r="L4501">
        <v>47</v>
      </c>
      <c r="M4501">
        <v>40</v>
      </c>
      <c r="N4501">
        <v>0</v>
      </c>
      <c r="O4501">
        <v>1</v>
      </c>
      <c r="P4501">
        <v>0</v>
      </c>
      <c r="Q4501">
        <v>1014</v>
      </c>
      <c r="R4501">
        <v>23600</v>
      </c>
      <c r="S4501">
        <v>243390</v>
      </c>
      <c r="T4501">
        <v>10.3131355932203</v>
      </c>
      <c r="U4501">
        <v>3</v>
      </c>
    </row>
    <row r="4502" spans="1:21" x14ac:dyDescent="0.4">
      <c r="A4502">
        <v>4500</v>
      </c>
      <c r="B4502" t="s">
        <v>12091</v>
      </c>
      <c r="C4502" s="1">
        <v>44593</v>
      </c>
      <c r="D4502" t="s">
        <v>7894</v>
      </c>
      <c r="F4502">
        <v>10</v>
      </c>
      <c r="G4502">
        <v>20</v>
      </c>
      <c r="H4502">
        <v>20</v>
      </c>
      <c r="I4502">
        <v>30</v>
      </c>
      <c r="J4502">
        <v>10</v>
      </c>
      <c r="K4502">
        <v>245</v>
      </c>
      <c r="L4502">
        <v>248</v>
      </c>
      <c r="M4502">
        <v>247</v>
      </c>
      <c r="N4502">
        <v>0</v>
      </c>
      <c r="O4502">
        <v>1</v>
      </c>
      <c r="P4502">
        <v>0</v>
      </c>
      <c r="Q4502">
        <v>1035</v>
      </c>
      <c r="R4502">
        <v>15800</v>
      </c>
      <c r="S4502">
        <v>17982</v>
      </c>
      <c r="T4502">
        <v>1.13810126582278</v>
      </c>
      <c r="U4502">
        <v>1</v>
      </c>
    </row>
    <row r="4503" spans="1:21" x14ac:dyDescent="0.4">
      <c r="A4503">
        <v>4501</v>
      </c>
      <c r="B4503" t="s">
        <v>12091</v>
      </c>
      <c r="C4503" s="1">
        <v>44593</v>
      </c>
      <c r="D4503" t="s">
        <v>7895</v>
      </c>
      <c r="F4503">
        <v>10</v>
      </c>
      <c r="G4503">
        <v>10</v>
      </c>
      <c r="H4503">
        <v>10</v>
      </c>
      <c r="I4503">
        <v>20</v>
      </c>
      <c r="J4503">
        <v>10</v>
      </c>
      <c r="K4503">
        <v>18</v>
      </c>
      <c r="L4503">
        <v>19</v>
      </c>
      <c r="M4503">
        <v>12</v>
      </c>
      <c r="N4503">
        <v>0</v>
      </c>
      <c r="O4503">
        <v>1</v>
      </c>
      <c r="P4503">
        <v>0</v>
      </c>
      <c r="Q4503">
        <v>1013</v>
      </c>
      <c r="R4503">
        <v>15800</v>
      </c>
      <c r="S4503">
        <v>92948</v>
      </c>
      <c r="T4503">
        <v>5.8827848101265801</v>
      </c>
      <c r="U4503">
        <v>3</v>
      </c>
    </row>
    <row r="4504" spans="1:21" x14ac:dyDescent="0.4">
      <c r="A4504">
        <v>4502</v>
      </c>
      <c r="B4504" t="s">
        <v>12091</v>
      </c>
      <c r="C4504" s="1">
        <v>44593</v>
      </c>
      <c r="D4504" t="s">
        <v>7896</v>
      </c>
      <c r="F4504">
        <v>10</v>
      </c>
      <c r="G4504">
        <v>20</v>
      </c>
      <c r="H4504">
        <v>20</v>
      </c>
      <c r="I4504">
        <v>20</v>
      </c>
      <c r="J4504">
        <v>10</v>
      </c>
      <c r="K4504">
        <v>27</v>
      </c>
      <c r="L4504">
        <v>20</v>
      </c>
      <c r="M4504">
        <v>14</v>
      </c>
      <c r="N4504">
        <v>0</v>
      </c>
      <c r="O4504">
        <v>1</v>
      </c>
      <c r="P4504">
        <v>0</v>
      </c>
      <c r="Q4504">
        <v>1032</v>
      </c>
      <c r="R4504">
        <v>15800</v>
      </c>
      <c r="S4504">
        <v>110274</v>
      </c>
      <c r="T4504">
        <v>6.9793670886075896</v>
      </c>
      <c r="U4504">
        <v>3</v>
      </c>
    </row>
    <row r="4505" spans="1:21" x14ac:dyDescent="0.4">
      <c r="A4505">
        <v>4503</v>
      </c>
      <c r="B4505" t="s">
        <v>12091</v>
      </c>
      <c r="C4505" s="1">
        <v>44593</v>
      </c>
      <c r="D4505" t="s">
        <v>7897</v>
      </c>
      <c r="F4505">
        <v>10</v>
      </c>
      <c r="G4505">
        <v>20</v>
      </c>
      <c r="H4505">
        <v>20</v>
      </c>
      <c r="I4505">
        <v>20</v>
      </c>
      <c r="J4505">
        <v>10</v>
      </c>
      <c r="K4505">
        <v>27</v>
      </c>
      <c r="L4505">
        <v>23</v>
      </c>
      <c r="M4505">
        <v>17</v>
      </c>
      <c r="N4505">
        <v>0</v>
      </c>
      <c r="O4505">
        <v>1</v>
      </c>
      <c r="P4505">
        <v>0</v>
      </c>
      <c r="Q4505">
        <v>970</v>
      </c>
      <c r="R4505">
        <v>15800</v>
      </c>
      <c r="S4505">
        <v>320321</v>
      </c>
      <c r="T4505">
        <v>20.273481012658198</v>
      </c>
      <c r="U4505">
        <v>3</v>
      </c>
    </row>
    <row r="4506" spans="1:21" x14ac:dyDescent="0.4">
      <c r="A4506">
        <v>4504</v>
      </c>
      <c r="B4506" t="s">
        <v>12091</v>
      </c>
      <c r="C4506" s="1">
        <v>44593</v>
      </c>
      <c r="D4506" t="s">
        <v>7898</v>
      </c>
      <c r="E4506" t="s">
        <v>7899</v>
      </c>
      <c r="F4506">
        <v>10</v>
      </c>
      <c r="G4506">
        <v>10</v>
      </c>
      <c r="H4506">
        <v>50</v>
      </c>
      <c r="I4506">
        <v>20</v>
      </c>
      <c r="J4506">
        <v>10</v>
      </c>
      <c r="K4506">
        <v>15</v>
      </c>
      <c r="L4506">
        <v>19</v>
      </c>
      <c r="M4506">
        <v>21</v>
      </c>
      <c r="N4506">
        <v>2</v>
      </c>
      <c r="O4506">
        <v>1</v>
      </c>
      <c r="P4506">
        <v>4.0286458329999997</v>
      </c>
      <c r="Q4506">
        <v>901</v>
      </c>
      <c r="R4506">
        <v>15800</v>
      </c>
      <c r="S4506">
        <v>251581</v>
      </c>
      <c r="T4506">
        <v>15.922848101265799</v>
      </c>
      <c r="U4506">
        <v>3</v>
      </c>
    </row>
    <row r="4507" spans="1:21" x14ac:dyDescent="0.4">
      <c r="A4507">
        <v>4505</v>
      </c>
      <c r="B4507" t="s">
        <v>12091</v>
      </c>
      <c r="C4507" s="1">
        <v>44593</v>
      </c>
      <c r="D4507" t="s">
        <v>7900</v>
      </c>
      <c r="F4507">
        <v>10</v>
      </c>
      <c r="G4507">
        <v>10</v>
      </c>
      <c r="H4507">
        <v>30</v>
      </c>
      <c r="I4507">
        <v>20</v>
      </c>
      <c r="J4507">
        <v>10</v>
      </c>
      <c r="K4507">
        <v>55</v>
      </c>
      <c r="L4507">
        <v>90</v>
      </c>
      <c r="M4507">
        <v>82</v>
      </c>
      <c r="N4507">
        <v>0</v>
      </c>
      <c r="O4507">
        <v>1</v>
      </c>
      <c r="P4507">
        <v>0</v>
      </c>
      <c r="Q4507">
        <v>937</v>
      </c>
      <c r="R4507">
        <v>15800</v>
      </c>
      <c r="S4507">
        <v>374429</v>
      </c>
      <c r="T4507">
        <v>23.698037974683501</v>
      </c>
      <c r="U4507">
        <v>3</v>
      </c>
    </row>
    <row r="4508" spans="1:21" x14ac:dyDescent="0.4">
      <c r="A4508">
        <v>4506</v>
      </c>
      <c r="B4508" t="s">
        <v>12091</v>
      </c>
      <c r="C4508" s="1">
        <v>44593</v>
      </c>
      <c r="D4508" t="s">
        <v>7901</v>
      </c>
      <c r="E4508" t="s">
        <v>7902</v>
      </c>
      <c r="F4508">
        <v>10</v>
      </c>
      <c r="G4508">
        <v>20</v>
      </c>
      <c r="H4508">
        <v>40</v>
      </c>
      <c r="I4508">
        <v>20</v>
      </c>
      <c r="J4508">
        <v>20</v>
      </c>
      <c r="K4508">
        <v>55</v>
      </c>
      <c r="L4508">
        <v>49</v>
      </c>
      <c r="M4508">
        <v>44</v>
      </c>
      <c r="N4508">
        <v>2</v>
      </c>
      <c r="O4508">
        <v>1</v>
      </c>
      <c r="P4508">
        <v>6.7165798609999996</v>
      </c>
      <c r="Q4508">
        <v>892</v>
      </c>
      <c r="R4508">
        <v>15800</v>
      </c>
      <c r="S4508">
        <v>192699</v>
      </c>
      <c r="T4508">
        <v>12.1961392405063</v>
      </c>
      <c r="U4508">
        <v>3</v>
      </c>
    </row>
    <row r="4509" spans="1:21" x14ac:dyDescent="0.4">
      <c r="A4509">
        <v>4507</v>
      </c>
      <c r="B4509" t="s">
        <v>12091</v>
      </c>
      <c r="C4509" s="1">
        <v>44562</v>
      </c>
      <c r="D4509" t="s">
        <v>7903</v>
      </c>
      <c r="E4509" t="s">
        <v>7904</v>
      </c>
      <c r="F4509">
        <v>20</v>
      </c>
      <c r="G4509">
        <v>20</v>
      </c>
      <c r="H4509">
        <v>40</v>
      </c>
      <c r="I4509">
        <v>20</v>
      </c>
      <c r="J4509">
        <v>40</v>
      </c>
      <c r="K4509">
        <v>228</v>
      </c>
      <c r="L4509">
        <v>237</v>
      </c>
      <c r="M4509">
        <v>235</v>
      </c>
      <c r="N4509">
        <v>2</v>
      </c>
      <c r="O4509">
        <v>1</v>
      </c>
      <c r="P4509">
        <v>12.22526042</v>
      </c>
      <c r="Q4509">
        <v>1057</v>
      </c>
      <c r="R4509">
        <v>12000</v>
      </c>
      <c r="S4509">
        <v>479638</v>
      </c>
      <c r="T4509">
        <v>39.969833333333298</v>
      </c>
      <c r="U4509">
        <v>3</v>
      </c>
    </row>
    <row r="4510" spans="1:21" x14ac:dyDescent="0.4">
      <c r="A4510">
        <v>4508</v>
      </c>
      <c r="B4510" t="s">
        <v>12091</v>
      </c>
      <c r="C4510" s="1">
        <v>44562</v>
      </c>
      <c r="D4510" t="s">
        <v>7905</v>
      </c>
      <c r="F4510">
        <v>10</v>
      </c>
      <c r="G4510">
        <v>10</v>
      </c>
      <c r="H4510">
        <v>20</v>
      </c>
      <c r="I4510">
        <v>20</v>
      </c>
      <c r="J4510">
        <v>20</v>
      </c>
      <c r="K4510">
        <v>25</v>
      </c>
      <c r="L4510">
        <v>19</v>
      </c>
      <c r="M4510">
        <v>12</v>
      </c>
      <c r="N4510">
        <v>0</v>
      </c>
      <c r="O4510">
        <v>1</v>
      </c>
      <c r="P4510">
        <v>0</v>
      </c>
      <c r="Q4510">
        <v>967</v>
      </c>
      <c r="R4510">
        <v>12000</v>
      </c>
      <c r="S4510">
        <v>300361</v>
      </c>
      <c r="T4510">
        <v>25.030083333333302</v>
      </c>
      <c r="U4510">
        <v>3</v>
      </c>
    </row>
    <row r="4511" spans="1:21" x14ac:dyDescent="0.4">
      <c r="A4511">
        <v>4509</v>
      </c>
      <c r="B4511" t="s">
        <v>12091</v>
      </c>
      <c r="C4511" s="1">
        <v>44562</v>
      </c>
      <c r="D4511" t="s">
        <v>7906</v>
      </c>
      <c r="F4511">
        <v>10</v>
      </c>
      <c r="G4511">
        <v>20</v>
      </c>
      <c r="H4511">
        <v>10</v>
      </c>
      <c r="I4511">
        <v>20</v>
      </c>
      <c r="J4511">
        <v>10</v>
      </c>
      <c r="K4511">
        <v>20</v>
      </c>
      <c r="L4511">
        <v>24</v>
      </c>
      <c r="M4511">
        <v>19</v>
      </c>
      <c r="N4511">
        <v>0</v>
      </c>
      <c r="O4511">
        <v>1</v>
      </c>
      <c r="P4511">
        <v>0</v>
      </c>
      <c r="Q4511">
        <v>1011</v>
      </c>
      <c r="R4511">
        <v>12000</v>
      </c>
      <c r="S4511">
        <v>90474</v>
      </c>
      <c r="T4511">
        <v>7.5395000000000003</v>
      </c>
      <c r="U4511">
        <v>3</v>
      </c>
    </row>
    <row r="4512" spans="1:21" x14ac:dyDescent="0.4">
      <c r="A4512">
        <v>4510</v>
      </c>
      <c r="B4512" t="s">
        <v>12091</v>
      </c>
      <c r="C4512" s="1">
        <v>44562</v>
      </c>
      <c r="D4512" t="s">
        <v>7907</v>
      </c>
      <c r="F4512">
        <v>10</v>
      </c>
      <c r="G4512">
        <v>20</v>
      </c>
      <c r="H4512">
        <v>10</v>
      </c>
      <c r="I4512">
        <v>50</v>
      </c>
      <c r="J4512">
        <v>10</v>
      </c>
      <c r="K4512">
        <v>10</v>
      </c>
      <c r="L4512">
        <v>13</v>
      </c>
      <c r="M4512">
        <v>21</v>
      </c>
      <c r="N4512">
        <v>0</v>
      </c>
      <c r="O4512">
        <v>1</v>
      </c>
      <c r="P4512">
        <v>0</v>
      </c>
      <c r="Q4512">
        <v>857</v>
      </c>
      <c r="R4512">
        <v>12000</v>
      </c>
      <c r="S4512">
        <v>104296</v>
      </c>
      <c r="T4512">
        <v>8.6913333333333291</v>
      </c>
      <c r="U4512">
        <v>3</v>
      </c>
    </row>
    <row r="4513" spans="1:21" x14ac:dyDescent="0.4">
      <c r="A4513">
        <v>4511</v>
      </c>
      <c r="B4513" t="s">
        <v>12091</v>
      </c>
      <c r="C4513" s="1">
        <v>44562</v>
      </c>
      <c r="D4513" t="s">
        <v>7908</v>
      </c>
      <c r="E4513" t="s">
        <v>7909</v>
      </c>
      <c r="F4513">
        <v>10</v>
      </c>
      <c r="G4513">
        <v>10</v>
      </c>
      <c r="H4513">
        <v>20</v>
      </c>
      <c r="I4513">
        <v>20</v>
      </c>
      <c r="J4513">
        <v>20</v>
      </c>
      <c r="K4513">
        <v>26</v>
      </c>
      <c r="L4513">
        <v>22</v>
      </c>
      <c r="M4513">
        <v>16</v>
      </c>
      <c r="N4513">
        <v>2</v>
      </c>
      <c r="O4513">
        <v>1</v>
      </c>
      <c r="P4513">
        <v>5.7673611109999996</v>
      </c>
      <c r="Q4513">
        <v>939</v>
      </c>
      <c r="R4513">
        <v>12000</v>
      </c>
      <c r="S4513">
        <v>121045</v>
      </c>
      <c r="T4513">
        <v>10.0870833333333</v>
      </c>
      <c r="U4513">
        <v>3</v>
      </c>
    </row>
    <row r="4514" spans="1:21" x14ac:dyDescent="0.4">
      <c r="A4514">
        <v>4512</v>
      </c>
      <c r="B4514" t="s">
        <v>12091</v>
      </c>
      <c r="C4514" s="1">
        <v>44562</v>
      </c>
      <c r="D4514" t="s">
        <v>7910</v>
      </c>
      <c r="E4514" t="s">
        <v>7911</v>
      </c>
      <c r="F4514">
        <v>10</v>
      </c>
      <c r="G4514">
        <v>20</v>
      </c>
      <c r="H4514">
        <v>50</v>
      </c>
      <c r="I4514">
        <v>20</v>
      </c>
      <c r="J4514">
        <v>10</v>
      </c>
      <c r="K4514">
        <v>53</v>
      </c>
      <c r="L4514">
        <v>50</v>
      </c>
      <c r="M4514">
        <v>45</v>
      </c>
      <c r="N4514">
        <v>2</v>
      </c>
      <c r="O4514">
        <v>1</v>
      </c>
      <c r="P4514">
        <v>5.5523003470000001</v>
      </c>
      <c r="Q4514">
        <v>1051</v>
      </c>
      <c r="R4514">
        <v>12000</v>
      </c>
      <c r="S4514">
        <v>561429</v>
      </c>
      <c r="T4514">
        <v>46.78575</v>
      </c>
      <c r="U4514">
        <v>3</v>
      </c>
    </row>
    <row r="4515" spans="1:21" x14ac:dyDescent="0.4">
      <c r="A4515">
        <v>4513</v>
      </c>
      <c r="B4515" t="s">
        <v>12091</v>
      </c>
      <c r="C4515" s="1">
        <v>44562</v>
      </c>
      <c r="D4515" t="s">
        <v>7912</v>
      </c>
      <c r="F4515">
        <v>30</v>
      </c>
      <c r="G4515">
        <v>20</v>
      </c>
      <c r="H4515">
        <v>10</v>
      </c>
      <c r="I4515">
        <v>30</v>
      </c>
      <c r="J4515">
        <v>50</v>
      </c>
      <c r="K4515">
        <v>22</v>
      </c>
      <c r="L4515">
        <v>14</v>
      </c>
      <c r="M4515">
        <v>10</v>
      </c>
      <c r="N4515">
        <v>0</v>
      </c>
      <c r="O4515">
        <v>1</v>
      </c>
      <c r="P4515">
        <v>0</v>
      </c>
      <c r="Q4515">
        <v>939</v>
      </c>
      <c r="R4515">
        <v>12000</v>
      </c>
      <c r="S4515">
        <v>27610</v>
      </c>
      <c r="T4515">
        <v>2.3008333333333302</v>
      </c>
      <c r="U4515">
        <v>2</v>
      </c>
    </row>
    <row r="4516" spans="1:21" x14ac:dyDescent="0.4">
      <c r="A4516">
        <v>4514</v>
      </c>
      <c r="B4516" t="s">
        <v>12091</v>
      </c>
      <c r="C4516" s="1">
        <v>44562</v>
      </c>
      <c r="D4516" t="s">
        <v>7913</v>
      </c>
      <c r="F4516">
        <v>10</v>
      </c>
      <c r="G4516">
        <v>10</v>
      </c>
      <c r="H4516">
        <v>10</v>
      </c>
      <c r="I4516">
        <v>10</v>
      </c>
      <c r="J4516">
        <v>10</v>
      </c>
      <c r="K4516">
        <v>24</v>
      </c>
      <c r="L4516">
        <v>22</v>
      </c>
      <c r="M4516">
        <v>19</v>
      </c>
      <c r="N4516">
        <v>0</v>
      </c>
      <c r="O4516">
        <v>1</v>
      </c>
      <c r="P4516">
        <v>0</v>
      </c>
      <c r="Q4516">
        <v>883</v>
      </c>
      <c r="R4516">
        <v>12000</v>
      </c>
      <c r="S4516">
        <v>238003</v>
      </c>
      <c r="T4516">
        <v>19.833583333333301</v>
      </c>
      <c r="U4516">
        <v>3</v>
      </c>
    </row>
    <row r="4517" spans="1:21" x14ac:dyDescent="0.4">
      <c r="A4517">
        <v>4515</v>
      </c>
      <c r="B4517" t="s">
        <v>12091</v>
      </c>
      <c r="C4517" s="1">
        <v>44562</v>
      </c>
      <c r="D4517" t="s">
        <v>7914</v>
      </c>
      <c r="F4517">
        <v>10</v>
      </c>
      <c r="G4517">
        <v>10</v>
      </c>
      <c r="H4517">
        <v>10</v>
      </c>
      <c r="I4517">
        <v>20</v>
      </c>
      <c r="J4517">
        <v>10</v>
      </c>
      <c r="K4517">
        <v>174</v>
      </c>
      <c r="L4517">
        <v>205</v>
      </c>
      <c r="M4517">
        <v>233</v>
      </c>
      <c r="N4517">
        <v>0</v>
      </c>
      <c r="O4517">
        <v>1</v>
      </c>
      <c r="P4517">
        <v>0</v>
      </c>
      <c r="Q4517">
        <v>917</v>
      </c>
      <c r="R4517">
        <v>12000</v>
      </c>
      <c r="S4517">
        <v>32634</v>
      </c>
      <c r="T4517">
        <v>2.7195</v>
      </c>
      <c r="U4517">
        <v>2</v>
      </c>
    </row>
    <row r="4518" spans="1:21" x14ac:dyDescent="0.4">
      <c r="A4518">
        <v>4516</v>
      </c>
      <c r="B4518" t="s">
        <v>12092</v>
      </c>
      <c r="C4518" s="1">
        <v>45108</v>
      </c>
      <c r="D4518" t="s">
        <v>7915</v>
      </c>
      <c r="E4518" t="s">
        <v>7916</v>
      </c>
      <c r="F4518">
        <v>10</v>
      </c>
      <c r="G4518">
        <v>10</v>
      </c>
      <c r="H4518">
        <v>30</v>
      </c>
      <c r="I4518">
        <v>10</v>
      </c>
      <c r="J4518">
        <v>10</v>
      </c>
      <c r="K4518">
        <v>38</v>
      </c>
      <c r="L4518">
        <v>49</v>
      </c>
      <c r="M4518">
        <v>48</v>
      </c>
      <c r="N4518">
        <v>1</v>
      </c>
      <c r="O4518">
        <v>1</v>
      </c>
      <c r="P4518">
        <v>8.8879123260000004</v>
      </c>
      <c r="Q4518">
        <v>792</v>
      </c>
      <c r="R4518">
        <v>224000</v>
      </c>
      <c r="S4518">
        <v>667371</v>
      </c>
      <c r="T4518">
        <v>2.9793348214285702</v>
      </c>
      <c r="U4518">
        <v>2</v>
      </c>
    </row>
    <row r="4519" spans="1:21" x14ac:dyDescent="0.4">
      <c r="A4519">
        <v>4517</v>
      </c>
      <c r="B4519" t="s">
        <v>12092</v>
      </c>
      <c r="C4519" s="1">
        <v>45108</v>
      </c>
      <c r="D4519" t="s">
        <v>7917</v>
      </c>
      <c r="E4519" t="s">
        <v>7918</v>
      </c>
      <c r="F4519">
        <v>10</v>
      </c>
      <c r="G4519">
        <v>10</v>
      </c>
      <c r="H4519">
        <v>40</v>
      </c>
      <c r="I4519">
        <v>20</v>
      </c>
      <c r="J4519">
        <v>10</v>
      </c>
      <c r="K4519">
        <v>91</v>
      </c>
      <c r="L4519">
        <v>85</v>
      </c>
      <c r="M4519">
        <v>62</v>
      </c>
      <c r="N4519">
        <v>1</v>
      </c>
      <c r="O4519">
        <v>2</v>
      </c>
      <c r="P4519">
        <v>11.51974826</v>
      </c>
      <c r="Q4519">
        <v>759</v>
      </c>
      <c r="R4519">
        <v>224000</v>
      </c>
      <c r="S4519">
        <v>70167</v>
      </c>
      <c r="T4519">
        <v>0.31324553571428498</v>
      </c>
      <c r="U4519">
        <v>0</v>
      </c>
    </row>
    <row r="4520" spans="1:21" x14ac:dyDescent="0.4">
      <c r="A4520">
        <v>4518</v>
      </c>
      <c r="B4520" t="s">
        <v>12092</v>
      </c>
      <c r="C4520" s="1">
        <v>45108</v>
      </c>
      <c r="D4520" t="s">
        <v>7919</v>
      </c>
      <c r="E4520" t="s">
        <v>7920</v>
      </c>
      <c r="F4520">
        <v>10</v>
      </c>
      <c r="G4520">
        <v>10</v>
      </c>
      <c r="H4520">
        <v>20</v>
      </c>
      <c r="I4520">
        <v>20</v>
      </c>
      <c r="J4520">
        <v>10</v>
      </c>
      <c r="K4520">
        <v>26</v>
      </c>
      <c r="L4520">
        <v>55</v>
      </c>
      <c r="M4520">
        <v>80</v>
      </c>
      <c r="N4520">
        <v>2</v>
      </c>
      <c r="O4520">
        <v>1</v>
      </c>
      <c r="P4520">
        <v>9.1475694440000002</v>
      </c>
      <c r="Q4520">
        <v>744</v>
      </c>
      <c r="R4520">
        <v>224000</v>
      </c>
      <c r="S4520">
        <v>123511</v>
      </c>
      <c r="T4520">
        <v>0.55138839285714203</v>
      </c>
      <c r="U4520">
        <v>1</v>
      </c>
    </row>
    <row r="4521" spans="1:21" x14ac:dyDescent="0.4">
      <c r="A4521">
        <v>4519</v>
      </c>
      <c r="B4521" t="s">
        <v>12092</v>
      </c>
      <c r="C4521" s="1">
        <v>45078</v>
      </c>
      <c r="D4521" t="s">
        <v>7921</v>
      </c>
      <c r="E4521" t="s">
        <v>7922</v>
      </c>
      <c r="F4521">
        <v>10</v>
      </c>
      <c r="G4521">
        <v>10</v>
      </c>
      <c r="H4521">
        <v>10</v>
      </c>
      <c r="I4521">
        <v>10</v>
      </c>
      <c r="J4521">
        <v>10</v>
      </c>
      <c r="K4521">
        <v>55</v>
      </c>
      <c r="L4521">
        <v>53</v>
      </c>
      <c r="M4521">
        <v>53</v>
      </c>
      <c r="N4521">
        <v>0</v>
      </c>
      <c r="O4521">
        <v>0</v>
      </c>
      <c r="P4521">
        <v>11.668619789999999</v>
      </c>
      <c r="Q4521">
        <v>729</v>
      </c>
      <c r="R4521">
        <v>223000</v>
      </c>
      <c r="S4521">
        <v>67982</v>
      </c>
      <c r="T4521">
        <v>0.304852017937219</v>
      </c>
      <c r="U4521">
        <v>0</v>
      </c>
    </row>
    <row r="4522" spans="1:21" x14ac:dyDescent="0.4">
      <c r="A4522">
        <v>4520</v>
      </c>
      <c r="B4522" t="s">
        <v>12092</v>
      </c>
      <c r="C4522" s="1">
        <v>45078</v>
      </c>
      <c r="D4522" t="s">
        <v>7923</v>
      </c>
      <c r="E4522" t="s">
        <v>7924</v>
      </c>
      <c r="F4522">
        <v>10</v>
      </c>
      <c r="G4522">
        <v>10</v>
      </c>
      <c r="H4522">
        <v>30</v>
      </c>
      <c r="I4522">
        <v>20</v>
      </c>
      <c r="J4522">
        <v>10</v>
      </c>
      <c r="K4522">
        <v>92</v>
      </c>
      <c r="L4522">
        <v>83</v>
      </c>
      <c r="M4522">
        <v>82</v>
      </c>
      <c r="N4522">
        <v>1</v>
      </c>
      <c r="O4522">
        <v>1</v>
      </c>
      <c r="P4522">
        <v>17.327039930000002</v>
      </c>
      <c r="Q4522">
        <v>5460</v>
      </c>
      <c r="R4522">
        <v>223000</v>
      </c>
      <c r="S4522">
        <v>112994</v>
      </c>
      <c r="T4522">
        <v>0.50669955156950597</v>
      </c>
      <c r="U4522">
        <v>1</v>
      </c>
    </row>
    <row r="4523" spans="1:21" x14ac:dyDescent="0.4">
      <c r="A4523">
        <v>4521</v>
      </c>
      <c r="B4523" t="s">
        <v>12092</v>
      </c>
      <c r="C4523" s="1">
        <v>45078</v>
      </c>
      <c r="D4523" t="s">
        <v>7925</v>
      </c>
      <c r="E4523" t="s">
        <v>7926</v>
      </c>
      <c r="F4523">
        <v>20</v>
      </c>
      <c r="G4523">
        <v>10</v>
      </c>
      <c r="H4523">
        <v>30</v>
      </c>
      <c r="I4523">
        <v>10</v>
      </c>
      <c r="J4523">
        <v>20</v>
      </c>
      <c r="K4523">
        <v>27</v>
      </c>
      <c r="L4523">
        <v>20</v>
      </c>
      <c r="M4523">
        <v>15</v>
      </c>
      <c r="N4523">
        <v>0</v>
      </c>
      <c r="O4523">
        <v>2</v>
      </c>
      <c r="P4523">
        <v>15.27332899</v>
      </c>
      <c r="Q4523">
        <v>3642</v>
      </c>
      <c r="R4523">
        <v>223000</v>
      </c>
      <c r="S4523">
        <v>262389</v>
      </c>
      <c r="T4523">
        <v>1.1766322869955099</v>
      </c>
      <c r="U4523">
        <v>2</v>
      </c>
    </row>
    <row r="4524" spans="1:21" x14ac:dyDescent="0.4">
      <c r="A4524">
        <v>4522</v>
      </c>
      <c r="B4524" t="s">
        <v>12092</v>
      </c>
      <c r="C4524" s="1">
        <v>45078</v>
      </c>
      <c r="D4524" t="s">
        <v>7927</v>
      </c>
      <c r="E4524" t="s">
        <v>7928</v>
      </c>
      <c r="F4524">
        <v>20</v>
      </c>
      <c r="G4524">
        <v>10</v>
      </c>
      <c r="H4524">
        <v>30</v>
      </c>
      <c r="I4524">
        <v>20</v>
      </c>
      <c r="J4524">
        <v>20</v>
      </c>
      <c r="K4524">
        <v>27</v>
      </c>
      <c r="L4524">
        <v>20</v>
      </c>
      <c r="M4524">
        <v>14</v>
      </c>
      <c r="N4524">
        <v>0</v>
      </c>
      <c r="O4524">
        <v>2</v>
      </c>
      <c r="P4524">
        <v>13.838216149999999</v>
      </c>
      <c r="Q4524">
        <v>3398</v>
      </c>
      <c r="R4524">
        <v>223000</v>
      </c>
      <c r="S4524">
        <v>303193</v>
      </c>
      <c r="T4524">
        <v>1.3596098654708499</v>
      </c>
      <c r="U4524">
        <v>2</v>
      </c>
    </row>
    <row r="4525" spans="1:21" x14ac:dyDescent="0.4">
      <c r="A4525">
        <v>4523</v>
      </c>
      <c r="B4525" t="s">
        <v>12092</v>
      </c>
      <c r="C4525" s="1">
        <v>45078</v>
      </c>
      <c r="D4525" t="s">
        <v>7929</v>
      </c>
      <c r="E4525" t="s">
        <v>7930</v>
      </c>
      <c r="F4525">
        <v>20</v>
      </c>
      <c r="G4525">
        <v>10</v>
      </c>
      <c r="H4525">
        <v>50</v>
      </c>
      <c r="I4525">
        <v>20</v>
      </c>
      <c r="J4525">
        <v>20</v>
      </c>
      <c r="K4525">
        <v>25</v>
      </c>
      <c r="L4525">
        <v>18</v>
      </c>
      <c r="M4525">
        <v>14</v>
      </c>
      <c r="N4525">
        <v>0</v>
      </c>
      <c r="O4525">
        <v>2</v>
      </c>
      <c r="P4525">
        <v>15.064019099999999</v>
      </c>
      <c r="Q4525">
        <v>6524</v>
      </c>
      <c r="R4525">
        <v>223000</v>
      </c>
      <c r="S4525">
        <v>140609</v>
      </c>
      <c r="T4525">
        <v>0.63053363228699499</v>
      </c>
      <c r="U4525">
        <v>1</v>
      </c>
    </row>
    <row r="4526" spans="1:21" x14ac:dyDescent="0.4">
      <c r="A4526">
        <v>4524</v>
      </c>
      <c r="B4526" t="s">
        <v>12092</v>
      </c>
      <c r="C4526" s="1">
        <v>45047</v>
      </c>
      <c r="D4526" t="s">
        <v>7931</v>
      </c>
      <c r="E4526" t="s">
        <v>7932</v>
      </c>
      <c r="F4526">
        <v>20</v>
      </c>
      <c r="G4526">
        <v>20</v>
      </c>
      <c r="H4526">
        <v>20</v>
      </c>
      <c r="I4526">
        <v>20</v>
      </c>
      <c r="J4526">
        <v>30</v>
      </c>
      <c r="K4526">
        <v>82</v>
      </c>
      <c r="L4526">
        <v>46</v>
      </c>
      <c r="M4526">
        <v>27</v>
      </c>
      <c r="N4526">
        <v>2</v>
      </c>
      <c r="O4526">
        <v>1</v>
      </c>
      <c r="P4526">
        <v>6.7845052079999997</v>
      </c>
      <c r="Q4526">
        <v>735</v>
      </c>
      <c r="R4526">
        <v>218000</v>
      </c>
      <c r="S4526">
        <v>97110</v>
      </c>
      <c r="T4526">
        <v>0.44545871559632999</v>
      </c>
      <c r="U4526">
        <v>1</v>
      </c>
    </row>
    <row r="4527" spans="1:21" x14ac:dyDescent="0.4">
      <c r="A4527">
        <v>4525</v>
      </c>
      <c r="B4527" t="s">
        <v>12092</v>
      </c>
      <c r="C4527" s="1">
        <v>45047</v>
      </c>
      <c r="D4527" t="s">
        <v>7933</v>
      </c>
      <c r="E4527" t="s">
        <v>7934</v>
      </c>
      <c r="F4527">
        <v>10</v>
      </c>
      <c r="G4527">
        <v>10</v>
      </c>
      <c r="H4527">
        <v>10</v>
      </c>
      <c r="I4527">
        <v>10</v>
      </c>
      <c r="J4527">
        <v>10</v>
      </c>
      <c r="K4527">
        <v>57</v>
      </c>
      <c r="L4527">
        <v>124</v>
      </c>
      <c r="M4527">
        <v>171</v>
      </c>
      <c r="N4527">
        <v>2</v>
      </c>
      <c r="O4527">
        <v>0</v>
      </c>
      <c r="P4527">
        <v>10.611870659999999</v>
      </c>
      <c r="Q4527">
        <v>933</v>
      </c>
      <c r="R4527">
        <v>218000</v>
      </c>
      <c r="S4527">
        <v>974119</v>
      </c>
      <c r="T4527">
        <v>4.4684357798165104</v>
      </c>
      <c r="U4527">
        <v>3</v>
      </c>
    </row>
    <row r="4528" spans="1:21" x14ac:dyDescent="0.4">
      <c r="A4528">
        <v>4526</v>
      </c>
      <c r="B4528" t="s">
        <v>12092</v>
      </c>
      <c r="C4528" s="1">
        <v>45047</v>
      </c>
      <c r="D4528" t="s">
        <v>7935</v>
      </c>
      <c r="E4528" t="s">
        <v>7936</v>
      </c>
      <c r="F4528">
        <v>10</v>
      </c>
      <c r="G4528">
        <v>10</v>
      </c>
      <c r="H4528">
        <v>40</v>
      </c>
      <c r="I4528">
        <v>20</v>
      </c>
      <c r="J4528">
        <v>10</v>
      </c>
      <c r="K4528">
        <v>151</v>
      </c>
      <c r="L4528">
        <v>156</v>
      </c>
      <c r="M4528">
        <v>161</v>
      </c>
      <c r="N4528">
        <v>2</v>
      </c>
      <c r="O4528">
        <v>1</v>
      </c>
      <c r="P4528">
        <v>8.1158854169999994</v>
      </c>
      <c r="Q4528">
        <v>778</v>
      </c>
      <c r="R4528">
        <v>218000</v>
      </c>
      <c r="S4528">
        <v>177549</v>
      </c>
      <c r="T4528">
        <v>0.81444495412843998</v>
      </c>
      <c r="U4528">
        <v>1</v>
      </c>
    </row>
    <row r="4529" spans="1:21" x14ac:dyDescent="0.4">
      <c r="A4529">
        <v>4527</v>
      </c>
      <c r="B4529" t="s">
        <v>12092</v>
      </c>
      <c r="C4529" s="1">
        <v>45108</v>
      </c>
      <c r="D4529" t="s">
        <v>7937</v>
      </c>
      <c r="E4529" t="s">
        <v>7938</v>
      </c>
      <c r="F4529">
        <v>10</v>
      </c>
      <c r="G4529">
        <v>10</v>
      </c>
      <c r="H4529">
        <v>30</v>
      </c>
      <c r="I4529">
        <v>20</v>
      </c>
      <c r="J4529">
        <v>20</v>
      </c>
      <c r="K4529">
        <v>123</v>
      </c>
      <c r="L4529">
        <v>118</v>
      </c>
      <c r="M4529">
        <v>114</v>
      </c>
      <c r="N4529">
        <v>2</v>
      </c>
      <c r="O4529">
        <v>0</v>
      </c>
      <c r="P4529">
        <v>6.3498263890000004</v>
      </c>
      <c r="Q4529">
        <v>821</v>
      </c>
      <c r="R4529">
        <v>224000</v>
      </c>
      <c r="S4529">
        <v>166579</v>
      </c>
      <c r="T4529">
        <v>0.74365625000000002</v>
      </c>
      <c r="U4529">
        <v>1</v>
      </c>
    </row>
    <row r="4530" spans="1:21" x14ac:dyDescent="0.4">
      <c r="A4530">
        <v>4528</v>
      </c>
      <c r="B4530" t="s">
        <v>12092</v>
      </c>
      <c r="C4530" s="1">
        <v>45078</v>
      </c>
      <c r="D4530" t="s">
        <v>7939</v>
      </c>
      <c r="E4530" t="s">
        <v>7940</v>
      </c>
      <c r="F4530">
        <v>10</v>
      </c>
      <c r="G4530">
        <v>10</v>
      </c>
      <c r="H4530">
        <v>20</v>
      </c>
      <c r="I4530">
        <v>20</v>
      </c>
      <c r="J4530">
        <v>10</v>
      </c>
      <c r="K4530">
        <v>17</v>
      </c>
      <c r="L4530">
        <v>11</v>
      </c>
      <c r="M4530">
        <v>6</v>
      </c>
      <c r="N4530">
        <v>2</v>
      </c>
      <c r="O4530">
        <v>2</v>
      </c>
      <c r="P4530">
        <v>9.3734809030000008</v>
      </c>
      <c r="Q4530">
        <v>835</v>
      </c>
      <c r="R4530">
        <v>223000</v>
      </c>
      <c r="S4530">
        <v>126869</v>
      </c>
      <c r="T4530">
        <v>0.56891928251121004</v>
      </c>
      <c r="U4530">
        <v>1</v>
      </c>
    </row>
    <row r="4531" spans="1:21" x14ac:dyDescent="0.4">
      <c r="A4531">
        <v>4529</v>
      </c>
      <c r="B4531" t="s">
        <v>12092</v>
      </c>
      <c r="C4531" s="1">
        <v>45047</v>
      </c>
      <c r="D4531" t="s">
        <v>7941</v>
      </c>
      <c r="E4531" t="s">
        <v>7942</v>
      </c>
      <c r="F4531">
        <v>10</v>
      </c>
      <c r="G4531">
        <v>10</v>
      </c>
      <c r="H4531">
        <v>10</v>
      </c>
      <c r="I4531">
        <v>20</v>
      </c>
      <c r="J4531">
        <v>10</v>
      </c>
      <c r="K4531">
        <v>9</v>
      </c>
      <c r="L4531">
        <v>13</v>
      </c>
      <c r="M4531">
        <v>9</v>
      </c>
      <c r="N4531">
        <v>2</v>
      </c>
      <c r="O4531">
        <v>2</v>
      </c>
      <c r="P4531">
        <v>13.997721350000001</v>
      </c>
      <c r="Q4531">
        <v>747</v>
      </c>
      <c r="R4531">
        <v>218000</v>
      </c>
      <c r="S4531">
        <v>751842</v>
      </c>
      <c r="T4531">
        <v>3.4488165137614599</v>
      </c>
      <c r="U4531">
        <v>2</v>
      </c>
    </row>
    <row r="4532" spans="1:21" x14ac:dyDescent="0.4">
      <c r="A4532">
        <v>4530</v>
      </c>
      <c r="B4532" t="s">
        <v>12092</v>
      </c>
      <c r="C4532" s="1">
        <v>45017</v>
      </c>
      <c r="D4532" t="s">
        <v>7943</v>
      </c>
      <c r="E4532" t="s">
        <v>7944</v>
      </c>
      <c r="F4532">
        <v>20</v>
      </c>
      <c r="G4532">
        <v>10</v>
      </c>
      <c r="H4532">
        <v>40</v>
      </c>
      <c r="I4532">
        <v>20</v>
      </c>
      <c r="J4532">
        <v>20</v>
      </c>
      <c r="K4532">
        <v>19</v>
      </c>
      <c r="L4532">
        <v>14</v>
      </c>
      <c r="M4532">
        <v>13</v>
      </c>
      <c r="N4532">
        <v>1</v>
      </c>
      <c r="O4532">
        <v>1</v>
      </c>
      <c r="P4532">
        <v>11.386393229999999</v>
      </c>
      <c r="Q4532">
        <v>763</v>
      </c>
      <c r="R4532">
        <v>216000</v>
      </c>
      <c r="S4532">
        <v>149415</v>
      </c>
      <c r="T4532">
        <v>0.691736111111111</v>
      </c>
      <c r="U4532">
        <v>1</v>
      </c>
    </row>
    <row r="4533" spans="1:21" x14ac:dyDescent="0.4">
      <c r="A4533">
        <v>4531</v>
      </c>
      <c r="B4533" t="s">
        <v>12092</v>
      </c>
      <c r="C4533" s="1">
        <v>45017</v>
      </c>
      <c r="D4533" t="s">
        <v>7945</v>
      </c>
      <c r="E4533" t="s">
        <v>7946</v>
      </c>
      <c r="F4533">
        <v>20</v>
      </c>
      <c r="G4533">
        <v>10</v>
      </c>
      <c r="H4533">
        <v>10</v>
      </c>
      <c r="I4533">
        <v>20</v>
      </c>
      <c r="J4533">
        <v>10</v>
      </c>
      <c r="K4533">
        <v>25</v>
      </c>
      <c r="L4533">
        <v>19</v>
      </c>
      <c r="M4533">
        <v>12</v>
      </c>
      <c r="N4533">
        <v>2</v>
      </c>
      <c r="O4533">
        <v>0</v>
      </c>
      <c r="P4533">
        <v>4.453125</v>
      </c>
      <c r="Q4533">
        <v>753</v>
      </c>
      <c r="R4533">
        <v>216000</v>
      </c>
      <c r="S4533">
        <v>91133</v>
      </c>
      <c r="T4533">
        <v>0.421912037037037</v>
      </c>
      <c r="U4533">
        <v>1</v>
      </c>
    </row>
    <row r="4534" spans="1:21" x14ac:dyDescent="0.4">
      <c r="A4534">
        <v>4532</v>
      </c>
      <c r="B4534" t="s">
        <v>12092</v>
      </c>
      <c r="C4534" s="1">
        <v>45017</v>
      </c>
      <c r="D4534" t="s">
        <v>7947</v>
      </c>
      <c r="E4534" t="s">
        <v>7948</v>
      </c>
      <c r="F4534">
        <v>10</v>
      </c>
      <c r="G4534">
        <v>10</v>
      </c>
      <c r="H4534">
        <v>10</v>
      </c>
      <c r="I4534">
        <v>10</v>
      </c>
      <c r="J4534">
        <v>10</v>
      </c>
      <c r="K4534">
        <v>31</v>
      </c>
      <c r="L4534">
        <v>20</v>
      </c>
      <c r="M4534">
        <v>18</v>
      </c>
      <c r="N4534">
        <v>2</v>
      </c>
      <c r="O4534">
        <v>1</v>
      </c>
      <c r="P4534">
        <v>9.0538194440000002</v>
      </c>
      <c r="Q4534">
        <v>767</v>
      </c>
      <c r="R4534">
        <v>216000</v>
      </c>
      <c r="S4534">
        <v>86926</v>
      </c>
      <c r="T4534">
        <v>0.40243518518518501</v>
      </c>
      <c r="U4534">
        <v>1</v>
      </c>
    </row>
    <row r="4535" spans="1:21" x14ac:dyDescent="0.4">
      <c r="A4535">
        <v>4533</v>
      </c>
      <c r="B4535" t="s">
        <v>12092</v>
      </c>
      <c r="C4535" s="1">
        <v>44986</v>
      </c>
      <c r="D4535" t="s">
        <v>7949</v>
      </c>
      <c r="E4535" t="s">
        <v>7950</v>
      </c>
      <c r="F4535">
        <v>10</v>
      </c>
      <c r="G4535">
        <v>10</v>
      </c>
      <c r="H4535">
        <v>10</v>
      </c>
      <c r="I4535">
        <v>10</v>
      </c>
      <c r="J4535">
        <v>10</v>
      </c>
      <c r="K4535">
        <v>14</v>
      </c>
      <c r="L4535">
        <v>95</v>
      </c>
      <c r="M4535">
        <v>120</v>
      </c>
      <c r="N4535">
        <v>2</v>
      </c>
      <c r="O4535">
        <v>0</v>
      </c>
      <c r="P4535">
        <v>16.76573351</v>
      </c>
      <c r="Q4535">
        <v>1092</v>
      </c>
      <c r="R4535">
        <v>214000</v>
      </c>
      <c r="S4535">
        <v>348939</v>
      </c>
      <c r="T4535">
        <v>1.6305560747663499</v>
      </c>
      <c r="U4535">
        <v>2</v>
      </c>
    </row>
    <row r="4536" spans="1:21" x14ac:dyDescent="0.4">
      <c r="A4536">
        <v>4534</v>
      </c>
      <c r="B4536" t="s">
        <v>12092</v>
      </c>
      <c r="C4536" s="1">
        <v>44986</v>
      </c>
      <c r="D4536" t="s">
        <v>7951</v>
      </c>
      <c r="E4536" t="s">
        <v>7952</v>
      </c>
      <c r="F4536">
        <v>10</v>
      </c>
      <c r="G4536">
        <v>10</v>
      </c>
      <c r="H4536">
        <v>50</v>
      </c>
      <c r="I4536">
        <v>20</v>
      </c>
      <c r="J4536">
        <v>10</v>
      </c>
      <c r="K4536">
        <v>22</v>
      </c>
      <c r="L4536">
        <v>19</v>
      </c>
      <c r="M4536">
        <v>17</v>
      </c>
      <c r="N4536">
        <v>1</v>
      </c>
      <c r="O4536">
        <v>2</v>
      </c>
      <c r="P4536">
        <v>14.25477431</v>
      </c>
      <c r="Q4536">
        <v>8035</v>
      </c>
      <c r="R4536">
        <v>214000</v>
      </c>
      <c r="S4536">
        <v>94308</v>
      </c>
      <c r="T4536">
        <v>0.440691588785046</v>
      </c>
      <c r="U4536">
        <v>1</v>
      </c>
    </row>
    <row r="4537" spans="1:21" x14ac:dyDescent="0.4">
      <c r="A4537">
        <v>4535</v>
      </c>
      <c r="B4537" t="s">
        <v>12092</v>
      </c>
      <c r="C4537" s="1">
        <v>44986</v>
      </c>
      <c r="D4537" t="s">
        <v>7953</v>
      </c>
      <c r="E4537" t="s">
        <v>7954</v>
      </c>
      <c r="F4537">
        <v>20</v>
      </c>
      <c r="G4537">
        <v>10</v>
      </c>
      <c r="H4537">
        <v>50</v>
      </c>
      <c r="I4537">
        <v>20</v>
      </c>
      <c r="J4537">
        <v>10</v>
      </c>
      <c r="K4537">
        <v>24</v>
      </c>
      <c r="L4537">
        <v>18</v>
      </c>
      <c r="M4537">
        <v>14</v>
      </c>
      <c r="N4537">
        <v>0</v>
      </c>
      <c r="O4537">
        <v>2</v>
      </c>
      <c r="P4537">
        <v>15.20507812</v>
      </c>
      <c r="Q4537">
        <v>6333</v>
      </c>
      <c r="R4537">
        <v>214000</v>
      </c>
      <c r="S4537">
        <v>457302</v>
      </c>
      <c r="T4537">
        <v>2.1369252336448499</v>
      </c>
      <c r="U4537">
        <v>2</v>
      </c>
    </row>
    <row r="4538" spans="1:21" x14ac:dyDescent="0.4">
      <c r="A4538">
        <v>4536</v>
      </c>
      <c r="B4538" t="s">
        <v>12092</v>
      </c>
      <c r="C4538" s="1">
        <v>44986</v>
      </c>
      <c r="D4538" t="s">
        <v>7955</v>
      </c>
      <c r="E4538" t="s">
        <v>7956</v>
      </c>
      <c r="F4538">
        <v>10</v>
      </c>
      <c r="G4538">
        <v>10</v>
      </c>
      <c r="H4538">
        <v>20</v>
      </c>
      <c r="I4538">
        <v>20</v>
      </c>
      <c r="J4538">
        <v>20</v>
      </c>
      <c r="K4538">
        <v>23</v>
      </c>
      <c r="L4538">
        <v>16</v>
      </c>
      <c r="M4538">
        <v>13</v>
      </c>
      <c r="N4538">
        <v>2</v>
      </c>
      <c r="O4538">
        <v>2</v>
      </c>
      <c r="P4538">
        <v>7.4027777779999999</v>
      </c>
      <c r="Q4538">
        <v>773</v>
      </c>
      <c r="R4538">
        <v>214000</v>
      </c>
      <c r="S4538">
        <v>85231</v>
      </c>
      <c r="T4538">
        <v>0.39827570093457898</v>
      </c>
      <c r="U4538">
        <v>1</v>
      </c>
    </row>
    <row r="4539" spans="1:21" x14ac:dyDescent="0.4">
      <c r="A4539">
        <v>4537</v>
      </c>
      <c r="B4539" t="s">
        <v>12092</v>
      </c>
      <c r="C4539" s="1">
        <v>44986</v>
      </c>
      <c r="D4539" t="s">
        <v>7957</v>
      </c>
      <c r="E4539" t="s">
        <v>7958</v>
      </c>
      <c r="F4539">
        <v>10</v>
      </c>
      <c r="G4539">
        <v>10</v>
      </c>
      <c r="H4539">
        <v>50</v>
      </c>
      <c r="I4539">
        <v>20</v>
      </c>
      <c r="J4539">
        <v>10</v>
      </c>
      <c r="K4539">
        <v>21</v>
      </c>
      <c r="L4539">
        <v>21</v>
      </c>
      <c r="M4539">
        <v>26</v>
      </c>
      <c r="N4539">
        <v>0</v>
      </c>
      <c r="O4539">
        <v>1</v>
      </c>
      <c r="P4539">
        <v>12.13151042</v>
      </c>
      <c r="Q4539">
        <v>780</v>
      </c>
      <c r="R4539">
        <v>214000</v>
      </c>
      <c r="S4539">
        <v>121144</v>
      </c>
      <c r="T4539">
        <v>0.56609345794392496</v>
      </c>
      <c r="U4539">
        <v>1</v>
      </c>
    </row>
    <row r="4540" spans="1:21" x14ac:dyDescent="0.4">
      <c r="A4540">
        <v>4538</v>
      </c>
      <c r="B4540" t="s">
        <v>12092</v>
      </c>
      <c r="C4540" s="1">
        <v>44958</v>
      </c>
      <c r="D4540" t="s">
        <v>7959</v>
      </c>
      <c r="E4540" t="s">
        <v>7960</v>
      </c>
      <c r="F4540">
        <v>10</v>
      </c>
      <c r="G4540">
        <v>20</v>
      </c>
      <c r="H4540">
        <v>40</v>
      </c>
      <c r="I4540">
        <v>20</v>
      </c>
      <c r="J4540">
        <v>10</v>
      </c>
      <c r="K4540">
        <v>25</v>
      </c>
      <c r="L4540">
        <v>16</v>
      </c>
      <c r="M4540">
        <v>11</v>
      </c>
      <c r="N4540">
        <v>2</v>
      </c>
      <c r="O4540">
        <v>0</v>
      </c>
      <c r="P4540">
        <v>21.584309900000001</v>
      </c>
      <c r="Q4540">
        <v>766</v>
      </c>
      <c r="R4540">
        <v>210000</v>
      </c>
      <c r="S4540">
        <v>154056</v>
      </c>
      <c r="T4540">
        <v>0.73360000000000003</v>
      </c>
      <c r="U4540">
        <v>1</v>
      </c>
    </row>
    <row r="4541" spans="1:21" x14ac:dyDescent="0.4">
      <c r="A4541">
        <v>4539</v>
      </c>
      <c r="B4541" t="s">
        <v>12092</v>
      </c>
      <c r="C4541" s="1">
        <v>44958</v>
      </c>
      <c r="D4541" t="s">
        <v>7961</v>
      </c>
      <c r="E4541" t="s">
        <v>7962</v>
      </c>
      <c r="F4541">
        <v>10</v>
      </c>
      <c r="G4541">
        <v>10</v>
      </c>
      <c r="H4541">
        <v>10</v>
      </c>
      <c r="I4541">
        <v>10</v>
      </c>
      <c r="J4541">
        <v>10</v>
      </c>
      <c r="K4541">
        <v>56</v>
      </c>
      <c r="L4541">
        <v>53</v>
      </c>
      <c r="M4541">
        <v>50</v>
      </c>
      <c r="N4541">
        <v>2</v>
      </c>
      <c r="O4541">
        <v>1</v>
      </c>
      <c r="P4541">
        <v>9.0978732640000004</v>
      </c>
      <c r="Q4541">
        <v>907</v>
      </c>
      <c r="R4541">
        <v>210000</v>
      </c>
      <c r="S4541">
        <v>199333</v>
      </c>
      <c r="T4541">
        <v>0.949204761904761</v>
      </c>
      <c r="U4541">
        <v>1</v>
      </c>
    </row>
    <row r="4542" spans="1:21" x14ac:dyDescent="0.4">
      <c r="A4542">
        <v>4540</v>
      </c>
      <c r="B4542" t="s">
        <v>12092</v>
      </c>
      <c r="C4542" s="1">
        <v>44958</v>
      </c>
      <c r="D4542" t="s">
        <v>7963</v>
      </c>
      <c r="E4542" t="s">
        <v>7964</v>
      </c>
      <c r="F4542">
        <v>20</v>
      </c>
      <c r="G4542">
        <v>20</v>
      </c>
      <c r="H4542">
        <v>20</v>
      </c>
      <c r="I4542">
        <v>20</v>
      </c>
      <c r="J4542">
        <v>40</v>
      </c>
      <c r="K4542">
        <v>22</v>
      </c>
      <c r="L4542">
        <v>16</v>
      </c>
      <c r="M4542">
        <v>18</v>
      </c>
      <c r="N4542">
        <v>1</v>
      </c>
      <c r="O4542">
        <v>0</v>
      </c>
      <c r="P4542">
        <v>10.10742188</v>
      </c>
      <c r="Q4542">
        <v>811</v>
      </c>
      <c r="R4542">
        <v>210000</v>
      </c>
      <c r="S4542">
        <v>221346</v>
      </c>
      <c r="T4542">
        <v>1.05402857142857</v>
      </c>
      <c r="U4542">
        <v>1</v>
      </c>
    </row>
    <row r="4543" spans="1:21" x14ac:dyDescent="0.4">
      <c r="A4543">
        <v>4541</v>
      </c>
      <c r="B4543" t="s">
        <v>12092</v>
      </c>
      <c r="C4543" s="1">
        <v>44958</v>
      </c>
      <c r="D4543" t="s">
        <v>7965</v>
      </c>
      <c r="E4543" t="s">
        <v>7966</v>
      </c>
      <c r="F4543">
        <v>10</v>
      </c>
      <c r="G4543">
        <v>10</v>
      </c>
      <c r="H4543">
        <v>40</v>
      </c>
      <c r="I4543">
        <v>20</v>
      </c>
      <c r="J4543">
        <v>10</v>
      </c>
      <c r="K4543">
        <v>19</v>
      </c>
      <c r="L4543">
        <v>8</v>
      </c>
      <c r="M4543">
        <v>12</v>
      </c>
      <c r="N4543">
        <v>1</v>
      </c>
      <c r="O4543">
        <v>1</v>
      </c>
      <c r="P4543">
        <v>13.326714409999999</v>
      </c>
      <c r="Q4543">
        <v>707</v>
      </c>
      <c r="R4543">
        <v>210000</v>
      </c>
      <c r="S4543">
        <v>527845</v>
      </c>
      <c r="T4543">
        <v>2.51354761904761</v>
      </c>
      <c r="U4543">
        <v>2</v>
      </c>
    </row>
    <row r="4544" spans="1:21" x14ac:dyDescent="0.4">
      <c r="A4544">
        <v>4542</v>
      </c>
      <c r="B4544" t="s">
        <v>12092</v>
      </c>
      <c r="C4544" s="1">
        <v>44927</v>
      </c>
      <c r="D4544" t="s">
        <v>7967</v>
      </c>
      <c r="E4544" t="s">
        <v>7968</v>
      </c>
      <c r="F4544">
        <v>10</v>
      </c>
      <c r="G4544">
        <v>10</v>
      </c>
      <c r="H4544">
        <v>40</v>
      </c>
      <c r="I4544">
        <v>10</v>
      </c>
      <c r="J4544">
        <v>10</v>
      </c>
      <c r="K4544">
        <v>17</v>
      </c>
      <c r="L4544">
        <v>9</v>
      </c>
      <c r="M4544">
        <v>7</v>
      </c>
      <c r="N4544">
        <v>2</v>
      </c>
      <c r="O4544">
        <v>2</v>
      </c>
      <c r="P4544">
        <v>9.3492838539999994</v>
      </c>
      <c r="Q4544">
        <v>755</v>
      </c>
      <c r="R4544">
        <v>204000</v>
      </c>
      <c r="S4544">
        <v>424213</v>
      </c>
      <c r="T4544">
        <v>2.0794754901960699</v>
      </c>
      <c r="U4544">
        <v>2</v>
      </c>
    </row>
    <row r="4545" spans="1:21" x14ac:dyDescent="0.4">
      <c r="A4545">
        <v>4543</v>
      </c>
      <c r="B4545" t="s">
        <v>12092</v>
      </c>
      <c r="C4545" s="1">
        <v>44927</v>
      </c>
      <c r="D4545" t="s">
        <v>7969</v>
      </c>
      <c r="E4545" t="s">
        <v>7970</v>
      </c>
      <c r="F4545">
        <v>10</v>
      </c>
      <c r="G4545">
        <v>10</v>
      </c>
      <c r="H4545">
        <v>10</v>
      </c>
      <c r="I4545">
        <v>20</v>
      </c>
      <c r="J4545">
        <v>20</v>
      </c>
      <c r="K4545">
        <v>21</v>
      </c>
      <c r="L4545">
        <v>23</v>
      </c>
      <c r="M4545">
        <v>23</v>
      </c>
      <c r="N4545">
        <v>1</v>
      </c>
      <c r="O4545">
        <v>1</v>
      </c>
      <c r="P4545">
        <v>0</v>
      </c>
      <c r="Q4545">
        <v>973</v>
      </c>
      <c r="R4545">
        <v>204000</v>
      </c>
      <c r="S4545">
        <v>150796</v>
      </c>
      <c r="T4545">
        <v>0.73919607843137203</v>
      </c>
      <c r="U4545">
        <v>1</v>
      </c>
    </row>
    <row r="4546" spans="1:21" x14ac:dyDescent="0.4">
      <c r="A4546">
        <v>4544</v>
      </c>
      <c r="B4546" t="s">
        <v>12092</v>
      </c>
      <c r="C4546" s="1">
        <v>44927</v>
      </c>
      <c r="D4546" t="s">
        <v>7971</v>
      </c>
      <c r="E4546" t="s">
        <v>7972</v>
      </c>
      <c r="F4546">
        <v>20</v>
      </c>
      <c r="G4546">
        <v>20</v>
      </c>
      <c r="H4546">
        <v>40</v>
      </c>
      <c r="I4546">
        <v>20</v>
      </c>
      <c r="J4546">
        <v>30</v>
      </c>
      <c r="K4546">
        <v>20</v>
      </c>
      <c r="L4546">
        <v>13</v>
      </c>
      <c r="M4546">
        <v>12</v>
      </c>
      <c r="N4546">
        <v>2</v>
      </c>
      <c r="O4546">
        <v>1</v>
      </c>
      <c r="P4546">
        <v>7.109375</v>
      </c>
      <c r="Q4546">
        <v>785</v>
      </c>
      <c r="R4546">
        <v>204000</v>
      </c>
      <c r="S4546">
        <v>220737</v>
      </c>
      <c r="T4546">
        <v>1.0820441176470501</v>
      </c>
      <c r="U4546">
        <v>1</v>
      </c>
    </row>
    <row r="4547" spans="1:21" x14ac:dyDescent="0.4">
      <c r="A4547">
        <v>4545</v>
      </c>
      <c r="B4547" t="s">
        <v>12092</v>
      </c>
      <c r="C4547" s="1">
        <v>44927</v>
      </c>
      <c r="D4547" t="s">
        <v>7973</v>
      </c>
      <c r="E4547" t="s">
        <v>7974</v>
      </c>
      <c r="F4547">
        <v>20</v>
      </c>
      <c r="G4547">
        <v>20</v>
      </c>
      <c r="H4547">
        <v>40</v>
      </c>
      <c r="I4547">
        <v>20</v>
      </c>
      <c r="J4547">
        <v>30</v>
      </c>
      <c r="K4547">
        <v>23</v>
      </c>
      <c r="L4547">
        <v>22</v>
      </c>
      <c r="M4547">
        <v>15</v>
      </c>
      <c r="N4547">
        <v>2</v>
      </c>
      <c r="O4547">
        <v>1</v>
      </c>
      <c r="P4547">
        <v>6.0920138890000004</v>
      </c>
      <c r="Q4547">
        <v>856</v>
      </c>
      <c r="R4547">
        <v>204000</v>
      </c>
      <c r="S4547">
        <v>760478</v>
      </c>
      <c r="T4547">
        <v>3.7278333333333298</v>
      </c>
      <c r="U4547">
        <v>2</v>
      </c>
    </row>
    <row r="4548" spans="1:21" x14ac:dyDescent="0.4">
      <c r="A4548">
        <v>4546</v>
      </c>
      <c r="B4548" t="s">
        <v>12092</v>
      </c>
      <c r="C4548" s="1">
        <v>44896</v>
      </c>
      <c r="D4548" t="s">
        <v>7975</v>
      </c>
      <c r="E4548" t="s">
        <v>7976</v>
      </c>
      <c r="F4548">
        <v>20</v>
      </c>
      <c r="G4548">
        <v>10</v>
      </c>
      <c r="H4548">
        <v>40</v>
      </c>
      <c r="I4548">
        <v>20</v>
      </c>
      <c r="J4548">
        <v>20</v>
      </c>
      <c r="K4548">
        <v>21</v>
      </c>
      <c r="L4548">
        <v>17</v>
      </c>
      <c r="M4548">
        <v>15</v>
      </c>
      <c r="N4548">
        <v>1</v>
      </c>
      <c r="O4548">
        <v>2</v>
      </c>
      <c r="P4548">
        <v>12.293402779999999</v>
      </c>
      <c r="Q4548">
        <v>783</v>
      </c>
      <c r="R4548">
        <v>202000</v>
      </c>
      <c r="S4548">
        <v>1421249</v>
      </c>
      <c r="T4548">
        <v>7.0358861386138596</v>
      </c>
      <c r="U4548">
        <v>3</v>
      </c>
    </row>
    <row r="4549" spans="1:21" x14ac:dyDescent="0.4">
      <c r="A4549">
        <v>4547</v>
      </c>
      <c r="B4549" t="s">
        <v>12092</v>
      </c>
      <c r="C4549" s="1">
        <v>44896</v>
      </c>
      <c r="D4549" t="s">
        <v>7977</v>
      </c>
      <c r="E4549" t="s">
        <v>7978</v>
      </c>
      <c r="F4549">
        <v>10</v>
      </c>
      <c r="G4549">
        <v>20</v>
      </c>
      <c r="H4549">
        <v>20</v>
      </c>
      <c r="I4549">
        <v>40</v>
      </c>
      <c r="J4549">
        <v>10</v>
      </c>
      <c r="K4549">
        <v>12</v>
      </c>
      <c r="L4549">
        <v>14</v>
      </c>
      <c r="M4549">
        <v>14</v>
      </c>
      <c r="N4549">
        <v>2</v>
      </c>
      <c r="O4549">
        <v>0</v>
      </c>
      <c r="P4549">
        <v>6.4552951390000004</v>
      </c>
      <c r="Q4549">
        <v>916</v>
      </c>
      <c r="R4549">
        <v>202000</v>
      </c>
      <c r="S4549">
        <v>168392</v>
      </c>
      <c r="T4549">
        <v>0.83362376237623703</v>
      </c>
      <c r="U4549">
        <v>1</v>
      </c>
    </row>
    <row r="4550" spans="1:21" x14ac:dyDescent="0.4">
      <c r="A4550">
        <v>4548</v>
      </c>
      <c r="B4550" t="s">
        <v>12092</v>
      </c>
      <c r="C4550" s="1">
        <v>44896</v>
      </c>
      <c r="D4550" t="s">
        <v>7979</v>
      </c>
      <c r="E4550" t="s">
        <v>7980</v>
      </c>
      <c r="F4550">
        <v>10</v>
      </c>
      <c r="G4550">
        <v>10</v>
      </c>
      <c r="H4550">
        <v>20</v>
      </c>
      <c r="I4550">
        <v>20</v>
      </c>
      <c r="J4550">
        <v>10</v>
      </c>
      <c r="K4550">
        <v>7</v>
      </c>
      <c r="L4550">
        <v>11</v>
      </c>
      <c r="M4550">
        <v>9</v>
      </c>
      <c r="N4550">
        <v>1</v>
      </c>
      <c r="O4550">
        <v>1</v>
      </c>
      <c r="P4550">
        <v>10.76193576</v>
      </c>
      <c r="Q4550">
        <v>855</v>
      </c>
      <c r="R4550">
        <v>202000</v>
      </c>
      <c r="S4550">
        <v>159403</v>
      </c>
      <c r="T4550">
        <v>0.78912376237623705</v>
      </c>
      <c r="U4550">
        <v>1</v>
      </c>
    </row>
    <row r="4551" spans="1:21" x14ac:dyDescent="0.4">
      <c r="A4551">
        <v>4549</v>
      </c>
      <c r="B4551" t="s">
        <v>12092</v>
      </c>
      <c r="C4551" s="1">
        <v>44896</v>
      </c>
      <c r="D4551" t="s">
        <v>7981</v>
      </c>
      <c r="E4551" t="s">
        <v>7982</v>
      </c>
      <c r="F4551">
        <v>10</v>
      </c>
      <c r="G4551">
        <v>10</v>
      </c>
      <c r="H4551">
        <v>20</v>
      </c>
      <c r="I4551">
        <v>10</v>
      </c>
      <c r="J4551">
        <v>10</v>
      </c>
      <c r="K4551">
        <v>85</v>
      </c>
      <c r="L4551">
        <v>94</v>
      </c>
      <c r="M4551">
        <v>30</v>
      </c>
      <c r="N4551">
        <v>2</v>
      </c>
      <c r="O4551">
        <v>2</v>
      </c>
      <c r="P4551">
        <v>4.4420572920000003</v>
      </c>
      <c r="Q4551">
        <v>958</v>
      </c>
      <c r="R4551">
        <v>202000</v>
      </c>
      <c r="S4551">
        <v>772315</v>
      </c>
      <c r="T4551">
        <v>3.8233415841584102</v>
      </c>
      <c r="U4551">
        <v>2</v>
      </c>
    </row>
    <row r="4552" spans="1:21" x14ac:dyDescent="0.4">
      <c r="A4552">
        <v>4550</v>
      </c>
      <c r="B4552" t="s">
        <v>12092</v>
      </c>
      <c r="C4552" s="1">
        <v>44896</v>
      </c>
      <c r="D4552" t="s">
        <v>7983</v>
      </c>
      <c r="E4552" t="s">
        <v>7984</v>
      </c>
      <c r="F4552">
        <v>10</v>
      </c>
      <c r="G4552">
        <v>20</v>
      </c>
      <c r="H4552">
        <v>40</v>
      </c>
      <c r="I4552">
        <v>20</v>
      </c>
      <c r="J4552">
        <v>20</v>
      </c>
      <c r="K4552">
        <v>145</v>
      </c>
      <c r="L4552">
        <v>152</v>
      </c>
      <c r="M4552">
        <v>154</v>
      </c>
      <c r="N4552">
        <v>2</v>
      </c>
      <c r="O4552">
        <v>1</v>
      </c>
      <c r="P4552">
        <v>12.6921658</v>
      </c>
      <c r="Q4552">
        <v>518</v>
      </c>
      <c r="R4552">
        <v>202000</v>
      </c>
      <c r="S4552">
        <v>76382</v>
      </c>
      <c r="T4552">
        <v>0.37812871287128702</v>
      </c>
      <c r="U4552">
        <v>0</v>
      </c>
    </row>
    <row r="4553" spans="1:21" x14ac:dyDescent="0.4">
      <c r="A4553">
        <v>4551</v>
      </c>
      <c r="B4553" t="s">
        <v>12092</v>
      </c>
      <c r="C4553" s="1">
        <v>44866</v>
      </c>
      <c r="D4553" t="s">
        <v>7985</v>
      </c>
      <c r="E4553" t="s">
        <v>7986</v>
      </c>
      <c r="F4553">
        <v>10</v>
      </c>
      <c r="G4553">
        <v>10</v>
      </c>
      <c r="H4553">
        <v>40</v>
      </c>
      <c r="I4553">
        <v>20</v>
      </c>
      <c r="J4553">
        <v>20</v>
      </c>
      <c r="K4553">
        <v>19</v>
      </c>
      <c r="L4553">
        <v>16</v>
      </c>
      <c r="M4553">
        <v>13</v>
      </c>
      <c r="N4553">
        <v>2</v>
      </c>
      <c r="O4553">
        <v>1</v>
      </c>
      <c r="P4553">
        <v>4.4266493059999998</v>
      </c>
      <c r="Q4553">
        <v>522</v>
      </c>
      <c r="R4553">
        <v>202000</v>
      </c>
      <c r="S4553">
        <v>101990</v>
      </c>
      <c r="T4553">
        <v>0.50490099009900902</v>
      </c>
      <c r="U4553">
        <v>1</v>
      </c>
    </row>
    <row r="4554" spans="1:21" x14ac:dyDescent="0.4">
      <c r="A4554">
        <v>4552</v>
      </c>
      <c r="B4554" t="s">
        <v>12092</v>
      </c>
      <c r="C4554" s="1">
        <v>44866</v>
      </c>
      <c r="D4554" t="s">
        <v>7987</v>
      </c>
      <c r="E4554" t="s">
        <v>7988</v>
      </c>
      <c r="F4554">
        <v>20</v>
      </c>
      <c r="G4554">
        <v>20</v>
      </c>
      <c r="H4554">
        <v>20</v>
      </c>
      <c r="I4554">
        <v>20</v>
      </c>
      <c r="J4554">
        <v>30</v>
      </c>
      <c r="K4554">
        <v>154</v>
      </c>
      <c r="L4554">
        <v>153</v>
      </c>
      <c r="M4554">
        <v>150</v>
      </c>
      <c r="N4554">
        <v>1</v>
      </c>
      <c r="O4554">
        <v>1</v>
      </c>
      <c r="P4554">
        <v>11.95692274</v>
      </c>
      <c r="Q4554">
        <v>744</v>
      </c>
      <c r="R4554">
        <v>202000</v>
      </c>
      <c r="S4554">
        <v>477787</v>
      </c>
      <c r="T4554">
        <v>2.3652821782178202</v>
      </c>
      <c r="U4554">
        <v>2</v>
      </c>
    </row>
    <row r="4555" spans="1:21" x14ac:dyDescent="0.4">
      <c r="A4555">
        <v>4553</v>
      </c>
      <c r="B4555" t="s">
        <v>12092</v>
      </c>
      <c r="C4555" s="1">
        <v>44866</v>
      </c>
      <c r="D4555" t="s">
        <v>7989</v>
      </c>
      <c r="E4555" t="s">
        <v>7990</v>
      </c>
      <c r="F4555">
        <v>10</v>
      </c>
      <c r="G4555">
        <v>10</v>
      </c>
      <c r="H4555">
        <v>40</v>
      </c>
      <c r="I4555">
        <v>20</v>
      </c>
      <c r="J4555">
        <v>20</v>
      </c>
      <c r="K4555">
        <v>19</v>
      </c>
      <c r="L4555">
        <v>15</v>
      </c>
      <c r="M4555">
        <v>15</v>
      </c>
      <c r="N4555">
        <v>2</v>
      </c>
      <c r="O4555">
        <v>2</v>
      </c>
      <c r="P4555">
        <v>6.7801649309999998</v>
      </c>
      <c r="Q4555">
        <v>774</v>
      </c>
      <c r="R4555">
        <v>202000</v>
      </c>
      <c r="S4555">
        <v>114702</v>
      </c>
      <c r="T4555">
        <v>0.567831683168316</v>
      </c>
      <c r="U4555">
        <v>1</v>
      </c>
    </row>
    <row r="4556" spans="1:21" x14ac:dyDescent="0.4">
      <c r="A4556">
        <v>4554</v>
      </c>
      <c r="B4556" t="s">
        <v>12092</v>
      </c>
      <c r="C4556" s="1">
        <v>44835</v>
      </c>
      <c r="D4556" t="s">
        <v>7991</v>
      </c>
      <c r="E4556" t="s">
        <v>7992</v>
      </c>
      <c r="F4556">
        <v>10</v>
      </c>
      <c r="G4556">
        <v>20</v>
      </c>
      <c r="H4556">
        <v>50</v>
      </c>
      <c r="I4556">
        <v>20</v>
      </c>
      <c r="J4556">
        <v>30</v>
      </c>
      <c r="K4556">
        <v>22</v>
      </c>
      <c r="L4556">
        <v>15</v>
      </c>
      <c r="M4556">
        <v>14</v>
      </c>
      <c r="N4556">
        <v>2</v>
      </c>
      <c r="O4556">
        <v>1</v>
      </c>
      <c r="P4556">
        <v>8.1795789929999998</v>
      </c>
      <c r="Q4556">
        <v>808</v>
      </c>
      <c r="R4556">
        <v>201000</v>
      </c>
      <c r="S4556">
        <v>239901</v>
      </c>
      <c r="T4556">
        <v>1.19353731343283</v>
      </c>
      <c r="U4556">
        <v>2</v>
      </c>
    </row>
    <row r="4557" spans="1:21" x14ac:dyDescent="0.4">
      <c r="A4557">
        <v>4555</v>
      </c>
      <c r="B4557" t="s">
        <v>12092</v>
      </c>
      <c r="C4557" s="1">
        <v>44835</v>
      </c>
      <c r="D4557" t="s">
        <v>7993</v>
      </c>
      <c r="E4557" t="s">
        <v>7994</v>
      </c>
      <c r="F4557">
        <v>20</v>
      </c>
      <c r="G4557">
        <v>20</v>
      </c>
      <c r="H4557">
        <v>20</v>
      </c>
      <c r="I4557">
        <v>20</v>
      </c>
      <c r="J4557">
        <v>20</v>
      </c>
      <c r="K4557">
        <v>62</v>
      </c>
      <c r="L4557">
        <v>52</v>
      </c>
      <c r="M4557">
        <v>44</v>
      </c>
      <c r="N4557">
        <v>2</v>
      </c>
      <c r="O4557">
        <v>0</v>
      </c>
      <c r="P4557">
        <v>4.8538411459999997</v>
      </c>
      <c r="Q4557">
        <v>734</v>
      </c>
      <c r="R4557">
        <v>201000</v>
      </c>
      <c r="S4557">
        <v>127681</v>
      </c>
      <c r="T4557">
        <v>0.63522885572139298</v>
      </c>
      <c r="U4557">
        <v>1</v>
      </c>
    </row>
    <row r="4558" spans="1:21" x14ac:dyDescent="0.4">
      <c r="A4558">
        <v>4556</v>
      </c>
      <c r="B4558" t="s">
        <v>12092</v>
      </c>
      <c r="C4558" s="1">
        <v>44835</v>
      </c>
      <c r="D4558" t="s">
        <v>7995</v>
      </c>
      <c r="E4558" t="s">
        <v>7996</v>
      </c>
      <c r="F4558">
        <v>10</v>
      </c>
      <c r="G4558">
        <v>10</v>
      </c>
      <c r="H4558">
        <v>10</v>
      </c>
      <c r="I4558">
        <v>20</v>
      </c>
      <c r="J4558">
        <v>10</v>
      </c>
      <c r="K4558">
        <v>13</v>
      </c>
      <c r="L4558">
        <v>19</v>
      </c>
      <c r="M4558">
        <v>21</v>
      </c>
      <c r="N4558">
        <v>2</v>
      </c>
      <c r="O4558">
        <v>2</v>
      </c>
      <c r="P4558">
        <v>8.6485460070000002</v>
      </c>
      <c r="Q4558">
        <v>852</v>
      </c>
      <c r="R4558">
        <v>201000</v>
      </c>
      <c r="S4558">
        <v>151995</v>
      </c>
      <c r="T4558">
        <v>0.75619402985074602</v>
      </c>
      <c r="U4558">
        <v>1</v>
      </c>
    </row>
    <row r="4559" spans="1:21" x14ac:dyDescent="0.4">
      <c r="A4559">
        <v>4557</v>
      </c>
      <c r="B4559" t="s">
        <v>12092</v>
      </c>
      <c r="C4559" s="1">
        <v>44835</v>
      </c>
      <c r="D4559" t="s">
        <v>7997</v>
      </c>
      <c r="E4559" t="s">
        <v>7998</v>
      </c>
      <c r="F4559">
        <v>10</v>
      </c>
      <c r="G4559">
        <v>10</v>
      </c>
      <c r="H4559">
        <v>40</v>
      </c>
      <c r="I4559">
        <v>20</v>
      </c>
      <c r="J4559">
        <v>10</v>
      </c>
      <c r="K4559">
        <v>20</v>
      </c>
      <c r="L4559">
        <v>18</v>
      </c>
      <c r="M4559">
        <v>22</v>
      </c>
      <c r="N4559">
        <v>2</v>
      </c>
      <c r="O4559">
        <v>1</v>
      </c>
      <c r="P4559">
        <v>10.727756080000001</v>
      </c>
      <c r="Q4559">
        <v>822</v>
      </c>
      <c r="R4559">
        <v>201000</v>
      </c>
      <c r="S4559">
        <v>102867</v>
      </c>
      <c r="T4559">
        <v>0.51177611940298495</v>
      </c>
      <c r="U4559">
        <v>1</v>
      </c>
    </row>
    <row r="4560" spans="1:21" x14ac:dyDescent="0.4">
      <c r="A4560">
        <v>4558</v>
      </c>
      <c r="B4560" t="s">
        <v>12092</v>
      </c>
      <c r="C4560" s="1">
        <v>44835</v>
      </c>
      <c r="D4560" t="s">
        <v>7999</v>
      </c>
      <c r="E4560" t="s">
        <v>8000</v>
      </c>
      <c r="F4560">
        <v>30</v>
      </c>
      <c r="G4560">
        <v>20</v>
      </c>
      <c r="H4560">
        <v>50</v>
      </c>
      <c r="I4560">
        <v>20</v>
      </c>
      <c r="J4560">
        <v>50</v>
      </c>
      <c r="K4560">
        <v>75</v>
      </c>
      <c r="L4560">
        <v>82</v>
      </c>
      <c r="M4560">
        <v>71</v>
      </c>
      <c r="N4560">
        <v>1</v>
      </c>
      <c r="O4560">
        <v>1</v>
      </c>
      <c r="P4560">
        <v>3.71875</v>
      </c>
      <c r="Q4560">
        <v>773</v>
      </c>
      <c r="R4560">
        <v>201000</v>
      </c>
      <c r="S4560">
        <v>97709</v>
      </c>
      <c r="T4560">
        <v>0.48611442786069597</v>
      </c>
      <c r="U4560">
        <v>1</v>
      </c>
    </row>
    <row r="4561" spans="1:21" x14ac:dyDescent="0.4">
      <c r="A4561">
        <v>4559</v>
      </c>
      <c r="B4561" t="s">
        <v>12092</v>
      </c>
      <c r="C4561" s="1">
        <v>44805</v>
      </c>
      <c r="D4561" t="s">
        <v>8001</v>
      </c>
      <c r="E4561" t="s">
        <v>8002</v>
      </c>
      <c r="F4561">
        <v>10</v>
      </c>
      <c r="G4561">
        <v>20</v>
      </c>
      <c r="H4561">
        <v>10</v>
      </c>
      <c r="I4561">
        <v>20</v>
      </c>
      <c r="J4561">
        <v>20</v>
      </c>
      <c r="K4561">
        <v>37</v>
      </c>
      <c r="L4561">
        <v>53</v>
      </c>
      <c r="M4561">
        <v>77</v>
      </c>
      <c r="N4561">
        <v>0</v>
      </c>
      <c r="O4561">
        <v>1</v>
      </c>
      <c r="P4561">
        <v>14.88476562</v>
      </c>
      <c r="Q4561">
        <v>758</v>
      </c>
      <c r="R4561">
        <v>200000</v>
      </c>
      <c r="S4561">
        <v>161989</v>
      </c>
      <c r="T4561">
        <v>0.80994500000000003</v>
      </c>
      <c r="U4561">
        <v>1</v>
      </c>
    </row>
    <row r="4562" spans="1:21" x14ac:dyDescent="0.4">
      <c r="A4562">
        <v>4560</v>
      </c>
      <c r="B4562" t="s">
        <v>12092</v>
      </c>
      <c r="C4562" s="1">
        <v>44805</v>
      </c>
      <c r="D4562" t="s">
        <v>8003</v>
      </c>
      <c r="E4562" t="s">
        <v>8004</v>
      </c>
      <c r="F4562">
        <v>20</v>
      </c>
      <c r="G4562">
        <v>10</v>
      </c>
      <c r="H4562">
        <v>40</v>
      </c>
      <c r="I4562">
        <v>20</v>
      </c>
      <c r="J4562">
        <v>20</v>
      </c>
      <c r="K4562">
        <v>163</v>
      </c>
      <c r="L4562">
        <v>150</v>
      </c>
      <c r="M4562">
        <v>146</v>
      </c>
      <c r="N4562">
        <v>0</v>
      </c>
      <c r="O4562">
        <v>1</v>
      </c>
      <c r="P4562">
        <v>9.3207465280000008</v>
      </c>
      <c r="Q4562">
        <v>862</v>
      </c>
      <c r="R4562">
        <v>200000</v>
      </c>
      <c r="S4562">
        <v>126658</v>
      </c>
      <c r="T4562">
        <v>0.63329000000000002</v>
      </c>
      <c r="U4562">
        <v>1</v>
      </c>
    </row>
    <row r="4563" spans="1:21" x14ac:dyDescent="0.4">
      <c r="A4563">
        <v>4561</v>
      </c>
      <c r="B4563" t="s">
        <v>12092</v>
      </c>
      <c r="C4563" s="1">
        <v>44805</v>
      </c>
      <c r="D4563" t="s">
        <v>8005</v>
      </c>
      <c r="E4563" t="s">
        <v>8006</v>
      </c>
      <c r="F4563">
        <v>20</v>
      </c>
      <c r="G4563">
        <v>20</v>
      </c>
      <c r="H4563">
        <v>40</v>
      </c>
      <c r="I4563">
        <v>20</v>
      </c>
      <c r="J4563">
        <v>20</v>
      </c>
      <c r="K4563">
        <v>155</v>
      </c>
      <c r="L4563">
        <v>159</v>
      </c>
      <c r="M4563">
        <v>160</v>
      </c>
      <c r="N4563">
        <v>2</v>
      </c>
      <c r="O4563">
        <v>1</v>
      </c>
      <c r="P4563">
        <v>10.46484375</v>
      </c>
      <c r="Q4563">
        <v>948</v>
      </c>
      <c r="R4563">
        <v>200000</v>
      </c>
      <c r="S4563">
        <v>128156</v>
      </c>
      <c r="T4563">
        <v>0.64078000000000002</v>
      </c>
      <c r="U4563">
        <v>1</v>
      </c>
    </row>
    <row r="4564" spans="1:21" x14ac:dyDescent="0.4">
      <c r="A4564">
        <v>4562</v>
      </c>
      <c r="B4564" t="s">
        <v>12092</v>
      </c>
      <c r="C4564" s="1">
        <v>44805</v>
      </c>
      <c r="D4564" t="s">
        <v>8007</v>
      </c>
      <c r="E4564" t="s">
        <v>8008</v>
      </c>
      <c r="F4564">
        <v>20</v>
      </c>
      <c r="G4564">
        <v>20</v>
      </c>
      <c r="H4564">
        <v>30</v>
      </c>
      <c r="I4564">
        <v>20</v>
      </c>
      <c r="J4564">
        <v>10</v>
      </c>
      <c r="K4564">
        <v>50</v>
      </c>
      <c r="L4564">
        <v>52</v>
      </c>
      <c r="M4564">
        <v>51</v>
      </c>
      <c r="N4564">
        <v>2</v>
      </c>
      <c r="O4564">
        <v>1</v>
      </c>
      <c r="P4564">
        <v>4.7191840279999999</v>
      </c>
      <c r="Q4564">
        <v>920</v>
      </c>
      <c r="R4564">
        <v>200000</v>
      </c>
      <c r="S4564">
        <v>121458</v>
      </c>
      <c r="T4564">
        <v>0.60729</v>
      </c>
      <c r="U4564">
        <v>1</v>
      </c>
    </row>
    <row r="4565" spans="1:21" x14ac:dyDescent="0.4">
      <c r="A4565">
        <v>4563</v>
      </c>
      <c r="B4565" t="s">
        <v>12092</v>
      </c>
      <c r="C4565" s="1">
        <v>44774</v>
      </c>
      <c r="D4565" t="s">
        <v>8009</v>
      </c>
      <c r="E4565" t="s">
        <v>8010</v>
      </c>
      <c r="F4565">
        <v>20</v>
      </c>
      <c r="G4565">
        <v>10</v>
      </c>
      <c r="H4565">
        <v>40</v>
      </c>
      <c r="I4565">
        <v>20</v>
      </c>
      <c r="J4565">
        <v>30</v>
      </c>
      <c r="K4565">
        <v>127</v>
      </c>
      <c r="L4565">
        <v>113</v>
      </c>
      <c r="M4565">
        <v>112</v>
      </c>
      <c r="N4565">
        <v>2</v>
      </c>
      <c r="O4565">
        <v>1</v>
      </c>
      <c r="P4565">
        <v>9.2051866320000002</v>
      </c>
      <c r="Q4565">
        <v>500</v>
      </c>
      <c r="R4565">
        <v>198000</v>
      </c>
      <c r="S4565">
        <v>67219</v>
      </c>
      <c r="T4565">
        <v>0.33948989898989901</v>
      </c>
      <c r="U4565">
        <v>0</v>
      </c>
    </row>
    <row r="4566" spans="1:21" x14ac:dyDescent="0.4">
      <c r="A4566">
        <v>4564</v>
      </c>
      <c r="B4566" t="s">
        <v>12092</v>
      </c>
      <c r="C4566" s="1">
        <v>44774</v>
      </c>
      <c r="D4566" t="s">
        <v>8011</v>
      </c>
      <c r="E4566" t="s">
        <v>8012</v>
      </c>
      <c r="F4566">
        <v>10</v>
      </c>
      <c r="G4566">
        <v>10</v>
      </c>
      <c r="H4566">
        <v>40</v>
      </c>
      <c r="I4566">
        <v>20</v>
      </c>
      <c r="J4566">
        <v>20</v>
      </c>
      <c r="K4566">
        <v>15</v>
      </c>
      <c r="L4566">
        <v>13</v>
      </c>
      <c r="M4566">
        <v>12</v>
      </c>
      <c r="N4566">
        <v>2</v>
      </c>
      <c r="O4566">
        <v>1</v>
      </c>
      <c r="P4566">
        <v>7.0564236109999996</v>
      </c>
      <c r="Q4566">
        <v>953</v>
      </c>
      <c r="R4566">
        <v>198000</v>
      </c>
      <c r="S4566">
        <v>327640</v>
      </c>
      <c r="T4566">
        <v>1.65474747474747</v>
      </c>
      <c r="U4566">
        <v>2</v>
      </c>
    </row>
    <row r="4567" spans="1:21" x14ac:dyDescent="0.4">
      <c r="A4567">
        <v>4565</v>
      </c>
      <c r="B4567" t="s">
        <v>12092</v>
      </c>
      <c r="C4567" s="1">
        <v>44743</v>
      </c>
      <c r="D4567" t="s">
        <v>8013</v>
      </c>
      <c r="E4567" t="s">
        <v>8014</v>
      </c>
      <c r="F4567">
        <v>10</v>
      </c>
      <c r="G4567">
        <v>10</v>
      </c>
      <c r="H4567">
        <v>50</v>
      </c>
      <c r="I4567">
        <v>20</v>
      </c>
      <c r="J4567">
        <v>10</v>
      </c>
      <c r="K4567">
        <v>155</v>
      </c>
      <c r="L4567">
        <v>157</v>
      </c>
      <c r="M4567">
        <v>148</v>
      </c>
      <c r="N4567">
        <v>2</v>
      </c>
      <c r="O4567">
        <v>1</v>
      </c>
      <c r="P4567">
        <v>14.606011280000001</v>
      </c>
      <c r="Q4567">
        <v>801</v>
      </c>
      <c r="R4567">
        <v>198000</v>
      </c>
      <c r="S4567">
        <v>77019</v>
      </c>
      <c r="T4567">
        <v>0.38898484848484799</v>
      </c>
      <c r="U4567">
        <v>0</v>
      </c>
    </row>
    <row r="4568" spans="1:21" x14ac:dyDescent="0.4">
      <c r="A4568">
        <v>4566</v>
      </c>
      <c r="B4568" t="s">
        <v>12092</v>
      </c>
      <c r="C4568" s="1">
        <v>44743</v>
      </c>
      <c r="D4568" t="s">
        <v>8015</v>
      </c>
      <c r="E4568" t="s">
        <v>8016</v>
      </c>
      <c r="F4568">
        <v>10</v>
      </c>
      <c r="G4568">
        <v>10</v>
      </c>
      <c r="H4568">
        <v>30</v>
      </c>
      <c r="I4568">
        <v>20</v>
      </c>
      <c r="J4568">
        <v>10</v>
      </c>
      <c r="K4568">
        <v>23</v>
      </c>
      <c r="L4568">
        <v>20</v>
      </c>
      <c r="M4568">
        <v>17</v>
      </c>
      <c r="N4568">
        <v>1</v>
      </c>
      <c r="O4568">
        <v>2</v>
      </c>
      <c r="P4568">
        <v>9.504882813</v>
      </c>
      <c r="Q4568">
        <v>509</v>
      </c>
      <c r="R4568">
        <v>198000</v>
      </c>
      <c r="S4568">
        <v>79240</v>
      </c>
      <c r="T4568">
        <v>0.40020202020202</v>
      </c>
      <c r="U4568">
        <v>1</v>
      </c>
    </row>
    <row r="4569" spans="1:21" x14ac:dyDescent="0.4">
      <c r="A4569">
        <v>4567</v>
      </c>
      <c r="B4569" t="s">
        <v>12092</v>
      </c>
      <c r="C4569" s="1">
        <v>44743</v>
      </c>
      <c r="D4569" t="s">
        <v>8017</v>
      </c>
      <c r="F4569">
        <v>10</v>
      </c>
      <c r="G4569">
        <v>10</v>
      </c>
      <c r="H4569">
        <v>10</v>
      </c>
      <c r="I4569">
        <v>20</v>
      </c>
      <c r="J4569">
        <v>20</v>
      </c>
      <c r="K4569">
        <v>170</v>
      </c>
      <c r="L4569">
        <v>159</v>
      </c>
      <c r="M4569">
        <v>153</v>
      </c>
      <c r="N4569">
        <v>0</v>
      </c>
      <c r="O4569">
        <v>0</v>
      </c>
      <c r="P4569">
        <v>0</v>
      </c>
      <c r="Q4569">
        <v>509</v>
      </c>
      <c r="R4569">
        <v>198000</v>
      </c>
      <c r="S4569">
        <v>71364</v>
      </c>
      <c r="T4569">
        <v>0.36042424242424198</v>
      </c>
      <c r="U4569">
        <v>0</v>
      </c>
    </row>
    <row r="4570" spans="1:21" x14ac:dyDescent="0.4">
      <c r="A4570">
        <v>4568</v>
      </c>
      <c r="B4570" t="s">
        <v>12092</v>
      </c>
      <c r="C4570" s="1">
        <v>44743</v>
      </c>
      <c r="D4570" t="s">
        <v>8018</v>
      </c>
      <c r="E4570" t="s">
        <v>8019</v>
      </c>
      <c r="F4570">
        <v>10</v>
      </c>
      <c r="G4570">
        <v>10</v>
      </c>
      <c r="H4570">
        <v>40</v>
      </c>
      <c r="I4570">
        <v>20</v>
      </c>
      <c r="J4570">
        <v>10</v>
      </c>
      <c r="K4570">
        <v>23</v>
      </c>
      <c r="L4570">
        <v>19</v>
      </c>
      <c r="M4570">
        <v>21</v>
      </c>
      <c r="N4570">
        <v>2</v>
      </c>
      <c r="O4570">
        <v>1</v>
      </c>
      <c r="P4570">
        <v>7.0110677079999997</v>
      </c>
      <c r="Q4570">
        <v>810</v>
      </c>
      <c r="R4570">
        <v>198000</v>
      </c>
      <c r="S4570">
        <v>128279</v>
      </c>
      <c r="T4570">
        <v>0.64787373737373699</v>
      </c>
      <c r="U4570">
        <v>1</v>
      </c>
    </row>
    <row r="4571" spans="1:21" x14ac:dyDescent="0.4">
      <c r="A4571">
        <v>4569</v>
      </c>
      <c r="B4571" t="s">
        <v>12092</v>
      </c>
      <c r="C4571" s="1">
        <v>44743</v>
      </c>
      <c r="D4571" t="s">
        <v>8020</v>
      </c>
      <c r="E4571" t="s">
        <v>8021</v>
      </c>
      <c r="F4571">
        <v>20</v>
      </c>
      <c r="G4571">
        <v>20</v>
      </c>
      <c r="H4571">
        <v>40</v>
      </c>
      <c r="I4571">
        <v>20</v>
      </c>
      <c r="J4571">
        <v>30</v>
      </c>
      <c r="K4571">
        <v>85</v>
      </c>
      <c r="L4571">
        <v>40</v>
      </c>
      <c r="M4571">
        <v>25</v>
      </c>
      <c r="N4571">
        <v>1</v>
      </c>
      <c r="O4571">
        <v>0</v>
      </c>
      <c r="P4571">
        <v>6.5290798609999996</v>
      </c>
      <c r="Q4571">
        <v>833</v>
      </c>
      <c r="R4571">
        <v>198000</v>
      </c>
      <c r="S4571">
        <v>268483</v>
      </c>
      <c r="T4571">
        <v>1.3559747474747399</v>
      </c>
      <c r="U4571">
        <v>2</v>
      </c>
    </row>
    <row r="4572" spans="1:21" x14ac:dyDescent="0.4">
      <c r="A4572">
        <v>4570</v>
      </c>
      <c r="B4572" t="s">
        <v>12092</v>
      </c>
      <c r="C4572" s="1">
        <v>44713</v>
      </c>
      <c r="D4572" t="s">
        <v>8022</v>
      </c>
      <c r="E4572" t="s">
        <v>8023</v>
      </c>
      <c r="F4572">
        <v>20</v>
      </c>
      <c r="G4572">
        <v>10</v>
      </c>
      <c r="H4572">
        <v>40</v>
      </c>
      <c r="I4572">
        <v>20</v>
      </c>
      <c r="J4572">
        <v>10</v>
      </c>
      <c r="K4572">
        <v>128</v>
      </c>
      <c r="L4572">
        <v>144</v>
      </c>
      <c r="M4572">
        <v>173</v>
      </c>
      <c r="N4572">
        <v>0</v>
      </c>
      <c r="O4572">
        <v>0</v>
      </c>
      <c r="P4572">
        <v>1.1171875</v>
      </c>
      <c r="Q4572">
        <v>818</v>
      </c>
      <c r="R4572">
        <v>196000</v>
      </c>
      <c r="S4572">
        <v>147962</v>
      </c>
      <c r="T4572">
        <v>0.75490816326530596</v>
      </c>
      <c r="U4572">
        <v>1</v>
      </c>
    </row>
    <row r="4573" spans="1:21" x14ac:dyDescent="0.4">
      <c r="A4573">
        <v>4571</v>
      </c>
      <c r="B4573" t="s">
        <v>12092</v>
      </c>
      <c r="C4573" s="1">
        <v>44713</v>
      </c>
      <c r="D4573" t="s">
        <v>8024</v>
      </c>
      <c r="E4573" t="s">
        <v>8025</v>
      </c>
      <c r="F4573">
        <v>20</v>
      </c>
      <c r="G4573">
        <v>20</v>
      </c>
      <c r="H4573">
        <v>30</v>
      </c>
      <c r="I4573">
        <v>20</v>
      </c>
      <c r="J4573">
        <v>30</v>
      </c>
      <c r="K4573">
        <v>56</v>
      </c>
      <c r="L4573">
        <v>52</v>
      </c>
      <c r="M4573">
        <v>44</v>
      </c>
      <c r="N4573">
        <v>1</v>
      </c>
      <c r="O4573">
        <v>1</v>
      </c>
      <c r="P4573">
        <v>11.15798611</v>
      </c>
      <c r="Q4573">
        <v>601</v>
      </c>
      <c r="R4573">
        <v>196000</v>
      </c>
      <c r="S4573">
        <v>168857</v>
      </c>
      <c r="T4573">
        <v>0.86151530612244898</v>
      </c>
      <c r="U4573">
        <v>1</v>
      </c>
    </row>
    <row r="4574" spans="1:21" x14ac:dyDescent="0.4">
      <c r="A4574">
        <v>4572</v>
      </c>
      <c r="B4574" t="s">
        <v>12092</v>
      </c>
      <c r="C4574" s="1">
        <v>44713</v>
      </c>
      <c r="D4574" t="s">
        <v>8026</v>
      </c>
      <c r="E4574" t="s">
        <v>8027</v>
      </c>
      <c r="F4574">
        <v>20</v>
      </c>
      <c r="G4574">
        <v>20</v>
      </c>
      <c r="H4574">
        <v>40</v>
      </c>
      <c r="I4574">
        <v>20</v>
      </c>
      <c r="J4574">
        <v>30</v>
      </c>
      <c r="K4574">
        <v>166</v>
      </c>
      <c r="L4574">
        <v>154</v>
      </c>
      <c r="M4574">
        <v>134</v>
      </c>
      <c r="N4574">
        <v>1</v>
      </c>
      <c r="O4574">
        <v>1</v>
      </c>
      <c r="P4574">
        <v>7.4159071179999998</v>
      </c>
      <c r="Q4574">
        <v>564</v>
      </c>
      <c r="R4574">
        <v>196000</v>
      </c>
      <c r="S4574">
        <v>103953</v>
      </c>
      <c r="T4574">
        <v>0.53037244897959102</v>
      </c>
      <c r="U4574">
        <v>1</v>
      </c>
    </row>
    <row r="4575" spans="1:21" x14ac:dyDescent="0.4">
      <c r="A4575">
        <v>4573</v>
      </c>
      <c r="B4575" t="s">
        <v>12092</v>
      </c>
      <c r="C4575" s="1">
        <v>44713</v>
      </c>
      <c r="D4575" t="s">
        <v>8028</v>
      </c>
      <c r="E4575" t="s">
        <v>8029</v>
      </c>
      <c r="F4575">
        <v>20</v>
      </c>
      <c r="G4575">
        <v>10</v>
      </c>
      <c r="H4575">
        <v>30</v>
      </c>
      <c r="I4575">
        <v>20</v>
      </c>
      <c r="J4575">
        <v>20</v>
      </c>
      <c r="K4575">
        <v>117</v>
      </c>
      <c r="L4575">
        <v>120</v>
      </c>
      <c r="M4575">
        <v>122</v>
      </c>
      <c r="N4575">
        <v>1</v>
      </c>
      <c r="O4575">
        <v>1</v>
      </c>
      <c r="P4575">
        <v>8.2449001739999996</v>
      </c>
      <c r="Q4575">
        <v>734</v>
      </c>
      <c r="R4575">
        <v>196000</v>
      </c>
      <c r="S4575">
        <v>89022</v>
      </c>
      <c r="T4575">
        <v>0.45419387755101998</v>
      </c>
      <c r="U4575">
        <v>1</v>
      </c>
    </row>
    <row r="4576" spans="1:21" x14ac:dyDescent="0.4">
      <c r="A4576">
        <v>4574</v>
      </c>
      <c r="B4576" t="s">
        <v>12092</v>
      </c>
      <c r="C4576" s="1">
        <v>44682</v>
      </c>
      <c r="D4576" t="s">
        <v>8030</v>
      </c>
      <c r="E4576" t="s">
        <v>8031</v>
      </c>
      <c r="F4576">
        <v>20</v>
      </c>
      <c r="G4576">
        <v>10</v>
      </c>
      <c r="H4576">
        <v>10</v>
      </c>
      <c r="I4576">
        <v>10</v>
      </c>
      <c r="J4576">
        <v>20</v>
      </c>
      <c r="K4576">
        <v>194</v>
      </c>
      <c r="L4576">
        <v>190</v>
      </c>
      <c r="M4576">
        <v>182</v>
      </c>
      <c r="N4576">
        <v>1</v>
      </c>
      <c r="O4576">
        <v>1</v>
      </c>
      <c r="P4576">
        <v>3.5638020830000001</v>
      </c>
      <c r="Q4576">
        <v>881</v>
      </c>
      <c r="R4576">
        <v>192000</v>
      </c>
      <c r="S4576">
        <v>151979</v>
      </c>
      <c r="T4576">
        <v>0.791557291666666</v>
      </c>
      <c r="U4576">
        <v>1</v>
      </c>
    </row>
    <row r="4577" spans="1:21" x14ac:dyDescent="0.4">
      <c r="A4577">
        <v>4575</v>
      </c>
      <c r="B4577" t="s">
        <v>12092</v>
      </c>
      <c r="C4577" s="1">
        <v>44682</v>
      </c>
      <c r="D4577" t="s">
        <v>8032</v>
      </c>
      <c r="E4577" t="s">
        <v>8033</v>
      </c>
      <c r="F4577">
        <v>10</v>
      </c>
      <c r="G4577">
        <v>10</v>
      </c>
      <c r="H4577">
        <v>30</v>
      </c>
      <c r="I4577">
        <v>10</v>
      </c>
      <c r="J4577">
        <v>10</v>
      </c>
      <c r="K4577">
        <v>22</v>
      </c>
      <c r="L4577">
        <v>22</v>
      </c>
      <c r="M4577">
        <v>24</v>
      </c>
      <c r="N4577">
        <v>1</v>
      </c>
      <c r="O4577">
        <v>1</v>
      </c>
      <c r="P4577">
        <v>5.3919270829999997</v>
      </c>
      <c r="Q4577">
        <v>748</v>
      </c>
      <c r="R4577">
        <v>192000</v>
      </c>
      <c r="S4577">
        <v>186837</v>
      </c>
      <c r="T4577">
        <v>0.97310937500000005</v>
      </c>
      <c r="U4577">
        <v>1</v>
      </c>
    </row>
    <row r="4578" spans="1:21" x14ac:dyDescent="0.4">
      <c r="A4578">
        <v>4576</v>
      </c>
      <c r="B4578" t="s">
        <v>12092</v>
      </c>
      <c r="C4578" s="1">
        <v>44682</v>
      </c>
      <c r="D4578" t="s">
        <v>8034</v>
      </c>
      <c r="E4578" t="s">
        <v>8035</v>
      </c>
      <c r="F4578">
        <v>20</v>
      </c>
      <c r="G4578">
        <v>10</v>
      </c>
      <c r="H4578">
        <v>20</v>
      </c>
      <c r="I4578">
        <v>20</v>
      </c>
      <c r="J4578">
        <v>30</v>
      </c>
      <c r="K4578">
        <v>88</v>
      </c>
      <c r="L4578">
        <v>85</v>
      </c>
      <c r="M4578">
        <v>80</v>
      </c>
      <c r="N4578">
        <v>0</v>
      </c>
      <c r="O4578">
        <v>1</v>
      </c>
      <c r="P4578">
        <v>4.0635850690000002</v>
      </c>
      <c r="Q4578">
        <v>784</v>
      </c>
      <c r="R4578">
        <v>192000</v>
      </c>
      <c r="S4578">
        <v>456590</v>
      </c>
      <c r="T4578">
        <v>2.3780729166666599</v>
      </c>
      <c r="U4578">
        <v>2</v>
      </c>
    </row>
    <row r="4579" spans="1:21" x14ac:dyDescent="0.4">
      <c r="A4579">
        <v>4577</v>
      </c>
      <c r="B4579" t="s">
        <v>12092</v>
      </c>
      <c r="C4579" s="1">
        <v>44682</v>
      </c>
      <c r="D4579" t="s">
        <v>8036</v>
      </c>
      <c r="E4579" t="s">
        <v>8037</v>
      </c>
      <c r="F4579">
        <v>20</v>
      </c>
      <c r="G4579">
        <v>20</v>
      </c>
      <c r="H4579">
        <v>40</v>
      </c>
      <c r="I4579">
        <v>20</v>
      </c>
      <c r="J4579">
        <v>20</v>
      </c>
      <c r="K4579">
        <v>91</v>
      </c>
      <c r="L4579">
        <v>93</v>
      </c>
      <c r="M4579">
        <v>92</v>
      </c>
      <c r="N4579">
        <v>1</v>
      </c>
      <c r="O4579">
        <v>0</v>
      </c>
      <c r="P4579">
        <v>4.0686848959999997</v>
      </c>
      <c r="Q4579">
        <v>606</v>
      </c>
      <c r="R4579">
        <v>192000</v>
      </c>
      <c r="S4579">
        <v>91185</v>
      </c>
      <c r="T4579">
        <v>0.47492187499999999</v>
      </c>
      <c r="U4579">
        <v>1</v>
      </c>
    </row>
    <row r="4580" spans="1:21" x14ac:dyDescent="0.4">
      <c r="A4580">
        <v>4578</v>
      </c>
      <c r="B4580" t="s">
        <v>12092</v>
      </c>
      <c r="C4580" s="1">
        <v>44652</v>
      </c>
      <c r="D4580" t="s">
        <v>8038</v>
      </c>
      <c r="E4580" t="s">
        <v>8039</v>
      </c>
      <c r="F4580">
        <v>20</v>
      </c>
      <c r="G4580">
        <v>10</v>
      </c>
      <c r="H4580">
        <v>50</v>
      </c>
      <c r="I4580">
        <v>20</v>
      </c>
      <c r="J4580">
        <v>10</v>
      </c>
      <c r="K4580">
        <v>15</v>
      </c>
      <c r="L4580">
        <v>16</v>
      </c>
      <c r="M4580">
        <v>23</v>
      </c>
      <c r="N4580">
        <v>2</v>
      </c>
      <c r="O4580">
        <v>1</v>
      </c>
      <c r="P4580">
        <v>4.3901909720000001</v>
      </c>
      <c r="Q4580">
        <v>599</v>
      </c>
      <c r="R4580">
        <v>188000</v>
      </c>
      <c r="S4580">
        <v>115507</v>
      </c>
      <c r="T4580">
        <v>0.61439893617021202</v>
      </c>
      <c r="U4580">
        <v>1</v>
      </c>
    </row>
    <row r="4581" spans="1:21" x14ac:dyDescent="0.4">
      <c r="A4581">
        <v>4579</v>
      </c>
      <c r="B4581" t="s">
        <v>12092</v>
      </c>
      <c r="C4581" s="1">
        <v>44652</v>
      </c>
      <c r="D4581" t="s">
        <v>8040</v>
      </c>
      <c r="E4581" t="s">
        <v>8041</v>
      </c>
      <c r="F4581">
        <v>10</v>
      </c>
      <c r="G4581">
        <v>10</v>
      </c>
      <c r="H4581">
        <v>10</v>
      </c>
      <c r="I4581">
        <v>20</v>
      </c>
      <c r="J4581">
        <v>20</v>
      </c>
      <c r="K4581">
        <v>19</v>
      </c>
      <c r="L4581">
        <v>9</v>
      </c>
      <c r="M4581">
        <v>6</v>
      </c>
      <c r="N4581">
        <v>2</v>
      </c>
      <c r="O4581">
        <v>1</v>
      </c>
      <c r="P4581">
        <v>6.015625</v>
      </c>
      <c r="Q4581">
        <v>769</v>
      </c>
      <c r="R4581">
        <v>188000</v>
      </c>
      <c r="S4581">
        <v>358686</v>
      </c>
      <c r="T4581">
        <v>1.9079042553191401</v>
      </c>
      <c r="U4581">
        <v>2</v>
      </c>
    </row>
    <row r="4582" spans="1:21" x14ac:dyDescent="0.4">
      <c r="A4582">
        <v>4580</v>
      </c>
      <c r="B4582" t="s">
        <v>12092</v>
      </c>
      <c r="C4582" s="1">
        <v>44652</v>
      </c>
      <c r="D4582" t="s">
        <v>8042</v>
      </c>
      <c r="E4582" t="s">
        <v>8043</v>
      </c>
      <c r="F4582">
        <v>10</v>
      </c>
      <c r="G4582">
        <v>20</v>
      </c>
      <c r="H4582">
        <v>50</v>
      </c>
      <c r="I4582">
        <v>20</v>
      </c>
      <c r="J4582">
        <v>10</v>
      </c>
      <c r="K4582">
        <v>58</v>
      </c>
      <c r="L4582">
        <v>48</v>
      </c>
      <c r="M4582">
        <v>45</v>
      </c>
      <c r="N4582">
        <v>2</v>
      </c>
      <c r="O4582">
        <v>0</v>
      </c>
      <c r="P4582">
        <v>6.8858506940000002</v>
      </c>
      <c r="Q4582">
        <v>689</v>
      </c>
      <c r="R4582">
        <v>188000</v>
      </c>
      <c r="S4582">
        <v>212557</v>
      </c>
      <c r="T4582">
        <v>1.13062234042553</v>
      </c>
      <c r="U4582">
        <v>1</v>
      </c>
    </row>
    <row r="4583" spans="1:21" x14ac:dyDescent="0.4">
      <c r="A4583">
        <v>4581</v>
      </c>
      <c r="B4583" t="s">
        <v>12092</v>
      </c>
      <c r="C4583" s="1">
        <v>44652</v>
      </c>
      <c r="D4583" t="s">
        <v>8044</v>
      </c>
      <c r="E4583" t="s">
        <v>8045</v>
      </c>
      <c r="F4583">
        <v>20</v>
      </c>
      <c r="G4583">
        <v>10</v>
      </c>
      <c r="H4583">
        <v>30</v>
      </c>
      <c r="I4583">
        <v>20</v>
      </c>
      <c r="J4583">
        <v>20</v>
      </c>
      <c r="K4583">
        <v>96</v>
      </c>
      <c r="L4583">
        <v>76</v>
      </c>
      <c r="M4583">
        <v>53</v>
      </c>
      <c r="N4583">
        <v>2</v>
      </c>
      <c r="O4583">
        <v>2</v>
      </c>
      <c r="P4583">
        <v>8.5842013890000004</v>
      </c>
      <c r="Q4583">
        <v>779</v>
      </c>
      <c r="R4583">
        <v>188000</v>
      </c>
      <c r="S4583">
        <v>245453</v>
      </c>
      <c r="T4583">
        <v>1.3056010638297799</v>
      </c>
      <c r="U4583">
        <v>2</v>
      </c>
    </row>
    <row r="4584" spans="1:21" x14ac:dyDescent="0.4">
      <c r="A4584">
        <v>4582</v>
      </c>
      <c r="B4584" t="s">
        <v>12092</v>
      </c>
      <c r="C4584" s="1">
        <v>44652</v>
      </c>
      <c r="D4584" t="s">
        <v>8046</v>
      </c>
      <c r="E4584" t="s">
        <v>8047</v>
      </c>
      <c r="F4584">
        <v>10</v>
      </c>
      <c r="G4584">
        <v>20</v>
      </c>
      <c r="H4584">
        <v>50</v>
      </c>
      <c r="I4584">
        <v>20</v>
      </c>
      <c r="J4584">
        <v>20</v>
      </c>
      <c r="K4584">
        <v>22</v>
      </c>
      <c r="L4584">
        <v>18</v>
      </c>
      <c r="M4584">
        <v>21</v>
      </c>
      <c r="N4584">
        <v>0</v>
      </c>
      <c r="O4584">
        <v>2</v>
      </c>
      <c r="P4584">
        <v>3.69140625</v>
      </c>
      <c r="Q4584">
        <v>796</v>
      </c>
      <c r="R4584">
        <v>188000</v>
      </c>
      <c r="S4584">
        <v>593338</v>
      </c>
      <c r="T4584">
        <v>3.1560531914893599</v>
      </c>
      <c r="U4584">
        <v>2</v>
      </c>
    </row>
    <row r="4585" spans="1:21" x14ac:dyDescent="0.4">
      <c r="A4585">
        <v>4583</v>
      </c>
      <c r="B4585" t="s">
        <v>12092</v>
      </c>
      <c r="C4585" s="1">
        <v>44621</v>
      </c>
      <c r="D4585" t="s">
        <v>8048</v>
      </c>
      <c r="E4585" t="s">
        <v>8049</v>
      </c>
      <c r="F4585">
        <v>10</v>
      </c>
      <c r="G4585">
        <v>10</v>
      </c>
      <c r="H4585">
        <v>20</v>
      </c>
      <c r="I4585">
        <v>20</v>
      </c>
      <c r="J4585">
        <v>10</v>
      </c>
      <c r="K4585">
        <v>21</v>
      </c>
      <c r="L4585">
        <v>13</v>
      </c>
      <c r="M4585">
        <v>11</v>
      </c>
      <c r="N4585">
        <v>2</v>
      </c>
      <c r="O4585">
        <v>1</v>
      </c>
      <c r="P4585">
        <v>6.5199652779999999</v>
      </c>
      <c r="Q4585">
        <v>754</v>
      </c>
      <c r="R4585">
        <v>186000</v>
      </c>
      <c r="S4585">
        <v>245135</v>
      </c>
      <c r="T4585">
        <v>1.3179301075268799</v>
      </c>
      <c r="U4585">
        <v>2</v>
      </c>
    </row>
    <row r="4586" spans="1:21" x14ac:dyDescent="0.4">
      <c r="A4586">
        <v>4584</v>
      </c>
      <c r="B4586" t="s">
        <v>12092</v>
      </c>
      <c r="C4586" s="1">
        <v>44621</v>
      </c>
      <c r="D4586" t="s">
        <v>8050</v>
      </c>
      <c r="E4586" t="s">
        <v>8051</v>
      </c>
      <c r="F4586">
        <v>10</v>
      </c>
      <c r="G4586">
        <v>10</v>
      </c>
      <c r="H4586">
        <v>40</v>
      </c>
      <c r="I4586">
        <v>20</v>
      </c>
      <c r="J4586">
        <v>10</v>
      </c>
      <c r="K4586">
        <v>28</v>
      </c>
      <c r="L4586">
        <v>19</v>
      </c>
      <c r="M4586">
        <v>19</v>
      </c>
      <c r="N4586">
        <v>2</v>
      </c>
      <c r="O4586">
        <v>1</v>
      </c>
      <c r="P4586">
        <v>6.5147569440000002</v>
      </c>
      <c r="Q4586">
        <v>916</v>
      </c>
      <c r="R4586">
        <v>186000</v>
      </c>
      <c r="S4586">
        <v>126707</v>
      </c>
      <c r="T4586">
        <v>0.68122043010752598</v>
      </c>
      <c r="U4586">
        <v>1</v>
      </c>
    </row>
    <row r="4587" spans="1:21" x14ac:dyDescent="0.4">
      <c r="A4587">
        <v>4585</v>
      </c>
      <c r="B4587" t="s">
        <v>12092</v>
      </c>
      <c r="C4587" s="1">
        <v>44621</v>
      </c>
      <c r="D4587" t="s">
        <v>8052</v>
      </c>
      <c r="E4587" t="s">
        <v>8053</v>
      </c>
      <c r="F4587">
        <v>30</v>
      </c>
      <c r="G4587">
        <v>20</v>
      </c>
      <c r="H4587">
        <v>20</v>
      </c>
      <c r="I4587">
        <v>20</v>
      </c>
      <c r="J4587">
        <v>30</v>
      </c>
      <c r="K4587">
        <v>239</v>
      </c>
      <c r="L4587">
        <v>235</v>
      </c>
      <c r="M4587">
        <v>239</v>
      </c>
      <c r="N4587">
        <v>2</v>
      </c>
      <c r="O4587">
        <v>1</v>
      </c>
      <c r="P4587">
        <v>9.4444444440000002</v>
      </c>
      <c r="Q4587">
        <v>524</v>
      </c>
      <c r="R4587">
        <v>186000</v>
      </c>
      <c r="S4587">
        <v>173472</v>
      </c>
      <c r="T4587">
        <v>0.93264516129032204</v>
      </c>
      <c r="U4587">
        <v>1</v>
      </c>
    </row>
    <row r="4588" spans="1:21" x14ac:dyDescent="0.4">
      <c r="A4588">
        <v>4586</v>
      </c>
      <c r="B4588" t="s">
        <v>12092</v>
      </c>
      <c r="C4588" s="1">
        <v>44593</v>
      </c>
      <c r="D4588" t="s">
        <v>8054</v>
      </c>
      <c r="E4588" t="s">
        <v>8055</v>
      </c>
      <c r="F4588">
        <v>10</v>
      </c>
      <c r="G4588">
        <v>20</v>
      </c>
      <c r="H4588">
        <v>50</v>
      </c>
      <c r="I4588">
        <v>20</v>
      </c>
      <c r="J4588">
        <v>10</v>
      </c>
      <c r="K4588">
        <v>52</v>
      </c>
      <c r="L4588">
        <v>51</v>
      </c>
      <c r="M4588">
        <v>50</v>
      </c>
      <c r="N4588">
        <v>1</v>
      </c>
      <c r="O4588">
        <v>2</v>
      </c>
      <c r="P4588">
        <v>10.03645833</v>
      </c>
      <c r="Q4588">
        <v>730</v>
      </c>
      <c r="R4588">
        <v>185000</v>
      </c>
      <c r="S4588">
        <v>212115</v>
      </c>
      <c r="T4588">
        <v>1.14656756756756</v>
      </c>
      <c r="U4588">
        <v>1</v>
      </c>
    </row>
    <row r="4589" spans="1:21" x14ac:dyDescent="0.4">
      <c r="A4589">
        <v>4587</v>
      </c>
      <c r="B4589" t="s">
        <v>12092</v>
      </c>
      <c r="C4589" s="1">
        <v>44593</v>
      </c>
      <c r="D4589" t="s">
        <v>8056</v>
      </c>
      <c r="E4589" t="s">
        <v>8057</v>
      </c>
      <c r="F4589">
        <v>10</v>
      </c>
      <c r="G4589">
        <v>10</v>
      </c>
      <c r="H4589">
        <v>40</v>
      </c>
      <c r="I4589">
        <v>20</v>
      </c>
      <c r="J4589">
        <v>20</v>
      </c>
      <c r="K4589">
        <v>46</v>
      </c>
      <c r="L4589">
        <v>51</v>
      </c>
      <c r="M4589">
        <v>83</v>
      </c>
      <c r="N4589">
        <v>2</v>
      </c>
      <c r="O4589">
        <v>1</v>
      </c>
      <c r="P4589">
        <v>6.4817708329999997</v>
      </c>
      <c r="Q4589">
        <v>802</v>
      </c>
      <c r="R4589">
        <v>185000</v>
      </c>
      <c r="S4589">
        <v>139242</v>
      </c>
      <c r="T4589">
        <v>0.752659459459459</v>
      </c>
      <c r="U4589">
        <v>1</v>
      </c>
    </row>
    <row r="4590" spans="1:21" x14ac:dyDescent="0.4">
      <c r="A4590">
        <v>4588</v>
      </c>
      <c r="B4590" t="s">
        <v>12092</v>
      </c>
      <c r="C4590" s="1">
        <v>44593</v>
      </c>
      <c r="D4590" t="s">
        <v>8058</v>
      </c>
      <c r="E4590" t="s">
        <v>8059</v>
      </c>
      <c r="F4590">
        <v>10</v>
      </c>
      <c r="G4590">
        <v>10</v>
      </c>
      <c r="H4590">
        <v>50</v>
      </c>
      <c r="I4590">
        <v>20</v>
      </c>
      <c r="J4590">
        <v>10</v>
      </c>
      <c r="K4590">
        <v>203</v>
      </c>
      <c r="L4590">
        <v>200</v>
      </c>
      <c r="M4590">
        <v>195</v>
      </c>
      <c r="N4590">
        <v>2</v>
      </c>
      <c r="O4590">
        <v>1</v>
      </c>
      <c r="P4590">
        <v>6.0954861109999996</v>
      </c>
      <c r="Q4590">
        <v>757</v>
      </c>
      <c r="R4590">
        <v>185000</v>
      </c>
      <c r="S4590">
        <v>276303</v>
      </c>
      <c r="T4590">
        <v>1.4935297297297201</v>
      </c>
      <c r="U4590">
        <v>2</v>
      </c>
    </row>
    <row r="4591" spans="1:21" x14ac:dyDescent="0.4">
      <c r="A4591">
        <v>4589</v>
      </c>
      <c r="B4591" t="s">
        <v>12092</v>
      </c>
      <c r="C4591" s="1">
        <v>44593</v>
      </c>
      <c r="D4591" t="s">
        <v>8060</v>
      </c>
      <c r="E4591" t="s">
        <v>8061</v>
      </c>
      <c r="F4591">
        <v>20</v>
      </c>
      <c r="G4591">
        <v>20</v>
      </c>
      <c r="H4591">
        <v>10</v>
      </c>
      <c r="I4591">
        <v>20</v>
      </c>
      <c r="J4591">
        <v>20</v>
      </c>
      <c r="K4591">
        <v>16</v>
      </c>
      <c r="L4591">
        <v>52</v>
      </c>
      <c r="M4591">
        <v>75</v>
      </c>
      <c r="N4591">
        <v>2</v>
      </c>
      <c r="O4591">
        <v>0</v>
      </c>
      <c r="P4591">
        <v>7.391601563</v>
      </c>
      <c r="Q4591">
        <v>778</v>
      </c>
      <c r="R4591">
        <v>185000</v>
      </c>
      <c r="S4591">
        <v>120821</v>
      </c>
      <c r="T4591">
        <v>0.65308648648648604</v>
      </c>
      <c r="U4591">
        <v>1</v>
      </c>
    </row>
    <row r="4592" spans="1:21" x14ac:dyDescent="0.4">
      <c r="A4592">
        <v>4590</v>
      </c>
      <c r="B4592" t="s">
        <v>12092</v>
      </c>
      <c r="C4592" s="1">
        <v>44562</v>
      </c>
      <c r="D4592" t="s">
        <v>8062</v>
      </c>
      <c r="E4592" t="s">
        <v>8063</v>
      </c>
      <c r="F4592">
        <v>20</v>
      </c>
      <c r="G4592">
        <v>10</v>
      </c>
      <c r="H4592">
        <v>20</v>
      </c>
      <c r="I4592">
        <v>20</v>
      </c>
      <c r="J4592">
        <v>20</v>
      </c>
      <c r="K4592">
        <v>86</v>
      </c>
      <c r="L4592">
        <v>80</v>
      </c>
      <c r="M4592">
        <v>77</v>
      </c>
      <c r="N4592">
        <v>2</v>
      </c>
      <c r="O4592">
        <v>2</v>
      </c>
      <c r="P4592">
        <v>6.7243923609999996</v>
      </c>
      <c r="Q4592">
        <v>801</v>
      </c>
      <c r="R4592">
        <v>183000</v>
      </c>
      <c r="S4592">
        <v>86187</v>
      </c>
      <c r="T4592">
        <v>0.47096721311475398</v>
      </c>
      <c r="U4592">
        <v>1</v>
      </c>
    </row>
    <row r="4593" spans="1:21" x14ac:dyDescent="0.4">
      <c r="A4593">
        <v>4591</v>
      </c>
      <c r="B4593" t="s">
        <v>12092</v>
      </c>
      <c r="C4593" s="1">
        <v>44562</v>
      </c>
      <c r="D4593" t="s">
        <v>8064</v>
      </c>
      <c r="E4593" t="s">
        <v>8065</v>
      </c>
      <c r="F4593">
        <v>10</v>
      </c>
      <c r="G4593">
        <v>10</v>
      </c>
      <c r="H4593">
        <v>10</v>
      </c>
      <c r="I4593">
        <v>10</v>
      </c>
      <c r="J4593">
        <v>20</v>
      </c>
      <c r="K4593">
        <v>17</v>
      </c>
      <c r="L4593">
        <v>10</v>
      </c>
      <c r="M4593">
        <v>10</v>
      </c>
      <c r="N4593">
        <v>1</v>
      </c>
      <c r="O4593">
        <v>2</v>
      </c>
      <c r="P4593">
        <v>2.9192708330000001</v>
      </c>
      <c r="Q4593">
        <v>483</v>
      </c>
      <c r="R4593">
        <v>183000</v>
      </c>
      <c r="S4593">
        <v>81218</v>
      </c>
      <c r="T4593">
        <v>0.44381420765027302</v>
      </c>
      <c r="U4593">
        <v>1</v>
      </c>
    </row>
    <row r="4594" spans="1:21" x14ac:dyDescent="0.4">
      <c r="A4594">
        <v>4592</v>
      </c>
      <c r="B4594" t="s">
        <v>12092</v>
      </c>
      <c r="C4594" s="1">
        <v>44562</v>
      </c>
      <c r="D4594" t="s">
        <v>8066</v>
      </c>
      <c r="F4594">
        <v>10</v>
      </c>
      <c r="G4594">
        <v>10</v>
      </c>
      <c r="H4594">
        <v>20</v>
      </c>
      <c r="I4594">
        <v>20</v>
      </c>
      <c r="J4594">
        <v>10</v>
      </c>
      <c r="K4594">
        <v>59</v>
      </c>
      <c r="L4594">
        <v>49</v>
      </c>
      <c r="M4594">
        <v>28</v>
      </c>
      <c r="N4594">
        <v>0</v>
      </c>
      <c r="O4594">
        <v>0</v>
      </c>
      <c r="P4594">
        <v>0</v>
      </c>
      <c r="Q4594">
        <v>803</v>
      </c>
      <c r="R4594">
        <v>183000</v>
      </c>
      <c r="S4594">
        <v>192604</v>
      </c>
      <c r="T4594">
        <v>1.05248087431693</v>
      </c>
      <c r="U4594">
        <v>1</v>
      </c>
    </row>
    <row r="4595" spans="1:21" x14ac:dyDescent="0.4">
      <c r="A4595">
        <v>4593</v>
      </c>
      <c r="B4595" t="s">
        <v>12092</v>
      </c>
      <c r="C4595" s="1">
        <v>44562</v>
      </c>
      <c r="D4595" t="s">
        <v>8067</v>
      </c>
      <c r="E4595" t="s">
        <v>8068</v>
      </c>
      <c r="F4595">
        <v>10</v>
      </c>
      <c r="G4595">
        <v>10</v>
      </c>
      <c r="H4595">
        <v>50</v>
      </c>
      <c r="I4595">
        <v>20</v>
      </c>
      <c r="J4595">
        <v>10</v>
      </c>
      <c r="K4595">
        <v>135</v>
      </c>
      <c r="L4595">
        <v>122</v>
      </c>
      <c r="M4595">
        <v>122</v>
      </c>
      <c r="N4595">
        <v>2</v>
      </c>
      <c r="O4595">
        <v>0</v>
      </c>
      <c r="P4595">
        <v>5.1756727429999998</v>
      </c>
      <c r="Q4595">
        <v>780</v>
      </c>
      <c r="R4595">
        <v>183000</v>
      </c>
      <c r="S4595">
        <v>113301</v>
      </c>
      <c r="T4595">
        <v>0.61913114754098297</v>
      </c>
      <c r="U4595">
        <v>1</v>
      </c>
    </row>
    <row r="4596" spans="1:21" x14ac:dyDescent="0.4">
      <c r="A4596">
        <v>4594</v>
      </c>
      <c r="B4596" t="s">
        <v>12092</v>
      </c>
      <c r="C4596" s="1">
        <v>44531</v>
      </c>
      <c r="D4596" t="s">
        <v>8069</v>
      </c>
      <c r="E4596" t="s">
        <v>8070</v>
      </c>
      <c r="F4596">
        <v>10</v>
      </c>
      <c r="G4596">
        <v>10</v>
      </c>
      <c r="H4596">
        <v>40</v>
      </c>
      <c r="I4596">
        <v>20</v>
      </c>
      <c r="J4596">
        <v>20</v>
      </c>
      <c r="K4596">
        <v>123</v>
      </c>
      <c r="L4596">
        <v>118</v>
      </c>
      <c r="M4596">
        <v>129</v>
      </c>
      <c r="N4596">
        <v>2</v>
      </c>
      <c r="O4596">
        <v>2</v>
      </c>
      <c r="P4596">
        <v>4.502929688</v>
      </c>
      <c r="Q4596">
        <v>721</v>
      </c>
      <c r="R4596">
        <v>180000</v>
      </c>
      <c r="S4596">
        <v>529073</v>
      </c>
      <c r="T4596">
        <v>2.9392944444444402</v>
      </c>
      <c r="U4596">
        <v>2</v>
      </c>
    </row>
    <row r="4597" spans="1:21" x14ac:dyDescent="0.4">
      <c r="A4597">
        <v>4595</v>
      </c>
      <c r="B4597" t="s">
        <v>12092</v>
      </c>
      <c r="C4597" s="1">
        <v>44531</v>
      </c>
      <c r="D4597" t="s">
        <v>8071</v>
      </c>
      <c r="E4597" t="s">
        <v>8072</v>
      </c>
      <c r="F4597">
        <v>10</v>
      </c>
      <c r="G4597">
        <v>10</v>
      </c>
      <c r="H4597">
        <v>20</v>
      </c>
      <c r="I4597">
        <v>20</v>
      </c>
      <c r="J4597">
        <v>10</v>
      </c>
      <c r="K4597">
        <v>62</v>
      </c>
      <c r="L4597">
        <v>45</v>
      </c>
      <c r="M4597">
        <v>24</v>
      </c>
      <c r="N4597">
        <v>2</v>
      </c>
      <c r="O4597">
        <v>2</v>
      </c>
      <c r="P4597">
        <v>3.6979166669999999</v>
      </c>
      <c r="Q4597">
        <v>852</v>
      </c>
      <c r="R4597">
        <v>180000</v>
      </c>
      <c r="S4597">
        <v>126476</v>
      </c>
      <c r="T4597">
        <v>0.70264444444444396</v>
      </c>
      <c r="U4597">
        <v>1</v>
      </c>
    </row>
    <row r="4598" spans="1:21" x14ac:dyDescent="0.4">
      <c r="A4598">
        <v>4596</v>
      </c>
      <c r="B4598" t="s">
        <v>12092</v>
      </c>
      <c r="C4598" s="1">
        <v>44531</v>
      </c>
      <c r="D4598" t="s">
        <v>8073</v>
      </c>
      <c r="E4598" t="s">
        <v>8074</v>
      </c>
      <c r="F4598">
        <v>20</v>
      </c>
      <c r="G4598">
        <v>20</v>
      </c>
      <c r="H4598">
        <v>20</v>
      </c>
      <c r="I4598">
        <v>20</v>
      </c>
      <c r="J4598">
        <v>20</v>
      </c>
      <c r="K4598">
        <v>14</v>
      </c>
      <c r="L4598">
        <v>21</v>
      </c>
      <c r="M4598">
        <v>39</v>
      </c>
      <c r="N4598">
        <v>2</v>
      </c>
      <c r="O4598">
        <v>0</v>
      </c>
      <c r="P4598">
        <v>4.021484375</v>
      </c>
      <c r="Q4598">
        <v>738</v>
      </c>
      <c r="R4598">
        <v>180000</v>
      </c>
      <c r="S4598">
        <v>109210</v>
      </c>
      <c r="T4598">
        <v>0.60672222222222205</v>
      </c>
      <c r="U4598">
        <v>1</v>
      </c>
    </row>
    <row r="4599" spans="1:21" x14ac:dyDescent="0.4">
      <c r="A4599">
        <v>4597</v>
      </c>
      <c r="B4599" t="s">
        <v>12092</v>
      </c>
      <c r="C4599" s="1">
        <v>44531</v>
      </c>
      <c r="D4599" t="s">
        <v>8075</v>
      </c>
      <c r="E4599" t="s">
        <v>8076</v>
      </c>
      <c r="F4599">
        <v>20</v>
      </c>
      <c r="G4599">
        <v>10</v>
      </c>
      <c r="H4599">
        <v>30</v>
      </c>
      <c r="I4599">
        <v>20</v>
      </c>
      <c r="J4599">
        <v>30</v>
      </c>
      <c r="K4599">
        <v>144</v>
      </c>
      <c r="L4599">
        <v>116</v>
      </c>
      <c r="M4599">
        <v>29</v>
      </c>
      <c r="N4599">
        <v>2</v>
      </c>
      <c r="O4599">
        <v>2</v>
      </c>
      <c r="P4599">
        <v>7.9296875</v>
      </c>
      <c r="Q4599">
        <v>735</v>
      </c>
      <c r="R4599">
        <v>180000</v>
      </c>
      <c r="S4599">
        <v>385294</v>
      </c>
      <c r="T4599">
        <v>2.14052222222222</v>
      </c>
      <c r="U4599">
        <v>2</v>
      </c>
    </row>
    <row r="4600" spans="1:21" x14ac:dyDescent="0.4">
      <c r="A4600">
        <v>4598</v>
      </c>
      <c r="B4600" t="s">
        <v>12092</v>
      </c>
      <c r="C4600" s="1">
        <v>44531</v>
      </c>
      <c r="D4600" t="s">
        <v>8077</v>
      </c>
      <c r="E4600" t="s">
        <v>8078</v>
      </c>
      <c r="F4600">
        <v>20</v>
      </c>
      <c r="G4600">
        <v>20</v>
      </c>
      <c r="H4600">
        <v>40</v>
      </c>
      <c r="I4600">
        <v>20</v>
      </c>
      <c r="J4600">
        <v>40</v>
      </c>
      <c r="K4600">
        <v>20</v>
      </c>
      <c r="L4600">
        <v>17</v>
      </c>
      <c r="M4600">
        <v>20</v>
      </c>
      <c r="N4600">
        <v>2</v>
      </c>
      <c r="O4600">
        <v>2</v>
      </c>
      <c r="P4600">
        <v>10.51584201</v>
      </c>
      <c r="Q4600">
        <v>739</v>
      </c>
      <c r="R4600">
        <v>180000</v>
      </c>
      <c r="S4600">
        <v>97382</v>
      </c>
      <c r="T4600">
        <v>0.541011111111111</v>
      </c>
      <c r="U4600">
        <v>1</v>
      </c>
    </row>
    <row r="4601" spans="1:21" x14ac:dyDescent="0.4">
      <c r="A4601">
        <v>4599</v>
      </c>
      <c r="B4601" t="s">
        <v>12092</v>
      </c>
      <c r="C4601" s="1">
        <v>44501</v>
      </c>
      <c r="D4601" t="s">
        <v>8079</v>
      </c>
      <c r="E4601" t="s">
        <v>8080</v>
      </c>
      <c r="F4601">
        <v>20</v>
      </c>
      <c r="G4601">
        <v>20</v>
      </c>
      <c r="H4601">
        <v>40</v>
      </c>
      <c r="I4601">
        <v>20</v>
      </c>
      <c r="J4601">
        <v>10</v>
      </c>
      <c r="K4601">
        <v>24</v>
      </c>
      <c r="L4601">
        <v>26</v>
      </c>
      <c r="M4601">
        <v>24</v>
      </c>
      <c r="N4601">
        <v>0</v>
      </c>
      <c r="O4601">
        <v>0</v>
      </c>
      <c r="P4601">
        <v>6.7819010420000003</v>
      </c>
      <c r="Q4601">
        <v>779</v>
      </c>
      <c r="R4601">
        <v>173000</v>
      </c>
      <c r="S4601">
        <v>111696</v>
      </c>
      <c r="T4601">
        <v>0.64564161849710899</v>
      </c>
      <c r="U4601">
        <v>1</v>
      </c>
    </row>
    <row r="4602" spans="1:21" x14ac:dyDescent="0.4">
      <c r="A4602">
        <v>4600</v>
      </c>
      <c r="B4602" t="s">
        <v>12092</v>
      </c>
      <c r="C4602" s="1">
        <v>44501</v>
      </c>
      <c r="D4602" t="s">
        <v>8081</v>
      </c>
      <c r="E4602" t="s">
        <v>8082</v>
      </c>
      <c r="F4602">
        <v>20</v>
      </c>
      <c r="G4602">
        <v>10</v>
      </c>
      <c r="H4602">
        <v>20</v>
      </c>
      <c r="I4602">
        <v>10</v>
      </c>
      <c r="J4602">
        <v>30</v>
      </c>
      <c r="K4602">
        <v>75</v>
      </c>
      <c r="L4602">
        <v>93</v>
      </c>
      <c r="M4602">
        <v>60</v>
      </c>
      <c r="N4602">
        <v>2</v>
      </c>
      <c r="O4602">
        <v>1</v>
      </c>
      <c r="P4602">
        <v>2.6432291669999999</v>
      </c>
      <c r="Q4602">
        <v>835</v>
      </c>
      <c r="R4602">
        <v>173000</v>
      </c>
      <c r="S4602">
        <v>1569433</v>
      </c>
      <c r="T4602">
        <v>9.0718670520231193</v>
      </c>
      <c r="U4602">
        <v>3</v>
      </c>
    </row>
    <row r="4603" spans="1:21" x14ac:dyDescent="0.4">
      <c r="A4603">
        <v>4601</v>
      </c>
      <c r="B4603" t="s">
        <v>12092</v>
      </c>
      <c r="C4603" s="1">
        <v>44501</v>
      </c>
      <c r="D4603" t="s">
        <v>8083</v>
      </c>
      <c r="E4603" t="s">
        <v>8084</v>
      </c>
      <c r="F4603">
        <v>10</v>
      </c>
      <c r="G4603">
        <v>10</v>
      </c>
      <c r="H4603">
        <v>30</v>
      </c>
      <c r="I4603">
        <v>20</v>
      </c>
      <c r="J4603">
        <v>20</v>
      </c>
      <c r="K4603">
        <v>250</v>
      </c>
      <c r="L4603">
        <v>235</v>
      </c>
      <c r="M4603">
        <v>204</v>
      </c>
      <c r="N4603">
        <v>1</v>
      </c>
      <c r="O4603">
        <v>1</v>
      </c>
      <c r="P4603">
        <v>6.7482638890000004</v>
      </c>
      <c r="Q4603">
        <v>804</v>
      </c>
      <c r="R4603">
        <v>173000</v>
      </c>
      <c r="S4603">
        <v>258951</v>
      </c>
      <c r="T4603">
        <v>1.4968265895953701</v>
      </c>
      <c r="U4603">
        <v>2</v>
      </c>
    </row>
    <row r="4604" spans="1:21" x14ac:dyDescent="0.4">
      <c r="A4604">
        <v>4602</v>
      </c>
      <c r="B4604" t="s">
        <v>12092</v>
      </c>
      <c r="C4604" s="1">
        <v>44501</v>
      </c>
      <c r="D4604" t="s">
        <v>8085</v>
      </c>
      <c r="E4604" t="s">
        <v>8086</v>
      </c>
      <c r="F4604">
        <v>10</v>
      </c>
      <c r="G4604">
        <v>10</v>
      </c>
      <c r="H4604">
        <v>20</v>
      </c>
      <c r="I4604">
        <v>20</v>
      </c>
      <c r="J4604">
        <v>10</v>
      </c>
      <c r="K4604">
        <v>146</v>
      </c>
      <c r="L4604">
        <v>203</v>
      </c>
      <c r="M4604">
        <v>194</v>
      </c>
      <c r="N4604">
        <v>0</v>
      </c>
      <c r="O4604">
        <v>1</v>
      </c>
      <c r="P4604">
        <v>5.2456597220000001</v>
      </c>
      <c r="Q4604">
        <v>826</v>
      </c>
      <c r="R4604">
        <v>173000</v>
      </c>
      <c r="S4604">
        <v>1104426</v>
      </c>
      <c r="T4604">
        <v>6.3839653179190696</v>
      </c>
      <c r="U4604">
        <v>3</v>
      </c>
    </row>
    <row r="4605" spans="1:21" x14ac:dyDescent="0.4">
      <c r="A4605">
        <v>4603</v>
      </c>
      <c r="B4605" t="s">
        <v>12092</v>
      </c>
      <c r="C4605" s="1">
        <v>44470</v>
      </c>
      <c r="D4605" t="s">
        <v>8087</v>
      </c>
      <c r="E4605" t="s">
        <v>8088</v>
      </c>
      <c r="F4605">
        <v>20</v>
      </c>
      <c r="G4605">
        <v>20</v>
      </c>
      <c r="H4605">
        <v>20</v>
      </c>
      <c r="I4605">
        <v>20</v>
      </c>
      <c r="J4605">
        <v>20</v>
      </c>
      <c r="K4605">
        <v>84</v>
      </c>
      <c r="L4605">
        <v>84</v>
      </c>
      <c r="M4605">
        <v>89</v>
      </c>
      <c r="N4605">
        <v>1</v>
      </c>
      <c r="O4605">
        <v>0</v>
      </c>
      <c r="P4605">
        <v>0</v>
      </c>
      <c r="Q4605">
        <v>711</v>
      </c>
      <c r="R4605">
        <v>172000</v>
      </c>
      <c r="S4605">
        <v>323553</v>
      </c>
      <c r="T4605">
        <v>1.88112209302325</v>
      </c>
      <c r="U4605">
        <v>2</v>
      </c>
    </row>
    <row r="4606" spans="1:21" x14ac:dyDescent="0.4">
      <c r="A4606">
        <v>4604</v>
      </c>
      <c r="B4606" t="s">
        <v>12092</v>
      </c>
      <c r="C4606" s="1">
        <v>44470</v>
      </c>
      <c r="D4606" t="s">
        <v>8089</v>
      </c>
      <c r="E4606" t="s">
        <v>8090</v>
      </c>
      <c r="F4606">
        <v>10</v>
      </c>
      <c r="G4606">
        <v>10</v>
      </c>
      <c r="H4606">
        <v>20</v>
      </c>
      <c r="I4606">
        <v>20</v>
      </c>
      <c r="J4606">
        <v>20</v>
      </c>
      <c r="K4606">
        <v>21</v>
      </c>
      <c r="L4606">
        <v>16</v>
      </c>
      <c r="M4606">
        <v>15</v>
      </c>
      <c r="N4606">
        <v>2</v>
      </c>
      <c r="O4606">
        <v>2</v>
      </c>
      <c r="P4606">
        <v>12.99717882</v>
      </c>
      <c r="Q4606">
        <v>713</v>
      </c>
      <c r="R4606">
        <v>172000</v>
      </c>
      <c r="S4606">
        <v>161872</v>
      </c>
      <c r="T4606">
        <v>0.94111627906976703</v>
      </c>
      <c r="U4606">
        <v>1</v>
      </c>
    </row>
    <row r="4607" spans="1:21" x14ac:dyDescent="0.4">
      <c r="A4607">
        <v>4605</v>
      </c>
      <c r="B4607" t="s">
        <v>12092</v>
      </c>
      <c r="C4607" s="1">
        <v>44470</v>
      </c>
      <c r="D4607" t="s">
        <v>8091</v>
      </c>
      <c r="E4607" t="s">
        <v>8092</v>
      </c>
      <c r="F4607">
        <v>10</v>
      </c>
      <c r="G4607">
        <v>10</v>
      </c>
      <c r="H4607">
        <v>10</v>
      </c>
      <c r="I4607">
        <v>10</v>
      </c>
      <c r="J4607">
        <v>10</v>
      </c>
      <c r="K4607">
        <v>24</v>
      </c>
      <c r="L4607">
        <v>21</v>
      </c>
      <c r="M4607">
        <v>19</v>
      </c>
      <c r="N4607">
        <v>2</v>
      </c>
      <c r="O4607">
        <v>0</v>
      </c>
      <c r="P4607">
        <v>6.7300347220000001</v>
      </c>
      <c r="Q4607">
        <v>701</v>
      </c>
      <c r="R4607">
        <v>172000</v>
      </c>
      <c r="S4607">
        <v>287360</v>
      </c>
      <c r="T4607">
        <v>1.6706976744186</v>
      </c>
      <c r="U4607">
        <v>2</v>
      </c>
    </row>
    <row r="4608" spans="1:21" x14ac:dyDescent="0.4">
      <c r="A4608">
        <v>4606</v>
      </c>
      <c r="B4608" t="s">
        <v>12092</v>
      </c>
      <c r="C4608" s="1">
        <v>44470</v>
      </c>
      <c r="D4608" t="s">
        <v>8093</v>
      </c>
      <c r="E4608" t="s">
        <v>8094</v>
      </c>
      <c r="F4608">
        <v>20</v>
      </c>
      <c r="G4608">
        <v>20</v>
      </c>
      <c r="H4608">
        <v>50</v>
      </c>
      <c r="I4608">
        <v>20</v>
      </c>
      <c r="J4608">
        <v>20</v>
      </c>
      <c r="K4608">
        <v>72</v>
      </c>
      <c r="L4608">
        <v>53</v>
      </c>
      <c r="M4608">
        <v>30</v>
      </c>
      <c r="N4608">
        <v>2</v>
      </c>
      <c r="O4608">
        <v>1</v>
      </c>
      <c r="P4608">
        <v>5.2940538190000002</v>
      </c>
      <c r="Q4608">
        <v>792</v>
      </c>
      <c r="R4608">
        <v>172000</v>
      </c>
      <c r="S4608">
        <v>90002</v>
      </c>
      <c r="T4608">
        <v>0.52326744186046503</v>
      </c>
      <c r="U4608">
        <v>1</v>
      </c>
    </row>
    <row r="4609" spans="1:21" x14ac:dyDescent="0.4">
      <c r="A4609">
        <v>4607</v>
      </c>
      <c r="B4609" t="s">
        <v>12092</v>
      </c>
      <c r="C4609" s="1">
        <v>44470</v>
      </c>
      <c r="D4609" t="s">
        <v>8095</v>
      </c>
      <c r="E4609" t="s">
        <v>8096</v>
      </c>
      <c r="F4609">
        <v>30</v>
      </c>
      <c r="G4609">
        <v>20</v>
      </c>
      <c r="H4609">
        <v>30</v>
      </c>
      <c r="I4609">
        <v>30</v>
      </c>
      <c r="J4609">
        <v>50</v>
      </c>
      <c r="K4609">
        <v>15</v>
      </c>
      <c r="L4609">
        <v>9</v>
      </c>
      <c r="M4609">
        <v>18</v>
      </c>
      <c r="N4609">
        <v>1</v>
      </c>
      <c r="O4609">
        <v>1</v>
      </c>
      <c r="P4609">
        <v>11.5234375</v>
      </c>
      <c r="Q4609">
        <v>754</v>
      </c>
      <c r="R4609">
        <v>172000</v>
      </c>
      <c r="S4609">
        <v>195819</v>
      </c>
      <c r="T4609">
        <v>1.1384825581395299</v>
      </c>
      <c r="U4609">
        <v>1</v>
      </c>
    </row>
    <row r="4610" spans="1:21" x14ac:dyDescent="0.4">
      <c r="A4610">
        <v>4608</v>
      </c>
      <c r="B4610" t="s">
        <v>12092</v>
      </c>
      <c r="C4610" s="1">
        <v>44440</v>
      </c>
      <c r="D4610" t="s">
        <v>8097</v>
      </c>
      <c r="E4610" t="s">
        <v>8098</v>
      </c>
      <c r="F4610">
        <v>10</v>
      </c>
      <c r="G4610">
        <v>10</v>
      </c>
      <c r="H4610">
        <v>10</v>
      </c>
      <c r="I4610">
        <v>20</v>
      </c>
      <c r="J4610">
        <v>10</v>
      </c>
      <c r="K4610">
        <v>17</v>
      </c>
      <c r="L4610">
        <v>10</v>
      </c>
      <c r="M4610">
        <v>4</v>
      </c>
      <c r="N4610">
        <v>0</v>
      </c>
      <c r="O4610">
        <v>1</v>
      </c>
      <c r="P4610">
        <v>0.71647135399999995</v>
      </c>
      <c r="Q4610">
        <v>487</v>
      </c>
      <c r="R4610">
        <v>170000</v>
      </c>
      <c r="S4610">
        <v>87560</v>
      </c>
      <c r="T4610">
        <v>0.51505882352941101</v>
      </c>
      <c r="U4610">
        <v>1</v>
      </c>
    </row>
    <row r="4611" spans="1:21" x14ac:dyDescent="0.4">
      <c r="A4611">
        <v>4609</v>
      </c>
      <c r="B4611" t="s">
        <v>12092</v>
      </c>
      <c r="C4611" s="1">
        <v>44440</v>
      </c>
      <c r="D4611" t="s">
        <v>8099</v>
      </c>
      <c r="E4611" t="s">
        <v>8100</v>
      </c>
      <c r="F4611">
        <v>10</v>
      </c>
      <c r="G4611">
        <v>10</v>
      </c>
      <c r="H4611">
        <v>50</v>
      </c>
      <c r="I4611">
        <v>20</v>
      </c>
      <c r="J4611">
        <v>10</v>
      </c>
      <c r="K4611">
        <v>62</v>
      </c>
      <c r="L4611">
        <v>86</v>
      </c>
      <c r="M4611">
        <v>73</v>
      </c>
      <c r="N4611">
        <v>0</v>
      </c>
      <c r="O4611">
        <v>2</v>
      </c>
      <c r="P4611">
        <v>9.3776041669999994</v>
      </c>
      <c r="Q4611">
        <v>892</v>
      </c>
      <c r="R4611">
        <v>170000</v>
      </c>
      <c r="S4611">
        <v>180651</v>
      </c>
      <c r="T4611">
        <v>1.06265294117647</v>
      </c>
      <c r="U4611">
        <v>1</v>
      </c>
    </row>
    <row r="4612" spans="1:21" x14ac:dyDescent="0.4">
      <c r="A4612">
        <v>4610</v>
      </c>
      <c r="B4612" t="s">
        <v>12092</v>
      </c>
      <c r="C4612" s="1">
        <v>44440</v>
      </c>
      <c r="D4612" t="s">
        <v>8101</v>
      </c>
      <c r="E4612" t="s">
        <v>8102</v>
      </c>
      <c r="F4612">
        <v>10</v>
      </c>
      <c r="G4612">
        <v>10</v>
      </c>
      <c r="H4612">
        <v>20</v>
      </c>
      <c r="I4612">
        <v>20</v>
      </c>
      <c r="J4612">
        <v>10</v>
      </c>
      <c r="K4612">
        <v>23</v>
      </c>
      <c r="L4612">
        <v>15</v>
      </c>
      <c r="M4612">
        <v>13</v>
      </c>
      <c r="N4612">
        <v>2</v>
      </c>
      <c r="O4612">
        <v>0</v>
      </c>
      <c r="P4612">
        <v>8.4852430559999998</v>
      </c>
      <c r="Q4612">
        <v>801</v>
      </c>
      <c r="R4612">
        <v>170000</v>
      </c>
      <c r="S4612">
        <v>165570</v>
      </c>
      <c r="T4612">
        <v>0.97394117647058798</v>
      </c>
      <c r="U4612">
        <v>1</v>
      </c>
    </row>
    <row r="4613" spans="1:21" x14ac:dyDescent="0.4">
      <c r="A4613">
        <v>4611</v>
      </c>
      <c r="B4613" t="s">
        <v>12092</v>
      </c>
      <c r="C4613" s="1">
        <v>44440</v>
      </c>
      <c r="D4613" t="s">
        <v>8103</v>
      </c>
      <c r="E4613" t="s">
        <v>8104</v>
      </c>
      <c r="F4613">
        <v>10</v>
      </c>
      <c r="G4613">
        <v>10</v>
      </c>
      <c r="H4613">
        <v>40</v>
      </c>
      <c r="I4613">
        <v>10</v>
      </c>
      <c r="J4613">
        <v>10</v>
      </c>
      <c r="K4613">
        <v>190</v>
      </c>
      <c r="L4613">
        <v>148</v>
      </c>
      <c r="M4613">
        <v>158</v>
      </c>
      <c r="N4613">
        <v>2</v>
      </c>
      <c r="O4613">
        <v>1</v>
      </c>
      <c r="P4613">
        <v>10.31835938</v>
      </c>
      <c r="Q4613">
        <v>790</v>
      </c>
      <c r="R4613">
        <v>170000</v>
      </c>
      <c r="S4613">
        <v>190078</v>
      </c>
      <c r="T4613">
        <v>1.11810588235294</v>
      </c>
      <c r="U4613">
        <v>1</v>
      </c>
    </row>
    <row r="4614" spans="1:21" x14ac:dyDescent="0.4">
      <c r="A4614">
        <v>4612</v>
      </c>
      <c r="B4614" t="s">
        <v>12092</v>
      </c>
      <c r="C4614" s="1">
        <v>44440</v>
      </c>
      <c r="D4614" t="s">
        <v>8105</v>
      </c>
      <c r="E4614" t="s">
        <v>8106</v>
      </c>
      <c r="F4614">
        <v>10</v>
      </c>
      <c r="G4614">
        <v>10</v>
      </c>
      <c r="H4614">
        <v>20</v>
      </c>
      <c r="I4614">
        <v>10</v>
      </c>
      <c r="J4614">
        <v>10</v>
      </c>
      <c r="K4614">
        <v>115</v>
      </c>
      <c r="L4614">
        <v>72</v>
      </c>
      <c r="M4614">
        <v>29</v>
      </c>
      <c r="N4614">
        <v>2</v>
      </c>
      <c r="O4614">
        <v>1</v>
      </c>
      <c r="P4614">
        <v>13.917317710000001</v>
      </c>
      <c r="Q4614">
        <v>714</v>
      </c>
      <c r="R4614">
        <v>170000</v>
      </c>
      <c r="S4614">
        <v>253195</v>
      </c>
      <c r="T4614">
        <v>1.4893823529411701</v>
      </c>
      <c r="U4614">
        <v>2</v>
      </c>
    </row>
    <row r="4615" spans="1:21" x14ac:dyDescent="0.4">
      <c r="A4615">
        <v>4613</v>
      </c>
      <c r="B4615" t="s">
        <v>12092</v>
      </c>
      <c r="C4615" s="1">
        <v>44409</v>
      </c>
      <c r="D4615" t="s">
        <v>8107</v>
      </c>
      <c r="E4615" t="s">
        <v>8108</v>
      </c>
      <c r="F4615">
        <v>10</v>
      </c>
      <c r="G4615">
        <v>10</v>
      </c>
      <c r="H4615">
        <v>10</v>
      </c>
      <c r="I4615">
        <v>20</v>
      </c>
      <c r="J4615">
        <v>10</v>
      </c>
      <c r="K4615">
        <v>77</v>
      </c>
      <c r="L4615">
        <v>95</v>
      </c>
      <c r="M4615">
        <v>139</v>
      </c>
      <c r="N4615">
        <v>0</v>
      </c>
      <c r="O4615">
        <v>0</v>
      </c>
      <c r="P4615">
        <v>9.7642144099999992</v>
      </c>
      <c r="Q4615">
        <v>800</v>
      </c>
      <c r="R4615">
        <v>167000</v>
      </c>
      <c r="S4615">
        <v>162980</v>
      </c>
      <c r="T4615">
        <v>0.97592814371257397</v>
      </c>
      <c r="U4615">
        <v>1</v>
      </c>
    </row>
    <row r="4616" spans="1:21" x14ac:dyDescent="0.4">
      <c r="A4616">
        <v>4614</v>
      </c>
      <c r="B4616" t="s">
        <v>12092</v>
      </c>
      <c r="C4616" s="1">
        <v>44409</v>
      </c>
      <c r="D4616" t="s">
        <v>8109</v>
      </c>
      <c r="E4616" t="s">
        <v>8110</v>
      </c>
      <c r="F4616">
        <v>20</v>
      </c>
      <c r="G4616">
        <v>20</v>
      </c>
      <c r="H4616">
        <v>40</v>
      </c>
      <c r="I4616">
        <v>20</v>
      </c>
      <c r="J4616">
        <v>50</v>
      </c>
      <c r="K4616">
        <v>11</v>
      </c>
      <c r="L4616">
        <v>4</v>
      </c>
      <c r="M4616">
        <v>5</v>
      </c>
      <c r="N4616">
        <v>2</v>
      </c>
      <c r="O4616">
        <v>1</v>
      </c>
      <c r="P4616">
        <v>5.0416666670000003</v>
      </c>
      <c r="Q4616">
        <v>522</v>
      </c>
      <c r="R4616">
        <v>167000</v>
      </c>
      <c r="S4616">
        <v>114445</v>
      </c>
      <c r="T4616">
        <v>0.68529940119760402</v>
      </c>
      <c r="U4616">
        <v>1</v>
      </c>
    </row>
    <row r="4617" spans="1:21" x14ac:dyDescent="0.4">
      <c r="A4617">
        <v>4615</v>
      </c>
      <c r="B4617" t="s">
        <v>12092</v>
      </c>
      <c r="C4617" s="1">
        <v>44409</v>
      </c>
      <c r="D4617" t="s">
        <v>8111</v>
      </c>
      <c r="E4617" t="s">
        <v>8112</v>
      </c>
      <c r="F4617">
        <v>20</v>
      </c>
      <c r="G4617">
        <v>10</v>
      </c>
      <c r="H4617">
        <v>10</v>
      </c>
      <c r="I4617">
        <v>20</v>
      </c>
      <c r="J4617">
        <v>20</v>
      </c>
      <c r="K4617">
        <v>22</v>
      </c>
      <c r="L4617">
        <v>23</v>
      </c>
      <c r="M4617">
        <v>20</v>
      </c>
      <c r="N4617">
        <v>2</v>
      </c>
      <c r="O4617">
        <v>1</v>
      </c>
      <c r="P4617">
        <v>3.1348741320000002</v>
      </c>
      <c r="Q4617">
        <v>712</v>
      </c>
      <c r="R4617">
        <v>167000</v>
      </c>
      <c r="S4617">
        <v>150290</v>
      </c>
      <c r="T4617">
        <v>0.89994011976047905</v>
      </c>
      <c r="U4617">
        <v>1</v>
      </c>
    </row>
    <row r="4618" spans="1:21" x14ac:dyDescent="0.4">
      <c r="A4618">
        <v>4616</v>
      </c>
      <c r="B4618" t="s">
        <v>12092</v>
      </c>
      <c r="C4618" s="1">
        <v>44378</v>
      </c>
      <c r="D4618" t="s">
        <v>8113</v>
      </c>
      <c r="E4618" t="s">
        <v>8114</v>
      </c>
      <c r="F4618">
        <v>40</v>
      </c>
      <c r="G4618">
        <v>10</v>
      </c>
      <c r="H4618">
        <v>20</v>
      </c>
      <c r="I4618">
        <v>20</v>
      </c>
      <c r="J4618">
        <v>30</v>
      </c>
      <c r="K4618">
        <v>56</v>
      </c>
      <c r="L4618">
        <v>83</v>
      </c>
      <c r="M4618">
        <v>108</v>
      </c>
      <c r="N4618">
        <v>0</v>
      </c>
      <c r="O4618">
        <v>2</v>
      </c>
      <c r="P4618">
        <v>4.6549479170000003</v>
      </c>
      <c r="Q4618">
        <v>740</v>
      </c>
      <c r="R4618">
        <v>166000</v>
      </c>
      <c r="S4618">
        <v>413779</v>
      </c>
      <c r="T4618">
        <v>2.49264457831325</v>
      </c>
      <c r="U4618">
        <v>2</v>
      </c>
    </row>
    <row r="4619" spans="1:21" x14ac:dyDescent="0.4">
      <c r="A4619">
        <v>4617</v>
      </c>
      <c r="B4619" t="s">
        <v>12092</v>
      </c>
      <c r="C4619" s="1">
        <v>44378</v>
      </c>
      <c r="D4619" t="s">
        <v>8115</v>
      </c>
      <c r="E4619" t="s">
        <v>8116</v>
      </c>
      <c r="F4619">
        <v>10</v>
      </c>
      <c r="G4619">
        <v>20</v>
      </c>
      <c r="H4619">
        <v>40</v>
      </c>
      <c r="I4619">
        <v>20</v>
      </c>
      <c r="J4619">
        <v>20</v>
      </c>
      <c r="K4619">
        <v>57</v>
      </c>
      <c r="L4619">
        <v>48</v>
      </c>
      <c r="M4619">
        <v>44</v>
      </c>
      <c r="N4619">
        <v>2</v>
      </c>
      <c r="O4619">
        <v>1</v>
      </c>
      <c r="P4619">
        <v>12.203125</v>
      </c>
      <c r="Q4619">
        <v>792</v>
      </c>
      <c r="R4619">
        <v>166000</v>
      </c>
      <c r="S4619">
        <v>91321</v>
      </c>
      <c r="T4619">
        <v>0.55012650602409596</v>
      </c>
      <c r="U4619">
        <v>1</v>
      </c>
    </row>
    <row r="4620" spans="1:21" x14ac:dyDescent="0.4">
      <c r="A4620">
        <v>4618</v>
      </c>
      <c r="B4620" t="s">
        <v>12092</v>
      </c>
      <c r="C4620" s="1">
        <v>44378</v>
      </c>
      <c r="D4620" t="s">
        <v>8117</v>
      </c>
      <c r="E4620" t="s">
        <v>8118</v>
      </c>
      <c r="F4620">
        <v>10</v>
      </c>
      <c r="G4620">
        <v>20</v>
      </c>
      <c r="H4620">
        <v>50</v>
      </c>
      <c r="I4620">
        <v>20</v>
      </c>
      <c r="J4620">
        <v>10</v>
      </c>
      <c r="K4620">
        <v>22</v>
      </c>
      <c r="L4620">
        <v>13</v>
      </c>
      <c r="M4620">
        <v>12</v>
      </c>
      <c r="N4620">
        <v>2</v>
      </c>
      <c r="O4620">
        <v>1</v>
      </c>
      <c r="P4620">
        <v>6.2161458329999997</v>
      </c>
      <c r="Q4620">
        <v>904</v>
      </c>
      <c r="R4620">
        <v>166000</v>
      </c>
      <c r="S4620">
        <v>164753</v>
      </c>
      <c r="T4620">
        <v>0.99248795180722804</v>
      </c>
      <c r="U4620">
        <v>1</v>
      </c>
    </row>
    <row r="4621" spans="1:21" x14ac:dyDescent="0.4">
      <c r="A4621">
        <v>4619</v>
      </c>
      <c r="B4621" t="s">
        <v>12092</v>
      </c>
      <c r="C4621" s="1">
        <v>44378</v>
      </c>
      <c r="D4621" t="s">
        <v>8119</v>
      </c>
      <c r="E4621" t="s">
        <v>8120</v>
      </c>
      <c r="F4621">
        <v>20</v>
      </c>
      <c r="G4621">
        <v>20</v>
      </c>
      <c r="H4621">
        <v>50</v>
      </c>
      <c r="I4621">
        <v>20</v>
      </c>
      <c r="J4621">
        <v>40</v>
      </c>
      <c r="K4621">
        <v>23</v>
      </c>
      <c r="L4621">
        <v>14</v>
      </c>
      <c r="M4621">
        <v>9</v>
      </c>
      <c r="N4621">
        <v>2</v>
      </c>
      <c r="O4621">
        <v>1</v>
      </c>
      <c r="P4621">
        <v>12.33680556</v>
      </c>
      <c r="Q4621">
        <v>488</v>
      </c>
      <c r="R4621">
        <v>166000</v>
      </c>
      <c r="S4621">
        <v>185293</v>
      </c>
      <c r="T4621">
        <v>1.11622289156626</v>
      </c>
      <c r="U4621">
        <v>1</v>
      </c>
    </row>
    <row r="4622" spans="1:21" x14ac:dyDescent="0.4">
      <c r="A4622">
        <v>4620</v>
      </c>
      <c r="B4622" t="s">
        <v>12092</v>
      </c>
      <c r="C4622" s="1">
        <v>44378</v>
      </c>
      <c r="D4622" t="s">
        <v>8121</v>
      </c>
      <c r="E4622" t="s">
        <v>8122</v>
      </c>
      <c r="F4622">
        <v>10</v>
      </c>
      <c r="G4622">
        <v>10</v>
      </c>
      <c r="H4622">
        <v>50</v>
      </c>
      <c r="I4622">
        <v>20</v>
      </c>
      <c r="J4622">
        <v>10</v>
      </c>
      <c r="K4622">
        <v>23</v>
      </c>
      <c r="L4622">
        <v>22</v>
      </c>
      <c r="M4622">
        <v>21</v>
      </c>
      <c r="N4622">
        <v>0</v>
      </c>
      <c r="O4622">
        <v>1</v>
      </c>
      <c r="P4622">
        <v>13.3015408</v>
      </c>
      <c r="Q4622">
        <v>746</v>
      </c>
      <c r="R4622">
        <v>166000</v>
      </c>
      <c r="S4622">
        <v>227799</v>
      </c>
      <c r="T4622">
        <v>1.3722831325301199</v>
      </c>
      <c r="U4622">
        <v>2</v>
      </c>
    </row>
    <row r="4623" spans="1:21" x14ac:dyDescent="0.4">
      <c r="A4623">
        <v>4621</v>
      </c>
      <c r="B4623" t="s">
        <v>12092</v>
      </c>
      <c r="C4623" s="1">
        <v>44348</v>
      </c>
      <c r="D4623" t="s">
        <v>8123</v>
      </c>
      <c r="E4623" t="s">
        <v>8124</v>
      </c>
      <c r="F4623">
        <v>20</v>
      </c>
      <c r="G4623">
        <v>10</v>
      </c>
      <c r="H4623">
        <v>30</v>
      </c>
      <c r="I4623">
        <v>20</v>
      </c>
      <c r="J4623">
        <v>20</v>
      </c>
      <c r="K4623">
        <v>21</v>
      </c>
      <c r="L4623">
        <v>21</v>
      </c>
      <c r="M4623">
        <v>26</v>
      </c>
      <c r="N4623">
        <v>0</v>
      </c>
      <c r="O4623">
        <v>1</v>
      </c>
      <c r="P4623">
        <v>8.654296875</v>
      </c>
      <c r="Q4623">
        <v>759</v>
      </c>
      <c r="R4623">
        <v>165000</v>
      </c>
      <c r="S4623">
        <v>195622</v>
      </c>
      <c r="T4623">
        <v>1.18558787878787</v>
      </c>
      <c r="U4623">
        <v>2</v>
      </c>
    </row>
    <row r="4624" spans="1:21" x14ac:dyDescent="0.4">
      <c r="A4624">
        <v>4622</v>
      </c>
      <c r="B4624" t="s">
        <v>12092</v>
      </c>
      <c r="C4624" s="1">
        <v>44348</v>
      </c>
      <c r="D4624" t="s">
        <v>8125</v>
      </c>
      <c r="E4624" t="s">
        <v>8126</v>
      </c>
      <c r="F4624">
        <v>20</v>
      </c>
      <c r="G4624">
        <v>20</v>
      </c>
      <c r="H4624">
        <v>30</v>
      </c>
      <c r="I4624">
        <v>20</v>
      </c>
      <c r="J4624">
        <v>30</v>
      </c>
      <c r="K4624">
        <v>9</v>
      </c>
      <c r="L4624">
        <v>15</v>
      </c>
      <c r="M4624">
        <v>14</v>
      </c>
      <c r="N4624">
        <v>2</v>
      </c>
      <c r="O4624">
        <v>1</v>
      </c>
      <c r="P4624">
        <v>9.1036241320000002</v>
      </c>
      <c r="Q4624">
        <v>767</v>
      </c>
      <c r="R4624">
        <v>165000</v>
      </c>
      <c r="S4624">
        <v>183822</v>
      </c>
      <c r="T4624">
        <v>1.11407272727272</v>
      </c>
      <c r="U4624">
        <v>1</v>
      </c>
    </row>
    <row r="4625" spans="1:21" x14ac:dyDescent="0.4">
      <c r="A4625">
        <v>4623</v>
      </c>
      <c r="B4625" t="s">
        <v>12092</v>
      </c>
      <c r="C4625" s="1">
        <v>44348</v>
      </c>
      <c r="D4625" t="s">
        <v>8127</v>
      </c>
      <c r="E4625" t="s">
        <v>8128</v>
      </c>
      <c r="F4625">
        <v>20</v>
      </c>
      <c r="G4625">
        <v>10</v>
      </c>
      <c r="H4625">
        <v>10</v>
      </c>
      <c r="I4625">
        <v>20</v>
      </c>
      <c r="J4625">
        <v>30</v>
      </c>
      <c r="K4625">
        <v>26</v>
      </c>
      <c r="L4625">
        <v>17</v>
      </c>
      <c r="M4625">
        <v>16</v>
      </c>
      <c r="N4625">
        <v>1</v>
      </c>
      <c r="O4625">
        <v>2</v>
      </c>
      <c r="P4625">
        <v>9.0093315969999992</v>
      </c>
      <c r="Q4625">
        <v>799</v>
      </c>
      <c r="R4625">
        <v>165000</v>
      </c>
      <c r="S4625">
        <v>193785</v>
      </c>
      <c r="T4625">
        <v>1.1744545454545401</v>
      </c>
      <c r="U4625">
        <v>2</v>
      </c>
    </row>
    <row r="4626" spans="1:21" x14ac:dyDescent="0.4">
      <c r="A4626">
        <v>4624</v>
      </c>
      <c r="B4626" t="s">
        <v>12092</v>
      </c>
      <c r="C4626" s="1">
        <v>44348</v>
      </c>
      <c r="D4626" t="s">
        <v>8129</v>
      </c>
      <c r="E4626" t="s">
        <v>8130</v>
      </c>
      <c r="F4626">
        <v>20</v>
      </c>
      <c r="G4626">
        <v>20</v>
      </c>
      <c r="H4626">
        <v>50</v>
      </c>
      <c r="I4626">
        <v>20</v>
      </c>
      <c r="J4626">
        <v>30</v>
      </c>
      <c r="K4626">
        <v>55</v>
      </c>
      <c r="L4626">
        <v>60</v>
      </c>
      <c r="M4626">
        <v>51</v>
      </c>
      <c r="N4626">
        <v>1</v>
      </c>
      <c r="O4626">
        <v>1</v>
      </c>
      <c r="P4626">
        <v>2.08984375</v>
      </c>
      <c r="Q4626">
        <v>757</v>
      </c>
      <c r="R4626">
        <v>165000</v>
      </c>
      <c r="S4626">
        <v>218384</v>
      </c>
      <c r="T4626">
        <v>1.32353939393939</v>
      </c>
      <c r="U4626">
        <v>2</v>
      </c>
    </row>
    <row r="4627" spans="1:21" x14ac:dyDescent="0.4">
      <c r="A4627">
        <v>4625</v>
      </c>
      <c r="B4627" t="s">
        <v>12092</v>
      </c>
      <c r="C4627" s="1">
        <v>44317</v>
      </c>
      <c r="D4627" t="s">
        <v>8131</v>
      </c>
      <c r="E4627" t="s">
        <v>8132</v>
      </c>
      <c r="F4627">
        <v>10</v>
      </c>
      <c r="G4627">
        <v>20</v>
      </c>
      <c r="H4627">
        <v>50</v>
      </c>
      <c r="I4627">
        <v>20</v>
      </c>
      <c r="J4627">
        <v>10</v>
      </c>
      <c r="K4627">
        <v>95</v>
      </c>
      <c r="L4627">
        <v>84</v>
      </c>
      <c r="M4627">
        <v>62</v>
      </c>
      <c r="N4627">
        <v>1</v>
      </c>
      <c r="O4627">
        <v>1</v>
      </c>
      <c r="P4627">
        <v>11.38357205</v>
      </c>
      <c r="Q4627">
        <v>831</v>
      </c>
      <c r="R4627">
        <v>163000</v>
      </c>
      <c r="S4627">
        <v>415559</v>
      </c>
      <c r="T4627">
        <v>2.5494417177914102</v>
      </c>
      <c r="U4627">
        <v>2</v>
      </c>
    </row>
    <row r="4628" spans="1:21" x14ac:dyDescent="0.4">
      <c r="A4628">
        <v>4626</v>
      </c>
      <c r="B4628" t="s">
        <v>12092</v>
      </c>
      <c r="C4628" s="1">
        <v>44317</v>
      </c>
      <c r="D4628" t="s">
        <v>8133</v>
      </c>
      <c r="E4628" t="s">
        <v>8134</v>
      </c>
      <c r="F4628">
        <v>10</v>
      </c>
      <c r="G4628">
        <v>10</v>
      </c>
      <c r="H4628">
        <v>50</v>
      </c>
      <c r="I4628">
        <v>20</v>
      </c>
      <c r="J4628">
        <v>10</v>
      </c>
      <c r="K4628">
        <v>29</v>
      </c>
      <c r="L4628">
        <v>24</v>
      </c>
      <c r="M4628">
        <v>30</v>
      </c>
      <c r="N4628">
        <v>1</v>
      </c>
      <c r="O4628">
        <v>0</v>
      </c>
      <c r="P4628">
        <v>6.2391493059999998</v>
      </c>
      <c r="Q4628">
        <v>614</v>
      </c>
      <c r="R4628">
        <v>163000</v>
      </c>
      <c r="S4628">
        <v>454155</v>
      </c>
      <c r="T4628">
        <v>2.7862269938650299</v>
      </c>
      <c r="U4628">
        <v>2</v>
      </c>
    </row>
    <row r="4629" spans="1:21" x14ac:dyDescent="0.4">
      <c r="A4629">
        <v>4627</v>
      </c>
      <c r="B4629" t="s">
        <v>12092</v>
      </c>
      <c r="C4629" s="1">
        <v>44317</v>
      </c>
      <c r="D4629" t="s">
        <v>8135</v>
      </c>
      <c r="E4629" t="s">
        <v>8136</v>
      </c>
      <c r="F4629">
        <v>20</v>
      </c>
      <c r="G4629">
        <v>20</v>
      </c>
      <c r="H4629">
        <v>40</v>
      </c>
      <c r="I4629">
        <v>40</v>
      </c>
      <c r="J4629">
        <v>20</v>
      </c>
      <c r="K4629">
        <v>90</v>
      </c>
      <c r="L4629">
        <v>85</v>
      </c>
      <c r="M4629">
        <v>91</v>
      </c>
      <c r="N4629">
        <v>2</v>
      </c>
      <c r="O4629">
        <v>0</v>
      </c>
      <c r="P4629">
        <v>7.197265625</v>
      </c>
      <c r="Q4629">
        <v>778</v>
      </c>
      <c r="R4629">
        <v>163000</v>
      </c>
      <c r="S4629">
        <v>291737</v>
      </c>
      <c r="T4629">
        <v>1.7897975460122699</v>
      </c>
      <c r="U4629">
        <v>2</v>
      </c>
    </row>
    <row r="4630" spans="1:21" x14ac:dyDescent="0.4">
      <c r="A4630">
        <v>4628</v>
      </c>
      <c r="B4630" t="s">
        <v>12092</v>
      </c>
      <c r="C4630" s="1">
        <v>44317</v>
      </c>
      <c r="D4630" t="s">
        <v>8137</v>
      </c>
      <c r="E4630" t="s">
        <v>8138</v>
      </c>
      <c r="F4630">
        <v>10</v>
      </c>
      <c r="G4630">
        <v>20</v>
      </c>
      <c r="H4630">
        <v>30</v>
      </c>
      <c r="I4630">
        <v>50</v>
      </c>
      <c r="J4630">
        <v>20</v>
      </c>
      <c r="K4630">
        <v>68</v>
      </c>
      <c r="L4630">
        <v>86</v>
      </c>
      <c r="M4630">
        <v>93</v>
      </c>
      <c r="N4630">
        <v>2</v>
      </c>
      <c r="O4630">
        <v>1</v>
      </c>
      <c r="P4630">
        <v>1.4830729170000001</v>
      </c>
      <c r="Q4630">
        <v>952</v>
      </c>
      <c r="R4630">
        <v>163000</v>
      </c>
      <c r="S4630">
        <v>295320</v>
      </c>
      <c r="T4630">
        <v>1.8117791411042901</v>
      </c>
      <c r="U4630">
        <v>2</v>
      </c>
    </row>
    <row r="4631" spans="1:21" x14ac:dyDescent="0.4">
      <c r="A4631">
        <v>4629</v>
      </c>
      <c r="B4631" t="s">
        <v>12092</v>
      </c>
      <c r="C4631" s="1">
        <v>44287</v>
      </c>
      <c r="D4631" t="s">
        <v>8139</v>
      </c>
      <c r="E4631" t="s">
        <v>8140</v>
      </c>
      <c r="F4631">
        <v>10</v>
      </c>
      <c r="G4631">
        <v>10</v>
      </c>
      <c r="H4631">
        <v>50</v>
      </c>
      <c r="I4631">
        <v>20</v>
      </c>
      <c r="J4631">
        <v>10</v>
      </c>
      <c r="K4631">
        <v>17</v>
      </c>
      <c r="L4631">
        <v>11</v>
      </c>
      <c r="M4631">
        <v>10</v>
      </c>
      <c r="N4631">
        <v>0</v>
      </c>
      <c r="O4631">
        <v>2</v>
      </c>
      <c r="P4631">
        <v>9.1145833330000006</v>
      </c>
      <c r="Q4631">
        <v>788</v>
      </c>
      <c r="R4631">
        <v>160000</v>
      </c>
      <c r="S4631">
        <v>178027</v>
      </c>
      <c r="T4631">
        <v>1.1126687500000001</v>
      </c>
      <c r="U4631">
        <v>1</v>
      </c>
    </row>
    <row r="4632" spans="1:21" x14ac:dyDescent="0.4">
      <c r="A4632">
        <v>4630</v>
      </c>
      <c r="B4632" t="s">
        <v>12092</v>
      </c>
      <c r="C4632" s="1">
        <v>44287</v>
      </c>
      <c r="D4632" t="s">
        <v>8141</v>
      </c>
      <c r="E4632" t="s">
        <v>8142</v>
      </c>
      <c r="F4632">
        <v>10</v>
      </c>
      <c r="G4632">
        <v>10</v>
      </c>
      <c r="H4632">
        <v>50</v>
      </c>
      <c r="I4632">
        <v>20</v>
      </c>
      <c r="J4632">
        <v>10</v>
      </c>
      <c r="K4632">
        <v>205</v>
      </c>
      <c r="L4632">
        <v>194</v>
      </c>
      <c r="M4632">
        <v>169</v>
      </c>
      <c r="N4632">
        <v>2</v>
      </c>
      <c r="O4632">
        <v>2</v>
      </c>
      <c r="P4632">
        <v>7.724609375</v>
      </c>
      <c r="Q4632">
        <v>873</v>
      </c>
      <c r="R4632">
        <v>160000</v>
      </c>
      <c r="S4632">
        <v>319595</v>
      </c>
      <c r="T4632">
        <v>1.9974687499999999</v>
      </c>
      <c r="U4632">
        <v>2</v>
      </c>
    </row>
    <row r="4633" spans="1:21" x14ac:dyDescent="0.4">
      <c r="A4633">
        <v>4631</v>
      </c>
      <c r="B4633" t="s">
        <v>12092</v>
      </c>
      <c r="C4633" s="1">
        <v>44287</v>
      </c>
      <c r="D4633" t="s">
        <v>8143</v>
      </c>
      <c r="E4633" t="s">
        <v>8144</v>
      </c>
      <c r="F4633">
        <v>10</v>
      </c>
      <c r="G4633">
        <v>10</v>
      </c>
      <c r="H4633">
        <v>30</v>
      </c>
      <c r="I4633">
        <v>20</v>
      </c>
      <c r="J4633">
        <v>10</v>
      </c>
      <c r="K4633">
        <v>96</v>
      </c>
      <c r="L4633">
        <v>85</v>
      </c>
      <c r="M4633">
        <v>83</v>
      </c>
      <c r="N4633">
        <v>2</v>
      </c>
      <c r="O4633">
        <v>2</v>
      </c>
      <c r="P4633">
        <v>12.010308159999999</v>
      </c>
      <c r="Q4633">
        <v>853</v>
      </c>
      <c r="R4633">
        <v>160000</v>
      </c>
      <c r="S4633">
        <v>1060695</v>
      </c>
      <c r="T4633">
        <v>6.6293437500000003</v>
      </c>
      <c r="U4633">
        <v>3</v>
      </c>
    </row>
    <row r="4634" spans="1:21" x14ac:dyDescent="0.4">
      <c r="A4634">
        <v>4632</v>
      </c>
      <c r="B4634" t="s">
        <v>12092</v>
      </c>
      <c r="C4634" s="1">
        <v>44287</v>
      </c>
      <c r="D4634" t="s">
        <v>8145</v>
      </c>
      <c r="E4634" t="s">
        <v>8146</v>
      </c>
      <c r="F4634">
        <v>10</v>
      </c>
      <c r="G4634">
        <v>10</v>
      </c>
      <c r="H4634">
        <v>30</v>
      </c>
      <c r="I4634">
        <v>20</v>
      </c>
      <c r="J4634">
        <v>10</v>
      </c>
      <c r="K4634">
        <v>16</v>
      </c>
      <c r="L4634">
        <v>23</v>
      </c>
      <c r="M4634">
        <v>25</v>
      </c>
      <c r="N4634">
        <v>1</v>
      </c>
      <c r="O4634">
        <v>1</v>
      </c>
      <c r="P4634">
        <v>0</v>
      </c>
      <c r="Q4634">
        <v>789</v>
      </c>
      <c r="R4634">
        <v>160000</v>
      </c>
      <c r="S4634">
        <v>537751</v>
      </c>
      <c r="T4634">
        <v>3.3609437500000001</v>
      </c>
      <c r="U4634">
        <v>2</v>
      </c>
    </row>
    <row r="4635" spans="1:21" x14ac:dyDescent="0.4">
      <c r="A4635">
        <v>4633</v>
      </c>
      <c r="B4635" t="s">
        <v>12092</v>
      </c>
      <c r="C4635" s="1">
        <v>44287</v>
      </c>
      <c r="D4635" t="s">
        <v>8147</v>
      </c>
      <c r="E4635" t="s">
        <v>8148</v>
      </c>
      <c r="F4635">
        <v>20</v>
      </c>
      <c r="G4635">
        <v>10</v>
      </c>
      <c r="H4635">
        <v>20</v>
      </c>
      <c r="I4635">
        <v>20</v>
      </c>
      <c r="J4635">
        <v>20</v>
      </c>
      <c r="K4635">
        <v>59</v>
      </c>
      <c r="L4635">
        <v>52</v>
      </c>
      <c r="M4635">
        <v>52</v>
      </c>
      <c r="N4635">
        <v>2</v>
      </c>
      <c r="O4635">
        <v>1</v>
      </c>
      <c r="P4635">
        <v>0.74761284699999997</v>
      </c>
      <c r="Q4635">
        <v>499</v>
      </c>
      <c r="R4635">
        <v>160000</v>
      </c>
      <c r="S4635">
        <v>164624</v>
      </c>
      <c r="T4635">
        <v>1.0288999999999999</v>
      </c>
      <c r="U4635">
        <v>1</v>
      </c>
    </row>
    <row r="4636" spans="1:21" x14ac:dyDescent="0.4">
      <c r="A4636">
        <v>4634</v>
      </c>
      <c r="B4636" t="s">
        <v>12092</v>
      </c>
      <c r="C4636" s="1">
        <v>44256</v>
      </c>
      <c r="D4636" t="s">
        <v>8149</v>
      </c>
      <c r="E4636" t="s">
        <v>8150</v>
      </c>
      <c r="F4636">
        <v>20</v>
      </c>
      <c r="G4636">
        <v>20</v>
      </c>
      <c r="H4636">
        <v>50</v>
      </c>
      <c r="I4636">
        <v>20</v>
      </c>
      <c r="J4636">
        <v>20</v>
      </c>
      <c r="K4636">
        <v>56</v>
      </c>
      <c r="L4636">
        <v>52</v>
      </c>
      <c r="M4636">
        <v>52</v>
      </c>
      <c r="N4636">
        <v>2</v>
      </c>
      <c r="O4636">
        <v>2</v>
      </c>
      <c r="P4636">
        <v>9.3040364580000006</v>
      </c>
      <c r="Q4636">
        <v>893</v>
      </c>
      <c r="R4636">
        <v>159000</v>
      </c>
      <c r="S4636">
        <v>185342</v>
      </c>
      <c r="T4636">
        <v>1.16567295597484</v>
      </c>
      <c r="U4636">
        <v>1</v>
      </c>
    </row>
    <row r="4637" spans="1:21" x14ac:dyDescent="0.4">
      <c r="A4637">
        <v>4635</v>
      </c>
      <c r="B4637" t="s">
        <v>12092</v>
      </c>
      <c r="C4637" s="1">
        <v>44256</v>
      </c>
      <c r="D4637" t="s">
        <v>8151</v>
      </c>
      <c r="E4637" t="s">
        <v>8152</v>
      </c>
      <c r="F4637">
        <v>10</v>
      </c>
      <c r="G4637">
        <v>10</v>
      </c>
      <c r="H4637">
        <v>30</v>
      </c>
      <c r="I4637">
        <v>20</v>
      </c>
      <c r="J4637">
        <v>10</v>
      </c>
      <c r="K4637">
        <v>19</v>
      </c>
      <c r="L4637">
        <v>23</v>
      </c>
      <c r="M4637">
        <v>29</v>
      </c>
      <c r="N4637">
        <v>1</v>
      </c>
      <c r="O4637">
        <v>0</v>
      </c>
      <c r="P4637">
        <v>10.152669270000001</v>
      </c>
      <c r="Q4637">
        <v>701</v>
      </c>
      <c r="R4637">
        <v>159000</v>
      </c>
      <c r="S4637">
        <v>79556</v>
      </c>
      <c r="T4637">
        <v>0.50035220125786095</v>
      </c>
      <c r="U4637">
        <v>1</v>
      </c>
    </row>
    <row r="4638" spans="1:21" x14ac:dyDescent="0.4">
      <c r="A4638">
        <v>4636</v>
      </c>
      <c r="B4638" t="s">
        <v>12092</v>
      </c>
      <c r="C4638" s="1">
        <v>44256</v>
      </c>
      <c r="D4638" t="s">
        <v>8153</v>
      </c>
      <c r="E4638" t="s">
        <v>8154</v>
      </c>
      <c r="F4638">
        <v>20</v>
      </c>
      <c r="G4638">
        <v>20</v>
      </c>
      <c r="H4638">
        <v>30</v>
      </c>
      <c r="I4638">
        <v>20</v>
      </c>
      <c r="J4638">
        <v>40</v>
      </c>
      <c r="K4638">
        <v>37</v>
      </c>
      <c r="L4638">
        <v>90</v>
      </c>
      <c r="M4638">
        <v>80</v>
      </c>
      <c r="N4638">
        <v>2</v>
      </c>
      <c r="O4638">
        <v>1</v>
      </c>
      <c r="P4638">
        <v>4.6755642359999996</v>
      </c>
      <c r="Q4638">
        <v>897</v>
      </c>
      <c r="R4638">
        <v>159000</v>
      </c>
      <c r="S4638">
        <v>601725</v>
      </c>
      <c r="T4638">
        <v>3.7844339622641501</v>
      </c>
      <c r="U4638">
        <v>2</v>
      </c>
    </row>
    <row r="4639" spans="1:21" x14ac:dyDescent="0.4">
      <c r="A4639">
        <v>4637</v>
      </c>
      <c r="B4639" t="s">
        <v>12092</v>
      </c>
      <c r="C4639" s="1">
        <v>44228</v>
      </c>
      <c r="D4639" t="s">
        <v>8155</v>
      </c>
      <c r="E4639" t="s">
        <v>8156</v>
      </c>
      <c r="F4639">
        <v>20</v>
      </c>
      <c r="G4639">
        <v>10</v>
      </c>
      <c r="H4639">
        <v>10</v>
      </c>
      <c r="I4639">
        <v>10</v>
      </c>
      <c r="J4639">
        <v>20</v>
      </c>
      <c r="K4639">
        <v>84</v>
      </c>
      <c r="L4639">
        <v>103</v>
      </c>
      <c r="M4639">
        <v>59</v>
      </c>
      <c r="N4639">
        <v>1</v>
      </c>
      <c r="O4639">
        <v>1</v>
      </c>
      <c r="P4639">
        <v>8.88671875</v>
      </c>
      <c r="Q4639">
        <v>784</v>
      </c>
      <c r="R4639">
        <v>157000</v>
      </c>
      <c r="S4639">
        <v>176262</v>
      </c>
      <c r="T4639">
        <v>1.1226878980891699</v>
      </c>
      <c r="U4639">
        <v>1</v>
      </c>
    </row>
    <row r="4640" spans="1:21" x14ac:dyDescent="0.4">
      <c r="A4640">
        <v>4638</v>
      </c>
      <c r="B4640" t="s">
        <v>12092</v>
      </c>
      <c r="C4640" s="1">
        <v>44228</v>
      </c>
      <c r="D4640" t="s">
        <v>8157</v>
      </c>
      <c r="E4640" t="s">
        <v>8158</v>
      </c>
      <c r="F4640">
        <v>20</v>
      </c>
      <c r="G4640">
        <v>20</v>
      </c>
      <c r="H4640">
        <v>10</v>
      </c>
      <c r="I4640">
        <v>20</v>
      </c>
      <c r="J4640">
        <v>50</v>
      </c>
      <c r="K4640">
        <v>13</v>
      </c>
      <c r="L4640">
        <v>21</v>
      </c>
      <c r="M4640">
        <v>18</v>
      </c>
      <c r="N4640">
        <v>0</v>
      </c>
      <c r="O4640">
        <v>1</v>
      </c>
      <c r="P4640">
        <v>12.93641493</v>
      </c>
      <c r="Q4640">
        <v>633</v>
      </c>
      <c r="R4640">
        <v>157000</v>
      </c>
      <c r="S4640">
        <v>149660</v>
      </c>
      <c r="T4640">
        <v>0.95324840764331198</v>
      </c>
      <c r="U4640">
        <v>1</v>
      </c>
    </row>
    <row r="4641" spans="1:21" x14ac:dyDescent="0.4">
      <c r="A4641">
        <v>4639</v>
      </c>
      <c r="B4641" t="s">
        <v>12092</v>
      </c>
      <c r="C4641" s="1">
        <v>44228</v>
      </c>
      <c r="D4641" t="s">
        <v>8159</v>
      </c>
      <c r="E4641" t="s">
        <v>8160</v>
      </c>
      <c r="F4641">
        <v>20</v>
      </c>
      <c r="G4641">
        <v>10</v>
      </c>
      <c r="H4641">
        <v>40</v>
      </c>
      <c r="I4641">
        <v>20</v>
      </c>
      <c r="J4641">
        <v>30</v>
      </c>
      <c r="K4641">
        <v>60</v>
      </c>
      <c r="L4641">
        <v>50</v>
      </c>
      <c r="M4641">
        <v>44</v>
      </c>
      <c r="N4641">
        <v>0</v>
      </c>
      <c r="O4641">
        <v>1</v>
      </c>
      <c r="P4641">
        <v>6.8845486109999996</v>
      </c>
      <c r="Q4641">
        <v>796</v>
      </c>
      <c r="R4641">
        <v>157000</v>
      </c>
      <c r="S4641">
        <v>198613</v>
      </c>
      <c r="T4641">
        <v>1.2650509554140099</v>
      </c>
      <c r="U4641">
        <v>2</v>
      </c>
    </row>
    <row r="4642" spans="1:21" x14ac:dyDescent="0.4">
      <c r="A4642">
        <v>4640</v>
      </c>
      <c r="B4642" t="s">
        <v>12092</v>
      </c>
      <c r="C4642" s="1">
        <v>44228</v>
      </c>
      <c r="D4642" t="s">
        <v>8161</v>
      </c>
      <c r="E4642" t="s">
        <v>8162</v>
      </c>
      <c r="F4642">
        <v>20</v>
      </c>
      <c r="G4642">
        <v>20</v>
      </c>
      <c r="H4642">
        <v>10</v>
      </c>
      <c r="I4642">
        <v>20</v>
      </c>
      <c r="J4642">
        <v>30</v>
      </c>
      <c r="K4642">
        <v>134</v>
      </c>
      <c r="L4642">
        <v>117</v>
      </c>
      <c r="M4642">
        <v>96</v>
      </c>
      <c r="N4642">
        <v>1</v>
      </c>
      <c r="O4642">
        <v>1</v>
      </c>
      <c r="P4642">
        <v>6.5857204859999996</v>
      </c>
      <c r="Q4642">
        <v>793</v>
      </c>
      <c r="R4642">
        <v>157000</v>
      </c>
      <c r="S4642">
        <v>353337</v>
      </c>
      <c r="T4642">
        <v>2.2505541401273801</v>
      </c>
      <c r="U4642">
        <v>2</v>
      </c>
    </row>
    <row r="4643" spans="1:21" x14ac:dyDescent="0.4">
      <c r="A4643">
        <v>4641</v>
      </c>
      <c r="B4643" t="s">
        <v>12093</v>
      </c>
      <c r="C4643" s="1">
        <v>45108</v>
      </c>
      <c r="D4643" t="s">
        <v>8163</v>
      </c>
      <c r="E4643" t="s">
        <v>8164</v>
      </c>
      <c r="F4643">
        <v>10</v>
      </c>
      <c r="G4643">
        <v>10</v>
      </c>
      <c r="H4643">
        <v>20</v>
      </c>
      <c r="I4643">
        <v>20</v>
      </c>
      <c r="J4643">
        <v>10</v>
      </c>
      <c r="K4643">
        <v>17</v>
      </c>
      <c r="L4643">
        <v>16</v>
      </c>
      <c r="M4643">
        <v>20</v>
      </c>
      <c r="N4643">
        <v>2</v>
      </c>
      <c r="O4643">
        <v>1</v>
      </c>
      <c r="P4643">
        <v>22.098849829999999</v>
      </c>
      <c r="Q4643">
        <v>1957</v>
      </c>
      <c r="R4643">
        <v>65800</v>
      </c>
      <c r="S4643">
        <v>1865339</v>
      </c>
      <c r="T4643">
        <v>28.3486170212765</v>
      </c>
      <c r="U4643">
        <v>3</v>
      </c>
    </row>
    <row r="4644" spans="1:21" x14ac:dyDescent="0.4">
      <c r="A4644">
        <v>4642</v>
      </c>
      <c r="B4644" t="s">
        <v>12093</v>
      </c>
      <c r="C4644" s="1">
        <v>45108</v>
      </c>
      <c r="D4644" t="s">
        <v>8165</v>
      </c>
      <c r="E4644" t="s">
        <v>8166</v>
      </c>
      <c r="F4644">
        <v>10</v>
      </c>
      <c r="G4644">
        <v>10</v>
      </c>
      <c r="H4644">
        <v>10</v>
      </c>
      <c r="I4644">
        <v>20</v>
      </c>
      <c r="J4644">
        <v>10</v>
      </c>
      <c r="K4644">
        <v>16</v>
      </c>
      <c r="L4644">
        <v>14</v>
      </c>
      <c r="M4644">
        <v>18</v>
      </c>
      <c r="N4644">
        <v>1</v>
      </c>
      <c r="O4644">
        <v>2</v>
      </c>
      <c r="P4644">
        <v>26.080403650000001</v>
      </c>
      <c r="Q4644">
        <v>2071</v>
      </c>
      <c r="R4644">
        <v>65800</v>
      </c>
      <c r="S4644">
        <v>336580</v>
      </c>
      <c r="T4644">
        <v>5.1151975683890498</v>
      </c>
      <c r="U4644">
        <v>3</v>
      </c>
    </row>
    <row r="4645" spans="1:21" x14ac:dyDescent="0.4">
      <c r="A4645">
        <v>4643</v>
      </c>
      <c r="B4645" t="s">
        <v>12093</v>
      </c>
      <c r="C4645" s="1">
        <v>45078</v>
      </c>
      <c r="D4645" t="s">
        <v>8167</v>
      </c>
      <c r="E4645" t="s">
        <v>8168</v>
      </c>
      <c r="F4645">
        <v>10</v>
      </c>
      <c r="G4645">
        <v>10</v>
      </c>
      <c r="H4645">
        <v>10</v>
      </c>
      <c r="I4645">
        <v>20</v>
      </c>
      <c r="J4645">
        <v>10</v>
      </c>
      <c r="K4645">
        <v>9</v>
      </c>
      <c r="L4645">
        <v>14</v>
      </c>
      <c r="M4645">
        <v>8</v>
      </c>
      <c r="N4645">
        <v>2</v>
      </c>
      <c r="O4645">
        <v>2</v>
      </c>
      <c r="P4645">
        <v>28.809244790000001</v>
      </c>
      <c r="Q4645">
        <v>1986</v>
      </c>
      <c r="R4645">
        <v>58700</v>
      </c>
      <c r="S4645">
        <v>2478594</v>
      </c>
      <c r="T4645">
        <v>42.224770017035702</v>
      </c>
      <c r="U4645">
        <v>3</v>
      </c>
    </row>
    <row r="4646" spans="1:21" x14ac:dyDescent="0.4">
      <c r="A4646">
        <v>4644</v>
      </c>
      <c r="B4646" t="s">
        <v>12093</v>
      </c>
      <c r="C4646" s="1">
        <v>45047</v>
      </c>
      <c r="D4646" t="s">
        <v>8169</v>
      </c>
      <c r="E4646" t="s">
        <v>8170</v>
      </c>
      <c r="F4646">
        <v>10</v>
      </c>
      <c r="G4646">
        <v>10</v>
      </c>
      <c r="H4646">
        <v>10</v>
      </c>
      <c r="I4646">
        <v>20</v>
      </c>
      <c r="J4646">
        <v>20</v>
      </c>
      <c r="K4646">
        <v>16</v>
      </c>
      <c r="L4646">
        <v>17</v>
      </c>
      <c r="M4646">
        <v>16</v>
      </c>
      <c r="N4646">
        <v>2</v>
      </c>
      <c r="O4646">
        <v>1</v>
      </c>
      <c r="P4646">
        <v>28.348415800000001</v>
      </c>
      <c r="Q4646">
        <v>1623</v>
      </c>
      <c r="R4646">
        <v>56500</v>
      </c>
      <c r="S4646">
        <v>396112</v>
      </c>
      <c r="T4646">
        <v>7.0108318584070703</v>
      </c>
      <c r="U4646">
        <v>3</v>
      </c>
    </row>
    <row r="4647" spans="1:21" x14ac:dyDescent="0.4">
      <c r="A4647">
        <v>4645</v>
      </c>
      <c r="B4647" t="s">
        <v>12093</v>
      </c>
      <c r="C4647" s="1">
        <v>45017</v>
      </c>
      <c r="D4647" t="s">
        <v>8171</v>
      </c>
      <c r="E4647" t="s">
        <v>8172</v>
      </c>
      <c r="F4647">
        <v>10</v>
      </c>
      <c r="G4647">
        <v>10</v>
      </c>
      <c r="H4647">
        <v>10</v>
      </c>
      <c r="I4647">
        <v>20</v>
      </c>
      <c r="J4647">
        <v>20</v>
      </c>
      <c r="K4647">
        <v>145</v>
      </c>
      <c r="L4647">
        <v>217</v>
      </c>
      <c r="M4647">
        <v>243</v>
      </c>
      <c r="N4647">
        <v>2</v>
      </c>
      <c r="O4647">
        <v>1</v>
      </c>
      <c r="P4647">
        <v>31.348958329999999</v>
      </c>
      <c r="Q4647">
        <v>1398</v>
      </c>
      <c r="R4647">
        <v>53800</v>
      </c>
      <c r="S4647">
        <v>770877</v>
      </c>
      <c r="T4647">
        <v>14.328568773234201</v>
      </c>
      <c r="U4647">
        <v>3</v>
      </c>
    </row>
    <row r="4648" spans="1:21" x14ac:dyDescent="0.4">
      <c r="A4648">
        <v>4646</v>
      </c>
      <c r="B4648" t="s">
        <v>12093</v>
      </c>
      <c r="C4648" s="1">
        <v>44986</v>
      </c>
      <c r="D4648" t="s">
        <v>8173</v>
      </c>
      <c r="E4648" t="s">
        <v>8174</v>
      </c>
      <c r="F4648">
        <v>10</v>
      </c>
      <c r="G4648">
        <v>10</v>
      </c>
      <c r="H4648">
        <v>50</v>
      </c>
      <c r="I4648">
        <v>20</v>
      </c>
      <c r="J4648">
        <v>10</v>
      </c>
      <c r="K4648">
        <v>13</v>
      </c>
      <c r="L4648">
        <v>19</v>
      </c>
      <c r="M4648">
        <v>20</v>
      </c>
      <c r="N4648">
        <v>1</v>
      </c>
      <c r="O4648">
        <v>1</v>
      </c>
      <c r="P4648">
        <v>24.565972219999999</v>
      </c>
      <c r="Q4648">
        <v>2383</v>
      </c>
      <c r="R4648">
        <v>50300</v>
      </c>
      <c r="S4648">
        <v>1113266</v>
      </c>
      <c r="T4648">
        <v>22.132524850894601</v>
      </c>
      <c r="U4648">
        <v>3</v>
      </c>
    </row>
    <row r="4649" spans="1:21" x14ac:dyDescent="0.4">
      <c r="A4649">
        <v>4647</v>
      </c>
      <c r="B4649" t="s">
        <v>12093</v>
      </c>
      <c r="C4649" s="1">
        <v>44986</v>
      </c>
      <c r="D4649" t="s">
        <v>8175</v>
      </c>
      <c r="E4649" t="s">
        <v>8176</v>
      </c>
      <c r="F4649">
        <v>10</v>
      </c>
      <c r="G4649">
        <v>10</v>
      </c>
      <c r="H4649">
        <v>10</v>
      </c>
      <c r="I4649">
        <v>20</v>
      </c>
      <c r="J4649">
        <v>10</v>
      </c>
      <c r="K4649">
        <v>17</v>
      </c>
      <c r="L4649">
        <v>16</v>
      </c>
      <c r="M4649">
        <v>9</v>
      </c>
      <c r="N4649">
        <v>0</v>
      </c>
      <c r="O4649">
        <v>1</v>
      </c>
      <c r="P4649">
        <v>24.146918400000001</v>
      </c>
      <c r="Q4649">
        <v>1962</v>
      </c>
      <c r="R4649">
        <v>50300</v>
      </c>
      <c r="S4649">
        <v>1432300</v>
      </c>
      <c r="T4649">
        <v>28.475149105367699</v>
      </c>
      <c r="U4649">
        <v>3</v>
      </c>
    </row>
    <row r="4650" spans="1:21" x14ac:dyDescent="0.4">
      <c r="A4650">
        <v>4648</v>
      </c>
      <c r="B4650" t="s">
        <v>12093</v>
      </c>
      <c r="C4650" s="1">
        <v>44986</v>
      </c>
      <c r="D4650" t="s">
        <v>8177</v>
      </c>
      <c r="E4650" t="s">
        <v>8178</v>
      </c>
      <c r="F4650">
        <v>10</v>
      </c>
      <c r="G4650">
        <v>10</v>
      </c>
      <c r="H4650">
        <v>20</v>
      </c>
      <c r="I4650">
        <v>10</v>
      </c>
      <c r="J4650">
        <v>10</v>
      </c>
      <c r="K4650">
        <v>19</v>
      </c>
      <c r="L4650">
        <v>15</v>
      </c>
      <c r="M4650">
        <v>16</v>
      </c>
      <c r="N4650">
        <v>2</v>
      </c>
      <c r="O4650">
        <v>1</v>
      </c>
      <c r="P4650">
        <v>20.75585938</v>
      </c>
      <c r="Q4650">
        <v>1694</v>
      </c>
      <c r="R4650">
        <v>50300</v>
      </c>
      <c r="S4650">
        <v>105764</v>
      </c>
      <c r="T4650">
        <v>2.10266401590457</v>
      </c>
      <c r="U4650">
        <v>2</v>
      </c>
    </row>
    <row r="4651" spans="1:21" x14ac:dyDescent="0.4">
      <c r="A4651">
        <v>4649</v>
      </c>
      <c r="B4651" t="s">
        <v>12093</v>
      </c>
      <c r="C4651" s="1">
        <v>44958</v>
      </c>
      <c r="D4651" t="s">
        <v>8179</v>
      </c>
      <c r="E4651" t="s">
        <v>8180</v>
      </c>
      <c r="F4651">
        <v>10</v>
      </c>
      <c r="G4651">
        <v>10</v>
      </c>
      <c r="H4651">
        <v>10</v>
      </c>
      <c r="I4651">
        <v>20</v>
      </c>
      <c r="J4651">
        <v>10</v>
      </c>
      <c r="K4651">
        <v>16</v>
      </c>
      <c r="L4651">
        <v>16</v>
      </c>
      <c r="M4651">
        <v>13</v>
      </c>
      <c r="N4651">
        <v>2</v>
      </c>
      <c r="O4651">
        <v>1</v>
      </c>
      <c r="P4651">
        <v>26.686197920000001</v>
      </c>
      <c r="Q4651">
        <v>1614</v>
      </c>
      <c r="R4651">
        <v>46500</v>
      </c>
      <c r="S4651">
        <v>759507</v>
      </c>
      <c r="T4651">
        <v>16.333483870967701</v>
      </c>
      <c r="U4651">
        <v>3</v>
      </c>
    </row>
    <row r="4652" spans="1:21" x14ac:dyDescent="0.4">
      <c r="A4652">
        <v>4650</v>
      </c>
      <c r="B4652" t="s">
        <v>12093</v>
      </c>
      <c r="C4652" s="1">
        <v>44958</v>
      </c>
      <c r="D4652" t="s">
        <v>8181</v>
      </c>
      <c r="F4652">
        <v>10</v>
      </c>
      <c r="G4652">
        <v>10</v>
      </c>
      <c r="H4652">
        <v>10</v>
      </c>
      <c r="I4652">
        <v>20</v>
      </c>
      <c r="J4652">
        <v>10</v>
      </c>
      <c r="K4652">
        <v>19</v>
      </c>
      <c r="L4652">
        <v>11</v>
      </c>
      <c r="M4652">
        <v>4</v>
      </c>
      <c r="N4652">
        <v>1</v>
      </c>
      <c r="O4652">
        <v>2</v>
      </c>
      <c r="P4652">
        <v>0</v>
      </c>
      <c r="Q4652">
        <v>1382</v>
      </c>
      <c r="R4652">
        <v>46500</v>
      </c>
      <c r="S4652">
        <v>469532</v>
      </c>
      <c r="T4652">
        <v>10.0974623655913</v>
      </c>
      <c r="U4652">
        <v>3</v>
      </c>
    </row>
    <row r="4653" spans="1:21" x14ac:dyDescent="0.4">
      <c r="A4653">
        <v>4651</v>
      </c>
      <c r="B4653" t="s">
        <v>12093</v>
      </c>
      <c r="C4653" s="1">
        <v>44958</v>
      </c>
      <c r="D4653" t="s">
        <v>8182</v>
      </c>
      <c r="E4653" t="s">
        <v>8183</v>
      </c>
      <c r="F4653">
        <v>10</v>
      </c>
      <c r="G4653">
        <v>10</v>
      </c>
      <c r="H4653">
        <v>30</v>
      </c>
      <c r="I4653">
        <v>20</v>
      </c>
      <c r="J4653">
        <v>10</v>
      </c>
      <c r="K4653">
        <v>152</v>
      </c>
      <c r="L4653">
        <v>109</v>
      </c>
      <c r="M4653">
        <v>89</v>
      </c>
      <c r="N4653">
        <v>2</v>
      </c>
      <c r="O4653">
        <v>1</v>
      </c>
      <c r="P4653">
        <v>27.68934462</v>
      </c>
      <c r="Q4653">
        <v>1212</v>
      </c>
      <c r="R4653">
        <v>46500</v>
      </c>
      <c r="S4653">
        <v>212054</v>
      </c>
      <c r="T4653">
        <v>4.5603010752688098</v>
      </c>
      <c r="U4653">
        <v>3</v>
      </c>
    </row>
    <row r="4654" spans="1:21" x14ac:dyDescent="0.4">
      <c r="A4654">
        <v>4652</v>
      </c>
      <c r="B4654" t="s">
        <v>12093</v>
      </c>
      <c r="C4654" s="1">
        <v>44927</v>
      </c>
      <c r="D4654" t="s">
        <v>8184</v>
      </c>
      <c r="E4654" t="s">
        <v>8185</v>
      </c>
      <c r="F4654">
        <v>10</v>
      </c>
      <c r="G4654">
        <v>10</v>
      </c>
      <c r="H4654">
        <v>10</v>
      </c>
      <c r="I4654">
        <v>20</v>
      </c>
      <c r="J4654">
        <v>10</v>
      </c>
      <c r="K4654">
        <v>214</v>
      </c>
      <c r="L4654">
        <v>231</v>
      </c>
      <c r="M4654">
        <v>238</v>
      </c>
      <c r="N4654">
        <v>2</v>
      </c>
      <c r="O4654">
        <v>2</v>
      </c>
      <c r="P4654">
        <v>34.517252599999999</v>
      </c>
      <c r="Q4654">
        <v>1245</v>
      </c>
      <c r="R4654">
        <v>40300</v>
      </c>
      <c r="S4654">
        <v>1135026</v>
      </c>
      <c r="T4654">
        <v>28.164416873449099</v>
      </c>
      <c r="U4654">
        <v>3</v>
      </c>
    </row>
    <row r="4655" spans="1:21" x14ac:dyDescent="0.4">
      <c r="A4655">
        <v>4653</v>
      </c>
      <c r="B4655" t="s">
        <v>12093</v>
      </c>
      <c r="C4655" s="1">
        <v>44927</v>
      </c>
      <c r="D4655" t="s">
        <v>8186</v>
      </c>
      <c r="E4655" t="s">
        <v>8187</v>
      </c>
      <c r="F4655">
        <v>20</v>
      </c>
      <c r="G4655">
        <v>10</v>
      </c>
      <c r="H4655">
        <v>50</v>
      </c>
      <c r="I4655">
        <v>10</v>
      </c>
      <c r="J4655">
        <v>10</v>
      </c>
      <c r="K4655">
        <v>17</v>
      </c>
      <c r="L4655">
        <v>16</v>
      </c>
      <c r="M4655">
        <v>17</v>
      </c>
      <c r="N4655">
        <v>1</v>
      </c>
      <c r="O4655">
        <v>2</v>
      </c>
      <c r="P4655">
        <v>17.294379339999999</v>
      </c>
      <c r="Q4655">
        <v>1254</v>
      </c>
      <c r="R4655">
        <v>40300</v>
      </c>
      <c r="S4655">
        <v>141092</v>
      </c>
      <c r="T4655">
        <v>3.50104218362282</v>
      </c>
      <c r="U4655">
        <v>2</v>
      </c>
    </row>
    <row r="4656" spans="1:21" x14ac:dyDescent="0.4">
      <c r="A4656">
        <v>4654</v>
      </c>
      <c r="B4656" t="s">
        <v>12094</v>
      </c>
      <c r="C4656" s="1">
        <v>45108</v>
      </c>
      <c r="D4656" t="s">
        <v>8188</v>
      </c>
      <c r="F4656">
        <v>10</v>
      </c>
      <c r="G4656">
        <v>10</v>
      </c>
      <c r="H4656">
        <v>10</v>
      </c>
      <c r="I4656">
        <v>10</v>
      </c>
      <c r="J4656">
        <v>10</v>
      </c>
      <c r="K4656">
        <v>129</v>
      </c>
      <c r="L4656">
        <v>148</v>
      </c>
      <c r="M4656">
        <v>181</v>
      </c>
      <c r="N4656">
        <v>0</v>
      </c>
      <c r="O4656">
        <v>0</v>
      </c>
      <c r="P4656">
        <v>0</v>
      </c>
      <c r="Q4656">
        <v>994</v>
      </c>
      <c r="R4656">
        <v>118000</v>
      </c>
      <c r="S4656">
        <v>849614</v>
      </c>
      <c r="T4656">
        <v>7.20011864406779</v>
      </c>
      <c r="U4656">
        <v>3</v>
      </c>
    </row>
    <row r="4657" spans="1:21" x14ac:dyDescent="0.4">
      <c r="A4657">
        <v>4655</v>
      </c>
      <c r="B4657" t="s">
        <v>12094</v>
      </c>
      <c r="C4657" s="1">
        <v>45108</v>
      </c>
      <c r="D4657" t="s">
        <v>8189</v>
      </c>
      <c r="E4657" t="s">
        <v>8190</v>
      </c>
      <c r="F4657">
        <v>20</v>
      </c>
      <c r="G4657">
        <v>20</v>
      </c>
      <c r="H4657">
        <v>40</v>
      </c>
      <c r="I4657">
        <v>20</v>
      </c>
      <c r="J4657">
        <v>30</v>
      </c>
      <c r="K4657">
        <v>103</v>
      </c>
      <c r="L4657">
        <v>76</v>
      </c>
      <c r="M4657">
        <v>18</v>
      </c>
      <c r="N4657">
        <v>2</v>
      </c>
      <c r="O4657">
        <v>1</v>
      </c>
      <c r="P4657">
        <v>18.55088976</v>
      </c>
      <c r="Q4657">
        <v>668</v>
      </c>
      <c r="R4657">
        <v>118000</v>
      </c>
      <c r="S4657">
        <v>16441</v>
      </c>
      <c r="T4657">
        <v>0.13933050847457601</v>
      </c>
      <c r="U4657">
        <v>0</v>
      </c>
    </row>
    <row r="4658" spans="1:21" x14ac:dyDescent="0.4">
      <c r="A4658">
        <v>4656</v>
      </c>
      <c r="B4658" t="s">
        <v>12094</v>
      </c>
      <c r="C4658" s="1">
        <v>45108</v>
      </c>
      <c r="D4658" t="s">
        <v>8191</v>
      </c>
      <c r="E4658" t="s">
        <v>8192</v>
      </c>
      <c r="F4658">
        <v>10</v>
      </c>
      <c r="G4658">
        <v>10</v>
      </c>
      <c r="H4658">
        <v>20</v>
      </c>
      <c r="I4658">
        <v>10</v>
      </c>
      <c r="J4658">
        <v>10</v>
      </c>
      <c r="K4658">
        <v>254</v>
      </c>
      <c r="L4658">
        <v>254</v>
      </c>
      <c r="M4658">
        <v>191</v>
      </c>
      <c r="N4658">
        <v>2</v>
      </c>
      <c r="O4658">
        <v>1</v>
      </c>
      <c r="P4658">
        <v>14.11545139</v>
      </c>
      <c r="Q4658">
        <v>3153</v>
      </c>
      <c r="R4658">
        <v>118000</v>
      </c>
      <c r="S4658">
        <v>536494</v>
      </c>
      <c r="T4658">
        <v>4.5465593220338896</v>
      </c>
      <c r="U4658">
        <v>3</v>
      </c>
    </row>
    <row r="4659" spans="1:21" x14ac:dyDescent="0.4">
      <c r="A4659">
        <v>4657</v>
      </c>
      <c r="B4659" t="s">
        <v>12094</v>
      </c>
      <c r="C4659" s="1">
        <v>45108</v>
      </c>
      <c r="D4659" t="s">
        <v>8193</v>
      </c>
      <c r="E4659" t="s">
        <v>8194</v>
      </c>
      <c r="F4659">
        <v>10</v>
      </c>
      <c r="G4659">
        <v>20</v>
      </c>
      <c r="H4659">
        <v>10</v>
      </c>
      <c r="I4659">
        <v>20</v>
      </c>
      <c r="J4659">
        <v>10</v>
      </c>
      <c r="K4659">
        <v>23</v>
      </c>
      <c r="L4659">
        <v>23</v>
      </c>
      <c r="M4659">
        <v>27</v>
      </c>
      <c r="N4659">
        <v>2</v>
      </c>
      <c r="O4659">
        <v>0</v>
      </c>
      <c r="P4659">
        <v>9.208984375</v>
      </c>
      <c r="Q4659">
        <v>1274</v>
      </c>
      <c r="R4659">
        <v>118000</v>
      </c>
      <c r="S4659">
        <v>392472</v>
      </c>
      <c r="T4659">
        <v>3.3260338983050799</v>
      </c>
      <c r="U4659">
        <v>2</v>
      </c>
    </row>
    <row r="4660" spans="1:21" x14ac:dyDescent="0.4">
      <c r="A4660">
        <v>4658</v>
      </c>
      <c r="B4660" t="s">
        <v>12094</v>
      </c>
      <c r="C4660" s="1">
        <v>45108</v>
      </c>
      <c r="D4660" t="s">
        <v>8195</v>
      </c>
      <c r="F4660">
        <v>10</v>
      </c>
      <c r="G4660">
        <v>20</v>
      </c>
      <c r="H4660">
        <v>10</v>
      </c>
      <c r="I4660">
        <v>20</v>
      </c>
      <c r="J4660">
        <v>10</v>
      </c>
      <c r="K4660">
        <v>27</v>
      </c>
      <c r="L4660">
        <v>128</v>
      </c>
      <c r="M4660">
        <v>210</v>
      </c>
      <c r="N4660">
        <v>0</v>
      </c>
      <c r="O4660">
        <v>0</v>
      </c>
      <c r="P4660">
        <v>0</v>
      </c>
      <c r="Q4660">
        <v>1194</v>
      </c>
      <c r="R4660">
        <v>118000</v>
      </c>
      <c r="S4660">
        <v>116113</v>
      </c>
      <c r="T4660">
        <v>0.98400847457627105</v>
      </c>
      <c r="U4660">
        <v>1</v>
      </c>
    </row>
    <row r="4661" spans="1:21" x14ac:dyDescent="0.4">
      <c r="A4661">
        <v>4659</v>
      </c>
      <c r="B4661" t="s">
        <v>12094</v>
      </c>
      <c r="C4661" s="1">
        <v>45078</v>
      </c>
      <c r="D4661" t="s">
        <v>8196</v>
      </c>
      <c r="E4661" t="s">
        <v>8197</v>
      </c>
      <c r="F4661">
        <v>10</v>
      </c>
      <c r="G4661">
        <v>10</v>
      </c>
      <c r="H4661">
        <v>10</v>
      </c>
      <c r="I4661">
        <v>10</v>
      </c>
      <c r="J4661">
        <v>10</v>
      </c>
      <c r="K4661">
        <v>252</v>
      </c>
      <c r="L4661">
        <v>180</v>
      </c>
      <c r="M4661">
        <v>57</v>
      </c>
      <c r="N4661">
        <v>0</v>
      </c>
      <c r="O4661">
        <v>0</v>
      </c>
      <c r="P4661">
        <v>8.1426866320000002</v>
      </c>
      <c r="Q4661">
        <v>1230</v>
      </c>
      <c r="R4661">
        <v>115000</v>
      </c>
      <c r="S4661">
        <v>50898</v>
      </c>
      <c r="T4661">
        <v>0.44259130434782601</v>
      </c>
      <c r="U4661">
        <v>1</v>
      </c>
    </row>
    <row r="4662" spans="1:21" x14ac:dyDescent="0.4">
      <c r="A4662">
        <v>4660</v>
      </c>
      <c r="B4662" t="s">
        <v>12094</v>
      </c>
      <c r="C4662" s="1">
        <v>45078</v>
      </c>
      <c r="D4662" t="s">
        <v>8198</v>
      </c>
      <c r="F4662">
        <v>10</v>
      </c>
      <c r="G4662">
        <v>10</v>
      </c>
      <c r="H4662">
        <v>10</v>
      </c>
      <c r="I4662">
        <v>20</v>
      </c>
      <c r="J4662">
        <v>20</v>
      </c>
      <c r="K4662">
        <v>127</v>
      </c>
      <c r="L4662">
        <v>162</v>
      </c>
      <c r="M4662">
        <v>185</v>
      </c>
      <c r="N4662">
        <v>0</v>
      </c>
      <c r="O4662">
        <v>0</v>
      </c>
      <c r="P4662">
        <v>0</v>
      </c>
      <c r="Q4662">
        <v>1081</v>
      </c>
      <c r="R4662">
        <v>115000</v>
      </c>
      <c r="S4662">
        <v>12346</v>
      </c>
      <c r="T4662">
        <v>0.10735652173913</v>
      </c>
      <c r="U4662">
        <v>0</v>
      </c>
    </row>
    <row r="4663" spans="1:21" x14ac:dyDescent="0.4">
      <c r="A4663">
        <v>4661</v>
      </c>
      <c r="B4663" t="s">
        <v>12094</v>
      </c>
      <c r="C4663" s="1">
        <v>45078</v>
      </c>
      <c r="D4663" t="s">
        <v>8199</v>
      </c>
      <c r="E4663" t="s">
        <v>8200</v>
      </c>
      <c r="F4663">
        <v>10</v>
      </c>
      <c r="G4663">
        <v>10</v>
      </c>
      <c r="H4663">
        <v>10</v>
      </c>
      <c r="I4663">
        <v>20</v>
      </c>
      <c r="J4663">
        <v>10</v>
      </c>
      <c r="K4663">
        <v>19</v>
      </c>
      <c r="L4663">
        <v>6</v>
      </c>
      <c r="M4663">
        <v>7</v>
      </c>
      <c r="N4663">
        <v>2</v>
      </c>
      <c r="O4663">
        <v>0</v>
      </c>
      <c r="P4663">
        <v>8.0260416669999994</v>
      </c>
      <c r="Q4663">
        <v>1429</v>
      </c>
      <c r="R4663">
        <v>115000</v>
      </c>
      <c r="S4663">
        <v>17235</v>
      </c>
      <c r="T4663">
        <v>0.149869565217391</v>
      </c>
      <c r="U4663">
        <v>0</v>
      </c>
    </row>
    <row r="4664" spans="1:21" x14ac:dyDescent="0.4">
      <c r="A4664">
        <v>4662</v>
      </c>
      <c r="B4664" t="s">
        <v>12094</v>
      </c>
      <c r="C4664" s="1">
        <v>45078</v>
      </c>
      <c r="D4664" t="s">
        <v>8201</v>
      </c>
      <c r="E4664" t="s">
        <v>8202</v>
      </c>
      <c r="F4664">
        <v>10</v>
      </c>
      <c r="G4664">
        <v>10</v>
      </c>
      <c r="H4664">
        <v>10</v>
      </c>
      <c r="I4664">
        <v>10</v>
      </c>
      <c r="J4664">
        <v>10</v>
      </c>
      <c r="K4664">
        <v>225</v>
      </c>
      <c r="L4664">
        <v>233</v>
      </c>
      <c r="M4664">
        <v>240</v>
      </c>
      <c r="N4664">
        <v>0</v>
      </c>
      <c r="O4664">
        <v>0</v>
      </c>
      <c r="P4664">
        <v>18.440321180000002</v>
      </c>
      <c r="Q4664">
        <v>1246</v>
      </c>
      <c r="R4664">
        <v>115000</v>
      </c>
      <c r="S4664">
        <v>38581</v>
      </c>
      <c r="T4664">
        <v>0.33548695652173899</v>
      </c>
      <c r="U4664">
        <v>0</v>
      </c>
    </row>
    <row r="4665" spans="1:21" x14ac:dyDescent="0.4">
      <c r="A4665">
        <v>4663</v>
      </c>
      <c r="B4665" t="s">
        <v>12094</v>
      </c>
      <c r="C4665" s="1">
        <v>45078</v>
      </c>
      <c r="D4665" t="s">
        <v>8203</v>
      </c>
      <c r="E4665" t="s">
        <v>8204</v>
      </c>
      <c r="F4665">
        <v>20</v>
      </c>
      <c r="G4665">
        <v>20</v>
      </c>
      <c r="H4665">
        <v>20</v>
      </c>
      <c r="I4665">
        <v>20</v>
      </c>
      <c r="J4665">
        <v>30</v>
      </c>
      <c r="K4665">
        <v>253</v>
      </c>
      <c r="L4665">
        <v>246</v>
      </c>
      <c r="M4665">
        <v>205</v>
      </c>
      <c r="N4665">
        <v>1</v>
      </c>
      <c r="O4665">
        <v>1</v>
      </c>
      <c r="P4665">
        <v>12.64442274</v>
      </c>
      <c r="Q4665">
        <v>1523</v>
      </c>
      <c r="R4665">
        <v>115000</v>
      </c>
      <c r="S4665">
        <v>531052</v>
      </c>
      <c r="T4665">
        <v>4.6178434782608697</v>
      </c>
      <c r="U4665">
        <v>3</v>
      </c>
    </row>
    <row r="4666" spans="1:21" x14ac:dyDescent="0.4">
      <c r="A4666">
        <v>4664</v>
      </c>
      <c r="B4666" t="s">
        <v>12094</v>
      </c>
      <c r="C4666" s="1">
        <v>45078</v>
      </c>
      <c r="D4666" t="s">
        <v>8205</v>
      </c>
      <c r="F4666">
        <v>10</v>
      </c>
      <c r="G4666">
        <v>10</v>
      </c>
      <c r="H4666">
        <v>10</v>
      </c>
      <c r="I4666">
        <v>10</v>
      </c>
      <c r="J4666">
        <v>10</v>
      </c>
      <c r="K4666">
        <v>210</v>
      </c>
      <c r="L4666">
        <v>194</v>
      </c>
      <c r="M4666">
        <v>161</v>
      </c>
      <c r="N4666">
        <v>1</v>
      </c>
      <c r="O4666">
        <v>0</v>
      </c>
      <c r="P4666">
        <v>0</v>
      </c>
      <c r="Q4666">
        <v>1324</v>
      </c>
      <c r="R4666">
        <v>115000</v>
      </c>
      <c r="S4666">
        <v>592416</v>
      </c>
      <c r="T4666">
        <v>5.1514434782608696</v>
      </c>
      <c r="U4666">
        <v>3</v>
      </c>
    </row>
    <row r="4667" spans="1:21" x14ac:dyDescent="0.4">
      <c r="A4667">
        <v>4665</v>
      </c>
      <c r="B4667" t="s">
        <v>12094</v>
      </c>
      <c r="C4667" s="1">
        <v>45078</v>
      </c>
      <c r="D4667" t="s">
        <v>8206</v>
      </c>
      <c r="F4667">
        <v>10</v>
      </c>
      <c r="G4667">
        <v>10</v>
      </c>
      <c r="H4667">
        <v>10</v>
      </c>
      <c r="I4667">
        <v>10</v>
      </c>
      <c r="J4667">
        <v>10</v>
      </c>
      <c r="K4667">
        <v>59</v>
      </c>
      <c r="L4667">
        <v>126</v>
      </c>
      <c r="M4667">
        <v>137</v>
      </c>
      <c r="N4667">
        <v>0</v>
      </c>
      <c r="O4667">
        <v>1</v>
      </c>
      <c r="P4667">
        <v>0</v>
      </c>
      <c r="Q4667">
        <v>867</v>
      </c>
      <c r="R4667">
        <v>115000</v>
      </c>
      <c r="S4667">
        <v>32592</v>
      </c>
      <c r="T4667">
        <v>0.28340869565217303</v>
      </c>
      <c r="U4667">
        <v>0</v>
      </c>
    </row>
    <row r="4668" spans="1:21" x14ac:dyDescent="0.4">
      <c r="A4668">
        <v>4666</v>
      </c>
      <c r="B4668" t="s">
        <v>12094</v>
      </c>
      <c r="C4668" s="1">
        <v>45078</v>
      </c>
      <c r="D4668" t="s">
        <v>8207</v>
      </c>
      <c r="E4668" t="s">
        <v>8208</v>
      </c>
      <c r="F4668">
        <v>10</v>
      </c>
      <c r="G4668">
        <v>10</v>
      </c>
      <c r="H4668">
        <v>20</v>
      </c>
      <c r="I4668">
        <v>20</v>
      </c>
      <c r="J4668">
        <v>10</v>
      </c>
      <c r="K4668">
        <v>29</v>
      </c>
      <c r="L4668">
        <v>61</v>
      </c>
      <c r="M4668">
        <v>45</v>
      </c>
      <c r="N4668">
        <v>2</v>
      </c>
      <c r="O4668">
        <v>1</v>
      </c>
      <c r="P4668">
        <v>18.836914060000002</v>
      </c>
      <c r="Q4668">
        <v>1592</v>
      </c>
      <c r="R4668">
        <v>115000</v>
      </c>
      <c r="S4668">
        <v>130512</v>
      </c>
      <c r="T4668">
        <v>1.1348869565217301</v>
      </c>
      <c r="U4668">
        <v>1</v>
      </c>
    </row>
    <row r="4669" spans="1:21" x14ac:dyDescent="0.4">
      <c r="A4669">
        <v>4667</v>
      </c>
      <c r="B4669" t="s">
        <v>12094</v>
      </c>
      <c r="C4669" s="1">
        <v>45047</v>
      </c>
      <c r="D4669" t="s">
        <v>8209</v>
      </c>
      <c r="E4669" t="s">
        <v>8210</v>
      </c>
      <c r="F4669">
        <v>10</v>
      </c>
      <c r="G4669">
        <v>20</v>
      </c>
      <c r="H4669">
        <v>50</v>
      </c>
      <c r="I4669">
        <v>20</v>
      </c>
      <c r="J4669">
        <v>10</v>
      </c>
      <c r="K4669">
        <v>237</v>
      </c>
      <c r="L4669">
        <v>248</v>
      </c>
      <c r="M4669">
        <v>251</v>
      </c>
      <c r="N4669">
        <v>2</v>
      </c>
      <c r="O4669">
        <v>1</v>
      </c>
      <c r="P4669">
        <v>6.764648438</v>
      </c>
      <c r="Q4669">
        <v>811</v>
      </c>
      <c r="R4669">
        <v>113000</v>
      </c>
      <c r="S4669">
        <v>11384</v>
      </c>
      <c r="T4669">
        <v>0.100743362831858</v>
      </c>
      <c r="U4669">
        <v>0</v>
      </c>
    </row>
    <row r="4670" spans="1:21" x14ac:dyDescent="0.4">
      <c r="A4670">
        <v>4668</v>
      </c>
      <c r="B4670" t="s">
        <v>12094</v>
      </c>
      <c r="C4670" s="1">
        <v>45047</v>
      </c>
      <c r="D4670" t="s">
        <v>8211</v>
      </c>
      <c r="E4670" t="s">
        <v>8212</v>
      </c>
      <c r="F4670">
        <v>10</v>
      </c>
      <c r="G4670">
        <v>10</v>
      </c>
      <c r="H4670">
        <v>10</v>
      </c>
      <c r="I4670">
        <v>20</v>
      </c>
      <c r="J4670">
        <v>10</v>
      </c>
      <c r="K4670">
        <v>17</v>
      </c>
      <c r="L4670">
        <v>26</v>
      </c>
      <c r="M4670">
        <v>23</v>
      </c>
      <c r="N4670">
        <v>1</v>
      </c>
      <c r="O4670">
        <v>0</v>
      </c>
      <c r="P4670">
        <v>18.142144099999999</v>
      </c>
      <c r="Q4670">
        <v>1489</v>
      </c>
      <c r="R4670">
        <v>113000</v>
      </c>
      <c r="S4670">
        <v>14769</v>
      </c>
      <c r="T4670">
        <v>0.130699115044247</v>
      </c>
      <c r="U4670">
        <v>0</v>
      </c>
    </row>
    <row r="4671" spans="1:21" x14ac:dyDescent="0.4">
      <c r="A4671">
        <v>4669</v>
      </c>
      <c r="B4671" t="s">
        <v>12094</v>
      </c>
      <c r="C4671" s="1">
        <v>45017</v>
      </c>
      <c r="D4671" t="s">
        <v>8213</v>
      </c>
      <c r="E4671" t="s">
        <v>8214</v>
      </c>
      <c r="F4671">
        <v>10</v>
      </c>
      <c r="G4671">
        <v>10</v>
      </c>
      <c r="H4671">
        <v>10</v>
      </c>
      <c r="I4671">
        <v>20</v>
      </c>
      <c r="J4671">
        <v>30</v>
      </c>
      <c r="K4671">
        <v>45</v>
      </c>
      <c r="L4671">
        <v>12</v>
      </c>
      <c r="M4671">
        <v>19</v>
      </c>
      <c r="N4671">
        <v>1</v>
      </c>
      <c r="O4671">
        <v>1</v>
      </c>
      <c r="P4671">
        <v>9.7964409719999992</v>
      </c>
      <c r="Q4671">
        <v>674</v>
      </c>
      <c r="R4671">
        <v>111000</v>
      </c>
      <c r="S4671">
        <v>611271</v>
      </c>
      <c r="T4671">
        <v>5.5069459459459402</v>
      </c>
      <c r="U4671">
        <v>3</v>
      </c>
    </row>
    <row r="4672" spans="1:21" x14ac:dyDescent="0.4">
      <c r="A4672">
        <v>4670</v>
      </c>
      <c r="B4672" t="s">
        <v>12094</v>
      </c>
      <c r="C4672" s="1">
        <v>45017</v>
      </c>
      <c r="D4672" t="s">
        <v>8215</v>
      </c>
      <c r="F4672">
        <v>20</v>
      </c>
      <c r="G4672">
        <v>20</v>
      </c>
      <c r="H4672">
        <v>20</v>
      </c>
      <c r="I4672">
        <v>20</v>
      </c>
      <c r="J4672">
        <v>30</v>
      </c>
      <c r="K4672">
        <v>138</v>
      </c>
      <c r="L4672">
        <v>113</v>
      </c>
      <c r="M4672">
        <v>81</v>
      </c>
      <c r="N4672">
        <v>0</v>
      </c>
      <c r="O4672">
        <v>0</v>
      </c>
      <c r="P4672">
        <v>0</v>
      </c>
      <c r="Q4672">
        <v>1154</v>
      </c>
      <c r="R4672">
        <v>111000</v>
      </c>
      <c r="S4672">
        <v>552363</v>
      </c>
      <c r="T4672">
        <v>4.97624324324324</v>
      </c>
      <c r="U4672">
        <v>3</v>
      </c>
    </row>
    <row r="4673" spans="1:21" x14ac:dyDescent="0.4">
      <c r="A4673">
        <v>4671</v>
      </c>
      <c r="B4673" t="s">
        <v>12094</v>
      </c>
      <c r="C4673" s="1">
        <v>45017</v>
      </c>
      <c r="D4673" t="s">
        <v>8216</v>
      </c>
      <c r="E4673" t="s">
        <v>8217</v>
      </c>
      <c r="F4673">
        <v>30</v>
      </c>
      <c r="G4673">
        <v>20</v>
      </c>
      <c r="H4673">
        <v>40</v>
      </c>
      <c r="I4673">
        <v>30</v>
      </c>
      <c r="J4673">
        <v>30</v>
      </c>
      <c r="K4673">
        <v>19</v>
      </c>
      <c r="L4673">
        <v>27</v>
      </c>
      <c r="M4673">
        <v>24</v>
      </c>
      <c r="N4673">
        <v>2</v>
      </c>
      <c r="O4673">
        <v>1</v>
      </c>
      <c r="P4673">
        <v>3.7662760419999999</v>
      </c>
      <c r="Q4673">
        <v>1439</v>
      </c>
      <c r="R4673">
        <v>111000</v>
      </c>
      <c r="S4673">
        <v>48354</v>
      </c>
      <c r="T4673">
        <v>0.43562162162162099</v>
      </c>
      <c r="U4673">
        <v>1</v>
      </c>
    </row>
    <row r="4674" spans="1:21" x14ac:dyDescent="0.4">
      <c r="A4674">
        <v>4672</v>
      </c>
      <c r="B4674" t="s">
        <v>12094</v>
      </c>
      <c r="C4674" s="1">
        <v>45017</v>
      </c>
      <c r="D4674" t="s">
        <v>8218</v>
      </c>
      <c r="F4674">
        <v>20</v>
      </c>
      <c r="G4674">
        <v>30</v>
      </c>
      <c r="H4674">
        <v>10</v>
      </c>
      <c r="I4674">
        <v>20</v>
      </c>
      <c r="J4674">
        <v>40</v>
      </c>
      <c r="K4674">
        <v>105</v>
      </c>
      <c r="L4674">
        <v>92</v>
      </c>
      <c r="M4674">
        <v>89</v>
      </c>
      <c r="N4674">
        <v>0</v>
      </c>
      <c r="O4674">
        <v>0</v>
      </c>
      <c r="P4674">
        <v>0</v>
      </c>
      <c r="Q4674">
        <v>1184</v>
      </c>
      <c r="R4674">
        <v>111000</v>
      </c>
      <c r="S4674">
        <v>87836</v>
      </c>
      <c r="T4674">
        <v>0.79131531531531496</v>
      </c>
      <c r="U4674">
        <v>1</v>
      </c>
    </row>
    <row r="4675" spans="1:21" x14ac:dyDescent="0.4">
      <c r="A4675">
        <v>4673</v>
      </c>
      <c r="B4675" t="s">
        <v>12094</v>
      </c>
      <c r="C4675" s="1">
        <v>44986</v>
      </c>
      <c r="D4675" t="s">
        <v>8219</v>
      </c>
      <c r="E4675" t="s">
        <v>8220</v>
      </c>
      <c r="F4675">
        <v>10</v>
      </c>
      <c r="G4675">
        <v>10</v>
      </c>
      <c r="H4675">
        <v>10</v>
      </c>
      <c r="I4675">
        <v>20</v>
      </c>
      <c r="J4675">
        <v>20</v>
      </c>
      <c r="K4675">
        <v>114</v>
      </c>
      <c r="L4675">
        <v>90</v>
      </c>
      <c r="M4675">
        <v>59</v>
      </c>
      <c r="N4675">
        <v>2</v>
      </c>
      <c r="O4675">
        <v>0</v>
      </c>
      <c r="P4675">
        <v>7.1948784720000001</v>
      </c>
      <c r="Q4675">
        <v>1853</v>
      </c>
      <c r="R4675">
        <v>111000</v>
      </c>
      <c r="S4675">
        <v>553192</v>
      </c>
      <c r="T4675">
        <v>4.9837117117117096</v>
      </c>
      <c r="U4675">
        <v>3</v>
      </c>
    </row>
    <row r="4676" spans="1:21" x14ac:dyDescent="0.4">
      <c r="A4676">
        <v>4674</v>
      </c>
      <c r="B4676" t="s">
        <v>12094</v>
      </c>
      <c r="C4676" s="1">
        <v>44986</v>
      </c>
      <c r="D4676" t="s">
        <v>8221</v>
      </c>
      <c r="E4676" t="s">
        <v>8222</v>
      </c>
      <c r="F4676">
        <v>30</v>
      </c>
      <c r="G4676">
        <v>20</v>
      </c>
      <c r="H4676">
        <v>20</v>
      </c>
      <c r="I4676">
        <v>30</v>
      </c>
      <c r="J4676">
        <v>50</v>
      </c>
      <c r="K4676">
        <v>13</v>
      </c>
      <c r="L4676">
        <v>13</v>
      </c>
      <c r="M4676">
        <v>13</v>
      </c>
      <c r="N4676">
        <v>1</v>
      </c>
      <c r="O4676">
        <v>1</v>
      </c>
      <c r="P4676">
        <v>1.8206380209999999</v>
      </c>
      <c r="Q4676">
        <v>1062</v>
      </c>
      <c r="R4676">
        <v>111000</v>
      </c>
      <c r="S4676">
        <v>13327</v>
      </c>
      <c r="T4676">
        <v>0.120063063063063</v>
      </c>
      <c r="U4676">
        <v>0</v>
      </c>
    </row>
    <row r="4677" spans="1:21" x14ac:dyDescent="0.4">
      <c r="A4677">
        <v>4675</v>
      </c>
      <c r="B4677" t="s">
        <v>12094</v>
      </c>
      <c r="C4677" s="1">
        <v>44986</v>
      </c>
      <c r="D4677" t="s">
        <v>8223</v>
      </c>
      <c r="E4677" t="s">
        <v>8224</v>
      </c>
      <c r="F4677">
        <v>20</v>
      </c>
      <c r="G4677">
        <v>10</v>
      </c>
      <c r="H4677">
        <v>20</v>
      </c>
      <c r="I4677">
        <v>20</v>
      </c>
      <c r="J4677">
        <v>20</v>
      </c>
      <c r="K4677">
        <v>41</v>
      </c>
      <c r="L4677">
        <v>57</v>
      </c>
      <c r="M4677">
        <v>60</v>
      </c>
      <c r="N4677">
        <v>1</v>
      </c>
      <c r="O4677">
        <v>0</v>
      </c>
      <c r="P4677">
        <v>8.9673394099999992</v>
      </c>
      <c r="Q4677">
        <v>1083</v>
      </c>
      <c r="R4677">
        <v>111000</v>
      </c>
      <c r="S4677">
        <v>251791</v>
      </c>
      <c r="T4677">
        <v>2.2683873873873801</v>
      </c>
      <c r="U4677">
        <v>2</v>
      </c>
    </row>
    <row r="4678" spans="1:21" x14ac:dyDescent="0.4">
      <c r="A4678">
        <v>4676</v>
      </c>
      <c r="B4678" t="s">
        <v>12094</v>
      </c>
      <c r="C4678" s="1">
        <v>44986</v>
      </c>
      <c r="D4678" t="s">
        <v>8225</v>
      </c>
      <c r="F4678">
        <v>20</v>
      </c>
      <c r="G4678">
        <v>20</v>
      </c>
      <c r="H4678">
        <v>10</v>
      </c>
      <c r="I4678">
        <v>20</v>
      </c>
      <c r="J4678">
        <v>40</v>
      </c>
      <c r="K4678">
        <v>87</v>
      </c>
      <c r="L4678">
        <v>92</v>
      </c>
      <c r="M4678">
        <v>83</v>
      </c>
      <c r="N4678">
        <v>0</v>
      </c>
      <c r="O4678">
        <v>0</v>
      </c>
      <c r="P4678">
        <v>0</v>
      </c>
      <c r="Q4678">
        <v>1300</v>
      </c>
      <c r="R4678">
        <v>111000</v>
      </c>
      <c r="S4678">
        <v>49687</v>
      </c>
      <c r="T4678">
        <v>0.44763063063063002</v>
      </c>
      <c r="U4678">
        <v>1</v>
      </c>
    </row>
    <row r="4679" spans="1:21" x14ac:dyDescent="0.4">
      <c r="A4679">
        <v>4677</v>
      </c>
      <c r="B4679" t="s">
        <v>12094</v>
      </c>
      <c r="C4679" s="1">
        <v>44986</v>
      </c>
      <c r="D4679" t="s">
        <v>8226</v>
      </c>
      <c r="E4679" t="s">
        <v>8227</v>
      </c>
      <c r="F4679">
        <v>10</v>
      </c>
      <c r="G4679">
        <v>20</v>
      </c>
      <c r="H4679">
        <v>20</v>
      </c>
      <c r="I4679">
        <v>20</v>
      </c>
      <c r="J4679">
        <v>20</v>
      </c>
      <c r="K4679">
        <v>27</v>
      </c>
      <c r="L4679">
        <v>26</v>
      </c>
      <c r="M4679">
        <v>25</v>
      </c>
      <c r="N4679">
        <v>0</v>
      </c>
      <c r="O4679">
        <v>1</v>
      </c>
      <c r="P4679">
        <v>5.9928385420000003</v>
      </c>
      <c r="Q4679">
        <v>434</v>
      </c>
      <c r="R4679">
        <v>111000</v>
      </c>
      <c r="S4679">
        <v>454468</v>
      </c>
      <c r="T4679">
        <v>4.0943063063062999</v>
      </c>
      <c r="U4679">
        <v>2</v>
      </c>
    </row>
    <row r="4680" spans="1:21" x14ac:dyDescent="0.4">
      <c r="A4680">
        <v>4678</v>
      </c>
      <c r="B4680" t="s">
        <v>12094</v>
      </c>
      <c r="C4680" s="1">
        <v>44986</v>
      </c>
      <c r="D4680" t="s">
        <v>8228</v>
      </c>
      <c r="E4680" t="s">
        <v>8229</v>
      </c>
      <c r="F4680">
        <v>20</v>
      </c>
      <c r="G4680">
        <v>10</v>
      </c>
      <c r="H4680">
        <v>10</v>
      </c>
      <c r="I4680">
        <v>20</v>
      </c>
      <c r="J4680">
        <v>30</v>
      </c>
      <c r="K4680">
        <v>65</v>
      </c>
      <c r="L4680">
        <v>55</v>
      </c>
      <c r="M4680">
        <v>27</v>
      </c>
      <c r="N4680">
        <v>1</v>
      </c>
      <c r="O4680">
        <v>1</v>
      </c>
      <c r="P4680">
        <v>14.58181424</v>
      </c>
      <c r="Q4680">
        <v>1084</v>
      </c>
      <c r="R4680">
        <v>111000</v>
      </c>
      <c r="S4680">
        <v>311344</v>
      </c>
      <c r="T4680">
        <v>2.8049009009009001</v>
      </c>
      <c r="U4680">
        <v>2</v>
      </c>
    </row>
    <row r="4681" spans="1:21" x14ac:dyDescent="0.4">
      <c r="A4681">
        <v>4679</v>
      </c>
      <c r="B4681" t="s">
        <v>12094</v>
      </c>
      <c r="C4681" s="1">
        <v>44986</v>
      </c>
      <c r="D4681" t="s">
        <v>8230</v>
      </c>
      <c r="E4681" t="s">
        <v>8231</v>
      </c>
      <c r="F4681">
        <v>20</v>
      </c>
      <c r="G4681">
        <v>10</v>
      </c>
      <c r="H4681">
        <v>20</v>
      </c>
      <c r="I4681">
        <v>20</v>
      </c>
      <c r="J4681">
        <v>30</v>
      </c>
      <c r="K4681">
        <v>110</v>
      </c>
      <c r="L4681">
        <v>84</v>
      </c>
      <c r="M4681">
        <v>86</v>
      </c>
      <c r="N4681">
        <v>2</v>
      </c>
      <c r="O4681">
        <v>0</v>
      </c>
      <c r="P4681">
        <v>15.910807289999999</v>
      </c>
      <c r="Q4681">
        <v>544</v>
      </c>
      <c r="R4681">
        <v>111000</v>
      </c>
      <c r="S4681">
        <v>445765</v>
      </c>
      <c r="T4681">
        <v>4.0159009009008999</v>
      </c>
      <c r="U4681">
        <v>2</v>
      </c>
    </row>
    <row r="4682" spans="1:21" x14ac:dyDescent="0.4">
      <c r="A4682">
        <v>4680</v>
      </c>
      <c r="B4682" t="s">
        <v>12094</v>
      </c>
      <c r="C4682" s="1">
        <v>44835</v>
      </c>
      <c r="D4682" t="s">
        <v>8232</v>
      </c>
      <c r="E4682" t="s">
        <v>8233</v>
      </c>
      <c r="F4682">
        <v>10</v>
      </c>
      <c r="G4682">
        <v>20</v>
      </c>
      <c r="H4682">
        <v>10</v>
      </c>
      <c r="I4682">
        <v>10</v>
      </c>
      <c r="J4682">
        <v>10</v>
      </c>
      <c r="K4682">
        <v>203</v>
      </c>
      <c r="L4682">
        <v>190</v>
      </c>
      <c r="M4682">
        <v>184</v>
      </c>
      <c r="N4682">
        <v>2</v>
      </c>
      <c r="O4682">
        <v>1</v>
      </c>
      <c r="P4682">
        <v>12.561957469999999</v>
      </c>
      <c r="Q4682">
        <v>8003</v>
      </c>
      <c r="R4682">
        <v>97300</v>
      </c>
      <c r="S4682">
        <v>1978311</v>
      </c>
      <c r="T4682">
        <v>20.332076053442901</v>
      </c>
      <c r="U4682">
        <v>3</v>
      </c>
    </row>
    <row r="4683" spans="1:21" x14ac:dyDescent="0.4">
      <c r="A4683">
        <v>4681</v>
      </c>
      <c r="B4683" t="s">
        <v>12094</v>
      </c>
      <c r="C4683" s="1">
        <v>44835</v>
      </c>
      <c r="D4683" t="s">
        <v>8234</v>
      </c>
      <c r="E4683" t="s">
        <v>8235</v>
      </c>
      <c r="F4683">
        <v>10</v>
      </c>
      <c r="G4683">
        <v>30</v>
      </c>
      <c r="H4683">
        <v>10</v>
      </c>
      <c r="I4683">
        <v>20</v>
      </c>
      <c r="J4683">
        <v>10</v>
      </c>
      <c r="K4683">
        <v>56</v>
      </c>
      <c r="L4683">
        <v>18</v>
      </c>
      <c r="M4683">
        <v>9</v>
      </c>
      <c r="N4683">
        <v>2</v>
      </c>
      <c r="O4683">
        <v>0</v>
      </c>
      <c r="P4683">
        <v>11.29470486</v>
      </c>
      <c r="Q4683">
        <v>1546</v>
      </c>
      <c r="R4683">
        <v>97300</v>
      </c>
      <c r="S4683">
        <v>46344</v>
      </c>
      <c r="T4683">
        <v>0.47630010277492202</v>
      </c>
      <c r="U4683">
        <v>1</v>
      </c>
    </row>
    <row r="4684" spans="1:21" x14ac:dyDescent="0.4">
      <c r="A4684">
        <v>4682</v>
      </c>
      <c r="B4684" t="s">
        <v>12094</v>
      </c>
      <c r="C4684" s="1">
        <v>44805</v>
      </c>
      <c r="D4684" t="s">
        <v>8236</v>
      </c>
      <c r="E4684" t="s">
        <v>8237</v>
      </c>
      <c r="F4684">
        <v>10</v>
      </c>
      <c r="G4684">
        <v>30</v>
      </c>
      <c r="H4684">
        <v>40</v>
      </c>
      <c r="I4684">
        <v>20</v>
      </c>
      <c r="J4684">
        <v>30</v>
      </c>
      <c r="K4684">
        <v>88</v>
      </c>
      <c r="L4684">
        <v>93</v>
      </c>
      <c r="M4684">
        <v>114</v>
      </c>
      <c r="N4684">
        <v>1</v>
      </c>
      <c r="O4684">
        <v>0</v>
      </c>
      <c r="P4684">
        <v>12.73068576</v>
      </c>
      <c r="Q4684">
        <v>1157</v>
      </c>
      <c r="R4684">
        <v>95000</v>
      </c>
      <c r="S4684">
        <v>91043</v>
      </c>
      <c r="T4684">
        <v>0.95834736842105195</v>
      </c>
      <c r="U4684">
        <v>1</v>
      </c>
    </row>
    <row r="4685" spans="1:21" x14ac:dyDescent="0.4">
      <c r="A4685">
        <v>4683</v>
      </c>
      <c r="B4685" t="s">
        <v>12094</v>
      </c>
      <c r="C4685" s="1">
        <v>44805</v>
      </c>
      <c r="D4685" t="s">
        <v>8238</v>
      </c>
      <c r="E4685" t="s">
        <v>8239</v>
      </c>
      <c r="F4685">
        <v>10</v>
      </c>
      <c r="G4685">
        <v>20</v>
      </c>
      <c r="H4685">
        <v>20</v>
      </c>
      <c r="I4685">
        <v>20</v>
      </c>
      <c r="J4685">
        <v>20</v>
      </c>
      <c r="K4685">
        <v>173</v>
      </c>
      <c r="L4685">
        <v>151</v>
      </c>
      <c r="M4685">
        <v>133</v>
      </c>
      <c r="N4685">
        <v>2</v>
      </c>
      <c r="O4685">
        <v>1</v>
      </c>
      <c r="P4685">
        <v>23.496961809999998</v>
      </c>
      <c r="Q4685">
        <v>1731</v>
      </c>
      <c r="R4685">
        <v>95000</v>
      </c>
      <c r="S4685">
        <v>19095</v>
      </c>
      <c r="T4685">
        <v>0.20100000000000001</v>
      </c>
      <c r="U4685">
        <v>0</v>
      </c>
    </row>
    <row r="4686" spans="1:21" x14ac:dyDescent="0.4">
      <c r="A4686">
        <v>4684</v>
      </c>
      <c r="B4686" t="s">
        <v>12094</v>
      </c>
      <c r="C4686" s="1">
        <v>44805</v>
      </c>
      <c r="D4686" t="s">
        <v>8240</v>
      </c>
      <c r="E4686" t="s">
        <v>8241</v>
      </c>
      <c r="F4686">
        <v>20</v>
      </c>
      <c r="G4686">
        <v>20</v>
      </c>
      <c r="H4686">
        <v>10</v>
      </c>
      <c r="I4686">
        <v>20</v>
      </c>
      <c r="J4686">
        <v>30</v>
      </c>
      <c r="K4686">
        <v>76</v>
      </c>
      <c r="L4686">
        <v>40</v>
      </c>
      <c r="M4686">
        <v>33</v>
      </c>
      <c r="N4686">
        <v>0</v>
      </c>
      <c r="O4686">
        <v>0</v>
      </c>
      <c r="P4686">
        <v>6.8715277779999999</v>
      </c>
      <c r="Q4686">
        <v>1109</v>
      </c>
      <c r="R4686">
        <v>95000</v>
      </c>
      <c r="S4686">
        <v>1442844</v>
      </c>
      <c r="T4686">
        <v>15.1878315789473</v>
      </c>
      <c r="U4686">
        <v>3</v>
      </c>
    </row>
    <row r="4687" spans="1:21" x14ac:dyDescent="0.4">
      <c r="A4687">
        <v>4685</v>
      </c>
      <c r="B4687" t="s">
        <v>12094</v>
      </c>
      <c r="C4687" s="1">
        <v>44805</v>
      </c>
      <c r="D4687" t="s">
        <v>8242</v>
      </c>
      <c r="E4687" t="s">
        <v>8243</v>
      </c>
      <c r="F4687">
        <v>10</v>
      </c>
      <c r="G4687">
        <v>10</v>
      </c>
      <c r="H4687">
        <v>20</v>
      </c>
      <c r="I4687">
        <v>20</v>
      </c>
      <c r="J4687">
        <v>20</v>
      </c>
      <c r="K4687">
        <v>102</v>
      </c>
      <c r="L4687">
        <v>113</v>
      </c>
      <c r="M4687">
        <v>139</v>
      </c>
      <c r="N4687">
        <v>2</v>
      </c>
      <c r="O4687">
        <v>0</v>
      </c>
      <c r="P4687">
        <v>16.418619790000001</v>
      </c>
      <c r="Q4687">
        <v>1767</v>
      </c>
      <c r="R4687">
        <v>95000</v>
      </c>
      <c r="S4687">
        <v>630063</v>
      </c>
      <c r="T4687">
        <v>6.6322421052631499</v>
      </c>
      <c r="U4687">
        <v>3</v>
      </c>
    </row>
    <row r="4688" spans="1:21" x14ac:dyDescent="0.4">
      <c r="A4688">
        <v>4686</v>
      </c>
      <c r="B4688" t="s">
        <v>12094</v>
      </c>
      <c r="C4688" s="1">
        <v>44774</v>
      </c>
      <c r="D4688" t="s">
        <v>8244</v>
      </c>
      <c r="E4688" t="s">
        <v>8245</v>
      </c>
      <c r="F4688">
        <v>10</v>
      </c>
      <c r="G4688">
        <v>10</v>
      </c>
      <c r="H4688">
        <v>20</v>
      </c>
      <c r="I4688">
        <v>20</v>
      </c>
      <c r="J4688">
        <v>20</v>
      </c>
      <c r="K4688">
        <v>26</v>
      </c>
      <c r="L4688">
        <v>24</v>
      </c>
      <c r="M4688">
        <v>22</v>
      </c>
      <c r="N4688">
        <v>1</v>
      </c>
      <c r="O4688">
        <v>2</v>
      </c>
      <c r="P4688">
        <v>11.630316840000001</v>
      </c>
      <c r="Q4688">
        <v>1555</v>
      </c>
      <c r="R4688">
        <v>75700</v>
      </c>
      <c r="S4688">
        <v>548673</v>
      </c>
      <c r="T4688">
        <v>7.2479920739762198</v>
      </c>
      <c r="U4688">
        <v>3</v>
      </c>
    </row>
    <row r="4689" spans="1:21" x14ac:dyDescent="0.4">
      <c r="A4689">
        <v>4687</v>
      </c>
      <c r="B4689" t="s">
        <v>12094</v>
      </c>
      <c r="C4689" s="1">
        <v>44774</v>
      </c>
      <c r="D4689" t="s">
        <v>8246</v>
      </c>
      <c r="E4689" t="s">
        <v>8247</v>
      </c>
      <c r="F4689">
        <v>10</v>
      </c>
      <c r="G4689">
        <v>20</v>
      </c>
      <c r="H4689">
        <v>40</v>
      </c>
      <c r="I4689">
        <v>40</v>
      </c>
      <c r="J4689">
        <v>30</v>
      </c>
      <c r="K4689">
        <v>52</v>
      </c>
      <c r="L4689">
        <v>49</v>
      </c>
      <c r="M4689">
        <v>55</v>
      </c>
      <c r="N4689">
        <v>1</v>
      </c>
      <c r="O4689">
        <v>0</v>
      </c>
      <c r="P4689">
        <v>9.609375</v>
      </c>
      <c r="Q4689">
        <v>1213</v>
      </c>
      <c r="R4689">
        <v>75700</v>
      </c>
      <c r="S4689">
        <v>700961</v>
      </c>
      <c r="T4689">
        <v>9.2597225891677599</v>
      </c>
      <c r="U4689">
        <v>3</v>
      </c>
    </row>
    <row r="4690" spans="1:21" x14ac:dyDescent="0.4">
      <c r="A4690">
        <v>4688</v>
      </c>
      <c r="B4690" t="s">
        <v>12094</v>
      </c>
      <c r="C4690" s="1">
        <v>44774</v>
      </c>
      <c r="D4690" t="s">
        <v>8248</v>
      </c>
      <c r="E4690" t="s">
        <v>8249</v>
      </c>
      <c r="F4690">
        <v>10</v>
      </c>
      <c r="G4690">
        <v>10</v>
      </c>
      <c r="H4690">
        <v>30</v>
      </c>
      <c r="I4690">
        <v>10</v>
      </c>
      <c r="J4690">
        <v>10</v>
      </c>
      <c r="K4690">
        <v>203</v>
      </c>
      <c r="L4690">
        <v>242</v>
      </c>
      <c r="M4690">
        <v>240</v>
      </c>
      <c r="N4690">
        <v>2</v>
      </c>
      <c r="O4690">
        <v>0</v>
      </c>
      <c r="P4690">
        <v>9.5725911460000006</v>
      </c>
      <c r="Q4690">
        <v>1632</v>
      </c>
      <c r="R4690">
        <v>75700</v>
      </c>
      <c r="S4690">
        <v>4837273</v>
      </c>
      <c r="T4690">
        <v>63.900568031704097</v>
      </c>
      <c r="U4690">
        <v>3</v>
      </c>
    </row>
    <row r="4691" spans="1:21" x14ac:dyDescent="0.4">
      <c r="A4691">
        <v>4689</v>
      </c>
      <c r="B4691" t="s">
        <v>12094</v>
      </c>
      <c r="C4691" s="1">
        <v>44713</v>
      </c>
      <c r="D4691" t="s">
        <v>8250</v>
      </c>
      <c r="E4691" t="s">
        <v>8251</v>
      </c>
      <c r="F4691">
        <v>10</v>
      </c>
      <c r="G4691">
        <v>10</v>
      </c>
      <c r="H4691">
        <v>20</v>
      </c>
      <c r="I4691">
        <v>10</v>
      </c>
      <c r="J4691">
        <v>10</v>
      </c>
      <c r="K4691">
        <v>68</v>
      </c>
      <c r="L4691">
        <v>89</v>
      </c>
      <c r="M4691">
        <v>96</v>
      </c>
      <c r="N4691">
        <v>1</v>
      </c>
      <c r="O4691">
        <v>0</v>
      </c>
      <c r="P4691">
        <v>10.17100694</v>
      </c>
      <c r="Q4691">
        <v>1285</v>
      </c>
      <c r="R4691">
        <v>75700</v>
      </c>
      <c r="S4691">
        <v>516079</v>
      </c>
      <c r="T4691">
        <v>6.81742404227212</v>
      </c>
      <c r="U4691">
        <v>3</v>
      </c>
    </row>
    <row r="4692" spans="1:21" x14ac:dyDescent="0.4">
      <c r="A4692">
        <v>4690</v>
      </c>
      <c r="B4692" t="s">
        <v>12094</v>
      </c>
      <c r="C4692" s="1">
        <v>44713</v>
      </c>
      <c r="D4692" t="s">
        <v>8252</v>
      </c>
      <c r="E4692" t="s">
        <v>8253</v>
      </c>
      <c r="F4692">
        <v>10</v>
      </c>
      <c r="G4692">
        <v>10</v>
      </c>
      <c r="H4692">
        <v>40</v>
      </c>
      <c r="I4692">
        <v>20</v>
      </c>
      <c r="J4692">
        <v>10</v>
      </c>
      <c r="K4692">
        <v>108</v>
      </c>
      <c r="L4692">
        <v>120</v>
      </c>
      <c r="M4692">
        <v>116</v>
      </c>
      <c r="N4692">
        <v>2</v>
      </c>
      <c r="O4692">
        <v>1</v>
      </c>
      <c r="P4692">
        <v>7.250976563</v>
      </c>
      <c r="Q4692">
        <v>1050</v>
      </c>
      <c r="R4692">
        <v>75700</v>
      </c>
      <c r="S4692">
        <v>35387</v>
      </c>
      <c r="T4692">
        <v>0.46746367239101699</v>
      </c>
      <c r="U4692">
        <v>1</v>
      </c>
    </row>
    <row r="4693" spans="1:21" x14ac:dyDescent="0.4">
      <c r="A4693">
        <v>4691</v>
      </c>
      <c r="B4693" t="s">
        <v>12094</v>
      </c>
      <c r="C4693" s="1">
        <v>44682</v>
      </c>
      <c r="D4693" t="s">
        <v>8254</v>
      </c>
      <c r="F4693">
        <v>20</v>
      </c>
      <c r="G4693">
        <v>20</v>
      </c>
      <c r="H4693">
        <v>10</v>
      </c>
      <c r="I4693">
        <v>10</v>
      </c>
      <c r="J4693">
        <v>10</v>
      </c>
      <c r="K4693">
        <v>233</v>
      </c>
      <c r="L4693">
        <v>235</v>
      </c>
      <c r="M4693">
        <v>231</v>
      </c>
      <c r="N4693">
        <v>0</v>
      </c>
      <c r="O4693">
        <v>2</v>
      </c>
      <c r="P4693">
        <v>0</v>
      </c>
      <c r="Q4693">
        <v>514</v>
      </c>
      <c r="R4693">
        <v>75700</v>
      </c>
      <c r="S4693">
        <v>37355</v>
      </c>
      <c r="T4693">
        <v>0.49346103038309103</v>
      </c>
      <c r="U4693">
        <v>1</v>
      </c>
    </row>
    <row r="4694" spans="1:21" x14ac:dyDescent="0.4">
      <c r="A4694">
        <v>4692</v>
      </c>
      <c r="B4694" t="s">
        <v>12094</v>
      </c>
      <c r="C4694" s="1">
        <v>44682</v>
      </c>
      <c r="D4694" t="s">
        <v>8255</v>
      </c>
      <c r="E4694" t="s">
        <v>8256</v>
      </c>
      <c r="F4694">
        <v>10</v>
      </c>
      <c r="G4694">
        <v>10</v>
      </c>
      <c r="H4694">
        <v>20</v>
      </c>
      <c r="I4694">
        <v>20</v>
      </c>
      <c r="J4694">
        <v>10</v>
      </c>
      <c r="K4694">
        <v>245</v>
      </c>
      <c r="L4694">
        <v>240</v>
      </c>
      <c r="M4694">
        <v>200</v>
      </c>
      <c r="N4694">
        <v>2</v>
      </c>
      <c r="O4694">
        <v>0</v>
      </c>
      <c r="P4694">
        <v>4.0581597220000001</v>
      </c>
      <c r="Q4694">
        <v>1858</v>
      </c>
      <c r="R4694">
        <v>75700</v>
      </c>
      <c r="S4694">
        <v>2538346</v>
      </c>
      <c r="T4694">
        <v>33.531651254953701</v>
      </c>
      <c r="U4694">
        <v>3</v>
      </c>
    </row>
    <row r="4695" spans="1:21" x14ac:dyDescent="0.4">
      <c r="A4695">
        <v>4693</v>
      </c>
      <c r="B4695" t="s">
        <v>12094</v>
      </c>
      <c r="C4695" s="1">
        <v>44682</v>
      </c>
      <c r="D4695" t="s">
        <v>8257</v>
      </c>
      <c r="E4695" t="e">
        <f>-머리는 증오하고, 몸은 원해</f>
        <v>#NAME?</v>
      </c>
      <c r="F4695">
        <v>40</v>
      </c>
      <c r="G4695">
        <v>20</v>
      </c>
      <c r="H4695">
        <v>20</v>
      </c>
      <c r="I4695">
        <v>20</v>
      </c>
      <c r="J4695">
        <v>50</v>
      </c>
      <c r="K4695">
        <v>99</v>
      </c>
      <c r="L4695">
        <v>81</v>
      </c>
      <c r="M4695">
        <v>35</v>
      </c>
      <c r="N4695">
        <v>2</v>
      </c>
      <c r="O4695">
        <v>1</v>
      </c>
      <c r="P4695">
        <v>8.6340060760000004</v>
      </c>
      <c r="Q4695">
        <v>598</v>
      </c>
      <c r="R4695">
        <v>75700</v>
      </c>
      <c r="S4695">
        <v>36170</v>
      </c>
      <c r="T4695">
        <v>0.47780713342140002</v>
      </c>
      <c r="U4695">
        <v>1</v>
      </c>
    </row>
    <row r="4696" spans="1:21" x14ac:dyDescent="0.4">
      <c r="A4696">
        <v>4694</v>
      </c>
      <c r="B4696" t="s">
        <v>12094</v>
      </c>
      <c r="C4696" s="1">
        <v>44652</v>
      </c>
      <c r="D4696" t="s">
        <v>8258</v>
      </c>
      <c r="E4696" t="s">
        <v>8259</v>
      </c>
      <c r="F4696">
        <v>20</v>
      </c>
      <c r="G4696">
        <v>10</v>
      </c>
      <c r="H4696">
        <v>10</v>
      </c>
      <c r="I4696">
        <v>20</v>
      </c>
      <c r="J4696">
        <v>30</v>
      </c>
      <c r="K4696">
        <v>54</v>
      </c>
      <c r="L4696">
        <v>50</v>
      </c>
      <c r="M4696">
        <v>50</v>
      </c>
      <c r="N4696">
        <v>1</v>
      </c>
      <c r="O4696">
        <v>1</v>
      </c>
      <c r="P4696">
        <v>8.5799696179999998</v>
      </c>
      <c r="Q4696">
        <v>1045</v>
      </c>
      <c r="R4696">
        <v>75700</v>
      </c>
      <c r="S4696">
        <v>147084</v>
      </c>
      <c r="T4696">
        <v>1.9429854689563999</v>
      </c>
      <c r="U4696">
        <v>2</v>
      </c>
    </row>
    <row r="4697" spans="1:21" x14ac:dyDescent="0.4">
      <c r="A4697">
        <v>4695</v>
      </c>
      <c r="B4697" t="s">
        <v>12094</v>
      </c>
      <c r="C4697" s="1">
        <v>44652</v>
      </c>
      <c r="D4697" t="s">
        <v>8260</v>
      </c>
      <c r="F4697">
        <v>20</v>
      </c>
      <c r="G4697">
        <v>10</v>
      </c>
      <c r="H4697">
        <v>10</v>
      </c>
      <c r="I4697">
        <v>20</v>
      </c>
      <c r="J4697">
        <v>30</v>
      </c>
      <c r="K4697">
        <v>16</v>
      </c>
      <c r="L4697">
        <v>24</v>
      </c>
      <c r="M4697">
        <v>23</v>
      </c>
      <c r="N4697">
        <v>0</v>
      </c>
      <c r="O4697">
        <v>1</v>
      </c>
      <c r="P4697">
        <v>0</v>
      </c>
      <c r="Q4697">
        <v>824</v>
      </c>
      <c r="R4697">
        <v>75700</v>
      </c>
      <c r="S4697">
        <v>168203</v>
      </c>
      <c r="T4697">
        <v>2.2219682959048801</v>
      </c>
      <c r="U4697">
        <v>2</v>
      </c>
    </row>
    <row r="4698" spans="1:21" x14ac:dyDescent="0.4">
      <c r="A4698">
        <v>4696</v>
      </c>
      <c r="B4698" t="s">
        <v>12094</v>
      </c>
      <c r="C4698" s="1">
        <v>44652</v>
      </c>
      <c r="D4698" t="s">
        <v>8261</v>
      </c>
      <c r="F4698">
        <v>20</v>
      </c>
      <c r="G4698">
        <v>20</v>
      </c>
      <c r="H4698">
        <v>10</v>
      </c>
      <c r="I4698">
        <v>20</v>
      </c>
      <c r="J4698">
        <v>20</v>
      </c>
      <c r="K4698">
        <v>19</v>
      </c>
      <c r="L4698">
        <v>17</v>
      </c>
      <c r="M4698">
        <v>14</v>
      </c>
      <c r="N4698">
        <v>0</v>
      </c>
      <c r="O4698">
        <v>1</v>
      </c>
      <c r="P4698">
        <v>0</v>
      </c>
      <c r="Q4698">
        <v>889</v>
      </c>
      <c r="R4698">
        <v>75700</v>
      </c>
      <c r="S4698">
        <v>37218</v>
      </c>
      <c r="T4698">
        <v>0.49165125495376399</v>
      </c>
      <c r="U4698">
        <v>1</v>
      </c>
    </row>
    <row r="4699" spans="1:21" x14ac:dyDescent="0.4">
      <c r="A4699">
        <v>4697</v>
      </c>
      <c r="B4699" t="s">
        <v>12094</v>
      </c>
      <c r="C4699" s="1">
        <v>44621</v>
      </c>
      <c r="D4699" t="s">
        <v>8262</v>
      </c>
      <c r="F4699">
        <v>20</v>
      </c>
      <c r="G4699">
        <v>10</v>
      </c>
      <c r="H4699">
        <v>10</v>
      </c>
      <c r="I4699">
        <v>30</v>
      </c>
      <c r="J4699">
        <v>50</v>
      </c>
      <c r="K4699">
        <v>56</v>
      </c>
      <c r="L4699">
        <v>43</v>
      </c>
      <c r="M4699">
        <v>6</v>
      </c>
      <c r="N4699">
        <v>0</v>
      </c>
      <c r="O4699">
        <v>0</v>
      </c>
      <c r="P4699">
        <v>0</v>
      </c>
      <c r="Q4699">
        <v>787</v>
      </c>
      <c r="R4699">
        <v>75700</v>
      </c>
      <c r="S4699">
        <v>34934</v>
      </c>
      <c r="T4699">
        <v>0.46147952443857299</v>
      </c>
      <c r="U4699">
        <v>1</v>
      </c>
    </row>
    <row r="4700" spans="1:21" x14ac:dyDescent="0.4">
      <c r="A4700">
        <v>4698</v>
      </c>
      <c r="B4700" t="s">
        <v>12094</v>
      </c>
      <c r="C4700" s="1">
        <v>44593</v>
      </c>
      <c r="D4700" t="s">
        <v>8263</v>
      </c>
      <c r="E4700" t="s">
        <v>8264</v>
      </c>
      <c r="F4700">
        <v>10</v>
      </c>
      <c r="G4700">
        <v>10</v>
      </c>
      <c r="H4700">
        <v>40</v>
      </c>
      <c r="I4700">
        <v>20</v>
      </c>
      <c r="J4700">
        <v>20</v>
      </c>
      <c r="K4700">
        <v>60</v>
      </c>
      <c r="L4700">
        <v>44</v>
      </c>
      <c r="M4700">
        <v>28</v>
      </c>
      <c r="N4700">
        <v>1</v>
      </c>
      <c r="O4700">
        <v>1</v>
      </c>
      <c r="P4700">
        <v>0.421875</v>
      </c>
      <c r="Q4700">
        <v>1842</v>
      </c>
      <c r="R4700">
        <v>74100</v>
      </c>
      <c r="S4700">
        <v>579029</v>
      </c>
      <c r="T4700">
        <v>7.8141565452091699</v>
      </c>
      <c r="U4700">
        <v>3</v>
      </c>
    </row>
    <row r="4701" spans="1:21" x14ac:dyDescent="0.4">
      <c r="A4701">
        <v>4699</v>
      </c>
      <c r="B4701" t="s">
        <v>12094</v>
      </c>
      <c r="C4701" s="1">
        <v>44593</v>
      </c>
      <c r="D4701" t="s">
        <v>8265</v>
      </c>
      <c r="F4701">
        <v>10</v>
      </c>
      <c r="G4701">
        <v>10</v>
      </c>
      <c r="H4701">
        <v>10</v>
      </c>
      <c r="I4701">
        <v>10</v>
      </c>
      <c r="J4701">
        <v>10</v>
      </c>
      <c r="K4701">
        <v>21</v>
      </c>
      <c r="L4701">
        <v>19</v>
      </c>
      <c r="M4701">
        <v>50</v>
      </c>
      <c r="N4701">
        <v>2</v>
      </c>
      <c r="O4701">
        <v>2</v>
      </c>
      <c r="P4701">
        <v>6.365234375</v>
      </c>
      <c r="Q4701">
        <v>404</v>
      </c>
      <c r="R4701">
        <v>74100</v>
      </c>
      <c r="S4701">
        <v>410628</v>
      </c>
      <c r="T4701">
        <v>5.54153846153846</v>
      </c>
      <c r="U4701">
        <v>3</v>
      </c>
    </row>
    <row r="4702" spans="1:21" x14ac:dyDescent="0.4">
      <c r="A4702">
        <v>4700</v>
      </c>
      <c r="B4702" t="s">
        <v>12094</v>
      </c>
      <c r="C4702" s="1">
        <v>44593</v>
      </c>
      <c r="D4702" t="s">
        <v>8266</v>
      </c>
      <c r="F4702">
        <v>30</v>
      </c>
      <c r="G4702">
        <v>20</v>
      </c>
      <c r="H4702">
        <v>10</v>
      </c>
      <c r="I4702">
        <v>20</v>
      </c>
      <c r="J4702">
        <v>40</v>
      </c>
      <c r="K4702">
        <v>45</v>
      </c>
      <c r="L4702">
        <v>17</v>
      </c>
      <c r="M4702">
        <v>15</v>
      </c>
      <c r="N4702">
        <v>0</v>
      </c>
      <c r="O4702">
        <v>1</v>
      </c>
      <c r="P4702">
        <v>0</v>
      </c>
      <c r="Q4702">
        <v>508</v>
      </c>
      <c r="R4702">
        <v>74100</v>
      </c>
      <c r="S4702">
        <v>79732</v>
      </c>
      <c r="T4702">
        <v>1.0760053981106601</v>
      </c>
      <c r="U4702">
        <v>1</v>
      </c>
    </row>
    <row r="4703" spans="1:21" x14ac:dyDescent="0.4">
      <c r="A4703">
        <v>4701</v>
      </c>
      <c r="B4703" t="s">
        <v>12094</v>
      </c>
      <c r="C4703" s="1">
        <v>44562</v>
      </c>
      <c r="D4703" t="s">
        <v>8267</v>
      </c>
      <c r="F4703">
        <v>20</v>
      </c>
      <c r="G4703">
        <v>10</v>
      </c>
      <c r="H4703">
        <v>10</v>
      </c>
      <c r="I4703">
        <v>10</v>
      </c>
      <c r="J4703">
        <v>20</v>
      </c>
      <c r="K4703">
        <v>8</v>
      </c>
      <c r="L4703">
        <v>2</v>
      </c>
      <c r="M4703">
        <v>3</v>
      </c>
      <c r="N4703">
        <v>0</v>
      </c>
      <c r="O4703">
        <v>1</v>
      </c>
      <c r="P4703">
        <v>0</v>
      </c>
      <c r="Q4703">
        <v>912</v>
      </c>
      <c r="R4703">
        <v>72100</v>
      </c>
      <c r="S4703">
        <v>58097</v>
      </c>
      <c r="T4703">
        <v>0.805783633841886</v>
      </c>
      <c r="U4703">
        <v>1</v>
      </c>
    </row>
    <row r="4704" spans="1:21" x14ac:dyDescent="0.4">
      <c r="A4704">
        <v>4702</v>
      </c>
      <c r="B4704" t="s">
        <v>12094</v>
      </c>
      <c r="C4704" s="1">
        <v>44562</v>
      </c>
      <c r="D4704" t="s">
        <v>8268</v>
      </c>
      <c r="E4704" t="s">
        <v>8269</v>
      </c>
      <c r="F4704">
        <v>20</v>
      </c>
      <c r="G4704">
        <v>10</v>
      </c>
      <c r="H4704">
        <v>10</v>
      </c>
      <c r="I4704">
        <v>20</v>
      </c>
      <c r="J4704">
        <v>20</v>
      </c>
      <c r="K4704">
        <v>128</v>
      </c>
      <c r="L4704">
        <v>118</v>
      </c>
      <c r="M4704">
        <v>89</v>
      </c>
      <c r="N4704">
        <v>0</v>
      </c>
      <c r="O4704">
        <v>0</v>
      </c>
      <c r="P4704">
        <v>6.5807291670000003</v>
      </c>
      <c r="Q4704">
        <v>726</v>
      </c>
      <c r="R4704">
        <v>72100</v>
      </c>
      <c r="S4704">
        <v>29942</v>
      </c>
      <c r="T4704">
        <v>0.41528432732316201</v>
      </c>
      <c r="U4704">
        <v>1</v>
      </c>
    </row>
    <row r="4705" spans="1:21" x14ac:dyDescent="0.4">
      <c r="A4705">
        <v>4703</v>
      </c>
      <c r="B4705" t="s">
        <v>12094</v>
      </c>
      <c r="C4705" s="1">
        <v>44562</v>
      </c>
      <c r="D4705" t="s">
        <v>8270</v>
      </c>
      <c r="F4705">
        <v>10</v>
      </c>
      <c r="G4705">
        <v>10</v>
      </c>
      <c r="H4705">
        <v>20</v>
      </c>
      <c r="I4705">
        <v>10</v>
      </c>
      <c r="J4705">
        <v>20</v>
      </c>
      <c r="K4705">
        <v>243</v>
      </c>
      <c r="L4705">
        <v>234</v>
      </c>
      <c r="M4705">
        <v>227</v>
      </c>
      <c r="N4705">
        <v>0</v>
      </c>
      <c r="O4705">
        <v>1</v>
      </c>
      <c r="P4705">
        <v>0</v>
      </c>
      <c r="Q4705">
        <v>650</v>
      </c>
      <c r="R4705">
        <v>72100</v>
      </c>
      <c r="S4705">
        <v>209120</v>
      </c>
      <c r="T4705">
        <v>2.9004160887656001</v>
      </c>
      <c r="U4705">
        <v>2</v>
      </c>
    </row>
    <row r="4706" spans="1:21" x14ac:dyDescent="0.4">
      <c r="A4706">
        <v>4704</v>
      </c>
      <c r="B4706" t="s">
        <v>12094</v>
      </c>
      <c r="C4706" s="1">
        <v>44531</v>
      </c>
      <c r="D4706" t="s">
        <v>8271</v>
      </c>
      <c r="F4706">
        <v>10</v>
      </c>
      <c r="G4706">
        <v>10</v>
      </c>
      <c r="H4706">
        <v>20</v>
      </c>
      <c r="I4706">
        <v>10</v>
      </c>
      <c r="J4706">
        <v>20</v>
      </c>
      <c r="K4706">
        <v>243</v>
      </c>
      <c r="L4706">
        <v>234</v>
      </c>
      <c r="M4706">
        <v>227</v>
      </c>
      <c r="N4706">
        <v>0</v>
      </c>
      <c r="O4706">
        <v>1</v>
      </c>
      <c r="P4706">
        <v>0</v>
      </c>
      <c r="Q4706">
        <v>495</v>
      </c>
      <c r="R4706">
        <v>66000</v>
      </c>
      <c r="S4706">
        <v>98779</v>
      </c>
      <c r="T4706">
        <v>1.4966515151515101</v>
      </c>
      <c r="U4706">
        <v>2</v>
      </c>
    </row>
    <row r="4707" spans="1:21" x14ac:dyDescent="0.4">
      <c r="A4707">
        <v>4705</v>
      </c>
      <c r="B4707" t="s">
        <v>12094</v>
      </c>
      <c r="C4707" s="1">
        <v>44531</v>
      </c>
      <c r="D4707" t="s">
        <v>8272</v>
      </c>
      <c r="E4707" t="s">
        <v>8273</v>
      </c>
      <c r="F4707">
        <v>30</v>
      </c>
      <c r="G4707">
        <v>20</v>
      </c>
      <c r="H4707">
        <v>40</v>
      </c>
      <c r="I4707">
        <v>20</v>
      </c>
      <c r="J4707">
        <v>50</v>
      </c>
      <c r="K4707">
        <v>93</v>
      </c>
      <c r="L4707">
        <v>81</v>
      </c>
      <c r="M4707">
        <v>61</v>
      </c>
      <c r="N4707">
        <v>2</v>
      </c>
      <c r="O4707">
        <v>1</v>
      </c>
      <c r="P4707">
        <v>13.304036460000001</v>
      </c>
      <c r="Q4707">
        <v>754</v>
      </c>
      <c r="R4707">
        <v>66000</v>
      </c>
      <c r="S4707">
        <v>118795</v>
      </c>
      <c r="T4707">
        <v>1.7999242424242401</v>
      </c>
      <c r="U4707">
        <v>2</v>
      </c>
    </row>
    <row r="4708" spans="1:21" x14ac:dyDescent="0.4">
      <c r="A4708">
        <v>4706</v>
      </c>
      <c r="B4708" t="s">
        <v>12094</v>
      </c>
      <c r="C4708" s="1">
        <v>44531</v>
      </c>
      <c r="D4708" t="s">
        <v>8274</v>
      </c>
      <c r="E4708" t="s">
        <v>8275</v>
      </c>
      <c r="F4708">
        <v>30</v>
      </c>
      <c r="G4708">
        <v>20</v>
      </c>
      <c r="H4708">
        <v>10</v>
      </c>
      <c r="I4708">
        <v>20</v>
      </c>
      <c r="J4708">
        <v>30</v>
      </c>
      <c r="K4708">
        <v>57</v>
      </c>
      <c r="L4708">
        <v>45</v>
      </c>
      <c r="M4708">
        <v>14</v>
      </c>
      <c r="N4708">
        <v>1</v>
      </c>
      <c r="O4708">
        <v>0</v>
      </c>
      <c r="P4708">
        <v>6.1764322920000003</v>
      </c>
      <c r="Q4708">
        <v>912</v>
      </c>
      <c r="R4708">
        <v>66000</v>
      </c>
      <c r="S4708">
        <v>1313620</v>
      </c>
      <c r="T4708">
        <v>19.9033333333333</v>
      </c>
      <c r="U4708">
        <v>3</v>
      </c>
    </row>
    <row r="4709" spans="1:21" x14ac:dyDescent="0.4">
      <c r="A4709">
        <v>4707</v>
      </c>
      <c r="B4709" t="s">
        <v>12094</v>
      </c>
      <c r="C4709" s="1">
        <v>44531</v>
      </c>
      <c r="D4709" t="s">
        <v>8276</v>
      </c>
      <c r="E4709" t="s">
        <v>8277</v>
      </c>
      <c r="F4709">
        <v>20</v>
      </c>
      <c r="G4709">
        <v>20</v>
      </c>
      <c r="H4709">
        <v>20</v>
      </c>
      <c r="I4709">
        <v>20</v>
      </c>
      <c r="J4709">
        <v>20</v>
      </c>
      <c r="K4709">
        <v>206</v>
      </c>
      <c r="L4709">
        <v>196</v>
      </c>
      <c r="M4709">
        <v>138</v>
      </c>
      <c r="N4709">
        <v>2</v>
      </c>
      <c r="O4709">
        <v>1</v>
      </c>
      <c r="P4709">
        <v>5.7647569440000002</v>
      </c>
      <c r="Q4709">
        <v>729</v>
      </c>
      <c r="R4709">
        <v>66000</v>
      </c>
      <c r="S4709">
        <v>21578</v>
      </c>
      <c r="T4709">
        <v>0.32693939393939297</v>
      </c>
      <c r="U4709">
        <v>0</v>
      </c>
    </row>
    <row r="4710" spans="1:21" x14ac:dyDescent="0.4">
      <c r="A4710">
        <v>4708</v>
      </c>
      <c r="B4710" t="s">
        <v>12094</v>
      </c>
      <c r="C4710" s="1">
        <v>44531</v>
      </c>
      <c r="D4710" t="s">
        <v>8278</v>
      </c>
      <c r="E4710" t="s">
        <v>8279</v>
      </c>
      <c r="F4710">
        <v>20</v>
      </c>
      <c r="G4710">
        <v>20</v>
      </c>
      <c r="H4710">
        <v>50</v>
      </c>
      <c r="I4710">
        <v>20</v>
      </c>
      <c r="J4710">
        <v>30</v>
      </c>
      <c r="K4710">
        <v>50</v>
      </c>
      <c r="L4710">
        <v>48</v>
      </c>
      <c r="M4710">
        <v>56</v>
      </c>
      <c r="N4710">
        <v>1</v>
      </c>
      <c r="O4710">
        <v>2</v>
      </c>
      <c r="P4710">
        <v>8.7144097219999992</v>
      </c>
      <c r="Q4710">
        <v>771</v>
      </c>
      <c r="R4710">
        <v>66000</v>
      </c>
      <c r="S4710">
        <v>696172</v>
      </c>
      <c r="T4710">
        <v>10.5480606060606</v>
      </c>
      <c r="U4710">
        <v>3</v>
      </c>
    </row>
    <row r="4711" spans="1:21" x14ac:dyDescent="0.4">
      <c r="A4711">
        <v>4709</v>
      </c>
      <c r="B4711" t="s">
        <v>12094</v>
      </c>
      <c r="C4711" s="1">
        <v>44501</v>
      </c>
      <c r="D4711" t="s">
        <v>8280</v>
      </c>
      <c r="E4711" t="s">
        <v>8281</v>
      </c>
      <c r="F4711">
        <v>10</v>
      </c>
      <c r="G4711">
        <v>10</v>
      </c>
      <c r="H4711">
        <v>20</v>
      </c>
      <c r="I4711">
        <v>20</v>
      </c>
      <c r="J4711">
        <v>20</v>
      </c>
      <c r="K4711">
        <v>38</v>
      </c>
      <c r="L4711">
        <v>25</v>
      </c>
      <c r="M4711">
        <v>2</v>
      </c>
      <c r="N4711">
        <v>1</v>
      </c>
      <c r="O4711">
        <v>2</v>
      </c>
      <c r="P4711">
        <v>10.04861111</v>
      </c>
      <c r="Q4711">
        <v>710</v>
      </c>
      <c r="R4711">
        <v>65800</v>
      </c>
      <c r="S4711">
        <v>235433</v>
      </c>
      <c r="T4711">
        <v>3.5780091185410301</v>
      </c>
      <c r="U4711">
        <v>2</v>
      </c>
    </row>
    <row r="4712" spans="1:21" x14ac:dyDescent="0.4">
      <c r="A4712">
        <v>4710</v>
      </c>
      <c r="B4712" t="s">
        <v>12094</v>
      </c>
      <c r="C4712" s="1">
        <v>44501</v>
      </c>
      <c r="D4712" t="s">
        <v>8282</v>
      </c>
      <c r="E4712" t="s">
        <v>8283</v>
      </c>
      <c r="F4712">
        <v>30</v>
      </c>
      <c r="G4712">
        <v>10</v>
      </c>
      <c r="H4712">
        <v>30</v>
      </c>
      <c r="I4712">
        <v>20</v>
      </c>
      <c r="J4712">
        <v>50</v>
      </c>
      <c r="K4712">
        <v>37</v>
      </c>
      <c r="L4712">
        <v>25</v>
      </c>
      <c r="M4712">
        <v>2</v>
      </c>
      <c r="N4712">
        <v>1</v>
      </c>
      <c r="O4712">
        <v>1</v>
      </c>
      <c r="P4712">
        <v>5.081054688</v>
      </c>
      <c r="Q4712">
        <v>586</v>
      </c>
      <c r="R4712">
        <v>65800</v>
      </c>
      <c r="S4712">
        <v>59799</v>
      </c>
      <c r="T4712">
        <v>0.90879939209726401</v>
      </c>
      <c r="U4712">
        <v>1</v>
      </c>
    </row>
    <row r="4713" spans="1:21" x14ac:dyDescent="0.4">
      <c r="A4713">
        <v>4711</v>
      </c>
      <c r="B4713" t="s">
        <v>12094</v>
      </c>
      <c r="C4713" s="1">
        <v>44501</v>
      </c>
      <c r="D4713" t="s">
        <v>8284</v>
      </c>
      <c r="E4713" t="s">
        <v>8285</v>
      </c>
      <c r="F4713">
        <v>10</v>
      </c>
      <c r="G4713">
        <v>10</v>
      </c>
      <c r="H4713">
        <v>20</v>
      </c>
      <c r="I4713">
        <v>20</v>
      </c>
      <c r="J4713">
        <v>20</v>
      </c>
      <c r="K4713">
        <v>121</v>
      </c>
      <c r="L4713">
        <v>118</v>
      </c>
      <c r="M4713">
        <v>116</v>
      </c>
      <c r="N4713">
        <v>2</v>
      </c>
      <c r="O4713">
        <v>1</v>
      </c>
      <c r="P4713">
        <v>5.8515625</v>
      </c>
      <c r="Q4713">
        <v>675</v>
      </c>
      <c r="R4713">
        <v>65800</v>
      </c>
      <c r="S4713">
        <v>319730</v>
      </c>
      <c r="T4713">
        <v>4.8591185410334301</v>
      </c>
      <c r="U4713">
        <v>3</v>
      </c>
    </row>
    <row r="4714" spans="1:21" x14ac:dyDescent="0.4">
      <c r="A4714">
        <v>4712</v>
      </c>
      <c r="B4714" t="s">
        <v>12094</v>
      </c>
      <c r="C4714" s="1">
        <v>44501</v>
      </c>
      <c r="D4714" t="s">
        <v>8286</v>
      </c>
      <c r="E4714" t="s">
        <v>8287</v>
      </c>
      <c r="F4714">
        <v>10</v>
      </c>
      <c r="G4714">
        <v>10</v>
      </c>
      <c r="H4714">
        <v>10</v>
      </c>
      <c r="I4714">
        <v>20</v>
      </c>
      <c r="J4714">
        <v>10</v>
      </c>
      <c r="K4714">
        <v>16</v>
      </c>
      <c r="L4714">
        <v>13</v>
      </c>
      <c r="M4714">
        <v>11</v>
      </c>
      <c r="N4714">
        <v>0</v>
      </c>
      <c r="O4714">
        <v>1</v>
      </c>
      <c r="P4714">
        <v>6.1371527779999999</v>
      </c>
      <c r="Q4714">
        <v>612</v>
      </c>
      <c r="R4714">
        <v>65800</v>
      </c>
      <c r="S4714">
        <v>1273429</v>
      </c>
      <c r="T4714">
        <v>19.353024316109401</v>
      </c>
      <c r="U4714">
        <v>3</v>
      </c>
    </row>
    <row r="4715" spans="1:21" x14ac:dyDescent="0.4">
      <c r="A4715">
        <v>4713</v>
      </c>
      <c r="B4715" t="s">
        <v>12094</v>
      </c>
      <c r="C4715" s="1">
        <v>44501</v>
      </c>
      <c r="D4715" t="s">
        <v>8288</v>
      </c>
      <c r="E4715" t="s">
        <v>8289</v>
      </c>
      <c r="F4715">
        <v>20</v>
      </c>
      <c r="G4715">
        <v>30</v>
      </c>
      <c r="H4715">
        <v>30</v>
      </c>
      <c r="I4715">
        <v>20</v>
      </c>
      <c r="J4715">
        <v>40</v>
      </c>
      <c r="K4715">
        <v>252</v>
      </c>
      <c r="L4715">
        <v>240</v>
      </c>
      <c r="M4715">
        <v>208</v>
      </c>
      <c r="N4715">
        <v>2</v>
      </c>
      <c r="O4715">
        <v>1</v>
      </c>
      <c r="P4715">
        <v>16.93348524</v>
      </c>
      <c r="Q4715">
        <v>668</v>
      </c>
      <c r="R4715">
        <v>65800</v>
      </c>
      <c r="S4715">
        <v>38162</v>
      </c>
      <c r="T4715">
        <v>0.57996960486322102</v>
      </c>
      <c r="U4715">
        <v>1</v>
      </c>
    </row>
    <row r="4716" spans="1:21" x14ac:dyDescent="0.4">
      <c r="A4716">
        <v>4714</v>
      </c>
      <c r="B4716" t="s">
        <v>12094</v>
      </c>
      <c r="C4716" s="1">
        <v>44470</v>
      </c>
      <c r="D4716" t="s">
        <v>8290</v>
      </c>
      <c r="E4716" t="e">
        <f>- 이게 남자구나...좋다</f>
        <v>#NAME?</v>
      </c>
      <c r="F4716">
        <v>20</v>
      </c>
      <c r="G4716">
        <v>20</v>
      </c>
      <c r="H4716">
        <v>20</v>
      </c>
      <c r="I4716">
        <v>20</v>
      </c>
      <c r="J4716">
        <v>40</v>
      </c>
      <c r="K4716">
        <v>157</v>
      </c>
      <c r="L4716">
        <v>113</v>
      </c>
      <c r="M4716">
        <v>61</v>
      </c>
      <c r="N4716">
        <v>2</v>
      </c>
      <c r="O4716">
        <v>1</v>
      </c>
      <c r="P4716">
        <v>8.7801649309999998</v>
      </c>
      <c r="Q4716">
        <v>738</v>
      </c>
      <c r="R4716">
        <v>61200</v>
      </c>
      <c r="S4716">
        <v>2724124</v>
      </c>
      <c r="T4716">
        <v>44.511830065359398</v>
      </c>
      <c r="U4716">
        <v>3</v>
      </c>
    </row>
    <row r="4717" spans="1:21" x14ac:dyDescent="0.4">
      <c r="A4717">
        <v>4715</v>
      </c>
      <c r="B4717" t="s">
        <v>12094</v>
      </c>
      <c r="C4717" s="1">
        <v>44440</v>
      </c>
      <c r="D4717" t="s">
        <v>8291</v>
      </c>
      <c r="E4717" t="s">
        <v>8292</v>
      </c>
      <c r="F4717">
        <v>10</v>
      </c>
      <c r="G4717">
        <v>10</v>
      </c>
      <c r="H4717">
        <v>50</v>
      </c>
      <c r="I4717">
        <v>20</v>
      </c>
      <c r="J4717">
        <v>10</v>
      </c>
      <c r="K4717">
        <v>191</v>
      </c>
      <c r="L4717">
        <v>200</v>
      </c>
      <c r="M4717">
        <v>187</v>
      </c>
      <c r="N4717">
        <v>1</v>
      </c>
      <c r="O4717">
        <v>0</v>
      </c>
      <c r="P4717">
        <v>4.8550347220000001</v>
      </c>
      <c r="Q4717">
        <v>1089</v>
      </c>
      <c r="R4717">
        <v>58900</v>
      </c>
      <c r="S4717">
        <v>28848</v>
      </c>
      <c r="T4717">
        <v>0.48977928692699402</v>
      </c>
      <c r="U4717">
        <v>1</v>
      </c>
    </row>
    <row r="4718" spans="1:21" x14ac:dyDescent="0.4">
      <c r="A4718">
        <v>4716</v>
      </c>
      <c r="B4718" t="s">
        <v>12094</v>
      </c>
      <c r="C4718" s="1">
        <v>44409</v>
      </c>
      <c r="D4718" t="s">
        <v>8293</v>
      </c>
      <c r="E4718" t="s">
        <v>8294</v>
      </c>
      <c r="F4718">
        <v>20</v>
      </c>
      <c r="G4718">
        <v>20</v>
      </c>
      <c r="H4718">
        <v>10</v>
      </c>
      <c r="I4718">
        <v>20</v>
      </c>
      <c r="J4718">
        <v>30</v>
      </c>
      <c r="K4718">
        <v>41</v>
      </c>
      <c r="L4718">
        <v>54</v>
      </c>
      <c r="M4718">
        <v>59</v>
      </c>
      <c r="N4718">
        <v>0</v>
      </c>
      <c r="O4718">
        <v>0</v>
      </c>
      <c r="P4718">
        <v>4.5827907989999996</v>
      </c>
      <c r="Q4718">
        <v>886</v>
      </c>
      <c r="R4718">
        <v>56800</v>
      </c>
      <c r="S4718">
        <v>59302</v>
      </c>
      <c r="T4718">
        <v>1.0440492957746399</v>
      </c>
      <c r="U4718">
        <v>1</v>
      </c>
    </row>
    <row r="4719" spans="1:21" x14ac:dyDescent="0.4">
      <c r="A4719">
        <v>4717</v>
      </c>
      <c r="B4719" t="s">
        <v>12094</v>
      </c>
      <c r="C4719" s="1">
        <v>44409</v>
      </c>
      <c r="D4719" t="s">
        <v>8295</v>
      </c>
      <c r="E4719" t="s">
        <v>8296</v>
      </c>
      <c r="F4719">
        <v>20</v>
      </c>
      <c r="G4719">
        <v>10</v>
      </c>
      <c r="H4719">
        <v>20</v>
      </c>
      <c r="I4719">
        <v>20</v>
      </c>
      <c r="J4719">
        <v>30</v>
      </c>
      <c r="K4719">
        <v>59</v>
      </c>
      <c r="L4719">
        <v>52</v>
      </c>
      <c r="M4719">
        <v>20</v>
      </c>
      <c r="N4719">
        <v>1</v>
      </c>
      <c r="O4719">
        <v>2</v>
      </c>
      <c r="P4719">
        <v>0</v>
      </c>
      <c r="Q4719">
        <v>1253</v>
      </c>
      <c r="R4719">
        <v>56800</v>
      </c>
      <c r="S4719">
        <v>31693</v>
      </c>
      <c r="T4719">
        <v>0.55797535211267602</v>
      </c>
      <c r="U4719">
        <v>1</v>
      </c>
    </row>
    <row r="4720" spans="1:21" x14ac:dyDescent="0.4">
      <c r="A4720">
        <v>4718</v>
      </c>
      <c r="B4720" t="s">
        <v>12094</v>
      </c>
      <c r="C4720" s="1">
        <v>44409</v>
      </c>
      <c r="D4720" t="s">
        <v>8297</v>
      </c>
      <c r="F4720">
        <v>10</v>
      </c>
      <c r="G4720">
        <v>10</v>
      </c>
      <c r="H4720">
        <v>10</v>
      </c>
      <c r="I4720">
        <v>20</v>
      </c>
      <c r="J4720">
        <v>10</v>
      </c>
      <c r="K4720">
        <v>9</v>
      </c>
      <c r="L4720">
        <v>67</v>
      </c>
      <c r="M4720">
        <v>78</v>
      </c>
      <c r="N4720">
        <v>0</v>
      </c>
      <c r="O4720">
        <v>0</v>
      </c>
      <c r="P4720">
        <v>0</v>
      </c>
      <c r="Q4720">
        <v>896</v>
      </c>
      <c r="R4720">
        <v>56800</v>
      </c>
      <c r="S4720">
        <v>175956</v>
      </c>
      <c r="T4720">
        <v>3.09781690140845</v>
      </c>
      <c r="U4720">
        <v>2</v>
      </c>
    </row>
    <row r="4721" spans="1:21" x14ac:dyDescent="0.4">
      <c r="A4721">
        <v>4719</v>
      </c>
      <c r="B4721" t="s">
        <v>12094</v>
      </c>
      <c r="C4721" s="1">
        <v>44348</v>
      </c>
      <c r="D4721" t="s">
        <v>8298</v>
      </c>
      <c r="E4721" t="s">
        <v>8299</v>
      </c>
      <c r="F4721">
        <v>10</v>
      </c>
      <c r="G4721">
        <v>10</v>
      </c>
      <c r="H4721">
        <v>20</v>
      </c>
      <c r="I4721">
        <v>20</v>
      </c>
      <c r="J4721">
        <v>40</v>
      </c>
      <c r="K4721">
        <v>138</v>
      </c>
      <c r="L4721">
        <v>120</v>
      </c>
      <c r="M4721">
        <v>60</v>
      </c>
      <c r="N4721">
        <v>0</v>
      </c>
      <c r="O4721">
        <v>1</v>
      </c>
      <c r="P4721">
        <v>1.9479166670000001</v>
      </c>
      <c r="Q4721">
        <v>753</v>
      </c>
      <c r="R4721">
        <v>50000</v>
      </c>
      <c r="S4721">
        <v>3028158</v>
      </c>
      <c r="T4721">
        <v>60.563160000000003</v>
      </c>
      <c r="U4721">
        <v>3</v>
      </c>
    </row>
    <row r="4722" spans="1:21" x14ac:dyDescent="0.4">
      <c r="A4722">
        <v>4720</v>
      </c>
      <c r="B4722" t="s">
        <v>12094</v>
      </c>
      <c r="C4722" s="1">
        <v>44348</v>
      </c>
      <c r="D4722" t="s">
        <v>8300</v>
      </c>
      <c r="E4722" t="s">
        <v>8301</v>
      </c>
      <c r="F4722">
        <v>10</v>
      </c>
      <c r="G4722">
        <v>10</v>
      </c>
      <c r="H4722">
        <v>10</v>
      </c>
      <c r="I4722">
        <v>10</v>
      </c>
      <c r="J4722">
        <v>10</v>
      </c>
      <c r="K4722">
        <v>9</v>
      </c>
      <c r="L4722">
        <v>9</v>
      </c>
      <c r="M4722">
        <v>8</v>
      </c>
      <c r="N4722">
        <v>2</v>
      </c>
      <c r="O4722">
        <v>2</v>
      </c>
      <c r="P4722">
        <v>9.2315538190000002</v>
      </c>
      <c r="Q4722">
        <v>735</v>
      </c>
      <c r="R4722">
        <v>50000</v>
      </c>
      <c r="S4722">
        <v>316172</v>
      </c>
      <c r="T4722">
        <v>6.3234399999999997</v>
      </c>
      <c r="U4722">
        <v>3</v>
      </c>
    </row>
    <row r="4723" spans="1:21" x14ac:dyDescent="0.4">
      <c r="A4723">
        <v>4721</v>
      </c>
      <c r="B4723" t="s">
        <v>12094</v>
      </c>
      <c r="C4723" s="1">
        <v>44287</v>
      </c>
      <c r="D4723" t="s">
        <v>8302</v>
      </c>
      <c r="E4723" t="e">
        <f>-특별 뽀나스 - 입으로 가져가 보세요.</f>
        <v>#NAME?</v>
      </c>
      <c r="F4723">
        <v>20</v>
      </c>
      <c r="G4723">
        <v>20</v>
      </c>
      <c r="H4723">
        <v>20</v>
      </c>
      <c r="I4723">
        <v>20</v>
      </c>
      <c r="J4723">
        <v>20</v>
      </c>
      <c r="K4723">
        <v>30</v>
      </c>
      <c r="L4723">
        <v>31</v>
      </c>
      <c r="M4723">
        <v>34</v>
      </c>
      <c r="N4723">
        <v>2</v>
      </c>
      <c r="O4723">
        <v>1</v>
      </c>
      <c r="P4723">
        <v>4.786132813</v>
      </c>
      <c r="Q4723">
        <v>554</v>
      </c>
      <c r="R4723">
        <v>22500</v>
      </c>
      <c r="S4723">
        <v>350582</v>
      </c>
      <c r="T4723">
        <v>15.5814222222222</v>
      </c>
      <c r="U4723">
        <v>3</v>
      </c>
    </row>
    <row r="4724" spans="1:21" x14ac:dyDescent="0.4">
      <c r="A4724">
        <v>4722</v>
      </c>
      <c r="B4724" t="s">
        <v>12094</v>
      </c>
      <c r="C4724" s="1">
        <v>44256</v>
      </c>
      <c r="D4724" t="s">
        <v>8303</v>
      </c>
      <c r="F4724">
        <v>20</v>
      </c>
      <c r="G4724">
        <v>20</v>
      </c>
      <c r="H4724">
        <v>10</v>
      </c>
      <c r="I4724">
        <v>20</v>
      </c>
      <c r="J4724">
        <v>30</v>
      </c>
      <c r="K4724">
        <v>80</v>
      </c>
      <c r="L4724">
        <v>79</v>
      </c>
      <c r="M4724">
        <v>75</v>
      </c>
      <c r="N4724">
        <v>0</v>
      </c>
      <c r="O4724">
        <v>1</v>
      </c>
      <c r="P4724">
        <v>0</v>
      </c>
      <c r="Q4724">
        <v>665</v>
      </c>
      <c r="R4724">
        <v>22500</v>
      </c>
      <c r="S4724">
        <v>433157</v>
      </c>
      <c r="T4724">
        <v>19.2514222222222</v>
      </c>
      <c r="U4724">
        <v>3</v>
      </c>
    </row>
    <row r="4725" spans="1:21" x14ac:dyDescent="0.4">
      <c r="A4725">
        <v>4723</v>
      </c>
      <c r="B4725" t="s">
        <v>12094</v>
      </c>
      <c r="C4725" s="1">
        <v>44256</v>
      </c>
      <c r="D4725" t="s">
        <v>8304</v>
      </c>
      <c r="E4725" t="s">
        <v>8305</v>
      </c>
      <c r="F4725">
        <v>10</v>
      </c>
      <c r="G4725">
        <v>10</v>
      </c>
      <c r="H4725">
        <v>30</v>
      </c>
      <c r="I4725">
        <v>20</v>
      </c>
      <c r="J4725">
        <v>10</v>
      </c>
      <c r="K4725">
        <v>237</v>
      </c>
      <c r="L4725">
        <v>242</v>
      </c>
      <c r="M4725">
        <v>252</v>
      </c>
      <c r="N4725">
        <v>2</v>
      </c>
      <c r="O4725">
        <v>1</v>
      </c>
      <c r="P4725">
        <v>3.382595486</v>
      </c>
      <c r="Q4725">
        <v>615</v>
      </c>
      <c r="R4725">
        <v>22500</v>
      </c>
      <c r="S4725">
        <v>336004</v>
      </c>
      <c r="T4725">
        <v>14.9335111111111</v>
      </c>
      <c r="U4725">
        <v>3</v>
      </c>
    </row>
    <row r="4726" spans="1:21" x14ac:dyDescent="0.4">
      <c r="A4726">
        <v>4724</v>
      </c>
      <c r="B4726" t="s">
        <v>12094</v>
      </c>
      <c r="C4726" s="1">
        <v>44256</v>
      </c>
      <c r="D4726" t="s">
        <v>8306</v>
      </c>
      <c r="E4726" t="s">
        <v>8307</v>
      </c>
      <c r="F4726">
        <v>10</v>
      </c>
      <c r="G4726">
        <v>10</v>
      </c>
      <c r="H4726">
        <v>20</v>
      </c>
      <c r="I4726">
        <v>10</v>
      </c>
      <c r="J4726">
        <v>10</v>
      </c>
      <c r="K4726">
        <v>11</v>
      </c>
      <c r="L4726">
        <v>8</v>
      </c>
      <c r="M4726">
        <v>11</v>
      </c>
      <c r="N4726">
        <v>2</v>
      </c>
      <c r="O4726">
        <v>2</v>
      </c>
      <c r="P4726">
        <v>12.359917530000001</v>
      </c>
      <c r="Q4726">
        <v>649</v>
      </c>
      <c r="R4726">
        <v>22500</v>
      </c>
      <c r="S4726">
        <v>2566747</v>
      </c>
      <c r="T4726">
        <v>114.077644444444</v>
      </c>
      <c r="U4726">
        <v>3</v>
      </c>
    </row>
    <row r="4727" spans="1:21" x14ac:dyDescent="0.4">
      <c r="A4727">
        <v>4725</v>
      </c>
      <c r="B4727" t="s">
        <v>12095</v>
      </c>
      <c r="C4727" s="1">
        <v>45108</v>
      </c>
      <c r="D4727" t="s">
        <v>8308</v>
      </c>
      <c r="E4727" t="s">
        <v>8309</v>
      </c>
      <c r="F4727">
        <v>20</v>
      </c>
      <c r="G4727">
        <v>20</v>
      </c>
      <c r="H4727">
        <v>30</v>
      </c>
      <c r="I4727">
        <v>30</v>
      </c>
      <c r="J4727">
        <v>40</v>
      </c>
      <c r="K4727">
        <v>23</v>
      </c>
      <c r="L4727">
        <v>27</v>
      </c>
      <c r="M4727">
        <v>34</v>
      </c>
      <c r="N4727">
        <v>2</v>
      </c>
      <c r="O4727">
        <v>0</v>
      </c>
      <c r="P4727">
        <v>6.8705512149999999</v>
      </c>
      <c r="Q4727">
        <v>1033</v>
      </c>
      <c r="R4727">
        <v>41800</v>
      </c>
      <c r="S4727">
        <v>45682</v>
      </c>
      <c r="T4727">
        <v>1.0928708133971199</v>
      </c>
      <c r="U4727">
        <v>1</v>
      </c>
    </row>
    <row r="4728" spans="1:21" x14ac:dyDescent="0.4">
      <c r="A4728">
        <v>4726</v>
      </c>
      <c r="B4728" t="s">
        <v>12095</v>
      </c>
      <c r="C4728" s="1">
        <v>45078</v>
      </c>
      <c r="D4728" t="s">
        <v>8310</v>
      </c>
      <c r="E4728" t="s">
        <v>8311</v>
      </c>
      <c r="F4728">
        <v>10</v>
      </c>
      <c r="G4728">
        <v>10</v>
      </c>
      <c r="H4728">
        <v>40</v>
      </c>
      <c r="I4728">
        <v>20</v>
      </c>
      <c r="J4728">
        <v>10</v>
      </c>
      <c r="K4728">
        <v>108</v>
      </c>
      <c r="L4728">
        <v>118</v>
      </c>
      <c r="M4728">
        <v>146</v>
      </c>
      <c r="N4728">
        <v>2</v>
      </c>
      <c r="O4728">
        <v>0</v>
      </c>
      <c r="P4728">
        <v>10.503580729999999</v>
      </c>
      <c r="Q4728">
        <v>1086</v>
      </c>
      <c r="R4728">
        <v>40800</v>
      </c>
      <c r="S4728">
        <v>975209</v>
      </c>
      <c r="T4728">
        <v>23.902181372548998</v>
      </c>
      <c r="U4728">
        <v>3</v>
      </c>
    </row>
    <row r="4729" spans="1:21" x14ac:dyDescent="0.4">
      <c r="A4729">
        <v>4727</v>
      </c>
      <c r="B4729" t="s">
        <v>12095</v>
      </c>
      <c r="C4729" s="1">
        <v>45078</v>
      </c>
      <c r="D4729" t="s">
        <v>8312</v>
      </c>
      <c r="E4729" t="s">
        <v>8313</v>
      </c>
      <c r="F4729">
        <v>10</v>
      </c>
      <c r="G4729">
        <v>10</v>
      </c>
      <c r="H4729">
        <v>20</v>
      </c>
      <c r="I4729">
        <v>10</v>
      </c>
      <c r="J4729">
        <v>10</v>
      </c>
      <c r="K4729">
        <v>110</v>
      </c>
      <c r="L4729">
        <v>79</v>
      </c>
      <c r="M4729">
        <v>90</v>
      </c>
      <c r="N4729">
        <v>2</v>
      </c>
      <c r="O4729">
        <v>0</v>
      </c>
      <c r="P4729">
        <v>11.930338539999999</v>
      </c>
      <c r="Q4729">
        <v>1195</v>
      </c>
      <c r="R4729">
        <v>40800</v>
      </c>
      <c r="S4729">
        <v>16298</v>
      </c>
      <c r="T4729">
        <v>0.399460784313725</v>
      </c>
      <c r="U4729">
        <v>1</v>
      </c>
    </row>
    <row r="4730" spans="1:21" x14ac:dyDescent="0.4">
      <c r="A4730">
        <v>4728</v>
      </c>
      <c r="B4730" t="s">
        <v>12095</v>
      </c>
      <c r="C4730" s="1">
        <v>45078</v>
      </c>
      <c r="D4730" t="s">
        <v>8314</v>
      </c>
      <c r="E4730" t="s">
        <v>8315</v>
      </c>
      <c r="F4730">
        <v>20</v>
      </c>
      <c r="G4730">
        <v>10</v>
      </c>
      <c r="H4730">
        <v>20</v>
      </c>
      <c r="I4730">
        <v>20</v>
      </c>
      <c r="J4730">
        <v>20</v>
      </c>
      <c r="K4730">
        <v>248</v>
      </c>
      <c r="L4730">
        <v>248</v>
      </c>
      <c r="M4730">
        <v>250</v>
      </c>
      <c r="N4730">
        <v>2</v>
      </c>
      <c r="O4730">
        <v>1</v>
      </c>
      <c r="P4730">
        <v>13.338433159999999</v>
      </c>
      <c r="Q4730">
        <v>587</v>
      </c>
      <c r="R4730">
        <v>40800</v>
      </c>
      <c r="S4730">
        <v>23556</v>
      </c>
      <c r="T4730">
        <v>0.57735294117646996</v>
      </c>
      <c r="U4730">
        <v>1</v>
      </c>
    </row>
    <row r="4731" spans="1:21" x14ac:dyDescent="0.4">
      <c r="A4731">
        <v>4729</v>
      </c>
      <c r="B4731" t="s">
        <v>12095</v>
      </c>
      <c r="C4731" s="1">
        <v>45078</v>
      </c>
      <c r="D4731" t="s">
        <v>8316</v>
      </c>
      <c r="E4731" t="s">
        <v>8317</v>
      </c>
      <c r="F4731">
        <v>10</v>
      </c>
      <c r="G4731">
        <v>20</v>
      </c>
      <c r="H4731">
        <v>40</v>
      </c>
      <c r="I4731">
        <v>20</v>
      </c>
      <c r="J4731">
        <v>10</v>
      </c>
      <c r="K4731">
        <v>247</v>
      </c>
      <c r="L4731">
        <v>249</v>
      </c>
      <c r="M4731">
        <v>250</v>
      </c>
      <c r="N4731">
        <v>1</v>
      </c>
      <c r="O4731">
        <v>1</v>
      </c>
      <c r="P4731">
        <v>8.5257161460000006</v>
      </c>
      <c r="Q4731">
        <v>696</v>
      </c>
      <c r="R4731">
        <v>40800</v>
      </c>
      <c r="S4731">
        <v>13018</v>
      </c>
      <c r="T4731">
        <v>0.31906862745098002</v>
      </c>
      <c r="U4731">
        <v>0</v>
      </c>
    </row>
    <row r="4732" spans="1:21" x14ac:dyDescent="0.4">
      <c r="A4732">
        <v>4730</v>
      </c>
      <c r="B4732" t="s">
        <v>12095</v>
      </c>
      <c r="C4732" s="1">
        <v>45047</v>
      </c>
      <c r="D4732" t="s">
        <v>8318</v>
      </c>
      <c r="E4732" t="s">
        <v>8319</v>
      </c>
      <c r="F4732">
        <v>10</v>
      </c>
      <c r="G4732">
        <v>10</v>
      </c>
      <c r="H4732">
        <v>50</v>
      </c>
      <c r="I4732">
        <v>20</v>
      </c>
      <c r="J4732">
        <v>10</v>
      </c>
      <c r="K4732">
        <v>238</v>
      </c>
      <c r="L4732">
        <v>229</v>
      </c>
      <c r="M4732">
        <v>204</v>
      </c>
      <c r="N4732">
        <v>1</v>
      </c>
      <c r="O4732">
        <v>1</v>
      </c>
      <c r="P4732">
        <v>18.346462670000001</v>
      </c>
      <c r="Q4732">
        <v>745</v>
      </c>
      <c r="R4732">
        <v>40100</v>
      </c>
      <c r="S4732">
        <v>9150</v>
      </c>
      <c r="T4732">
        <v>0.22817955112219401</v>
      </c>
      <c r="U4732">
        <v>0</v>
      </c>
    </row>
    <row r="4733" spans="1:21" x14ac:dyDescent="0.4">
      <c r="A4733">
        <v>4731</v>
      </c>
      <c r="B4733" t="s">
        <v>12095</v>
      </c>
      <c r="C4733" s="1">
        <v>45047</v>
      </c>
      <c r="D4733" t="s">
        <v>8320</v>
      </c>
      <c r="F4733">
        <v>10</v>
      </c>
      <c r="G4733">
        <v>10</v>
      </c>
      <c r="H4733">
        <v>10</v>
      </c>
      <c r="I4733">
        <v>10</v>
      </c>
      <c r="J4733">
        <v>10</v>
      </c>
      <c r="K4733">
        <v>197</v>
      </c>
      <c r="L4733">
        <v>193</v>
      </c>
      <c r="M4733">
        <v>191</v>
      </c>
      <c r="N4733">
        <v>0</v>
      </c>
      <c r="O4733">
        <v>0</v>
      </c>
      <c r="P4733">
        <v>0</v>
      </c>
      <c r="Q4733">
        <v>1080</v>
      </c>
      <c r="R4733">
        <v>40100</v>
      </c>
      <c r="S4733">
        <v>402866</v>
      </c>
      <c r="T4733">
        <v>10.046533665835399</v>
      </c>
      <c r="U4733">
        <v>3</v>
      </c>
    </row>
    <row r="4734" spans="1:21" x14ac:dyDescent="0.4">
      <c r="A4734">
        <v>4732</v>
      </c>
      <c r="B4734" t="s">
        <v>12095</v>
      </c>
      <c r="C4734" s="1">
        <v>45017</v>
      </c>
      <c r="D4734" t="s">
        <v>8321</v>
      </c>
      <c r="E4734" t="s">
        <v>8322</v>
      </c>
      <c r="F4734">
        <v>20</v>
      </c>
      <c r="G4734">
        <v>20</v>
      </c>
      <c r="H4734">
        <v>40</v>
      </c>
      <c r="I4734">
        <v>20</v>
      </c>
      <c r="J4734">
        <v>50</v>
      </c>
      <c r="K4734">
        <v>36</v>
      </c>
      <c r="L4734">
        <v>53</v>
      </c>
      <c r="M4734">
        <v>80</v>
      </c>
      <c r="N4734">
        <v>1</v>
      </c>
      <c r="O4734">
        <v>1</v>
      </c>
      <c r="P4734">
        <v>16.75575087</v>
      </c>
      <c r="Q4734">
        <v>950</v>
      </c>
      <c r="R4734">
        <v>39400</v>
      </c>
      <c r="S4734">
        <v>207409</v>
      </c>
      <c r="T4734">
        <v>5.2641878172588799</v>
      </c>
      <c r="U4734">
        <v>3</v>
      </c>
    </row>
    <row r="4735" spans="1:21" x14ac:dyDescent="0.4">
      <c r="A4735">
        <v>4733</v>
      </c>
      <c r="B4735" t="s">
        <v>12095</v>
      </c>
      <c r="C4735" s="1">
        <v>45017</v>
      </c>
      <c r="D4735" t="s">
        <v>8323</v>
      </c>
      <c r="E4735" t="s">
        <v>8324</v>
      </c>
      <c r="F4735">
        <v>20</v>
      </c>
      <c r="G4735">
        <v>20</v>
      </c>
      <c r="H4735">
        <v>40</v>
      </c>
      <c r="I4735">
        <v>20</v>
      </c>
      <c r="J4735">
        <v>40</v>
      </c>
      <c r="K4735">
        <v>20</v>
      </c>
      <c r="L4735">
        <v>22</v>
      </c>
      <c r="M4735">
        <v>24</v>
      </c>
      <c r="N4735">
        <v>2</v>
      </c>
      <c r="O4735">
        <v>1</v>
      </c>
      <c r="P4735">
        <v>9.830078125</v>
      </c>
      <c r="Q4735">
        <v>1109</v>
      </c>
      <c r="R4735">
        <v>39400</v>
      </c>
      <c r="S4735">
        <v>335144</v>
      </c>
      <c r="T4735">
        <v>8.5061928934010105</v>
      </c>
      <c r="U4735">
        <v>3</v>
      </c>
    </row>
    <row r="4736" spans="1:21" x14ac:dyDescent="0.4">
      <c r="A4736">
        <v>4734</v>
      </c>
      <c r="B4736" t="s">
        <v>12095</v>
      </c>
      <c r="C4736" s="1">
        <v>45017</v>
      </c>
      <c r="D4736" t="s">
        <v>8325</v>
      </c>
      <c r="E4736" t="s">
        <v>8326</v>
      </c>
      <c r="F4736">
        <v>10</v>
      </c>
      <c r="G4736">
        <v>10</v>
      </c>
      <c r="H4736">
        <v>40</v>
      </c>
      <c r="I4736">
        <v>20</v>
      </c>
      <c r="J4736">
        <v>10</v>
      </c>
      <c r="K4736">
        <v>246</v>
      </c>
      <c r="L4736">
        <v>248</v>
      </c>
      <c r="M4736">
        <v>249</v>
      </c>
      <c r="N4736">
        <v>2</v>
      </c>
      <c r="O4736">
        <v>1</v>
      </c>
      <c r="P4736">
        <v>18.340820310000002</v>
      </c>
      <c r="Q4736">
        <v>817</v>
      </c>
      <c r="R4736">
        <v>39400</v>
      </c>
      <c r="S4736">
        <v>62790</v>
      </c>
      <c r="T4736">
        <v>1.59365482233502</v>
      </c>
      <c r="U4736">
        <v>2</v>
      </c>
    </row>
    <row r="4737" spans="1:21" x14ac:dyDescent="0.4">
      <c r="A4737">
        <v>4735</v>
      </c>
      <c r="B4737" t="s">
        <v>12095</v>
      </c>
      <c r="C4737" s="1">
        <v>44986</v>
      </c>
      <c r="D4737" t="s">
        <v>8327</v>
      </c>
      <c r="E4737" t="s">
        <v>8328</v>
      </c>
      <c r="F4737">
        <v>10</v>
      </c>
      <c r="G4737">
        <v>10</v>
      </c>
      <c r="H4737">
        <v>10</v>
      </c>
      <c r="I4737">
        <v>20</v>
      </c>
      <c r="J4737">
        <v>10</v>
      </c>
      <c r="K4737">
        <v>7</v>
      </c>
      <c r="L4737">
        <v>8</v>
      </c>
      <c r="M4737">
        <v>33</v>
      </c>
      <c r="N4737">
        <v>2</v>
      </c>
      <c r="O4737">
        <v>1</v>
      </c>
      <c r="P4737">
        <v>7.7115885420000003</v>
      </c>
      <c r="Q4737">
        <v>1058</v>
      </c>
      <c r="R4737">
        <v>38500</v>
      </c>
      <c r="S4737">
        <v>276680</v>
      </c>
      <c r="T4737">
        <v>7.1864935064935</v>
      </c>
      <c r="U4737">
        <v>3</v>
      </c>
    </row>
    <row r="4738" spans="1:21" x14ac:dyDescent="0.4">
      <c r="A4738">
        <v>4736</v>
      </c>
      <c r="B4738" t="s">
        <v>12095</v>
      </c>
      <c r="C4738" s="1">
        <v>44986</v>
      </c>
      <c r="D4738" t="s">
        <v>8329</v>
      </c>
      <c r="E4738" t="s">
        <v>8330</v>
      </c>
      <c r="F4738">
        <v>20</v>
      </c>
      <c r="G4738">
        <v>20</v>
      </c>
      <c r="H4738">
        <v>20</v>
      </c>
      <c r="I4738">
        <v>20</v>
      </c>
      <c r="J4738">
        <v>40</v>
      </c>
      <c r="K4738">
        <v>158</v>
      </c>
      <c r="L4738">
        <v>156</v>
      </c>
      <c r="M4738">
        <v>156</v>
      </c>
      <c r="N4738">
        <v>1</v>
      </c>
      <c r="O4738">
        <v>1</v>
      </c>
      <c r="P4738">
        <v>13.001410590000001</v>
      </c>
      <c r="Q4738">
        <v>1005</v>
      </c>
      <c r="R4738">
        <v>38500</v>
      </c>
      <c r="S4738">
        <v>627873</v>
      </c>
      <c r="T4738">
        <v>16.3083896103896</v>
      </c>
      <c r="U4738">
        <v>3</v>
      </c>
    </row>
    <row r="4739" spans="1:21" x14ac:dyDescent="0.4">
      <c r="A4739">
        <v>4737</v>
      </c>
      <c r="B4739" t="s">
        <v>12095</v>
      </c>
      <c r="C4739" s="1">
        <v>44986</v>
      </c>
      <c r="D4739" t="s">
        <v>8331</v>
      </c>
      <c r="E4739" t="s">
        <v>8332</v>
      </c>
      <c r="F4739">
        <v>20</v>
      </c>
      <c r="G4739">
        <v>20</v>
      </c>
      <c r="H4739">
        <v>30</v>
      </c>
      <c r="I4739">
        <v>20</v>
      </c>
      <c r="J4739">
        <v>50</v>
      </c>
      <c r="K4739">
        <v>21</v>
      </c>
      <c r="L4739">
        <v>10</v>
      </c>
      <c r="M4739">
        <v>20</v>
      </c>
      <c r="N4739">
        <v>1</v>
      </c>
      <c r="O4739">
        <v>0</v>
      </c>
      <c r="P4739">
        <v>17.296332469999999</v>
      </c>
      <c r="Q4739">
        <v>545</v>
      </c>
      <c r="R4739">
        <v>38500</v>
      </c>
      <c r="S4739">
        <v>16779</v>
      </c>
      <c r="T4739">
        <v>0.43581818181818099</v>
      </c>
      <c r="U4739">
        <v>1</v>
      </c>
    </row>
    <row r="4740" spans="1:21" x14ac:dyDescent="0.4">
      <c r="A4740">
        <v>4738</v>
      </c>
      <c r="B4740" t="s">
        <v>12095</v>
      </c>
      <c r="C4740" s="1">
        <v>44986</v>
      </c>
      <c r="D4740" t="s">
        <v>8333</v>
      </c>
      <c r="E4740" t="s">
        <v>8334</v>
      </c>
      <c r="F4740">
        <v>10</v>
      </c>
      <c r="G4740">
        <v>10</v>
      </c>
      <c r="H4740">
        <v>40</v>
      </c>
      <c r="I4740">
        <v>20</v>
      </c>
      <c r="J4740">
        <v>20</v>
      </c>
      <c r="K4740">
        <v>220</v>
      </c>
      <c r="L4740">
        <v>234</v>
      </c>
      <c r="M4740">
        <v>236</v>
      </c>
      <c r="N4740">
        <v>2</v>
      </c>
      <c r="O4740">
        <v>1</v>
      </c>
      <c r="P4740">
        <v>19.824544270000001</v>
      </c>
      <c r="Q4740">
        <v>561</v>
      </c>
      <c r="R4740">
        <v>38500</v>
      </c>
      <c r="S4740">
        <v>147609</v>
      </c>
      <c r="T4740">
        <v>3.8340000000000001</v>
      </c>
      <c r="U4740">
        <v>2</v>
      </c>
    </row>
    <row r="4741" spans="1:21" x14ac:dyDescent="0.4">
      <c r="A4741">
        <v>4739</v>
      </c>
      <c r="B4741" t="s">
        <v>12095</v>
      </c>
      <c r="C4741" s="1">
        <v>44958</v>
      </c>
      <c r="D4741" t="s">
        <v>8335</v>
      </c>
      <c r="E4741" t="s">
        <v>8336</v>
      </c>
      <c r="F4741">
        <v>10</v>
      </c>
      <c r="G4741">
        <v>10</v>
      </c>
      <c r="H4741">
        <v>50</v>
      </c>
      <c r="I4741">
        <v>20</v>
      </c>
      <c r="J4741">
        <v>10</v>
      </c>
      <c r="K4741">
        <v>207</v>
      </c>
      <c r="L4741">
        <v>227</v>
      </c>
      <c r="M4741">
        <v>247</v>
      </c>
      <c r="N4741">
        <v>1</v>
      </c>
      <c r="O4741">
        <v>1</v>
      </c>
      <c r="P4741">
        <v>14.39355469</v>
      </c>
      <c r="Q4741">
        <v>655</v>
      </c>
      <c r="R4741">
        <v>37300</v>
      </c>
      <c r="S4741">
        <v>60886</v>
      </c>
      <c r="T4741">
        <v>1.6323324396782799</v>
      </c>
      <c r="U4741">
        <v>2</v>
      </c>
    </row>
    <row r="4742" spans="1:21" x14ac:dyDescent="0.4">
      <c r="A4742">
        <v>4740</v>
      </c>
      <c r="B4742" t="s">
        <v>12095</v>
      </c>
      <c r="C4742" s="1">
        <v>44958</v>
      </c>
      <c r="D4742" t="s">
        <v>8337</v>
      </c>
      <c r="E4742" t="s">
        <v>8338</v>
      </c>
      <c r="F4742">
        <v>10</v>
      </c>
      <c r="G4742">
        <v>20</v>
      </c>
      <c r="H4742">
        <v>30</v>
      </c>
      <c r="I4742">
        <v>20</v>
      </c>
      <c r="J4742">
        <v>20</v>
      </c>
      <c r="K4742">
        <v>233</v>
      </c>
      <c r="L4742">
        <v>243</v>
      </c>
      <c r="M4742">
        <v>246</v>
      </c>
      <c r="N4742">
        <v>1</v>
      </c>
      <c r="O4742">
        <v>0</v>
      </c>
      <c r="P4742">
        <v>16.17567274</v>
      </c>
      <c r="Q4742">
        <v>1285</v>
      </c>
      <c r="R4742">
        <v>37300</v>
      </c>
      <c r="S4742">
        <v>82086</v>
      </c>
      <c r="T4742">
        <v>2.2006970509383299</v>
      </c>
      <c r="U4742">
        <v>2</v>
      </c>
    </row>
    <row r="4743" spans="1:21" x14ac:dyDescent="0.4">
      <c r="A4743">
        <v>4741</v>
      </c>
      <c r="B4743" t="s">
        <v>12095</v>
      </c>
      <c r="C4743" s="1">
        <v>44958</v>
      </c>
      <c r="D4743" t="s">
        <v>8339</v>
      </c>
      <c r="E4743" t="s">
        <v>8340</v>
      </c>
      <c r="F4743">
        <v>10</v>
      </c>
      <c r="G4743">
        <v>10</v>
      </c>
      <c r="H4743">
        <v>50</v>
      </c>
      <c r="I4743">
        <v>20</v>
      </c>
      <c r="J4743">
        <v>20</v>
      </c>
      <c r="K4743">
        <v>178</v>
      </c>
      <c r="L4743">
        <v>202</v>
      </c>
      <c r="M4743">
        <v>232</v>
      </c>
      <c r="N4743">
        <v>1</v>
      </c>
      <c r="O4743">
        <v>1</v>
      </c>
      <c r="P4743">
        <v>15.21072049</v>
      </c>
      <c r="Q4743">
        <v>741</v>
      </c>
      <c r="R4743">
        <v>37300</v>
      </c>
      <c r="S4743">
        <v>13042</v>
      </c>
      <c r="T4743">
        <v>0.34965147453083101</v>
      </c>
      <c r="U4743">
        <v>0</v>
      </c>
    </row>
    <row r="4744" spans="1:21" x14ac:dyDescent="0.4">
      <c r="A4744">
        <v>4742</v>
      </c>
      <c r="B4744" t="s">
        <v>12095</v>
      </c>
      <c r="C4744" s="1">
        <v>44927</v>
      </c>
      <c r="D4744" t="s">
        <v>8341</v>
      </c>
      <c r="E4744" t="s">
        <v>8342</v>
      </c>
      <c r="F4744">
        <v>10</v>
      </c>
      <c r="G4744">
        <v>10</v>
      </c>
      <c r="H4744">
        <v>50</v>
      </c>
      <c r="I4744">
        <v>10</v>
      </c>
      <c r="J4744">
        <v>10</v>
      </c>
      <c r="K4744">
        <v>243</v>
      </c>
      <c r="L4744">
        <v>247</v>
      </c>
      <c r="M4744">
        <v>246</v>
      </c>
      <c r="N4744">
        <v>1</v>
      </c>
      <c r="O4744">
        <v>2</v>
      </c>
      <c r="P4744">
        <v>15.18836806</v>
      </c>
      <c r="Q4744">
        <v>1091</v>
      </c>
      <c r="R4744">
        <v>35500</v>
      </c>
      <c r="S4744">
        <v>1395843</v>
      </c>
      <c r="T4744">
        <v>39.319521126760499</v>
      </c>
      <c r="U4744">
        <v>3</v>
      </c>
    </row>
    <row r="4745" spans="1:21" x14ac:dyDescent="0.4">
      <c r="A4745">
        <v>4743</v>
      </c>
      <c r="B4745" t="s">
        <v>12095</v>
      </c>
      <c r="C4745" s="1">
        <v>44927</v>
      </c>
      <c r="D4745" t="s">
        <v>8343</v>
      </c>
      <c r="F4745">
        <v>10</v>
      </c>
      <c r="G4745">
        <v>10</v>
      </c>
      <c r="H4745">
        <v>20</v>
      </c>
      <c r="I4745">
        <v>20</v>
      </c>
      <c r="J4745">
        <v>10</v>
      </c>
      <c r="K4745">
        <v>98</v>
      </c>
      <c r="L4745">
        <v>120</v>
      </c>
      <c r="M4745">
        <v>150</v>
      </c>
      <c r="N4745">
        <v>0</v>
      </c>
      <c r="O4745">
        <v>1</v>
      </c>
      <c r="P4745">
        <v>0</v>
      </c>
      <c r="Q4745">
        <v>1056</v>
      </c>
      <c r="R4745">
        <v>35500</v>
      </c>
      <c r="S4745">
        <v>146514</v>
      </c>
      <c r="T4745">
        <v>4.1271549295774603</v>
      </c>
      <c r="U4745">
        <v>2</v>
      </c>
    </row>
    <row r="4746" spans="1:21" x14ac:dyDescent="0.4">
      <c r="A4746">
        <v>4744</v>
      </c>
      <c r="B4746" t="s">
        <v>12095</v>
      </c>
      <c r="C4746" s="1">
        <v>44927</v>
      </c>
      <c r="D4746" t="s">
        <v>8344</v>
      </c>
      <c r="E4746" t="s">
        <v>8345</v>
      </c>
      <c r="F4746">
        <v>10</v>
      </c>
      <c r="G4746">
        <v>10</v>
      </c>
      <c r="H4746">
        <v>40</v>
      </c>
      <c r="I4746">
        <v>20</v>
      </c>
      <c r="J4746">
        <v>10</v>
      </c>
      <c r="K4746">
        <v>224</v>
      </c>
      <c r="L4746">
        <v>236</v>
      </c>
      <c r="M4746">
        <v>234</v>
      </c>
      <c r="N4746">
        <v>1</v>
      </c>
      <c r="O4746">
        <v>1</v>
      </c>
      <c r="P4746">
        <v>16.433159719999999</v>
      </c>
      <c r="Q4746">
        <v>864</v>
      </c>
      <c r="R4746">
        <v>35500</v>
      </c>
      <c r="S4746">
        <v>640557</v>
      </c>
      <c r="T4746">
        <v>18.0438591549295</v>
      </c>
      <c r="U4746">
        <v>3</v>
      </c>
    </row>
    <row r="4747" spans="1:21" x14ac:dyDescent="0.4">
      <c r="A4747">
        <v>4745</v>
      </c>
      <c r="B4747" t="s">
        <v>12095</v>
      </c>
      <c r="C4747" s="1">
        <v>44896</v>
      </c>
      <c r="D4747" t="s">
        <v>8346</v>
      </c>
      <c r="E4747" t="s">
        <v>8313</v>
      </c>
      <c r="F4747">
        <v>10</v>
      </c>
      <c r="G4747">
        <v>10</v>
      </c>
      <c r="H4747">
        <v>40</v>
      </c>
      <c r="I4747">
        <v>20</v>
      </c>
      <c r="J4747">
        <v>20</v>
      </c>
      <c r="K4747">
        <v>145</v>
      </c>
      <c r="L4747">
        <v>158</v>
      </c>
      <c r="M4747">
        <v>166</v>
      </c>
      <c r="N4747">
        <v>1</v>
      </c>
      <c r="O4747">
        <v>1</v>
      </c>
      <c r="P4747">
        <v>10.434027779999999</v>
      </c>
      <c r="Q4747">
        <v>870</v>
      </c>
      <c r="R4747">
        <v>34700</v>
      </c>
      <c r="S4747">
        <v>220174</v>
      </c>
      <c r="T4747">
        <v>6.34507204610951</v>
      </c>
      <c r="U4747">
        <v>3</v>
      </c>
    </row>
    <row r="4748" spans="1:21" x14ac:dyDescent="0.4">
      <c r="A4748">
        <v>4746</v>
      </c>
      <c r="B4748" t="s">
        <v>12095</v>
      </c>
      <c r="C4748" s="1">
        <v>44896</v>
      </c>
      <c r="D4748" t="s">
        <v>8347</v>
      </c>
      <c r="E4748" t="s">
        <v>8348</v>
      </c>
      <c r="F4748">
        <v>20</v>
      </c>
      <c r="G4748">
        <v>10</v>
      </c>
      <c r="H4748">
        <v>40</v>
      </c>
      <c r="I4748">
        <v>20</v>
      </c>
      <c r="J4748">
        <v>30</v>
      </c>
      <c r="K4748">
        <v>98</v>
      </c>
      <c r="L4748">
        <v>125</v>
      </c>
      <c r="M4748">
        <v>149</v>
      </c>
      <c r="N4748">
        <v>2</v>
      </c>
      <c r="O4748">
        <v>1</v>
      </c>
      <c r="P4748">
        <v>10.567816840000001</v>
      </c>
      <c r="Q4748">
        <v>1163</v>
      </c>
      <c r="R4748">
        <v>34700</v>
      </c>
      <c r="S4748">
        <v>259114</v>
      </c>
      <c r="T4748">
        <v>7.4672622478386099</v>
      </c>
      <c r="U4748">
        <v>3</v>
      </c>
    </row>
    <row r="4749" spans="1:21" x14ac:dyDescent="0.4">
      <c r="A4749">
        <v>4747</v>
      </c>
      <c r="B4749" t="s">
        <v>12095</v>
      </c>
      <c r="C4749" s="1">
        <v>44896</v>
      </c>
      <c r="D4749" t="s">
        <v>8349</v>
      </c>
      <c r="E4749" t="s">
        <v>8350</v>
      </c>
      <c r="F4749">
        <v>20</v>
      </c>
      <c r="G4749">
        <v>10</v>
      </c>
      <c r="H4749">
        <v>20</v>
      </c>
      <c r="I4749">
        <v>20</v>
      </c>
      <c r="J4749">
        <v>20</v>
      </c>
      <c r="K4749">
        <v>23</v>
      </c>
      <c r="L4749">
        <v>17</v>
      </c>
      <c r="M4749">
        <v>18</v>
      </c>
      <c r="N4749">
        <v>1</v>
      </c>
      <c r="O4749">
        <v>2</v>
      </c>
      <c r="P4749">
        <v>9.2481553820000002</v>
      </c>
      <c r="Q4749">
        <v>659</v>
      </c>
      <c r="R4749">
        <v>34700</v>
      </c>
      <c r="S4749">
        <v>247670</v>
      </c>
      <c r="T4749">
        <v>7.1374639769452397</v>
      </c>
      <c r="U4749">
        <v>3</v>
      </c>
    </row>
    <row r="4750" spans="1:21" x14ac:dyDescent="0.4">
      <c r="A4750">
        <v>4748</v>
      </c>
      <c r="B4750" t="s">
        <v>12095</v>
      </c>
      <c r="C4750" s="1">
        <v>44866</v>
      </c>
      <c r="D4750" t="s">
        <v>8351</v>
      </c>
      <c r="E4750" t="s">
        <v>8352</v>
      </c>
      <c r="F4750">
        <v>10</v>
      </c>
      <c r="G4750">
        <v>10</v>
      </c>
      <c r="H4750">
        <v>50</v>
      </c>
      <c r="I4750">
        <v>20</v>
      </c>
      <c r="J4750">
        <v>20</v>
      </c>
      <c r="K4750">
        <v>18</v>
      </c>
      <c r="L4750">
        <v>11</v>
      </c>
      <c r="M4750">
        <v>17</v>
      </c>
      <c r="N4750">
        <v>2</v>
      </c>
      <c r="O4750">
        <v>1</v>
      </c>
      <c r="P4750">
        <v>11.91200087</v>
      </c>
      <c r="Q4750">
        <v>905</v>
      </c>
      <c r="R4750">
        <v>33600</v>
      </c>
      <c r="S4750">
        <v>65271</v>
      </c>
      <c r="T4750">
        <v>1.9425892857142799</v>
      </c>
      <c r="U4750">
        <v>2</v>
      </c>
    </row>
    <row r="4751" spans="1:21" x14ac:dyDescent="0.4">
      <c r="A4751">
        <v>4749</v>
      </c>
      <c r="B4751" t="s">
        <v>12095</v>
      </c>
      <c r="C4751" s="1">
        <v>44866</v>
      </c>
      <c r="D4751" t="s">
        <v>8353</v>
      </c>
      <c r="E4751" t="s">
        <v>8354</v>
      </c>
      <c r="F4751">
        <v>10</v>
      </c>
      <c r="G4751">
        <v>20</v>
      </c>
      <c r="H4751">
        <v>50</v>
      </c>
      <c r="I4751">
        <v>30</v>
      </c>
      <c r="J4751">
        <v>20</v>
      </c>
      <c r="K4751">
        <v>248</v>
      </c>
      <c r="L4751">
        <v>245</v>
      </c>
      <c r="M4751">
        <v>235</v>
      </c>
      <c r="N4751">
        <v>2</v>
      </c>
      <c r="O4751">
        <v>1</v>
      </c>
      <c r="P4751">
        <v>8.7438151039999994</v>
      </c>
      <c r="Q4751">
        <v>803</v>
      </c>
      <c r="R4751">
        <v>33600</v>
      </c>
      <c r="S4751">
        <v>100659</v>
      </c>
      <c r="T4751">
        <v>2.9958035714285698</v>
      </c>
      <c r="U4751">
        <v>2</v>
      </c>
    </row>
    <row r="4752" spans="1:21" x14ac:dyDescent="0.4">
      <c r="A4752">
        <v>4750</v>
      </c>
      <c r="B4752" t="s">
        <v>12095</v>
      </c>
      <c r="C4752" s="1">
        <v>44866</v>
      </c>
      <c r="D4752" t="s">
        <v>8355</v>
      </c>
      <c r="E4752" t="s">
        <v>8356</v>
      </c>
      <c r="F4752">
        <v>10</v>
      </c>
      <c r="G4752">
        <v>20</v>
      </c>
      <c r="H4752">
        <v>40</v>
      </c>
      <c r="I4752">
        <v>20</v>
      </c>
      <c r="J4752">
        <v>20</v>
      </c>
      <c r="K4752">
        <v>29</v>
      </c>
      <c r="L4752">
        <v>25</v>
      </c>
      <c r="M4752">
        <v>30</v>
      </c>
      <c r="N4752">
        <v>2</v>
      </c>
      <c r="O4752">
        <v>1</v>
      </c>
      <c r="P4752">
        <v>7.7926432290000003</v>
      </c>
      <c r="Q4752">
        <v>1109</v>
      </c>
      <c r="R4752">
        <v>33600</v>
      </c>
      <c r="S4752">
        <v>43136</v>
      </c>
      <c r="T4752">
        <v>1.28380952380952</v>
      </c>
      <c r="U4752">
        <v>2</v>
      </c>
    </row>
    <row r="4753" spans="1:21" x14ac:dyDescent="0.4">
      <c r="A4753">
        <v>4751</v>
      </c>
      <c r="B4753" t="s">
        <v>12095</v>
      </c>
      <c r="C4753" s="1">
        <v>44866</v>
      </c>
      <c r="D4753" t="s">
        <v>8357</v>
      </c>
      <c r="E4753" t="s">
        <v>8358</v>
      </c>
      <c r="F4753">
        <v>30</v>
      </c>
      <c r="G4753">
        <v>10</v>
      </c>
      <c r="H4753">
        <v>40</v>
      </c>
      <c r="I4753">
        <v>20</v>
      </c>
      <c r="J4753">
        <v>50</v>
      </c>
      <c r="K4753">
        <v>250</v>
      </c>
      <c r="L4753">
        <v>249</v>
      </c>
      <c r="M4753">
        <v>244</v>
      </c>
      <c r="N4753">
        <v>1</v>
      </c>
      <c r="O4753">
        <v>1</v>
      </c>
      <c r="P4753">
        <v>10.133463539999999</v>
      </c>
      <c r="Q4753">
        <v>839</v>
      </c>
      <c r="R4753">
        <v>33600</v>
      </c>
      <c r="S4753">
        <v>251659</v>
      </c>
      <c r="T4753">
        <v>7.4898511904761902</v>
      </c>
      <c r="U4753">
        <v>3</v>
      </c>
    </row>
    <row r="4754" spans="1:21" x14ac:dyDescent="0.4">
      <c r="A4754">
        <v>4752</v>
      </c>
      <c r="B4754" t="s">
        <v>12095</v>
      </c>
      <c r="C4754" s="1">
        <v>44866</v>
      </c>
      <c r="D4754" t="s">
        <v>8359</v>
      </c>
      <c r="F4754">
        <v>20</v>
      </c>
      <c r="G4754">
        <v>10</v>
      </c>
      <c r="H4754">
        <v>10</v>
      </c>
      <c r="I4754">
        <v>10</v>
      </c>
      <c r="J4754">
        <v>20</v>
      </c>
      <c r="K4754">
        <v>81</v>
      </c>
      <c r="L4754">
        <v>80</v>
      </c>
      <c r="M4754">
        <v>82</v>
      </c>
      <c r="N4754">
        <v>0</v>
      </c>
      <c r="O4754">
        <v>1</v>
      </c>
      <c r="P4754">
        <v>0</v>
      </c>
      <c r="Q4754">
        <v>669</v>
      </c>
      <c r="R4754">
        <v>33600</v>
      </c>
      <c r="S4754">
        <v>70705</v>
      </c>
      <c r="T4754">
        <v>2.1043154761904699</v>
      </c>
      <c r="U4754">
        <v>2</v>
      </c>
    </row>
    <row r="4755" spans="1:21" x14ac:dyDescent="0.4">
      <c r="A4755">
        <v>4753</v>
      </c>
      <c r="B4755" t="s">
        <v>12095</v>
      </c>
      <c r="C4755" s="1">
        <v>44866</v>
      </c>
      <c r="D4755" t="s">
        <v>8360</v>
      </c>
      <c r="E4755" t="s">
        <v>8361</v>
      </c>
      <c r="F4755">
        <v>10</v>
      </c>
      <c r="G4755">
        <v>10</v>
      </c>
      <c r="H4755">
        <v>20</v>
      </c>
      <c r="I4755">
        <v>20</v>
      </c>
      <c r="J4755">
        <v>10</v>
      </c>
      <c r="K4755">
        <v>20</v>
      </c>
      <c r="L4755">
        <v>16</v>
      </c>
      <c r="M4755">
        <v>17</v>
      </c>
      <c r="N4755">
        <v>2</v>
      </c>
      <c r="O4755">
        <v>1</v>
      </c>
      <c r="P4755">
        <v>6.474609375</v>
      </c>
      <c r="Q4755">
        <v>958</v>
      </c>
      <c r="R4755">
        <v>33600</v>
      </c>
      <c r="S4755">
        <v>184277</v>
      </c>
      <c r="T4755">
        <v>5.4844345238095196</v>
      </c>
      <c r="U4755">
        <v>3</v>
      </c>
    </row>
    <row r="4756" spans="1:21" x14ac:dyDescent="0.4">
      <c r="A4756">
        <v>4754</v>
      </c>
      <c r="B4756" t="s">
        <v>12095</v>
      </c>
      <c r="C4756" s="1">
        <v>44835</v>
      </c>
      <c r="D4756" t="s">
        <v>8362</v>
      </c>
      <c r="E4756" t="s">
        <v>8363</v>
      </c>
      <c r="F4756">
        <v>10</v>
      </c>
      <c r="G4756">
        <v>20</v>
      </c>
      <c r="H4756">
        <v>30</v>
      </c>
      <c r="I4756">
        <v>20</v>
      </c>
      <c r="J4756">
        <v>20</v>
      </c>
      <c r="K4756">
        <v>153</v>
      </c>
      <c r="L4756">
        <v>161</v>
      </c>
      <c r="M4756">
        <v>163</v>
      </c>
      <c r="N4756">
        <v>1</v>
      </c>
      <c r="O4756">
        <v>1</v>
      </c>
      <c r="P4756">
        <v>4.1833767359999996</v>
      </c>
      <c r="Q4756">
        <v>764</v>
      </c>
      <c r="R4756">
        <v>31600</v>
      </c>
      <c r="S4756">
        <v>290730</v>
      </c>
      <c r="T4756">
        <v>9.2003164556961998</v>
      </c>
      <c r="U4756">
        <v>3</v>
      </c>
    </row>
    <row r="4757" spans="1:21" x14ac:dyDescent="0.4">
      <c r="A4757">
        <v>4755</v>
      </c>
      <c r="B4757" t="s">
        <v>12095</v>
      </c>
      <c r="C4757" s="1">
        <v>44835</v>
      </c>
      <c r="D4757" t="s">
        <v>8364</v>
      </c>
      <c r="E4757" t="s">
        <v>8365</v>
      </c>
      <c r="F4757">
        <v>10</v>
      </c>
      <c r="G4757">
        <v>20</v>
      </c>
      <c r="H4757">
        <v>40</v>
      </c>
      <c r="I4757">
        <v>20</v>
      </c>
      <c r="J4757">
        <v>10</v>
      </c>
      <c r="K4757">
        <v>244</v>
      </c>
      <c r="L4757">
        <v>245</v>
      </c>
      <c r="M4757">
        <v>248</v>
      </c>
      <c r="N4757">
        <v>1</v>
      </c>
      <c r="O4757">
        <v>1</v>
      </c>
      <c r="P4757">
        <v>11.037868919999999</v>
      </c>
      <c r="Q4757">
        <v>1134</v>
      </c>
      <c r="R4757">
        <v>31600</v>
      </c>
      <c r="S4757">
        <v>186869</v>
      </c>
      <c r="T4757">
        <v>5.9135759493670799</v>
      </c>
      <c r="U4757">
        <v>3</v>
      </c>
    </row>
    <row r="4758" spans="1:21" x14ac:dyDescent="0.4">
      <c r="A4758">
        <v>4756</v>
      </c>
      <c r="B4758" t="s">
        <v>12095</v>
      </c>
      <c r="C4758" s="1">
        <v>44835</v>
      </c>
      <c r="D4758" t="s">
        <v>8366</v>
      </c>
      <c r="E4758" t="s">
        <v>8367</v>
      </c>
      <c r="F4758">
        <v>10</v>
      </c>
      <c r="G4758">
        <v>10</v>
      </c>
      <c r="H4758">
        <v>20</v>
      </c>
      <c r="I4758">
        <v>20</v>
      </c>
      <c r="J4758">
        <v>10</v>
      </c>
      <c r="K4758">
        <v>18</v>
      </c>
      <c r="L4758">
        <v>16</v>
      </c>
      <c r="M4758">
        <v>24</v>
      </c>
      <c r="N4758">
        <v>2</v>
      </c>
      <c r="O4758">
        <v>2</v>
      </c>
      <c r="P4758">
        <v>8.1059027780000008</v>
      </c>
      <c r="Q4758">
        <v>1049</v>
      </c>
      <c r="R4758">
        <v>31600</v>
      </c>
      <c r="S4758">
        <v>150209</v>
      </c>
      <c r="T4758">
        <v>4.7534493670886002</v>
      </c>
      <c r="U4758">
        <v>3</v>
      </c>
    </row>
    <row r="4759" spans="1:21" x14ac:dyDescent="0.4">
      <c r="A4759">
        <v>4757</v>
      </c>
      <c r="B4759" t="s">
        <v>12095</v>
      </c>
      <c r="C4759" s="1">
        <v>44805</v>
      </c>
      <c r="D4759" t="s">
        <v>8368</v>
      </c>
      <c r="E4759" t="s">
        <v>8369</v>
      </c>
      <c r="F4759">
        <v>10</v>
      </c>
      <c r="G4759">
        <v>20</v>
      </c>
      <c r="H4759">
        <v>30</v>
      </c>
      <c r="I4759">
        <v>20</v>
      </c>
      <c r="J4759">
        <v>10</v>
      </c>
      <c r="K4759">
        <v>26</v>
      </c>
      <c r="L4759">
        <v>22</v>
      </c>
      <c r="M4759">
        <v>31</v>
      </c>
      <c r="N4759">
        <v>2</v>
      </c>
      <c r="O4759">
        <v>1</v>
      </c>
      <c r="P4759">
        <v>5.845703125</v>
      </c>
      <c r="Q4759">
        <v>1152</v>
      </c>
      <c r="R4759">
        <v>28500</v>
      </c>
      <c r="S4759">
        <v>46469</v>
      </c>
      <c r="T4759">
        <v>1.63049122807017</v>
      </c>
      <c r="U4759">
        <v>2</v>
      </c>
    </row>
    <row r="4760" spans="1:21" x14ac:dyDescent="0.4">
      <c r="A4760">
        <v>4758</v>
      </c>
      <c r="B4760" t="s">
        <v>12095</v>
      </c>
      <c r="C4760" s="1">
        <v>44805</v>
      </c>
      <c r="D4760" t="s">
        <v>8370</v>
      </c>
      <c r="E4760" t="s">
        <v>8371</v>
      </c>
      <c r="F4760">
        <v>10</v>
      </c>
      <c r="G4760">
        <v>10</v>
      </c>
      <c r="H4760">
        <v>40</v>
      </c>
      <c r="I4760">
        <v>10</v>
      </c>
      <c r="J4760">
        <v>10</v>
      </c>
      <c r="K4760">
        <v>187</v>
      </c>
      <c r="L4760">
        <v>192</v>
      </c>
      <c r="M4760">
        <v>192</v>
      </c>
      <c r="N4760">
        <v>2</v>
      </c>
      <c r="O4760">
        <v>1</v>
      </c>
      <c r="P4760">
        <v>11.80088976</v>
      </c>
      <c r="Q4760">
        <v>780</v>
      </c>
      <c r="R4760">
        <v>28500</v>
      </c>
      <c r="S4760">
        <v>514089</v>
      </c>
      <c r="T4760">
        <v>18.038210526315702</v>
      </c>
      <c r="U4760">
        <v>3</v>
      </c>
    </row>
    <row r="4761" spans="1:21" x14ac:dyDescent="0.4">
      <c r="A4761">
        <v>4759</v>
      </c>
      <c r="B4761" t="s">
        <v>12095</v>
      </c>
      <c r="C4761" s="1">
        <v>44805</v>
      </c>
      <c r="D4761" t="s">
        <v>8372</v>
      </c>
      <c r="F4761">
        <v>10</v>
      </c>
      <c r="G4761">
        <v>10</v>
      </c>
      <c r="H4761">
        <v>10</v>
      </c>
      <c r="I4761">
        <v>20</v>
      </c>
      <c r="J4761">
        <v>10</v>
      </c>
      <c r="K4761">
        <v>147</v>
      </c>
      <c r="L4761">
        <v>156</v>
      </c>
      <c r="M4761">
        <v>166</v>
      </c>
      <c r="N4761">
        <v>0</v>
      </c>
      <c r="O4761">
        <v>1</v>
      </c>
      <c r="P4761">
        <v>0</v>
      </c>
      <c r="Q4761">
        <v>1122</v>
      </c>
      <c r="R4761">
        <v>28500</v>
      </c>
      <c r="S4761">
        <v>828913</v>
      </c>
      <c r="T4761">
        <v>29.0846666666666</v>
      </c>
      <c r="U4761">
        <v>3</v>
      </c>
    </row>
    <row r="4762" spans="1:21" x14ac:dyDescent="0.4">
      <c r="A4762">
        <v>4760</v>
      </c>
      <c r="B4762" t="s">
        <v>12095</v>
      </c>
      <c r="C4762" s="1">
        <v>44774</v>
      </c>
      <c r="D4762" t="s">
        <v>8373</v>
      </c>
      <c r="E4762" t="s">
        <v>8374</v>
      </c>
      <c r="F4762">
        <v>20</v>
      </c>
      <c r="G4762">
        <v>20</v>
      </c>
      <c r="H4762">
        <v>30</v>
      </c>
      <c r="I4762">
        <v>20</v>
      </c>
      <c r="J4762">
        <v>20</v>
      </c>
      <c r="K4762">
        <v>163</v>
      </c>
      <c r="L4762">
        <v>159</v>
      </c>
      <c r="M4762">
        <v>157</v>
      </c>
      <c r="N4762">
        <v>2</v>
      </c>
      <c r="O4762">
        <v>1</v>
      </c>
      <c r="P4762">
        <v>6.6963975690000002</v>
      </c>
      <c r="Q4762">
        <v>952</v>
      </c>
      <c r="R4762">
        <v>24900</v>
      </c>
      <c r="S4762">
        <v>728174</v>
      </c>
      <c r="T4762">
        <v>29.2439357429718</v>
      </c>
      <c r="U4762">
        <v>3</v>
      </c>
    </row>
    <row r="4763" spans="1:21" x14ac:dyDescent="0.4">
      <c r="A4763">
        <v>4761</v>
      </c>
      <c r="B4763" t="s">
        <v>12095</v>
      </c>
      <c r="C4763" s="1">
        <v>44774</v>
      </c>
      <c r="D4763" t="s">
        <v>8375</v>
      </c>
      <c r="E4763" t="s">
        <v>8376</v>
      </c>
      <c r="F4763">
        <v>10</v>
      </c>
      <c r="G4763">
        <v>10</v>
      </c>
      <c r="H4763">
        <v>40</v>
      </c>
      <c r="I4763">
        <v>20</v>
      </c>
      <c r="J4763">
        <v>40</v>
      </c>
      <c r="K4763">
        <v>240</v>
      </c>
      <c r="L4763">
        <v>243</v>
      </c>
      <c r="M4763">
        <v>239</v>
      </c>
      <c r="N4763">
        <v>2</v>
      </c>
      <c r="O4763">
        <v>1</v>
      </c>
      <c r="P4763">
        <v>15.46592882</v>
      </c>
      <c r="Q4763">
        <v>800</v>
      </c>
      <c r="R4763">
        <v>24900</v>
      </c>
      <c r="S4763">
        <v>186520</v>
      </c>
      <c r="T4763">
        <v>7.4907630522088304</v>
      </c>
      <c r="U4763">
        <v>3</v>
      </c>
    </row>
    <row r="4764" spans="1:21" x14ac:dyDescent="0.4">
      <c r="A4764">
        <v>4762</v>
      </c>
      <c r="B4764" t="s">
        <v>12095</v>
      </c>
      <c r="C4764" s="1">
        <v>44743</v>
      </c>
      <c r="D4764" t="s">
        <v>8377</v>
      </c>
      <c r="E4764" t="s">
        <v>8378</v>
      </c>
      <c r="F4764">
        <v>10</v>
      </c>
      <c r="G4764">
        <v>10</v>
      </c>
      <c r="H4764">
        <v>40</v>
      </c>
      <c r="I4764">
        <v>20</v>
      </c>
      <c r="J4764">
        <v>20</v>
      </c>
      <c r="K4764">
        <v>56</v>
      </c>
      <c r="L4764">
        <v>49</v>
      </c>
      <c r="M4764">
        <v>52</v>
      </c>
      <c r="N4764">
        <v>2</v>
      </c>
      <c r="O4764">
        <v>1</v>
      </c>
      <c r="P4764">
        <v>6.5207248260000004</v>
      </c>
      <c r="Q4764">
        <v>743</v>
      </c>
      <c r="R4764">
        <v>22600</v>
      </c>
      <c r="S4764">
        <v>934807</v>
      </c>
      <c r="T4764">
        <v>41.3631415929203</v>
      </c>
      <c r="U4764">
        <v>3</v>
      </c>
    </row>
    <row r="4765" spans="1:21" x14ac:dyDescent="0.4">
      <c r="A4765">
        <v>4763</v>
      </c>
      <c r="B4765" t="s">
        <v>12095</v>
      </c>
      <c r="C4765" s="1">
        <v>44743</v>
      </c>
      <c r="D4765" t="s">
        <v>8379</v>
      </c>
      <c r="E4765" t="s">
        <v>8380</v>
      </c>
      <c r="F4765">
        <v>10</v>
      </c>
      <c r="G4765">
        <v>20</v>
      </c>
      <c r="H4765">
        <v>50</v>
      </c>
      <c r="I4765">
        <v>40</v>
      </c>
      <c r="J4765">
        <v>20</v>
      </c>
      <c r="K4765">
        <v>87</v>
      </c>
      <c r="L4765">
        <v>85</v>
      </c>
      <c r="M4765">
        <v>61</v>
      </c>
      <c r="N4765">
        <v>1</v>
      </c>
      <c r="O4765">
        <v>1</v>
      </c>
      <c r="P4765">
        <v>11.42111545</v>
      </c>
      <c r="Q4765">
        <v>890</v>
      </c>
      <c r="R4765">
        <v>22600</v>
      </c>
      <c r="S4765">
        <v>237584</v>
      </c>
      <c r="T4765">
        <v>10.5125663716814</v>
      </c>
      <c r="U4765">
        <v>3</v>
      </c>
    </row>
    <row r="4766" spans="1:21" x14ac:dyDescent="0.4">
      <c r="A4766">
        <v>4764</v>
      </c>
      <c r="B4766" t="s">
        <v>12095</v>
      </c>
      <c r="C4766" s="1">
        <v>44743</v>
      </c>
      <c r="D4766" t="s">
        <v>8381</v>
      </c>
      <c r="E4766" t="s">
        <v>8382</v>
      </c>
      <c r="F4766">
        <v>20</v>
      </c>
      <c r="G4766">
        <v>20</v>
      </c>
      <c r="H4766">
        <v>50</v>
      </c>
      <c r="I4766">
        <v>20</v>
      </c>
      <c r="J4766">
        <v>30</v>
      </c>
      <c r="K4766">
        <v>197</v>
      </c>
      <c r="L4766">
        <v>199</v>
      </c>
      <c r="M4766">
        <v>126</v>
      </c>
      <c r="N4766">
        <v>2</v>
      </c>
      <c r="O4766">
        <v>1</v>
      </c>
      <c r="P4766">
        <v>10.95605469</v>
      </c>
      <c r="Q4766">
        <v>800</v>
      </c>
      <c r="R4766">
        <v>22600</v>
      </c>
      <c r="S4766">
        <v>26340</v>
      </c>
      <c r="T4766">
        <v>1.16548672566371</v>
      </c>
      <c r="U4766">
        <v>1</v>
      </c>
    </row>
    <row r="4767" spans="1:21" x14ac:dyDescent="0.4">
      <c r="A4767">
        <v>4765</v>
      </c>
      <c r="B4767" t="s">
        <v>12095</v>
      </c>
      <c r="C4767" s="1">
        <v>44743</v>
      </c>
      <c r="D4767" t="s">
        <v>8383</v>
      </c>
      <c r="E4767" t="s">
        <v>8384</v>
      </c>
      <c r="F4767">
        <v>10</v>
      </c>
      <c r="G4767">
        <v>10</v>
      </c>
      <c r="H4767">
        <v>10</v>
      </c>
      <c r="I4767">
        <v>10</v>
      </c>
      <c r="J4767">
        <v>10</v>
      </c>
      <c r="K4767">
        <v>230</v>
      </c>
      <c r="L4767">
        <v>240</v>
      </c>
      <c r="M4767">
        <v>244</v>
      </c>
      <c r="N4767">
        <v>1</v>
      </c>
      <c r="O4767">
        <v>1</v>
      </c>
      <c r="P4767">
        <v>0</v>
      </c>
      <c r="Q4767">
        <v>1088</v>
      </c>
      <c r="R4767">
        <v>22600</v>
      </c>
      <c r="S4767">
        <v>170789</v>
      </c>
      <c r="T4767">
        <v>7.55703539823008</v>
      </c>
      <c r="U4767">
        <v>3</v>
      </c>
    </row>
    <row r="4768" spans="1:21" x14ac:dyDescent="0.4">
      <c r="A4768">
        <v>4766</v>
      </c>
      <c r="B4768" t="s">
        <v>12095</v>
      </c>
      <c r="C4768" s="1">
        <v>44713</v>
      </c>
      <c r="D4768" t="s">
        <v>8385</v>
      </c>
      <c r="E4768" t="s">
        <v>8386</v>
      </c>
      <c r="F4768">
        <v>10</v>
      </c>
      <c r="G4768">
        <v>20</v>
      </c>
      <c r="H4768">
        <v>40</v>
      </c>
      <c r="I4768">
        <v>20</v>
      </c>
      <c r="J4768">
        <v>20</v>
      </c>
      <c r="K4768">
        <v>52</v>
      </c>
      <c r="L4768">
        <v>48</v>
      </c>
      <c r="M4768">
        <v>54</v>
      </c>
      <c r="N4768">
        <v>2</v>
      </c>
      <c r="O4768">
        <v>1</v>
      </c>
      <c r="P4768">
        <v>6.3012152779999999</v>
      </c>
      <c r="Q4768">
        <v>1162</v>
      </c>
      <c r="R4768">
        <v>20700</v>
      </c>
      <c r="S4768">
        <v>143275</v>
      </c>
      <c r="T4768">
        <v>6.9214975845410596</v>
      </c>
      <c r="U4768">
        <v>3</v>
      </c>
    </row>
    <row r="4769" spans="1:21" x14ac:dyDescent="0.4">
      <c r="A4769">
        <v>4767</v>
      </c>
      <c r="B4769" t="s">
        <v>12095</v>
      </c>
      <c r="C4769" s="1">
        <v>44713</v>
      </c>
      <c r="D4769" t="s">
        <v>8387</v>
      </c>
      <c r="E4769" t="s">
        <v>8388</v>
      </c>
      <c r="F4769">
        <v>20</v>
      </c>
      <c r="G4769">
        <v>10</v>
      </c>
      <c r="H4769">
        <v>40</v>
      </c>
      <c r="I4769">
        <v>20</v>
      </c>
      <c r="J4769">
        <v>30</v>
      </c>
      <c r="K4769">
        <v>236</v>
      </c>
      <c r="L4769">
        <v>245</v>
      </c>
      <c r="M4769">
        <v>248</v>
      </c>
      <c r="N4769">
        <v>2</v>
      </c>
      <c r="O4769">
        <v>1</v>
      </c>
      <c r="P4769">
        <v>12.669162330000001</v>
      </c>
      <c r="Q4769">
        <v>886</v>
      </c>
      <c r="R4769">
        <v>20700</v>
      </c>
      <c r="S4769">
        <v>71099</v>
      </c>
      <c r="T4769">
        <v>3.4347342995168999</v>
      </c>
      <c r="U4769">
        <v>2</v>
      </c>
    </row>
    <row r="4770" spans="1:21" x14ac:dyDescent="0.4">
      <c r="A4770">
        <v>4768</v>
      </c>
      <c r="B4770" t="s">
        <v>12095</v>
      </c>
      <c r="C4770" s="1">
        <v>44713</v>
      </c>
      <c r="D4770" t="s">
        <v>8389</v>
      </c>
      <c r="E4770" t="s">
        <v>8390</v>
      </c>
      <c r="F4770">
        <v>20</v>
      </c>
      <c r="G4770">
        <v>10</v>
      </c>
      <c r="H4770">
        <v>50</v>
      </c>
      <c r="I4770">
        <v>20</v>
      </c>
      <c r="J4770">
        <v>30</v>
      </c>
      <c r="K4770">
        <v>246</v>
      </c>
      <c r="L4770">
        <v>246</v>
      </c>
      <c r="M4770">
        <v>246</v>
      </c>
      <c r="N4770">
        <v>2</v>
      </c>
      <c r="O4770">
        <v>1</v>
      </c>
      <c r="P4770">
        <v>15.61642795</v>
      </c>
      <c r="Q4770">
        <v>584</v>
      </c>
      <c r="R4770">
        <v>20700</v>
      </c>
      <c r="S4770">
        <v>118089</v>
      </c>
      <c r="T4770">
        <v>5.7047826086956501</v>
      </c>
      <c r="U4770">
        <v>3</v>
      </c>
    </row>
    <row r="4771" spans="1:21" x14ac:dyDescent="0.4">
      <c r="A4771">
        <v>4769</v>
      </c>
      <c r="B4771" t="s">
        <v>12095</v>
      </c>
      <c r="C4771" s="1">
        <v>44713</v>
      </c>
      <c r="D4771" t="s">
        <v>8391</v>
      </c>
      <c r="E4771" t="s">
        <v>8392</v>
      </c>
      <c r="F4771">
        <v>10</v>
      </c>
      <c r="G4771">
        <v>10</v>
      </c>
      <c r="H4771">
        <v>30</v>
      </c>
      <c r="I4771">
        <v>10</v>
      </c>
      <c r="J4771">
        <v>10</v>
      </c>
      <c r="K4771">
        <v>207</v>
      </c>
      <c r="L4771">
        <v>251</v>
      </c>
      <c r="M4771">
        <v>253</v>
      </c>
      <c r="N4771">
        <v>2</v>
      </c>
      <c r="O4771">
        <v>1</v>
      </c>
      <c r="P4771">
        <v>17.57790799</v>
      </c>
      <c r="Q4771">
        <v>575</v>
      </c>
      <c r="R4771">
        <v>20700</v>
      </c>
      <c r="S4771">
        <v>79548</v>
      </c>
      <c r="T4771">
        <v>3.8428985507246298</v>
      </c>
      <c r="U4771">
        <v>2</v>
      </c>
    </row>
    <row r="4772" spans="1:21" x14ac:dyDescent="0.4">
      <c r="A4772">
        <v>4770</v>
      </c>
      <c r="B4772" t="s">
        <v>12095</v>
      </c>
      <c r="C4772" s="1">
        <v>44682</v>
      </c>
      <c r="D4772" t="s">
        <v>8393</v>
      </c>
      <c r="E4772" t="s">
        <v>8394</v>
      </c>
      <c r="F4772">
        <v>20</v>
      </c>
      <c r="G4772">
        <v>20</v>
      </c>
      <c r="H4772">
        <v>20</v>
      </c>
      <c r="I4772">
        <v>20</v>
      </c>
      <c r="J4772">
        <v>30</v>
      </c>
      <c r="K4772">
        <v>242</v>
      </c>
      <c r="L4772">
        <v>233</v>
      </c>
      <c r="M4772">
        <v>236</v>
      </c>
      <c r="N4772">
        <v>2</v>
      </c>
      <c r="O4772">
        <v>2</v>
      </c>
      <c r="P4772">
        <v>0.31901041699999999</v>
      </c>
      <c r="Q4772">
        <v>630</v>
      </c>
      <c r="R4772">
        <v>14300</v>
      </c>
      <c r="S4772">
        <v>47973</v>
      </c>
      <c r="T4772">
        <v>3.35475524475524</v>
      </c>
      <c r="U4772">
        <v>2</v>
      </c>
    </row>
    <row r="4773" spans="1:21" x14ac:dyDescent="0.4">
      <c r="A4773">
        <v>4771</v>
      </c>
      <c r="B4773" t="s">
        <v>12095</v>
      </c>
      <c r="C4773" s="1">
        <v>44682</v>
      </c>
      <c r="D4773" t="s">
        <v>8395</v>
      </c>
      <c r="E4773" t="s">
        <v>8396</v>
      </c>
      <c r="F4773">
        <v>10</v>
      </c>
      <c r="G4773">
        <v>10</v>
      </c>
      <c r="H4773">
        <v>40</v>
      </c>
      <c r="I4773">
        <v>20</v>
      </c>
      <c r="J4773">
        <v>10</v>
      </c>
      <c r="K4773">
        <v>80</v>
      </c>
      <c r="L4773">
        <v>126</v>
      </c>
      <c r="M4773">
        <v>175</v>
      </c>
      <c r="N4773">
        <v>1</v>
      </c>
      <c r="O4773">
        <v>1</v>
      </c>
      <c r="P4773">
        <v>13.59157986</v>
      </c>
      <c r="Q4773">
        <v>643</v>
      </c>
      <c r="R4773">
        <v>14300</v>
      </c>
      <c r="S4773">
        <v>134915</v>
      </c>
      <c r="T4773">
        <v>9.4346153846153804</v>
      </c>
      <c r="U4773">
        <v>3</v>
      </c>
    </row>
    <row r="4774" spans="1:21" x14ac:dyDescent="0.4">
      <c r="A4774">
        <v>4772</v>
      </c>
      <c r="B4774" t="s">
        <v>12095</v>
      </c>
      <c r="C4774" s="1">
        <v>44682</v>
      </c>
      <c r="D4774" t="s">
        <v>8397</v>
      </c>
      <c r="E4774" t="s">
        <v>8398</v>
      </c>
      <c r="F4774">
        <v>10</v>
      </c>
      <c r="G4774">
        <v>20</v>
      </c>
      <c r="H4774">
        <v>40</v>
      </c>
      <c r="I4774">
        <v>20</v>
      </c>
      <c r="J4774">
        <v>20</v>
      </c>
      <c r="K4774">
        <v>19</v>
      </c>
      <c r="L4774">
        <v>13</v>
      </c>
      <c r="M4774">
        <v>13</v>
      </c>
      <c r="N4774">
        <v>2</v>
      </c>
      <c r="O4774">
        <v>1</v>
      </c>
      <c r="P4774">
        <v>15.51746962</v>
      </c>
      <c r="Q4774">
        <v>875</v>
      </c>
      <c r="R4774">
        <v>14300</v>
      </c>
      <c r="S4774">
        <v>1090481</v>
      </c>
      <c r="T4774">
        <v>76.257412587412503</v>
      </c>
      <c r="U4774">
        <v>3</v>
      </c>
    </row>
    <row r="4775" spans="1:21" x14ac:dyDescent="0.4">
      <c r="A4775">
        <v>4773</v>
      </c>
      <c r="B4775" t="s">
        <v>12095</v>
      </c>
      <c r="C4775" s="1">
        <v>44652</v>
      </c>
      <c r="D4775" t="s">
        <v>8399</v>
      </c>
      <c r="E4775" t="s">
        <v>8400</v>
      </c>
      <c r="F4775">
        <v>10</v>
      </c>
      <c r="G4775">
        <v>10</v>
      </c>
      <c r="H4775">
        <v>50</v>
      </c>
      <c r="I4775">
        <v>20</v>
      </c>
      <c r="J4775">
        <v>10</v>
      </c>
      <c r="K4775">
        <v>18</v>
      </c>
      <c r="L4775">
        <v>19</v>
      </c>
      <c r="M4775">
        <v>21</v>
      </c>
      <c r="N4775">
        <v>1</v>
      </c>
      <c r="O4775">
        <v>1</v>
      </c>
      <c r="P4775">
        <v>14.88302951</v>
      </c>
      <c r="Q4775">
        <v>537</v>
      </c>
      <c r="R4775">
        <v>12400</v>
      </c>
      <c r="S4775">
        <v>425976</v>
      </c>
      <c r="T4775">
        <v>34.352903225806401</v>
      </c>
      <c r="U4775">
        <v>3</v>
      </c>
    </row>
    <row r="4776" spans="1:21" x14ac:dyDescent="0.4">
      <c r="A4776">
        <v>4774</v>
      </c>
      <c r="B4776" t="s">
        <v>12095</v>
      </c>
      <c r="C4776" s="1">
        <v>44652</v>
      </c>
      <c r="D4776" t="s">
        <v>8401</v>
      </c>
      <c r="E4776" t="s">
        <v>8402</v>
      </c>
      <c r="F4776">
        <v>10</v>
      </c>
      <c r="G4776">
        <v>10</v>
      </c>
      <c r="H4776">
        <v>20</v>
      </c>
      <c r="I4776">
        <v>10</v>
      </c>
      <c r="J4776">
        <v>10</v>
      </c>
      <c r="K4776">
        <v>201</v>
      </c>
      <c r="L4776">
        <v>193</v>
      </c>
      <c r="M4776">
        <v>187</v>
      </c>
      <c r="N4776">
        <v>1</v>
      </c>
      <c r="O4776">
        <v>1</v>
      </c>
      <c r="P4776">
        <v>1.987304688</v>
      </c>
      <c r="Q4776">
        <v>600</v>
      </c>
      <c r="R4776">
        <v>12400</v>
      </c>
      <c r="S4776">
        <v>582806</v>
      </c>
      <c r="T4776">
        <v>47.000483870967699</v>
      </c>
      <c r="U4776">
        <v>3</v>
      </c>
    </row>
    <row r="4777" spans="1:21" x14ac:dyDescent="0.4">
      <c r="A4777">
        <v>4775</v>
      </c>
      <c r="B4777" t="s">
        <v>12095</v>
      </c>
      <c r="C4777" s="1">
        <v>44621</v>
      </c>
      <c r="D4777" t="s">
        <v>8403</v>
      </c>
      <c r="E4777" t="s">
        <v>8404</v>
      </c>
      <c r="F4777">
        <v>10</v>
      </c>
      <c r="G4777">
        <v>20</v>
      </c>
      <c r="H4777">
        <v>50</v>
      </c>
      <c r="I4777">
        <v>20</v>
      </c>
      <c r="J4777">
        <v>30</v>
      </c>
      <c r="K4777">
        <v>238</v>
      </c>
      <c r="L4777">
        <v>241</v>
      </c>
      <c r="M4777">
        <v>243</v>
      </c>
      <c r="N4777">
        <v>2</v>
      </c>
      <c r="O4777">
        <v>1</v>
      </c>
      <c r="P4777">
        <v>15.408528649999999</v>
      </c>
      <c r="Q4777">
        <v>578</v>
      </c>
      <c r="R4777">
        <v>10800</v>
      </c>
      <c r="S4777">
        <v>9335</v>
      </c>
      <c r="T4777">
        <v>0.86435185185185104</v>
      </c>
      <c r="U4777">
        <v>1</v>
      </c>
    </row>
    <row r="4778" spans="1:21" x14ac:dyDescent="0.4">
      <c r="A4778">
        <v>4776</v>
      </c>
      <c r="B4778" t="s">
        <v>12095</v>
      </c>
      <c r="C4778" s="1">
        <v>44621</v>
      </c>
      <c r="D4778" t="s">
        <v>8405</v>
      </c>
      <c r="F4778">
        <v>20</v>
      </c>
      <c r="G4778">
        <v>10</v>
      </c>
      <c r="H4778">
        <v>10</v>
      </c>
      <c r="I4778">
        <v>20</v>
      </c>
      <c r="J4778">
        <v>30</v>
      </c>
      <c r="K4778">
        <v>49</v>
      </c>
      <c r="L4778">
        <v>48</v>
      </c>
      <c r="M4778">
        <v>57</v>
      </c>
      <c r="N4778">
        <v>1</v>
      </c>
      <c r="O4778">
        <v>1</v>
      </c>
      <c r="P4778">
        <v>0</v>
      </c>
      <c r="Q4778">
        <v>850</v>
      </c>
      <c r="R4778">
        <v>10800</v>
      </c>
      <c r="S4778">
        <v>3738</v>
      </c>
      <c r="T4778">
        <v>0.34611111111111098</v>
      </c>
      <c r="U4778">
        <v>0</v>
      </c>
    </row>
    <row r="4779" spans="1:21" x14ac:dyDescent="0.4">
      <c r="A4779">
        <v>4777</v>
      </c>
      <c r="B4779" t="s">
        <v>12095</v>
      </c>
      <c r="C4779" s="1">
        <v>44593</v>
      </c>
      <c r="D4779" t="s">
        <v>8406</v>
      </c>
      <c r="E4779" t="s">
        <v>8407</v>
      </c>
      <c r="F4779">
        <v>10</v>
      </c>
      <c r="G4779">
        <v>10</v>
      </c>
      <c r="H4779">
        <v>40</v>
      </c>
      <c r="I4779">
        <v>20</v>
      </c>
      <c r="J4779">
        <v>10</v>
      </c>
      <c r="K4779">
        <v>198</v>
      </c>
      <c r="L4779">
        <v>190</v>
      </c>
      <c r="M4779">
        <v>182</v>
      </c>
      <c r="N4779">
        <v>0</v>
      </c>
      <c r="O4779">
        <v>1</v>
      </c>
      <c r="P4779">
        <v>20.71484375</v>
      </c>
      <c r="Q4779">
        <v>693</v>
      </c>
      <c r="R4779">
        <v>9440</v>
      </c>
      <c r="S4779">
        <v>865994</v>
      </c>
      <c r="T4779">
        <v>91.736652542372795</v>
      </c>
      <c r="U4779">
        <v>3</v>
      </c>
    </row>
    <row r="4780" spans="1:21" x14ac:dyDescent="0.4">
      <c r="A4780">
        <v>4778</v>
      </c>
      <c r="B4780" t="s">
        <v>12095</v>
      </c>
      <c r="C4780" s="1">
        <v>44593</v>
      </c>
      <c r="D4780" t="s">
        <v>8408</v>
      </c>
      <c r="E4780" t="s">
        <v>8409</v>
      </c>
      <c r="F4780">
        <v>10</v>
      </c>
      <c r="G4780">
        <v>20</v>
      </c>
      <c r="H4780">
        <v>40</v>
      </c>
      <c r="I4780">
        <v>20</v>
      </c>
      <c r="J4780">
        <v>20</v>
      </c>
      <c r="K4780">
        <v>233</v>
      </c>
      <c r="L4780">
        <v>233</v>
      </c>
      <c r="M4780">
        <v>236</v>
      </c>
      <c r="N4780">
        <v>1</v>
      </c>
      <c r="O4780">
        <v>1</v>
      </c>
      <c r="P4780">
        <v>19.922960069999998</v>
      </c>
      <c r="Q4780">
        <v>729</v>
      </c>
      <c r="R4780">
        <v>9440</v>
      </c>
      <c r="S4780">
        <v>15867</v>
      </c>
      <c r="T4780">
        <v>1.6808262711864399</v>
      </c>
      <c r="U4780">
        <v>2</v>
      </c>
    </row>
    <row r="4781" spans="1:21" x14ac:dyDescent="0.4">
      <c r="A4781">
        <v>4779</v>
      </c>
      <c r="B4781" t="s">
        <v>12095</v>
      </c>
      <c r="C4781" s="1">
        <v>44593</v>
      </c>
      <c r="D4781" t="s">
        <v>8410</v>
      </c>
      <c r="E4781" t="s">
        <v>8411</v>
      </c>
      <c r="F4781">
        <v>20</v>
      </c>
      <c r="G4781">
        <v>20</v>
      </c>
      <c r="H4781">
        <v>50</v>
      </c>
      <c r="I4781">
        <v>20</v>
      </c>
      <c r="J4781">
        <v>50</v>
      </c>
      <c r="K4781">
        <v>20</v>
      </c>
      <c r="L4781">
        <v>11</v>
      </c>
      <c r="M4781">
        <v>8</v>
      </c>
      <c r="N4781">
        <v>2</v>
      </c>
      <c r="O4781">
        <v>0</v>
      </c>
      <c r="P4781">
        <v>10.157877600000001</v>
      </c>
      <c r="Q4781">
        <v>662</v>
      </c>
      <c r="R4781">
        <v>9440</v>
      </c>
      <c r="S4781">
        <v>21086</v>
      </c>
      <c r="T4781">
        <v>2.23368644067796</v>
      </c>
      <c r="U4781">
        <v>2</v>
      </c>
    </row>
    <row r="4782" spans="1:21" x14ac:dyDescent="0.4">
      <c r="A4782">
        <v>4780</v>
      </c>
      <c r="B4782" t="s">
        <v>12095</v>
      </c>
      <c r="C4782" s="1">
        <v>44593</v>
      </c>
      <c r="D4782" t="s">
        <v>8412</v>
      </c>
      <c r="F4782">
        <v>20</v>
      </c>
      <c r="G4782">
        <v>10</v>
      </c>
      <c r="H4782">
        <v>10</v>
      </c>
      <c r="I4782">
        <v>20</v>
      </c>
      <c r="J4782">
        <v>40</v>
      </c>
      <c r="K4782">
        <v>217</v>
      </c>
      <c r="L4782">
        <v>232</v>
      </c>
      <c r="M4782">
        <v>232</v>
      </c>
      <c r="N4782">
        <v>1</v>
      </c>
      <c r="O4782">
        <v>0</v>
      </c>
      <c r="P4782">
        <v>0</v>
      </c>
      <c r="Q4782">
        <v>724</v>
      </c>
      <c r="R4782">
        <v>9440</v>
      </c>
      <c r="S4782">
        <v>6798</v>
      </c>
      <c r="T4782">
        <v>0.72012711864406698</v>
      </c>
      <c r="U4782">
        <v>1</v>
      </c>
    </row>
    <row r="4783" spans="1:21" x14ac:dyDescent="0.4">
      <c r="A4783">
        <v>4781</v>
      </c>
      <c r="B4783" t="s">
        <v>12095</v>
      </c>
      <c r="C4783" s="1">
        <v>44593</v>
      </c>
      <c r="D4783" t="s">
        <v>8413</v>
      </c>
      <c r="E4783" t="s">
        <v>8414</v>
      </c>
      <c r="F4783">
        <v>20</v>
      </c>
      <c r="G4783">
        <v>20</v>
      </c>
      <c r="H4783">
        <v>50</v>
      </c>
      <c r="I4783">
        <v>30</v>
      </c>
      <c r="J4783">
        <v>30</v>
      </c>
      <c r="K4783">
        <v>246</v>
      </c>
      <c r="L4783">
        <v>252</v>
      </c>
      <c r="M4783">
        <v>251</v>
      </c>
      <c r="N4783">
        <v>2</v>
      </c>
      <c r="O4783">
        <v>1</v>
      </c>
      <c r="P4783">
        <v>11.25857205</v>
      </c>
      <c r="Q4783">
        <v>735</v>
      </c>
      <c r="R4783">
        <v>9440</v>
      </c>
      <c r="S4783">
        <v>9784</v>
      </c>
      <c r="T4783">
        <v>1.0364406779661</v>
      </c>
      <c r="U4783">
        <v>1</v>
      </c>
    </row>
    <row r="4784" spans="1:21" x14ac:dyDescent="0.4">
      <c r="A4784">
        <v>4782</v>
      </c>
      <c r="B4784" t="s">
        <v>12095</v>
      </c>
      <c r="C4784" s="1">
        <v>44562</v>
      </c>
      <c r="D4784" t="s">
        <v>8415</v>
      </c>
      <c r="E4784" t="s">
        <v>8416</v>
      </c>
      <c r="F4784">
        <v>30</v>
      </c>
      <c r="G4784">
        <v>20</v>
      </c>
      <c r="H4784">
        <v>50</v>
      </c>
      <c r="I4784">
        <v>20</v>
      </c>
      <c r="J4784">
        <v>50</v>
      </c>
      <c r="K4784">
        <v>122</v>
      </c>
      <c r="L4784">
        <v>119</v>
      </c>
      <c r="M4784">
        <v>96</v>
      </c>
      <c r="N4784">
        <v>1</v>
      </c>
      <c r="O4784">
        <v>1</v>
      </c>
      <c r="P4784">
        <v>17.758572050000001</v>
      </c>
      <c r="Q4784">
        <v>761</v>
      </c>
      <c r="R4784">
        <v>8480</v>
      </c>
      <c r="S4784">
        <v>4380568</v>
      </c>
      <c r="T4784">
        <v>516.57641509433904</v>
      </c>
      <c r="U4784">
        <v>3</v>
      </c>
    </row>
    <row r="4785" spans="1:21" x14ac:dyDescent="0.4">
      <c r="A4785">
        <v>4783</v>
      </c>
      <c r="B4785" t="s">
        <v>12095</v>
      </c>
      <c r="C4785" s="1">
        <v>44562</v>
      </c>
      <c r="D4785" t="s">
        <v>8417</v>
      </c>
      <c r="E4785" t="e">
        <f>-그래 너무 ㅈ만아 -저..저요? 니가 우리 누나를 때려?</f>
        <v>#NAME?</v>
      </c>
      <c r="F4785">
        <v>20</v>
      </c>
      <c r="G4785">
        <v>20</v>
      </c>
      <c r="H4785">
        <v>50</v>
      </c>
      <c r="I4785">
        <v>20</v>
      </c>
      <c r="J4785">
        <v>30</v>
      </c>
      <c r="K4785">
        <v>108</v>
      </c>
      <c r="L4785">
        <v>71</v>
      </c>
      <c r="M4785">
        <v>56</v>
      </c>
      <c r="N4785">
        <v>1</v>
      </c>
      <c r="O4785">
        <v>2</v>
      </c>
      <c r="P4785">
        <v>14.59939236</v>
      </c>
      <c r="Q4785">
        <v>703</v>
      </c>
      <c r="R4785">
        <v>8480</v>
      </c>
      <c r="S4785">
        <v>3201077</v>
      </c>
      <c r="T4785">
        <v>377.485495283018</v>
      </c>
      <c r="U4785">
        <v>3</v>
      </c>
    </row>
    <row r="4786" spans="1:21" x14ac:dyDescent="0.4">
      <c r="A4786">
        <v>4784</v>
      </c>
      <c r="B4786" t="s">
        <v>12095</v>
      </c>
      <c r="C4786" s="1">
        <v>44531</v>
      </c>
      <c r="D4786" t="s">
        <v>8418</v>
      </c>
      <c r="E4786" t="s">
        <v>8419</v>
      </c>
      <c r="F4786">
        <v>10</v>
      </c>
      <c r="G4786">
        <v>10</v>
      </c>
      <c r="H4786">
        <v>50</v>
      </c>
      <c r="I4786">
        <v>10</v>
      </c>
      <c r="J4786">
        <v>20</v>
      </c>
      <c r="K4786">
        <v>205</v>
      </c>
      <c r="L4786">
        <v>200</v>
      </c>
      <c r="M4786">
        <v>164</v>
      </c>
      <c r="N4786">
        <v>2</v>
      </c>
      <c r="O4786">
        <v>1</v>
      </c>
      <c r="P4786">
        <v>12.09667969</v>
      </c>
      <c r="Q4786">
        <v>700</v>
      </c>
      <c r="R4786">
        <v>6140</v>
      </c>
      <c r="S4786">
        <v>849162</v>
      </c>
      <c r="T4786">
        <v>138.30000000000001</v>
      </c>
      <c r="U4786">
        <v>3</v>
      </c>
    </row>
    <row r="4787" spans="1:21" x14ac:dyDescent="0.4">
      <c r="A4787">
        <v>4785</v>
      </c>
      <c r="B4787" t="s">
        <v>12095</v>
      </c>
      <c r="C4787" s="1">
        <v>44531</v>
      </c>
      <c r="D4787" t="s">
        <v>8420</v>
      </c>
      <c r="E4787" t="s">
        <v>8421</v>
      </c>
      <c r="F4787">
        <v>10</v>
      </c>
      <c r="G4787">
        <v>10</v>
      </c>
      <c r="H4787">
        <v>20</v>
      </c>
      <c r="I4787">
        <v>20</v>
      </c>
      <c r="J4787">
        <v>10</v>
      </c>
      <c r="K4787">
        <v>7</v>
      </c>
      <c r="L4787">
        <v>11</v>
      </c>
      <c r="M4787">
        <v>13</v>
      </c>
      <c r="N4787">
        <v>2</v>
      </c>
      <c r="O4787">
        <v>2</v>
      </c>
      <c r="P4787">
        <v>7.8374565970000001</v>
      </c>
      <c r="Q4787">
        <v>779</v>
      </c>
      <c r="R4787">
        <v>6140</v>
      </c>
      <c r="S4787">
        <v>9128</v>
      </c>
      <c r="T4787">
        <v>1.4866449511400599</v>
      </c>
      <c r="U4787">
        <v>2</v>
      </c>
    </row>
    <row r="4788" spans="1:21" x14ac:dyDescent="0.4">
      <c r="A4788">
        <v>4786</v>
      </c>
      <c r="B4788" t="s">
        <v>12095</v>
      </c>
      <c r="C4788" s="1">
        <v>44531</v>
      </c>
      <c r="D4788" t="s">
        <v>8422</v>
      </c>
      <c r="E4788" t="s">
        <v>8423</v>
      </c>
      <c r="F4788">
        <v>10</v>
      </c>
      <c r="G4788">
        <v>20</v>
      </c>
      <c r="H4788">
        <v>50</v>
      </c>
      <c r="I4788">
        <v>20</v>
      </c>
      <c r="J4788">
        <v>20</v>
      </c>
      <c r="K4788">
        <v>203</v>
      </c>
      <c r="L4788">
        <v>224</v>
      </c>
      <c r="M4788">
        <v>241</v>
      </c>
      <c r="N4788">
        <v>1</v>
      </c>
      <c r="O4788">
        <v>1</v>
      </c>
      <c r="P4788">
        <v>9.7183159719999992</v>
      </c>
      <c r="Q4788">
        <v>1238</v>
      </c>
      <c r="R4788">
        <v>6140</v>
      </c>
      <c r="S4788">
        <v>398651</v>
      </c>
      <c r="T4788">
        <v>64.926872964169306</v>
      </c>
      <c r="U4788">
        <v>3</v>
      </c>
    </row>
    <row r="4789" spans="1:21" x14ac:dyDescent="0.4">
      <c r="A4789">
        <v>4787</v>
      </c>
      <c r="B4789" t="s">
        <v>12095</v>
      </c>
      <c r="C4789" s="1">
        <v>44531</v>
      </c>
      <c r="D4789" t="s">
        <v>8424</v>
      </c>
      <c r="E4789" t="e">
        <f>- 쟤 ㅈ됐네ㅋㅋㅋ -빵을 쳐먹어??? 하... 참나</f>
        <v>#NAME?</v>
      </c>
      <c r="F4789">
        <v>10</v>
      </c>
      <c r="G4789">
        <v>10</v>
      </c>
      <c r="H4789">
        <v>50</v>
      </c>
      <c r="I4789">
        <v>20</v>
      </c>
      <c r="J4789">
        <v>20</v>
      </c>
      <c r="K4789">
        <v>129</v>
      </c>
      <c r="L4789">
        <v>117</v>
      </c>
      <c r="M4789">
        <v>87</v>
      </c>
      <c r="N4789">
        <v>1</v>
      </c>
      <c r="O4789">
        <v>2</v>
      </c>
      <c r="P4789">
        <v>10.36512587</v>
      </c>
      <c r="Q4789">
        <v>819</v>
      </c>
      <c r="R4789">
        <v>6140</v>
      </c>
      <c r="S4789">
        <v>3725524</v>
      </c>
      <c r="T4789">
        <v>606.76286644951097</v>
      </c>
      <c r="U4789">
        <v>3</v>
      </c>
    </row>
    <row r="4790" spans="1:21" x14ac:dyDescent="0.4">
      <c r="A4790">
        <v>4788</v>
      </c>
      <c r="B4790" t="s">
        <v>12095</v>
      </c>
      <c r="C4790" s="1">
        <v>44501</v>
      </c>
      <c r="D4790" t="s">
        <v>8425</v>
      </c>
      <c r="E4790" t="s">
        <v>8426</v>
      </c>
      <c r="F4790">
        <v>10</v>
      </c>
      <c r="G4790">
        <v>10</v>
      </c>
      <c r="H4790">
        <v>50</v>
      </c>
      <c r="I4790">
        <v>20</v>
      </c>
      <c r="J4790">
        <v>30</v>
      </c>
      <c r="K4790">
        <v>20</v>
      </c>
      <c r="L4790">
        <v>19</v>
      </c>
      <c r="M4790">
        <v>20</v>
      </c>
      <c r="N4790">
        <v>1</v>
      </c>
      <c r="O4790">
        <v>1</v>
      </c>
      <c r="P4790">
        <v>5.8807508679999998</v>
      </c>
      <c r="Q4790">
        <v>928</v>
      </c>
      <c r="R4790">
        <v>5540</v>
      </c>
      <c r="S4790">
        <v>26502</v>
      </c>
      <c r="T4790">
        <v>4.7837545126353698</v>
      </c>
      <c r="U4790">
        <v>3</v>
      </c>
    </row>
    <row r="4791" spans="1:21" x14ac:dyDescent="0.4">
      <c r="A4791">
        <v>4789</v>
      </c>
      <c r="B4791" t="s">
        <v>12095</v>
      </c>
      <c r="C4791" s="1">
        <v>44501</v>
      </c>
      <c r="D4791" t="s">
        <v>8427</v>
      </c>
      <c r="E4791" t="e">
        <f>-행성을 떠돈지 몇년째더라?</f>
        <v>#NAME?</v>
      </c>
      <c r="F4791">
        <v>10</v>
      </c>
      <c r="G4791">
        <v>20</v>
      </c>
      <c r="H4791">
        <v>40</v>
      </c>
      <c r="I4791">
        <v>30</v>
      </c>
      <c r="J4791">
        <v>10</v>
      </c>
      <c r="K4791">
        <v>47</v>
      </c>
      <c r="L4791">
        <v>47</v>
      </c>
      <c r="M4791">
        <v>47</v>
      </c>
      <c r="N4791">
        <v>2</v>
      </c>
      <c r="O4791">
        <v>1</v>
      </c>
      <c r="P4791">
        <v>9.6077473960000006</v>
      </c>
      <c r="Q4791">
        <v>643</v>
      </c>
      <c r="R4791">
        <v>5540</v>
      </c>
      <c r="S4791">
        <v>6428</v>
      </c>
      <c r="T4791">
        <v>1.16028880866426</v>
      </c>
      <c r="U4791">
        <v>1</v>
      </c>
    </row>
    <row r="4792" spans="1:21" x14ac:dyDescent="0.4">
      <c r="A4792">
        <v>4790</v>
      </c>
      <c r="B4792" t="s">
        <v>12095</v>
      </c>
      <c r="C4792" s="1">
        <v>44501</v>
      </c>
      <c r="D4792" t="s">
        <v>8428</v>
      </c>
      <c r="E4792" t="s">
        <v>8429</v>
      </c>
      <c r="F4792">
        <v>10</v>
      </c>
      <c r="G4792">
        <v>20</v>
      </c>
      <c r="H4792">
        <v>50</v>
      </c>
      <c r="I4792">
        <v>20</v>
      </c>
      <c r="J4792">
        <v>10</v>
      </c>
      <c r="K4792">
        <v>154</v>
      </c>
      <c r="L4792">
        <v>156</v>
      </c>
      <c r="M4792">
        <v>156</v>
      </c>
      <c r="N4792">
        <v>2</v>
      </c>
      <c r="O4792">
        <v>1</v>
      </c>
      <c r="P4792">
        <v>11.13454861</v>
      </c>
      <c r="Q4792">
        <v>793</v>
      </c>
      <c r="R4792">
        <v>5540</v>
      </c>
      <c r="S4792">
        <v>31724</v>
      </c>
      <c r="T4792">
        <v>5.7263537906137101</v>
      </c>
      <c r="U4792">
        <v>3</v>
      </c>
    </row>
    <row r="4793" spans="1:21" x14ac:dyDescent="0.4">
      <c r="A4793">
        <v>4791</v>
      </c>
      <c r="B4793" t="s">
        <v>12095</v>
      </c>
      <c r="C4793" s="1">
        <v>44470</v>
      </c>
      <c r="D4793" t="s">
        <v>8430</v>
      </c>
      <c r="E4793" t="s">
        <v>8431</v>
      </c>
      <c r="F4793">
        <v>30</v>
      </c>
      <c r="G4793">
        <v>10</v>
      </c>
      <c r="H4793">
        <v>20</v>
      </c>
      <c r="I4793">
        <v>10</v>
      </c>
      <c r="J4793">
        <v>20</v>
      </c>
      <c r="K4793">
        <v>221</v>
      </c>
      <c r="L4793">
        <v>231</v>
      </c>
      <c r="M4793">
        <v>243</v>
      </c>
      <c r="N4793">
        <v>2</v>
      </c>
      <c r="O4793">
        <v>1</v>
      </c>
      <c r="P4793">
        <v>1.244140625</v>
      </c>
      <c r="Q4793">
        <v>649</v>
      </c>
      <c r="R4793">
        <v>4630</v>
      </c>
      <c r="S4793">
        <v>5496</v>
      </c>
      <c r="T4793">
        <v>1.1870410367170601</v>
      </c>
      <c r="U4793">
        <v>2</v>
      </c>
    </row>
    <row r="4794" spans="1:21" x14ac:dyDescent="0.4">
      <c r="A4794">
        <v>4792</v>
      </c>
      <c r="B4794" t="s">
        <v>12095</v>
      </c>
      <c r="C4794" s="1">
        <v>44470</v>
      </c>
      <c r="D4794" t="s">
        <v>8432</v>
      </c>
      <c r="E4794" t="s">
        <v>8433</v>
      </c>
      <c r="F4794">
        <v>10</v>
      </c>
      <c r="G4794">
        <v>20</v>
      </c>
      <c r="H4794">
        <v>30</v>
      </c>
      <c r="I4794">
        <v>10</v>
      </c>
      <c r="J4794">
        <v>10</v>
      </c>
      <c r="K4794">
        <v>14</v>
      </c>
      <c r="L4794">
        <v>16</v>
      </c>
      <c r="M4794">
        <v>49</v>
      </c>
      <c r="N4794">
        <v>2</v>
      </c>
      <c r="O4794">
        <v>1</v>
      </c>
      <c r="P4794">
        <v>11.227973090000001</v>
      </c>
      <c r="Q4794">
        <v>742</v>
      </c>
      <c r="R4794">
        <v>4630</v>
      </c>
      <c r="S4794">
        <v>30783</v>
      </c>
      <c r="T4794">
        <v>6.6485961123110098</v>
      </c>
      <c r="U4794">
        <v>3</v>
      </c>
    </row>
    <row r="4795" spans="1:21" x14ac:dyDescent="0.4">
      <c r="A4795">
        <v>4793</v>
      </c>
      <c r="B4795" t="s">
        <v>12095</v>
      </c>
      <c r="C4795" s="1">
        <v>44470</v>
      </c>
      <c r="D4795" t="s">
        <v>8434</v>
      </c>
      <c r="E4795" t="e">
        <f>- 말도 안돼... 내 직업은 사람들 아이를 낳는 거래</f>
        <v>#NAME?</v>
      </c>
      <c r="F4795">
        <v>10</v>
      </c>
      <c r="G4795">
        <v>20</v>
      </c>
      <c r="H4795">
        <v>20</v>
      </c>
      <c r="I4795">
        <v>20</v>
      </c>
      <c r="J4795">
        <v>20</v>
      </c>
      <c r="K4795">
        <v>13</v>
      </c>
      <c r="L4795">
        <v>9</v>
      </c>
      <c r="M4795">
        <v>11</v>
      </c>
      <c r="N4795">
        <v>2</v>
      </c>
      <c r="O4795">
        <v>1</v>
      </c>
      <c r="P4795">
        <v>13.408962669999999</v>
      </c>
      <c r="Q4795">
        <v>751</v>
      </c>
      <c r="R4795">
        <v>4630</v>
      </c>
      <c r="S4795">
        <v>24957</v>
      </c>
      <c r="T4795">
        <v>5.3902807775377903</v>
      </c>
      <c r="U4795">
        <v>3</v>
      </c>
    </row>
    <row r="4796" spans="1:21" x14ac:dyDescent="0.4">
      <c r="A4796">
        <v>4794</v>
      </c>
      <c r="B4796" t="s">
        <v>12095</v>
      </c>
      <c r="C4796" s="1">
        <v>44440</v>
      </c>
      <c r="D4796" t="s">
        <v>8435</v>
      </c>
      <c r="E4796" t="e">
        <f>- 대머리새킈가 뒤질래? - 다먹었으면 곱게 쳐 나가라</f>
        <v>#NAME?</v>
      </c>
      <c r="F4796">
        <v>10</v>
      </c>
      <c r="G4796">
        <v>10</v>
      </c>
      <c r="H4796">
        <v>50</v>
      </c>
      <c r="I4796">
        <v>10</v>
      </c>
      <c r="J4796">
        <v>10</v>
      </c>
      <c r="K4796">
        <v>18</v>
      </c>
      <c r="L4796">
        <v>20</v>
      </c>
      <c r="M4796">
        <v>20</v>
      </c>
      <c r="N4796">
        <v>1</v>
      </c>
      <c r="O4796">
        <v>2</v>
      </c>
      <c r="P4796">
        <v>10.915690100000001</v>
      </c>
      <c r="Q4796">
        <v>687</v>
      </c>
      <c r="R4796">
        <v>4030</v>
      </c>
      <c r="S4796">
        <v>9381</v>
      </c>
      <c r="T4796">
        <v>2.3277915632754298</v>
      </c>
      <c r="U4796">
        <v>2</v>
      </c>
    </row>
    <row r="4797" spans="1:21" x14ac:dyDescent="0.4">
      <c r="A4797">
        <v>4795</v>
      </c>
      <c r="B4797" t="s">
        <v>12095</v>
      </c>
      <c r="C4797" s="1">
        <v>44440</v>
      </c>
      <c r="D4797" t="s">
        <v>8436</v>
      </c>
      <c r="E4797" t="s">
        <v>8437</v>
      </c>
      <c r="F4797">
        <v>10</v>
      </c>
      <c r="G4797">
        <v>10</v>
      </c>
      <c r="H4797">
        <v>40</v>
      </c>
      <c r="I4797">
        <v>30</v>
      </c>
      <c r="J4797">
        <v>20</v>
      </c>
      <c r="K4797">
        <v>55</v>
      </c>
      <c r="L4797">
        <v>50</v>
      </c>
      <c r="M4797">
        <v>48</v>
      </c>
      <c r="N4797">
        <v>2</v>
      </c>
      <c r="O4797">
        <v>1</v>
      </c>
      <c r="P4797">
        <v>13.40885417</v>
      </c>
      <c r="Q4797">
        <v>690</v>
      </c>
      <c r="R4797">
        <v>4030</v>
      </c>
      <c r="S4797">
        <v>8624</v>
      </c>
      <c r="T4797">
        <v>2.1399503722084301</v>
      </c>
      <c r="U4797">
        <v>2</v>
      </c>
    </row>
    <row r="4798" spans="1:21" x14ac:dyDescent="0.4">
      <c r="A4798">
        <v>4796</v>
      </c>
      <c r="B4798" t="s">
        <v>12095</v>
      </c>
      <c r="C4798" s="1">
        <v>44317</v>
      </c>
      <c r="D4798" t="s">
        <v>8438</v>
      </c>
      <c r="E4798" t="s">
        <v>8439</v>
      </c>
      <c r="F4798">
        <v>10</v>
      </c>
      <c r="G4798">
        <v>20</v>
      </c>
      <c r="H4798">
        <v>50</v>
      </c>
      <c r="I4798">
        <v>20</v>
      </c>
      <c r="J4798">
        <v>30</v>
      </c>
      <c r="K4798">
        <v>122</v>
      </c>
      <c r="L4798">
        <v>123</v>
      </c>
      <c r="M4798">
        <v>123</v>
      </c>
      <c r="N4798">
        <v>2</v>
      </c>
      <c r="O4798">
        <v>1</v>
      </c>
      <c r="P4798">
        <v>11.95898438</v>
      </c>
      <c r="Q4798">
        <v>817</v>
      </c>
      <c r="R4798">
        <v>1520</v>
      </c>
      <c r="S4798">
        <v>23705</v>
      </c>
      <c r="T4798">
        <v>15.595394736842101</v>
      </c>
      <c r="U4798">
        <v>3</v>
      </c>
    </row>
    <row r="4799" spans="1:21" x14ac:dyDescent="0.4">
      <c r="A4799">
        <v>4797</v>
      </c>
      <c r="B4799" t="s">
        <v>12095</v>
      </c>
      <c r="C4799" s="1">
        <v>44317</v>
      </c>
      <c r="D4799" t="s">
        <v>8440</v>
      </c>
      <c r="E4799" t="s">
        <v>8441</v>
      </c>
      <c r="F4799">
        <v>10</v>
      </c>
      <c r="G4799">
        <v>20</v>
      </c>
      <c r="H4799">
        <v>50</v>
      </c>
      <c r="I4799">
        <v>20</v>
      </c>
      <c r="J4799">
        <v>10</v>
      </c>
      <c r="K4799">
        <v>21</v>
      </c>
      <c r="L4799">
        <v>20</v>
      </c>
      <c r="M4799">
        <v>22</v>
      </c>
      <c r="N4799">
        <v>1</v>
      </c>
      <c r="O4799">
        <v>1</v>
      </c>
      <c r="P4799">
        <v>15.70496962</v>
      </c>
      <c r="Q4799">
        <v>613</v>
      </c>
      <c r="R4799">
        <v>1520</v>
      </c>
      <c r="S4799">
        <v>49421</v>
      </c>
      <c r="T4799">
        <v>32.513815789473597</v>
      </c>
      <c r="U4799">
        <v>3</v>
      </c>
    </row>
    <row r="4800" spans="1:21" x14ac:dyDescent="0.4">
      <c r="A4800">
        <v>4798</v>
      </c>
      <c r="B4800" t="s">
        <v>12095</v>
      </c>
      <c r="C4800" s="1">
        <v>44287</v>
      </c>
      <c r="D4800" t="s">
        <v>8442</v>
      </c>
      <c r="E4800" t="s">
        <v>8443</v>
      </c>
      <c r="F4800">
        <v>10</v>
      </c>
      <c r="G4800">
        <v>10</v>
      </c>
      <c r="H4800">
        <v>50</v>
      </c>
      <c r="I4800">
        <v>20</v>
      </c>
      <c r="J4800">
        <v>10</v>
      </c>
      <c r="K4800">
        <v>232</v>
      </c>
      <c r="L4800">
        <v>238</v>
      </c>
      <c r="M4800">
        <v>247</v>
      </c>
      <c r="N4800">
        <v>1</v>
      </c>
      <c r="O4800">
        <v>1</v>
      </c>
      <c r="P4800">
        <v>14.692057289999999</v>
      </c>
      <c r="Q4800">
        <v>829</v>
      </c>
      <c r="R4800">
        <v>670</v>
      </c>
      <c r="S4800">
        <v>809516</v>
      </c>
      <c r="T4800">
        <v>1208.2328358208899</v>
      </c>
      <c r="U4800">
        <v>3</v>
      </c>
    </row>
    <row r="4801" spans="1:21" x14ac:dyDescent="0.4">
      <c r="A4801">
        <v>4799</v>
      </c>
      <c r="B4801" t="s">
        <v>12095</v>
      </c>
      <c r="C4801" s="1">
        <v>44256</v>
      </c>
      <c r="D4801" t="s">
        <v>8444</v>
      </c>
      <c r="E4801" t="s">
        <v>8445</v>
      </c>
      <c r="F4801">
        <v>10</v>
      </c>
      <c r="G4801">
        <v>10</v>
      </c>
      <c r="H4801">
        <v>50</v>
      </c>
      <c r="I4801">
        <v>20</v>
      </c>
      <c r="J4801">
        <v>10</v>
      </c>
      <c r="K4801">
        <v>25</v>
      </c>
      <c r="L4801">
        <v>26</v>
      </c>
      <c r="M4801">
        <v>32</v>
      </c>
      <c r="N4801">
        <v>1</v>
      </c>
      <c r="O4801">
        <v>2</v>
      </c>
      <c r="P4801">
        <v>16.788628469999999</v>
      </c>
      <c r="Q4801">
        <v>789</v>
      </c>
      <c r="R4801">
        <v>480</v>
      </c>
      <c r="S4801">
        <v>1230578</v>
      </c>
      <c r="T4801">
        <v>2563.7041666666601</v>
      </c>
      <c r="U4801">
        <v>3</v>
      </c>
    </row>
    <row r="4802" spans="1:21" x14ac:dyDescent="0.4">
      <c r="A4802">
        <v>4800</v>
      </c>
      <c r="B4802" t="s">
        <v>12095</v>
      </c>
      <c r="C4802" s="1">
        <v>44256</v>
      </c>
      <c r="D4802" t="s">
        <v>8446</v>
      </c>
      <c r="E4802" t="s">
        <v>8447</v>
      </c>
      <c r="F4802">
        <v>20</v>
      </c>
      <c r="G4802">
        <v>30</v>
      </c>
      <c r="H4802">
        <v>50</v>
      </c>
      <c r="I4802">
        <v>20</v>
      </c>
      <c r="J4802">
        <v>30</v>
      </c>
      <c r="K4802">
        <v>252</v>
      </c>
      <c r="L4802">
        <v>236</v>
      </c>
      <c r="M4802">
        <v>205</v>
      </c>
      <c r="N4802">
        <v>2</v>
      </c>
      <c r="O4802">
        <v>1</v>
      </c>
      <c r="P4802">
        <v>17.208550349999999</v>
      </c>
      <c r="Q4802">
        <v>703</v>
      </c>
      <c r="R4802">
        <v>480</v>
      </c>
      <c r="S4802">
        <v>2523420</v>
      </c>
      <c r="T4802">
        <v>5257.125</v>
      </c>
      <c r="U4802">
        <v>3</v>
      </c>
    </row>
    <row r="4803" spans="1:21" x14ac:dyDescent="0.4">
      <c r="A4803">
        <v>4801</v>
      </c>
      <c r="B4803" t="s">
        <v>12096</v>
      </c>
      <c r="C4803" s="1">
        <v>45047</v>
      </c>
      <c r="D4803" t="s">
        <v>8448</v>
      </c>
      <c r="F4803">
        <v>40</v>
      </c>
      <c r="G4803">
        <v>20</v>
      </c>
      <c r="H4803">
        <v>10</v>
      </c>
      <c r="I4803">
        <v>20</v>
      </c>
      <c r="J4803">
        <v>50</v>
      </c>
      <c r="K4803">
        <v>5</v>
      </c>
      <c r="L4803">
        <v>11</v>
      </c>
      <c r="M4803">
        <v>10</v>
      </c>
      <c r="N4803">
        <v>0</v>
      </c>
      <c r="O4803">
        <v>1</v>
      </c>
      <c r="P4803">
        <v>0</v>
      </c>
      <c r="Q4803">
        <v>945</v>
      </c>
      <c r="R4803">
        <v>114000</v>
      </c>
      <c r="S4803">
        <v>186214</v>
      </c>
      <c r="T4803">
        <v>1.6334561403508701</v>
      </c>
      <c r="U4803">
        <v>2</v>
      </c>
    </row>
    <row r="4804" spans="1:21" x14ac:dyDescent="0.4">
      <c r="A4804">
        <v>4802</v>
      </c>
      <c r="B4804" t="s">
        <v>12096</v>
      </c>
      <c r="C4804" s="1">
        <v>44958</v>
      </c>
      <c r="D4804" t="s">
        <v>8449</v>
      </c>
      <c r="E4804" t="e">
        <f>- 감히 날..?</f>
        <v>#NAME?</v>
      </c>
      <c r="F4804">
        <v>10</v>
      </c>
      <c r="G4804">
        <v>10</v>
      </c>
      <c r="H4804">
        <v>20</v>
      </c>
      <c r="I4804">
        <v>10</v>
      </c>
      <c r="J4804">
        <v>10</v>
      </c>
      <c r="K4804">
        <v>130</v>
      </c>
      <c r="L4804">
        <v>73</v>
      </c>
      <c r="M4804">
        <v>4</v>
      </c>
      <c r="N4804">
        <v>2</v>
      </c>
      <c r="O4804">
        <v>1</v>
      </c>
      <c r="P4804">
        <v>4.563476563</v>
      </c>
      <c r="Q4804">
        <v>1287</v>
      </c>
      <c r="R4804">
        <v>114000</v>
      </c>
      <c r="S4804">
        <v>46188</v>
      </c>
      <c r="T4804">
        <v>0.40515789473684199</v>
      </c>
      <c r="U4804">
        <v>1</v>
      </c>
    </row>
    <row r="4805" spans="1:21" x14ac:dyDescent="0.4">
      <c r="A4805">
        <v>4803</v>
      </c>
      <c r="B4805" t="s">
        <v>12096</v>
      </c>
      <c r="C4805" s="1">
        <v>44958</v>
      </c>
      <c r="D4805" t="s">
        <v>8450</v>
      </c>
      <c r="E4805" t="s">
        <v>8451</v>
      </c>
      <c r="F4805">
        <v>20</v>
      </c>
      <c r="G4805">
        <v>20</v>
      </c>
      <c r="H4805">
        <v>40</v>
      </c>
      <c r="I4805">
        <v>20</v>
      </c>
      <c r="J4805">
        <v>50</v>
      </c>
      <c r="K4805">
        <v>13</v>
      </c>
      <c r="L4805">
        <v>6</v>
      </c>
      <c r="M4805">
        <v>3</v>
      </c>
      <c r="N4805">
        <v>1</v>
      </c>
      <c r="O4805">
        <v>1</v>
      </c>
      <c r="P4805">
        <v>8.2347005210000006</v>
      </c>
      <c r="Q4805">
        <v>986</v>
      </c>
      <c r="R4805">
        <v>114000</v>
      </c>
      <c r="S4805">
        <v>533176</v>
      </c>
      <c r="T4805">
        <v>4.6769824561403501</v>
      </c>
      <c r="U4805">
        <v>3</v>
      </c>
    </row>
    <row r="4806" spans="1:21" x14ac:dyDescent="0.4">
      <c r="A4806">
        <v>4804</v>
      </c>
      <c r="B4806" t="s">
        <v>12096</v>
      </c>
      <c r="C4806" s="1">
        <v>44927</v>
      </c>
      <c r="D4806" t="s">
        <v>8452</v>
      </c>
      <c r="E4806" t="s">
        <v>8453</v>
      </c>
      <c r="F4806">
        <v>30</v>
      </c>
      <c r="G4806">
        <v>20</v>
      </c>
      <c r="H4806">
        <v>20</v>
      </c>
      <c r="I4806">
        <v>30</v>
      </c>
      <c r="J4806">
        <v>50</v>
      </c>
      <c r="K4806">
        <v>24</v>
      </c>
      <c r="L4806">
        <v>16</v>
      </c>
      <c r="M4806">
        <v>12</v>
      </c>
      <c r="N4806">
        <v>1</v>
      </c>
      <c r="O4806">
        <v>1</v>
      </c>
      <c r="P4806">
        <v>4.7417534720000001</v>
      </c>
      <c r="Q4806">
        <v>1087</v>
      </c>
      <c r="R4806">
        <v>114000</v>
      </c>
      <c r="S4806">
        <v>91232</v>
      </c>
      <c r="T4806">
        <v>0.80028070175438504</v>
      </c>
      <c r="U4806">
        <v>1</v>
      </c>
    </row>
    <row r="4807" spans="1:21" x14ac:dyDescent="0.4">
      <c r="A4807">
        <v>4805</v>
      </c>
      <c r="B4807" t="s">
        <v>12096</v>
      </c>
      <c r="C4807" s="1">
        <v>44896</v>
      </c>
      <c r="D4807" t="s">
        <v>8454</v>
      </c>
      <c r="E4807" t="s">
        <v>8455</v>
      </c>
      <c r="F4807">
        <v>20</v>
      </c>
      <c r="G4807">
        <v>20</v>
      </c>
      <c r="H4807">
        <v>20</v>
      </c>
      <c r="I4807">
        <v>30</v>
      </c>
      <c r="J4807">
        <v>10</v>
      </c>
      <c r="K4807">
        <v>172</v>
      </c>
      <c r="L4807">
        <v>151</v>
      </c>
      <c r="M4807">
        <v>128</v>
      </c>
      <c r="N4807">
        <v>2</v>
      </c>
      <c r="O4807">
        <v>1</v>
      </c>
      <c r="P4807">
        <v>14.064778649999999</v>
      </c>
      <c r="Q4807">
        <v>757</v>
      </c>
      <c r="R4807">
        <v>114000</v>
      </c>
      <c r="S4807">
        <v>23288</v>
      </c>
      <c r="T4807">
        <v>0.20428070175438501</v>
      </c>
      <c r="U4807">
        <v>0</v>
      </c>
    </row>
    <row r="4808" spans="1:21" x14ac:dyDescent="0.4">
      <c r="A4808">
        <v>4806</v>
      </c>
      <c r="B4808" t="s">
        <v>12096</v>
      </c>
      <c r="C4808" s="1">
        <v>44805</v>
      </c>
      <c r="D4808" t="s">
        <v>8456</v>
      </c>
      <c r="E4808" t="e">
        <f>- 조용히 좀 살자..</f>
        <v>#NAME?</v>
      </c>
      <c r="F4808">
        <v>20</v>
      </c>
      <c r="G4808">
        <v>20</v>
      </c>
      <c r="H4808">
        <v>30</v>
      </c>
      <c r="I4808">
        <v>20</v>
      </c>
      <c r="J4808">
        <v>30</v>
      </c>
      <c r="K4808">
        <v>170</v>
      </c>
      <c r="L4808">
        <v>196</v>
      </c>
      <c r="M4808">
        <v>219</v>
      </c>
      <c r="N4808">
        <v>2</v>
      </c>
      <c r="O4808">
        <v>0</v>
      </c>
      <c r="P4808">
        <v>6.0740017359999996</v>
      </c>
      <c r="Q4808">
        <v>980</v>
      </c>
      <c r="R4808">
        <v>107000</v>
      </c>
      <c r="S4808">
        <v>735544</v>
      </c>
      <c r="T4808">
        <v>6.8742429906542002</v>
      </c>
      <c r="U4808">
        <v>3</v>
      </c>
    </row>
    <row r="4809" spans="1:21" x14ac:dyDescent="0.4">
      <c r="A4809">
        <v>4807</v>
      </c>
      <c r="B4809" t="s">
        <v>12096</v>
      </c>
      <c r="C4809" s="1">
        <v>44805</v>
      </c>
      <c r="D4809" t="s">
        <v>8457</v>
      </c>
      <c r="F4809">
        <v>20</v>
      </c>
      <c r="G4809">
        <v>20</v>
      </c>
      <c r="H4809">
        <v>20</v>
      </c>
      <c r="I4809">
        <v>20</v>
      </c>
      <c r="J4809">
        <v>50</v>
      </c>
      <c r="K4809">
        <v>16</v>
      </c>
      <c r="L4809">
        <v>22</v>
      </c>
      <c r="M4809">
        <v>19</v>
      </c>
      <c r="N4809">
        <v>0</v>
      </c>
      <c r="O4809">
        <v>0</v>
      </c>
      <c r="P4809">
        <v>0</v>
      </c>
      <c r="Q4809">
        <v>1454</v>
      </c>
      <c r="R4809">
        <v>107000</v>
      </c>
      <c r="S4809">
        <v>69277</v>
      </c>
      <c r="T4809">
        <v>0.64744859813084099</v>
      </c>
      <c r="U4809">
        <v>1</v>
      </c>
    </row>
    <row r="4810" spans="1:21" x14ac:dyDescent="0.4">
      <c r="A4810">
        <v>4808</v>
      </c>
      <c r="B4810" t="s">
        <v>12096</v>
      </c>
      <c r="C4810" s="1">
        <v>44774</v>
      </c>
      <c r="D4810" t="s">
        <v>8458</v>
      </c>
      <c r="E4810" t="e">
        <f>- 몸이 참 예뻐..</f>
        <v>#NAME?</v>
      </c>
      <c r="F4810">
        <v>30</v>
      </c>
      <c r="G4810">
        <v>20</v>
      </c>
      <c r="H4810">
        <v>30</v>
      </c>
      <c r="I4810">
        <v>50</v>
      </c>
      <c r="J4810">
        <v>30</v>
      </c>
      <c r="K4810">
        <v>110</v>
      </c>
      <c r="L4810">
        <v>122</v>
      </c>
      <c r="M4810">
        <v>143</v>
      </c>
      <c r="N4810">
        <v>2</v>
      </c>
      <c r="O4810">
        <v>0</v>
      </c>
      <c r="P4810">
        <v>3.9890407990000001</v>
      </c>
      <c r="Q4810">
        <v>842</v>
      </c>
      <c r="R4810">
        <v>2960</v>
      </c>
      <c r="S4810">
        <v>54274</v>
      </c>
      <c r="T4810">
        <v>18.335810810810798</v>
      </c>
      <c r="U4810">
        <v>3</v>
      </c>
    </row>
    <row r="4811" spans="1:21" x14ac:dyDescent="0.4">
      <c r="A4811">
        <v>4809</v>
      </c>
      <c r="B4811" t="s">
        <v>12096</v>
      </c>
      <c r="C4811" s="1">
        <v>44774</v>
      </c>
      <c r="D4811" t="s">
        <v>8459</v>
      </c>
      <c r="E4811" t="s">
        <v>8460</v>
      </c>
      <c r="F4811">
        <v>10</v>
      </c>
      <c r="G4811">
        <v>10</v>
      </c>
      <c r="H4811">
        <v>20</v>
      </c>
      <c r="I4811">
        <v>30</v>
      </c>
      <c r="J4811">
        <v>30</v>
      </c>
      <c r="K4811">
        <v>243</v>
      </c>
      <c r="L4811">
        <v>226</v>
      </c>
      <c r="M4811">
        <v>203</v>
      </c>
      <c r="N4811">
        <v>2</v>
      </c>
      <c r="O4811">
        <v>1</v>
      </c>
      <c r="P4811">
        <v>6.8729383679999998</v>
      </c>
      <c r="Q4811">
        <v>1103</v>
      </c>
      <c r="R4811">
        <v>2960</v>
      </c>
      <c r="S4811">
        <v>873044</v>
      </c>
      <c r="T4811">
        <v>294.94729729729698</v>
      </c>
      <c r="U4811">
        <v>3</v>
      </c>
    </row>
    <row r="4812" spans="1:21" x14ac:dyDescent="0.4">
      <c r="A4812">
        <v>4810</v>
      </c>
      <c r="B4812" t="s">
        <v>12096</v>
      </c>
      <c r="C4812" s="1">
        <v>44774</v>
      </c>
      <c r="D4812" t="s">
        <v>8461</v>
      </c>
      <c r="E4812" t="s">
        <v>8462</v>
      </c>
      <c r="F4812">
        <v>20</v>
      </c>
      <c r="G4812">
        <v>10</v>
      </c>
      <c r="H4812">
        <v>10</v>
      </c>
      <c r="I4812">
        <v>20</v>
      </c>
      <c r="J4812">
        <v>40</v>
      </c>
      <c r="K4812">
        <v>13</v>
      </c>
      <c r="L4812">
        <v>11</v>
      </c>
      <c r="M4812">
        <v>11</v>
      </c>
      <c r="N4812">
        <v>1</v>
      </c>
      <c r="O4812">
        <v>2</v>
      </c>
      <c r="P4812">
        <v>5.9797092010000004</v>
      </c>
      <c r="Q4812">
        <v>959</v>
      </c>
      <c r="R4812">
        <v>2960</v>
      </c>
      <c r="S4812">
        <v>1303673</v>
      </c>
      <c r="T4812">
        <v>440.43006756756699</v>
      </c>
      <c r="U4812">
        <v>3</v>
      </c>
    </row>
    <row r="4813" spans="1:21" x14ac:dyDescent="0.4">
      <c r="A4813">
        <v>4811</v>
      </c>
      <c r="B4813" t="s">
        <v>12096</v>
      </c>
      <c r="C4813" s="1">
        <v>44774</v>
      </c>
      <c r="D4813" t="s">
        <v>8463</v>
      </c>
      <c r="F4813">
        <v>20</v>
      </c>
      <c r="G4813">
        <v>20</v>
      </c>
      <c r="H4813">
        <v>10</v>
      </c>
      <c r="I4813">
        <v>20</v>
      </c>
      <c r="J4813">
        <v>50</v>
      </c>
      <c r="K4813">
        <v>14</v>
      </c>
      <c r="L4813">
        <v>4</v>
      </c>
      <c r="M4813">
        <v>6</v>
      </c>
      <c r="N4813">
        <v>0</v>
      </c>
      <c r="O4813">
        <v>1</v>
      </c>
      <c r="P4813">
        <v>0</v>
      </c>
      <c r="Q4813">
        <v>1498</v>
      </c>
      <c r="R4813">
        <v>2960</v>
      </c>
      <c r="S4813">
        <v>26971</v>
      </c>
      <c r="T4813">
        <v>9.1118243243243207</v>
      </c>
      <c r="U4813">
        <v>3</v>
      </c>
    </row>
    <row r="4814" spans="1:21" x14ac:dyDescent="0.4">
      <c r="A4814">
        <v>4812</v>
      </c>
      <c r="B4814" t="s">
        <v>12096</v>
      </c>
      <c r="C4814" s="1">
        <v>44593</v>
      </c>
      <c r="D4814" t="s">
        <v>8464</v>
      </c>
      <c r="F4814">
        <v>20</v>
      </c>
      <c r="G4814">
        <v>10</v>
      </c>
      <c r="H4814">
        <v>10</v>
      </c>
      <c r="I4814">
        <v>20</v>
      </c>
      <c r="J4814">
        <v>10</v>
      </c>
      <c r="K4814">
        <v>16</v>
      </c>
      <c r="L4814">
        <v>16</v>
      </c>
      <c r="M4814">
        <v>10</v>
      </c>
      <c r="N4814">
        <v>0</v>
      </c>
      <c r="O4814">
        <v>1</v>
      </c>
      <c r="P4814">
        <v>0</v>
      </c>
      <c r="Q4814">
        <v>999</v>
      </c>
      <c r="R4814">
        <v>2960</v>
      </c>
      <c r="S4814">
        <v>121229</v>
      </c>
      <c r="T4814">
        <v>40.955743243243198</v>
      </c>
      <c r="U4814">
        <v>3</v>
      </c>
    </row>
    <row r="4815" spans="1:21" x14ac:dyDescent="0.4">
      <c r="A4815">
        <v>4813</v>
      </c>
      <c r="B4815" t="s">
        <v>12096</v>
      </c>
      <c r="C4815" s="1">
        <v>44562</v>
      </c>
      <c r="D4815" t="s">
        <v>8465</v>
      </c>
      <c r="E4815" t="e">
        <f>- 이제 네 차례야</f>
        <v>#NAME?</v>
      </c>
      <c r="F4815">
        <v>20</v>
      </c>
      <c r="G4815">
        <v>30</v>
      </c>
      <c r="H4815">
        <v>20</v>
      </c>
      <c r="I4815">
        <v>30</v>
      </c>
      <c r="J4815">
        <v>20</v>
      </c>
      <c r="K4815">
        <v>77</v>
      </c>
      <c r="L4815">
        <v>128</v>
      </c>
      <c r="M4815">
        <v>114</v>
      </c>
      <c r="N4815">
        <v>2</v>
      </c>
      <c r="O4815">
        <v>1</v>
      </c>
      <c r="P4815">
        <v>5.2310112850000001</v>
      </c>
      <c r="Q4815">
        <v>702</v>
      </c>
      <c r="R4815">
        <v>2960</v>
      </c>
      <c r="S4815">
        <v>235647</v>
      </c>
      <c r="T4815">
        <v>79.6104729729729</v>
      </c>
      <c r="U4815">
        <v>3</v>
      </c>
    </row>
    <row r="4816" spans="1:21" x14ac:dyDescent="0.4">
      <c r="A4816">
        <v>4814</v>
      </c>
      <c r="B4816" t="s">
        <v>12096</v>
      </c>
      <c r="C4816" s="1">
        <v>44562</v>
      </c>
      <c r="D4816" t="s">
        <v>8466</v>
      </c>
      <c r="E4816" t="s">
        <v>8467</v>
      </c>
      <c r="F4816">
        <v>20</v>
      </c>
      <c r="G4816">
        <v>10</v>
      </c>
      <c r="H4816">
        <v>20</v>
      </c>
      <c r="I4816">
        <v>20</v>
      </c>
      <c r="J4816">
        <v>40</v>
      </c>
      <c r="K4816">
        <v>49</v>
      </c>
      <c r="L4816">
        <v>21</v>
      </c>
      <c r="M4816">
        <v>5</v>
      </c>
      <c r="N4816">
        <v>2</v>
      </c>
      <c r="O4816">
        <v>1</v>
      </c>
      <c r="P4816">
        <v>8.375</v>
      </c>
      <c r="Q4816">
        <v>645</v>
      </c>
      <c r="R4816">
        <v>2960</v>
      </c>
      <c r="S4816">
        <v>282862</v>
      </c>
      <c r="T4816">
        <v>95.561486486486402</v>
      </c>
      <c r="U4816">
        <v>3</v>
      </c>
    </row>
    <row r="4817" spans="1:21" x14ac:dyDescent="0.4">
      <c r="A4817">
        <v>4815</v>
      </c>
      <c r="B4817" t="s">
        <v>12096</v>
      </c>
      <c r="C4817" s="1">
        <v>44562</v>
      </c>
      <c r="D4817" t="s">
        <v>8468</v>
      </c>
      <c r="F4817">
        <v>10</v>
      </c>
      <c r="G4817">
        <v>10</v>
      </c>
      <c r="H4817">
        <v>10</v>
      </c>
      <c r="I4817">
        <v>20</v>
      </c>
      <c r="J4817">
        <v>40</v>
      </c>
      <c r="K4817">
        <v>13</v>
      </c>
      <c r="L4817">
        <v>12</v>
      </c>
      <c r="M4817">
        <v>6</v>
      </c>
      <c r="N4817">
        <v>0</v>
      </c>
      <c r="O4817">
        <v>1</v>
      </c>
      <c r="P4817">
        <v>0</v>
      </c>
      <c r="Q4817">
        <v>994</v>
      </c>
      <c r="R4817">
        <v>2960</v>
      </c>
      <c r="S4817">
        <v>1298263</v>
      </c>
      <c r="T4817">
        <v>438.602364864864</v>
      </c>
      <c r="U4817">
        <v>3</v>
      </c>
    </row>
    <row r="4818" spans="1:21" x14ac:dyDescent="0.4">
      <c r="A4818">
        <v>4816</v>
      </c>
      <c r="B4818" t="s">
        <v>12096</v>
      </c>
      <c r="C4818" s="1">
        <v>44531</v>
      </c>
      <c r="D4818" t="s">
        <v>8469</v>
      </c>
      <c r="E4818" t="s">
        <v>8470</v>
      </c>
      <c r="F4818">
        <v>20</v>
      </c>
      <c r="G4818">
        <v>20</v>
      </c>
      <c r="H4818">
        <v>50</v>
      </c>
      <c r="I4818">
        <v>20</v>
      </c>
      <c r="J4818">
        <v>20</v>
      </c>
      <c r="K4818">
        <v>28</v>
      </c>
      <c r="L4818">
        <v>23</v>
      </c>
      <c r="M4818">
        <v>26</v>
      </c>
      <c r="N4818">
        <v>2</v>
      </c>
      <c r="O4818">
        <v>1</v>
      </c>
      <c r="P4818">
        <v>11.1672092</v>
      </c>
      <c r="Q4818">
        <v>924</v>
      </c>
      <c r="R4818">
        <v>2960</v>
      </c>
      <c r="S4818">
        <v>504405</v>
      </c>
      <c r="T4818">
        <v>170.40709459459401</v>
      </c>
      <c r="U4818">
        <v>3</v>
      </c>
    </row>
    <row r="4819" spans="1:21" x14ac:dyDescent="0.4">
      <c r="A4819">
        <v>4817</v>
      </c>
      <c r="B4819" t="s">
        <v>12096</v>
      </c>
      <c r="C4819" s="1">
        <v>44531</v>
      </c>
      <c r="D4819" t="s">
        <v>8471</v>
      </c>
      <c r="E4819" t="s">
        <v>8472</v>
      </c>
      <c r="F4819">
        <v>10</v>
      </c>
      <c r="G4819">
        <v>10</v>
      </c>
      <c r="H4819">
        <v>30</v>
      </c>
      <c r="I4819">
        <v>20</v>
      </c>
      <c r="J4819">
        <v>20</v>
      </c>
      <c r="K4819">
        <v>17</v>
      </c>
      <c r="L4819">
        <v>10</v>
      </c>
      <c r="M4819">
        <v>8</v>
      </c>
      <c r="N4819">
        <v>2</v>
      </c>
      <c r="O4819">
        <v>1</v>
      </c>
      <c r="P4819">
        <v>14.16666667</v>
      </c>
      <c r="Q4819">
        <v>928</v>
      </c>
      <c r="R4819">
        <v>2960</v>
      </c>
      <c r="S4819">
        <v>319753</v>
      </c>
      <c r="T4819">
        <v>108.024662162162</v>
      </c>
      <c r="U4819">
        <v>3</v>
      </c>
    </row>
    <row r="4820" spans="1:21" x14ac:dyDescent="0.4">
      <c r="A4820">
        <v>4818</v>
      </c>
      <c r="B4820" t="s">
        <v>12096</v>
      </c>
      <c r="C4820" s="1">
        <v>44531</v>
      </c>
      <c r="D4820" t="s">
        <v>8473</v>
      </c>
      <c r="E4820" t="s">
        <v>8474</v>
      </c>
      <c r="F4820">
        <v>30</v>
      </c>
      <c r="G4820">
        <v>20</v>
      </c>
      <c r="H4820">
        <v>10</v>
      </c>
      <c r="I4820">
        <v>30</v>
      </c>
      <c r="J4820">
        <v>50</v>
      </c>
      <c r="K4820">
        <v>14</v>
      </c>
      <c r="L4820">
        <v>11</v>
      </c>
      <c r="M4820">
        <v>18</v>
      </c>
      <c r="N4820">
        <v>2</v>
      </c>
      <c r="O4820">
        <v>1</v>
      </c>
      <c r="P4820">
        <v>4.2843967010000004</v>
      </c>
      <c r="Q4820">
        <v>722</v>
      </c>
      <c r="R4820">
        <v>2960</v>
      </c>
      <c r="S4820">
        <v>5361594</v>
      </c>
      <c r="T4820">
        <v>1811.3493243243199</v>
      </c>
      <c r="U4820">
        <v>3</v>
      </c>
    </row>
    <row r="4821" spans="1:21" x14ac:dyDescent="0.4">
      <c r="A4821">
        <v>4819</v>
      </c>
      <c r="B4821" t="s">
        <v>12096</v>
      </c>
      <c r="C4821" s="1">
        <v>44531</v>
      </c>
      <c r="D4821" t="s">
        <v>8475</v>
      </c>
      <c r="F4821">
        <v>20</v>
      </c>
      <c r="G4821">
        <v>20</v>
      </c>
      <c r="H4821">
        <v>10</v>
      </c>
      <c r="I4821">
        <v>30</v>
      </c>
      <c r="J4821">
        <v>40</v>
      </c>
      <c r="K4821">
        <v>64</v>
      </c>
      <c r="L4821">
        <v>49</v>
      </c>
      <c r="M4821">
        <v>22</v>
      </c>
      <c r="N4821">
        <v>0</v>
      </c>
      <c r="O4821">
        <v>1</v>
      </c>
      <c r="P4821">
        <v>0</v>
      </c>
      <c r="Q4821">
        <v>817</v>
      </c>
      <c r="R4821">
        <v>2960</v>
      </c>
      <c r="S4821">
        <v>750904</v>
      </c>
      <c r="T4821">
        <v>253.68378378378301</v>
      </c>
      <c r="U4821">
        <v>3</v>
      </c>
    </row>
    <row r="4822" spans="1:21" x14ac:dyDescent="0.4">
      <c r="A4822">
        <v>4820</v>
      </c>
      <c r="B4822" t="s">
        <v>12096</v>
      </c>
      <c r="C4822" s="1">
        <v>44501</v>
      </c>
      <c r="D4822" t="s">
        <v>8476</v>
      </c>
      <c r="E4822" t="s">
        <v>8477</v>
      </c>
      <c r="F4822">
        <v>20</v>
      </c>
      <c r="G4822">
        <v>10</v>
      </c>
      <c r="H4822">
        <v>30</v>
      </c>
      <c r="I4822">
        <v>30</v>
      </c>
      <c r="J4822">
        <v>10</v>
      </c>
      <c r="K4822">
        <v>20</v>
      </c>
      <c r="L4822">
        <v>15</v>
      </c>
      <c r="M4822">
        <v>8</v>
      </c>
      <c r="N4822">
        <v>2</v>
      </c>
      <c r="O4822">
        <v>1</v>
      </c>
      <c r="P4822">
        <v>1.4296875</v>
      </c>
      <c r="Q4822">
        <v>925</v>
      </c>
      <c r="R4822">
        <v>2960</v>
      </c>
      <c r="S4822">
        <v>1964478</v>
      </c>
      <c r="T4822">
        <v>663.67499999999995</v>
      </c>
      <c r="U4822">
        <v>3</v>
      </c>
    </row>
    <row r="4823" spans="1:21" x14ac:dyDescent="0.4">
      <c r="A4823">
        <v>4821</v>
      </c>
      <c r="B4823" t="s">
        <v>12096</v>
      </c>
      <c r="C4823" s="1">
        <v>44470</v>
      </c>
      <c r="D4823" t="s">
        <v>8478</v>
      </c>
      <c r="F4823">
        <v>20</v>
      </c>
      <c r="G4823">
        <v>20</v>
      </c>
      <c r="H4823">
        <v>20</v>
      </c>
      <c r="I4823">
        <v>40</v>
      </c>
      <c r="J4823">
        <v>30</v>
      </c>
      <c r="K4823">
        <v>8</v>
      </c>
      <c r="L4823">
        <v>20</v>
      </c>
      <c r="M4823">
        <v>24</v>
      </c>
      <c r="N4823">
        <v>0</v>
      </c>
      <c r="O4823">
        <v>1</v>
      </c>
      <c r="P4823">
        <v>0</v>
      </c>
      <c r="Q4823">
        <v>932</v>
      </c>
      <c r="R4823">
        <v>2960</v>
      </c>
      <c r="S4823">
        <v>221525</v>
      </c>
      <c r="T4823">
        <v>74.839527027027003</v>
      </c>
      <c r="U4823">
        <v>3</v>
      </c>
    </row>
    <row r="4824" spans="1:21" x14ac:dyDescent="0.4">
      <c r="A4824">
        <v>4822</v>
      </c>
      <c r="B4824" t="s">
        <v>12096</v>
      </c>
      <c r="C4824" s="1">
        <v>44470</v>
      </c>
      <c r="D4824" t="s">
        <v>8479</v>
      </c>
      <c r="E4824" t="s">
        <v>8480</v>
      </c>
      <c r="F4824">
        <v>20</v>
      </c>
      <c r="G4824">
        <v>20</v>
      </c>
      <c r="H4824">
        <v>40</v>
      </c>
      <c r="I4824">
        <v>20</v>
      </c>
      <c r="J4824">
        <v>30</v>
      </c>
      <c r="K4824">
        <v>13</v>
      </c>
      <c r="L4824">
        <v>15</v>
      </c>
      <c r="M4824">
        <v>14</v>
      </c>
      <c r="N4824">
        <v>2</v>
      </c>
      <c r="O4824">
        <v>2</v>
      </c>
      <c r="P4824">
        <v>12.440755210000001</v>
      </c>
      <c r="Q4824">
        <v>668</v>
      </c>
      <c r="R4824">
        <v>2960</v>
      </c>
      <c r="S4824">
        <v>734530</v>
      </c>
      <c r="T4824">
        <v>248.152027027027</v>
      </c>
      <c r="U4824">
        <v>3</v>
      </c>
    </row>
    <row r="4825" spans="1:21" x14ac:dyDescent="0.4">
      <c r="A4825">
        <v>4823</v>
      </c>
      <c r="B4825" t="s">
        <v>12096</v>
      </c>
      <c r="C4825" s="1">
        <v>44470</v>
      </c>
      <c r="D4825" t="s">
        <v>8481</v>
      </c>
      <c r="E4825" t="s">
        <v>8482</v>
      </c>
      <c r="F4825">
        <v>20</v>
      </c>
      <c r="G4825">
        <v>20</v>
      </c>
      <c r="H4825">
        <v>40</v>
      </c>
      <c r="I4825">
        <v>20</v>
      </c>
      <c r="J4825">
        <v>50</v>
      </c>
      <c r="K4825">
        <v>110</v>
      </c>
      <c r="L4825">
        <v>67</v>
      </c>
      <c r="M4825">
        <v>20</v>
      </c>
      <c r="N4825">
        <v>1</v>
      </c>
      <c r="O4825">
        <v>1</v>
      </c>
      <c r="P4825">
        <v>7.9745008679999998</v>
      </c>
      <c r="Q4825">
        <v>849</v>
      </c>
      <c r="R4825">
        <v>2960</v>
      </c>
      <c r="S4825">
        <v>2025476</v>
      </c>
      <c r="T4825">
        <v>684.28243243243196</v>
      </c>
      <c r="U4825">
        <v>3</v>
      </c>
    </row>
    <row r="4826" spans="1:21" x14ac:dyDescent="0.4">
      <c r="A4826">
        <v>4824</v>
      </c>
      <c r="B4826" t="s">
        <v>12096</v>
      </c>
      <c r="C4826" s="1">
        <v>44440</v>
      </c>
      <c r="D4826" t="s">
        <v>8483</v>
      </c>
      <c r="E4826" t="s">
        <v>8484</v>
      </c>
      <c r="F4826">
        <v>10</v>
      </c>
      <c r="G4826">
        <v>20</v>
      </c>
      <c r="H4826">
        <v>50</v>
      </c>
      <c r="I4826">
        <v>30</v>
      </c>
      <c r="J4826">
        <v>10</v>
      </c>
      <c r="K4826">
        <v>11</v>
      </c>
      <c r="L4826">
        <v>23</v>
      </c>
      <c r="M4826">
        <v>28</v>
      </c>
      <c r="N4826">
        <v>2</v>
      </c>
      <c r="O4826">
        <v>1</v>
      </c>
      <c r="P4826">
        <v>8.4568142359999996</v>
      </c>
      <c r="Q4826">
        <v>844</v>
      </c>
      <c r="R4826">
        <v>2960</v>
      </c>
      <c r="S4826">
        <v>524055</v>
      </c>
      <c r="T4826">
        <v>177.04560810810801</v>
      </c>
      <c r="U4826">
        <v>3</v>
      </c>
    </row>
    <row r="4827" spans="1:21" x14ac:dyDescent="0.4">
      <c r="A4827">
        <v>4825</v>
      </c>
      <c r="B4827" t="s">
        <v>12096</v>
      </c>
      <c r="C4827" s="1">
        <v>44440</v>
      </c>
      <c r="D4827" t="s">
        <v>8485</v>
      </c>
      <c r="E4827" t="s">
        <v>8486</v>
      </c>
      <c r="F4827">
        <v>10</v>
      </c>
      <c r="G4827">
        <v>10</v>
      </c>
      <c r="H4827">
        <v>10</v>
      </c>
      <c r="I4827">
        <v>40</v>
      </c>
      <c r="J4827">
        <v>20</v>
      </c>
      <c r="K4827">
        <v>153</v>
      </c>
      <c r="L4827">
        <v>106</v>
      </c>
      <c r="M4827">
        <v>87</v>
      </c>
      <c r="N4827">
        <v>1</v>
      </c>
      <c r="O4827">
        <v>1</v>
      </c>
      <c r="P4827">
        <v>9.5919053820000002</v>
      </c>
      <c r="Q4827">
        <v>729</v>
      </c>
      <c r="R4827">
        <v>2960</v>
      </c>
      <c r="S4827">
        <v>435992</v>
      </c>
      <c r="T4827">
        <v>147.294594594594</v>
      </c>
      <c r="U4827">
        <v>3</v>
      </c>
    </row>
    <row r="4828" spans="1:21" x14ac:dyDescent="0.4">
      <c r="A4828">
        <v>4826</v>
      </c>
      <c r="B4828" t="s">
        <v>12096</v>
      </c>
      <c r="C4828" s="1">
        <v>44440</v>
      </c>
      <c r="D4828" t="s">
        <v>8487</v>
      </c>
      <c r="E4828" t="s">
        <v>8488</v>
      </c>
      <c r="F4828">
        <v>10</v>
      </c>
      <c r="G4828">
        <v>20</v>
      </c>
      <c r="H4828">
        <v>40</v>
      </c>
      <c r="I4828">
        <v>20</v>
      </c>
      <c r="J4828">
        <v>10</v>
      </c>
      <c r="K4828">
        <v>13</v>
      </c>
      <c r="L4828">
        <v>11</v>
      </c>
      <c r="M4828">
        <v>15</v>
      </c>
      <c r="N4828">
        <v>2</v>
      </c>
      <c r="O4828">
        <v>1</v>
      </c>
      <c r="P4828">
        <v>4.46875</v>
      </c>
      <c r="Q4828">
        <v>776</v>
      </c>
      <c r="R4828">
        <v>2960</v>
      </c>
      <c r="S4828">
        <v>672860</v>
      </c>
      <c r="T4828">
        <v>227.31756756756701</v>
      </c>
      <c r="U4828">
        <v>3</v>
      </c>
    </row>
    <row r="4829" spans="1:21" x14ac:dyDescent="0.4">
      <c r="A4829">
        <v>4827</v>
      </c>
      <c r="B4829" t="s">
        <v>12096</v>
      </c>
      <c r="C4829" s="1">
        <v>44348</v>
      </c>
      <c r="D4829" t="s">
        <v>8489</v>
      </c>
      <c r="E4829" t="e">
        <f>- 다 끝났냐? 현직 보스를 건드린 범죄조직의 최후..</f>
        <v>#NAME?</v>
      </c>
      <c r="F4829">
        <v>20</v>
      </c>
      <c r="G4829">
        <v>30</v>
      </c>
      <c r="H4829">
        <v>20</v>
      </c>
      <c r="I4829">
        <v>30</v>
      </c>
      <c r="J4829">
        <v>20</v>
      </c>
      <c r="K4829">
        <v>55</v>
      </c>
      <c r="L4829">
        <v>19</v>
      </c>
      <c r="M4829">
        <v>10</v>
      </c>
      <c r="N4829">
        <v>2</v>
      </c>
      <c r="O4829">
        <v>1</v>
      </c>
      <c r="P4829">
        <v>13.79991319</v>
      </c>
      <c r="Q4829">
        <v>1051</v>
      </c>
      <c r="R4829">
        <v>2960</v>
      </c>
      <c r="S4829">
        <v>1069220</v>
      </c>
      <c r="T4829">
        <v>361.222972972972</v>
      </c>
      <c r="U4829">
        <v>3</v>
      </c>
    </row>
    <row r="4830" spans="1:21" x14ac:dyDescent="0.4">
      <c r="A4830">
        <v>4828</v>
      </c>
      <c r="B4830" t="s">
        <v>12096</v>
      </c>
      <c r="C4830" s="1">
        <v>44317</v>
      </c>
      <c r="D4830" t="s">
        <v>8490</v>
      </c>
      <c r="E4830" t="s">
        <v>8491</v>
      </c>
      <c r="F4830">
        <v>20</v>
      </c>
      <c r="G4830">
        <v>20</v>
      </c>
      <c r="H4830">
        <v>40</v>
      </c>
      <c r="I4830">
        <v>20</v>
      </c>
      <c r="J4830">
        <v>50</v>
      </c>
      <c r="K4830">
        <v>16</v>
      </c>
      <c r="L4830">
        <v>11</v>
      </c>
      <c r="M4830">
        <v>10</v>
      </c>
      <c r="N4830">
        <v>1</v>
      </c>
      <c r="O4830">
        <v>1</v>
      </c>
      <c r="P4830">
        <v>8.1028645830000006</v>
      </c>
      <c r="Q4830">
        <v>809</v>
      </c>
      <c r="R4830">
        <v>2960</v>
      </c>
      <c r="S4830">
        <v>960742</v>
      </c>
      <c r="T4830">
        <v>324.57499999999999</v>
      </c>
      <c r="U4830">
        <v>3</v>
      </c>
    </row>
    <row r="4831" spans="1:21" x14ac:dyDescent="0.4">
      <c r="A4831">
        <v>4829</v>
      </c>
      <c r="B4831" t="s">
        <v>12096</v>
      </c>
      <c r="C4831" s="1">
        <v>44317</v>
      </c>
      <c r="D4831" t="s">
        <v>8492</v>
      </c>
      <c r="E4831" t="s">
        <v>8493</v>
      </c>
      <c r="F4831">
        <v>40</v>
      </c>
      <c r="G4831">
        <v>20</v>
      </c>
      <c r="H4831">
        <v>30</v>
      </c>
      <c r="I4831">
        <v>20</v>
      </c>
      <c r="J4831">
        <v>50</v>
      </c>
      <c r="K4831">
        <v>19</v>
      </c>
      <c r="L4831">
        <v>12</v>
      </c>
      <c r="M4831">
        <v>9</v>
      </c>
      <c r="N4831">
        <v>2</v>
      </c>
      <c r="O4831">
        <v>1</v>
      </c>
      <c r="P4831">
        <v>7.1558159720000001</v>
      </c>
      <c r="Q4831">
        <v>877</v>
      </c>
      <c r="R4831">
        <v>2960</v>
      </c>
      <c r="S4831">
        <v>2396251</v>
      </c>
      <c r="T4831">
        <v>809.544256756756</v>
      </c>
      <c r="U4831">
        <v>3</v>
      </c>
    </row>
    <row r="4832" spans="1:21" x14ac:dyDescent="0.4">
      <c r="A4832">
        <v>4830</v>
      </c>
      <c r="B4832" t="s">
        <v>12096</v>
      </c>
      <c r="C4832" s="1">
        <v>44228</v>
      </c>
      <c r="D4832" t="s">
        <v>8494</v>
      </c>
      <c r="E4832" t="s">
        <v>8495</v>
      </c>
      <c r="F4832">
        <v>20</v>
      </c>
      <c r="G4832">
        <v>20</v>
      </c>
      <c r="H4832">
        <v>10</v>
      </c>
      <c r="I4832">
        <v>20</v>
      </c>
      <c r="J4832">
        <v>50</v>
      </c>
      <c r="K4832">
        <v>16</v>
      </c>
      <c r="L4832">
        <v>13</v>
      </c>
      <c r="M4832">
        <v>10</v>
      </c>
      <c r="N4832">
        <v>0</v>
      </c>
      <c r="O4832">
        <v>1</v>
      </c>
      <c r="P4832">
        <v>8.7215711809999998</v>
      </c>
      <c r="Q4832">
        <v>754</v>
      </c>
      <c r="R4832">
        <v>2960</v>
      </c>
      <c r="S4832">
        <v>489285</v>
      </c>
      <c r="T4832">
        <v>165.298986486486</v>
      </c>
      <c r="U4832">
        <v>3</v>
      </c>
    </row>
    <row r="4833" spans="1:21" x14ac:dyDescent="0.4">
      <c r="A4833">
        <v>4831</v>
      </c>
      <c r="B4833" t="s">
        <v>12097</v>
      </c>
      <c r="C4833" s="1">
        <v>45108</v>
      </c>
      <c r="D4833" t="s">
        <v>8496</v>
      </c>
      <c r="E4833" t="s">
        <v>8497</v>
      </c>
      <c r="F4833">
        <v>20</v>
      </c>
      <c r="G4833">
        <v>20</v>
      </c>
      <c r="H4833">
        <v>20</v>
      </c>
      <c r="I4833">
        <v>20</v>
      </c>
      <c r="J4833">
        <v>40</v>
      </c>
      <c r="K4833">
        <v>29</v>
      </c>
      <c r="L4833">
        <v>24</v>
      </c>
      <c r="M4833">
        <v>21</v>
      </c>
      <c r="N4833">
        <v>2</v>
      </c>
      <c r="O4833">
        <v>1</v>
      </c>
      <c r="P4833">
        <v>1.375</v>
      </c>
      <c r="Q4833">
        <v>810</v>
      </c>
      <c r="R4833">
        <v>275000</v>
      </c>
      <c r="S4833">
        <v>141273</v>
      </c>
      <c r="T4833">
        <v>0.51371999999999995</v>
      </c>
      <c r="U4833">
        <v>1</v>
      </c>
    </row>
    <row r="4834" spans="1:21" x14ac:dyDescent="0.4">
      <c r="A4834">
        <v>4832</v>
      </c>
      <c r="B4834" t="s">
        <v>12097</v>
      </c>
      <c r="C4834" s="1">
        <v>45108</v>
      </c>
      <c r="D4834" t="s">
        <v>8498</v>
      </c>
      <c r="E4834" t="s">
        <v>8499</v>
      </c>
      <c r="F4834">
        <v>10</v>
      </c>
      <c r="G4834">
        <v>20</v>
      </c>
      <c r="H4834">
        <v>20</v>
      </c>
      <c r="I4834">
        <v>10</v>
      </c>
      <c r="J4834">
        <v>20</v>
      </c>
      <c r="K4834">
        <v>20</v>
      </c>
      <c r="L4834">
        <v>18</v>
      </c>
      <c r="M4834">
        <v>17</v>
      </c>
      <c r="N4834">
        <v>1</v>
      </c>
      <c r="O4834">
        <v>2</v>
      </c>
      <c r="P4834">
        <v>3.826171875</v>
      </c>
      <c r="Q4834">
        <v>759</v>
      </c>
      <c r="R4834">
        <v>275000</v>
      </c>
      <c r="S4834">
        <v>9679</v>
      </c>
      <c r="T4834">
        <v>3.5196363636363602E-2</v>
      </c>
      <c r="U4834">
        <v>0</v>
      </c>
    </row>
    <row r="4835" spans="1:21" x14ac:dyDescent="0.4">
      <c r="A4835">
        <v>4833</v>
      </c>
      <c r="B4835" t="s">
        <v>12097</v>
      </c>
      <c r="C4835" s="1">
        <v>45108</v>
      </c>
      <c r="D4835" t="s">
        <v>8500</v>
      </c>
      <c r="E4835" t="s">
        <v>8501</v>
      </c>
      <c r="F4835">
        <v>30</v>
      </c>
      <c r="G4835">
        <v>20</v>
      </c>
      <c r="H4835">
        <v>30</v>
      </c>
      <c r="I4835">
        <v>20</v>
      </c>
      <c r="J4835">
        <v>50</v>
      </c>
      <c r="K4835">
        <v>228</v>
      </c>
      <c r="L4835">
        <v>127</v>
      </c>
      <c r="M4835">
        <v>21</v>
      </c>
      <c r="N4835">
        <v>0</v>
      </c>
      <c r="O4835">
        <v>1</v>
      </c>
      <c r="P4835">
        <v>3.999023438</v>
      </c>
      <c r="Q4835">
        <v>835</v>
      </c>
      <c r="R4835">
        <v>275000</v>
      </c>
      <c r="S4835">
        <v>152985</v>
      </c>
      <c r="T4835">
        <v>0.55630909090908998</v>
      </c>
      <c r="U4835">
        <v>1</v>
      </c>
    </row>
    <row r="4836" spans="1:21" x14ac:dyDescent="0.4">
      <c r="A4836">
        <v>4834</v>
      </c>
      <c r="B4836" t="s">
        <v>12097</v>
      </c>
      <c r="C4836" s="1">
        <v>45108</v>
      </c>
      <c r="D4836" t="s">
        <v>8502</v>
      </c>
      <c r="E4836" t="s">
        <v>8503</v>
      </c>
      <c r="F4836">
        <v>10</v>
      </c>
      <c r="G4836">
        <v>10</v>
      </c>
      <c r="H4836">
        <v>20</v>
      </c>
      <c r="I4836">
        <v>10</v>
      </c>
      <c r="J4836">
        <v>20</v>
      </c>
      <c r="K4836">
        <v>23</v>
      </c>
      <c r="L4836">
        <v>16</v>
      </c>
      <c r="M4836">
        <v>11</v>
      </c>
      <c r="N4836">
        <v>2</v>
      </c>
      <c r="O4836">
        <v>1</v>
      </c>
      <c r="P4836">
        <v>9.2305772570000002</v>
      </c>
      <c r="Q4836">
        <v>665</v>
      </c>
      <c r="R4836">
        <v>275000</v>
      </c>
      <c r="S4836">
        <v>3071</v>
      </c>
      <c r="T4836">
        <v>1.1167272727272699E-2</v>
      </c>
      <c r="U4836">
        <v>0</v>
      </c>
    </row>
    <row r="4837" spans="1:21" x14ac:dyDescent="0.4">
      <c r="A4837">
        <v>4835</v>
      </c>
      <c r="B4837" t="s">
        <v>12097</v>
      </c>
      <c r="C4837" s="1">
        <v>45108</v>
      </c>
      <c r="D4837" t="s">
        <v>8504</v>
      </c>
      <c r="E4837" t="s">
        <v>8501</v>
      </c>
      <c r="F4837">
        <v>30</v>
      </c>
      <c r="G4837">
        <v>20</v>
      </c>
      <c r="H4837">
        <v>40</v>
      </c>
      <c r="I4837">
        <v>30</v>
      </c>
      <c r="J4837">
        <v>30</v>
      </c>
      <c r="K4837">
        <v>16</v>
      </c>
      <c r="L4837">
        <v>9</v>
      </c>
      <c r="M4837">
        <v>9</v>
      </c>
      <c r="N4837">
        <v>1</v>
      </c>
      <c r="O4837">
        <v>2</v>
      </c>
      <c r="P4837">
        <v>6.3324652779999999</v>
      </c>
      <c r="Q4837">
        <v>601</v>
      </c>
      <c r="R4837">
        <v>275000</v>
      </c>
      <c r="S4837">
        <v>13417</v>
      </c>
      <c r="T4837">
        <v>4.87890909090909E-2</v>
      </c>
      <c r="U4837">
        <v>0</v>
      </c>
    </row>
    <row r="4838" spans="1:21" x14ac:dyDescent="0.4">
      <c r="A4838">
        <v>4836</v>
      </c>
      <c r="B4838" t="s">
        <v>12097</v>
      </c>
      <c r="C4838" s="1">
        <v>45108</v>
      </c>
      <c r="D4838" t="s">
        <v>8505</v>
      </c>
      <c r="E4838" t="s">
        <v>8506</v>
      </c>
      <c r="F4838">
        <v>10</v>
      </c>
      <c r="G4838">
        <v>10</v>
      </c>
      <c r="H4838">
        <v>40</v>
      </c>
      <c r="I4838">
        <v>20</v>
      </c>
      <c r="J4838">
        <v>20</v>
      </c>
      <c r="K4838">
        <v>16</v>
      </c>
      <c r="L4838">
        <v>10</v>
      </c>
      <c r="M4838">
        <v>5</v>
      </c>
      <c r="N4838">
        <v>2</v>
      </c>
      <c r="O4838">
        <v>1</v>
      </c>
      <c r="P4838">
        <v>4.5774739579999997</v>
      </c>
      <c r="Q4838">
        <v>751</v>
      </c>
      <c r="R4838">
        <v>275000</v>
      </c>
      <c r="S4838">
        <v>8088</v>
      </c>
      <c r="T4838">
        <v>2.9410909090909002E-2</v>
      </c>
      <c r="U4838">
        <v>0</v>
      </c>
    </row>
    <row r="4839" spans="1:21" x14ac:dyDescent="0.4">
      <c r="A4839">
        <v>4837</v>
      </c>
      <c r="B4839" t="s">
        <v>12097</v>
      </c>
      <c r="C4839" s="1">
        <v>45108</v>
      </c>
      <c r="D4839" t="s">
        <v>8507</v>
      </c>
      <c r="E4839" t="s">
        <v>8508</v>
      </c>
      <c r="F4839">
        <v>40</v>
      </c>
      <c r="G4839">
        <v>20</v>
      </c>
      <c r="H4839">
        <v>50</v>
      </c>
      <c r="I4839">
        <v>20</v>
      </c>
      <c r="J4839">
        <v>50</v>
      </c>
      <c r="K4839">
        <v>13</v>
      </c>
      <c r="L4839">
        <v>9</v>
      </c>
      <c r="M4839">
        <v>13</v>
      </c>
      <c r="N4839">
        <v>0</v>
      </c>
      <c r="O4839">
        <v>2</v>
      </c>
      <c r="P4839">
        <v>1.7330729170000001</v>
      </c>
      <c r="Q4839">
        <v>605</v>
      </c>
      <c r="R4839">
        <v>275000</v>
      </c>
      <c r="S4839">
        <v>27292</v>
      </c>
      <c r="T4839">
        <v>9.9243636363636298E-2</v>
      </c>
      <c r="U4839">
        <v>0</v>
      </c>
    </row>
    <row r="4840" spans="1:21" x14ac:dyDescent="0.4">
      <c r="A4840">
        <v>4838</v>
      </c>
      <c r="B4840" t="s">
        <v>12097</v>
      </c>
      <c r="C4840" s="1">
        <v>45108</v>
      </c>
      <c r="D4840" t="s">
        <v>8509</v>
      </c>
      <c r="E4840" t="s">
        <v>8501</v>
      </c>
      <c r="F4840">
        <v>40</v>
      </c>
      <c r="G4840">
        <v>20</v>
      </c>
      <c r="H4840">
        <v>30</v>
      </c>
      <c r="I4840">
        <v>20</v>
      </c>
      <c r="J4840">
        <v>50</v>
      </c>
      <c r="K4840">
        <v>117</v>
      </c>
      <c r="L4840">
        <v>73</v>
      </c>
      <c r="M4840">
        <v>32</v>
      </c>
      <c r="N4840">
        <v>1</v>
      </c>
      <c r="O4840">
        <v>1</v>
      </c>
      <c r="P4840">
        <v>0</v>
      </c>
      <c r="Q4840">
        <v>708</v>
      </c>
      <c r="R4840">
        <v>275000</v>
      </c>
      <c r="S4840">
        <v>4601</v>
      </c>
      <c r="T4840">
        <v>1.6730909090909001E-2</v>
      </c>
      <c r="U4840">
        <v>0</v>
      </c>
    </row>
    <row r="4841" spans="1:21" x14ac:dyDescent="0.4">
      <c r="A4841">
        <v>4839</v>
      </c>
      <c r="B4841" t="s">
        <v>12097</v>
      </c>
      <c r="C4841" s="1">
        <v>45108</v>
      </c>
      <c r="D4841" t="s">
        <v>8510</v>
      </c>
      <c r="E4841" t="s">
        <v>8511</v>
      </c>
      <c r="F4841">
        <v>20</v>
      </c>
      <c r="G4841">
        <v>20</v>
      </c>
      <c r="H4841">
        <v>40</v>
      </c>
      <c r="I4841">
        <v>10</v>
      </c>
      <c r="J4841">
        <v>50</v>
      </c>
      <c r="K4841">
        <v>237</v>
      </c>
      <c r="L4841">
        <v>232</v>
      </c>
      <c r="M4841">
        <v>226</v>
      </c>
      <c r="N4841">
        <v>0</v>
      </c>
      <c r="O4841">
        <v>1</v>
      </c>
      <c r="P4841">
        <v>4.7494574649999999</v>
      </c>
      <c r="Q4841">
        <v>634</v>
      </c>
      <c r="R4841">
        <v>275000</v>
      </c>
      <c r="S4841">
        <v>27177</v>
      </c>
      <c r="T4841">
        <v>9.8825454545454494E-2</v>
      </c>
      <c r="U4841">
        <v>0</v>
      </c>
    </row>
    <row r="4842" spans="1:21" x14ac:dyDescent="0.4">
      <c r="A4842">
        <v>4840</v>
      </c>
      <c r="B4842" t="s">
        <v>12097</v>
      </c>
      <c r="C4842" s="1">
        <v>45108</v>
      </c>
      <c r="D4842" t="s">
        <v>8512</v>
      </c>
      <c r="E4842" t="s">
        <v>8513</v>
      </c>
      <c r="F4842">
        <v>10</v>
      </c>
      <c r="G4842">
        <v>10</v>
      </c>
      <c r="H4842">
        <v>30</v>
      </c>
      <c r="I4842">
        <v>20</v>
      </c>
      <c r="J4842">
        <v>10</v>
      </c>
      <c r="K4842">
        <v>19</v>
      </c>
      <c r="L4842">
        <v>17</v>
      </c>
      <c r="M4842">
        <v>11</v>
      </c>
      <c r="N4842">
        <v>1</v>
      </c>
      <c r="O4842">
        <v>1</v>
      </c>
      <c r="P4842">
        <v>0</v>
      </c>
      <c r="Q4842">
        <v>703</v>
      </c>
      <c r="R4842">
        <v>275000</v>
      </c>
      <c r="S4842">
        <v>219053</v>
      </c>
      <c r="T4842">
        <v>0.79655636363636295</v>
      </c>
      <c r="U4842">
        <v>1</v>
      </c>
    </row>
    <row r="4843" spans="1:21" x14ac:dyDescent="0.4">
      <c r="A4843">
        <v>4841</v>
      </c>
      <c r="B4843" t="s">
        <v>12097</v>
      </c>
      <c r="C4843" s="1">
        <v>45078</v>
      </c>
      <c r="D4843" t="s">
        <v>8514</v>
      </c>
      <c r="E4843" t="s">
        <v>8515</v>
      </c>
      <c r="F4843">
        <v>20</v>
      </c>
      <c r="G4843">
        <v>20</v>
      </c>
      <c r="H4843">
        <v>20</v>
      </c>
      <c r="I4843">
        <v>20</v>
      </c>
      <c r="J4843">
        <v>40</v>
      </c>
      <c r="K4843">
        <v>20</v>
      </c>
      <c r="L4843">
        <v>7</v>
      </c>
      <c r="M4843">
        <v>4</v>
      </c>
      <c r="N4843">
        <v>1</v>
      </c>
      <c r="O4843">
        <v>1</v>
      </c>
      <c r="P4843">
        <v>9.3570963539999994</v>
      </c>
      <c r="Q4843">
        <v>860</v>
      </c>
      <c r="R4843">
        <v>270000</v>
      </c>
      <c r="S4843">
        <v>764750</v>
      </c>
      <c r="T4843">
        <v>2.8324074074074002</v>
      </c>
      <c r="U4843">
        <v>2</v>
      </c>
    </row>
    <row r="4844" spans="1:21" x14ac:dyDescent="0.4">
      <c r="A4844">
        <v>4842</v>
      </c>
      <c r="B4844" t="s">
        <v>12097</v>
      </c>
      <c r="C4844" s="1">
        <v>45078</v>
      </c>
      <c r="D4844" t="s">
        <v>8516</v>
      </c>
      <c r="E4844" t="s">
        <v>8517</v>
      </c>
      <c r="F4844">
        <v>20</v>
      </c>
      <c r="G4844">
        <v>20</v>
      </c>
      <c r="H4844">
        <v>20</v>
      </c>
      <c r="I4844">
        <v>20</v>
      </c>
      <c r="J4844">
        <v>50</v>
      </c>
      <c r="K4844">
        <v>28</v>
      </c>
      <c r="L4844">
        <v>16</v>
      </c>
      <c r="M4844">
        <v>10</v>
      </c>
      <c r="N4844">
        <v>1</v>
      </c>
      <c r="O4844">
        <v>2</v>
      </c>
      <c r="P4844">
        <v>0</v>
      </c>
      <c r="Q4844">
        <v>682</v>
      </c>
      <c r="R4844">
        <v>270000</v>
      </c>
      <c r="S4844">
        <v>45017</v>
      </c>
      <c r="T4844">
        <v>0.16672962962962901</v>
      </c>
      <c r="U4844">
        <v>0</v>
      </c>
    </row>
    <row r="4845" spans="1:21" x14ac:dyDescent="0.4">
      <c r="A4845">
        <v>4843</v>
      </c>
      <c r="B4845" t="s">
        <v>12097</v>
      </c>
      <c r="C4845" s="1">
        <v>45078</v>
      </c>
      <c r="D4845" t="s">
        <v>8518</v>
      </c>
      <c r="E4845" t="s">
        <v>8519</v>
      </c>
      <c r="F4845">
        <v>20</v>
      </c>
      <c r="G4845">
        <v>20</v>
      </c>
      <c r="H4845">
        <v>50</v>
      </c>
      <c r="I4845">
        <v>20</v>
      </c>
      <c r="J4845">
        <v>40</v>
      </c>
      <c r="K4845">
        <v>37</v>
      </c>
      <c r="L4845">
        <v>51</v>
      </c>
      <c r="M4845">
        <v>52</v>
      </c>
      <c r="N4845">
        <v>1</v>
      </c>
      <c r="O4845">
        <v>1</v>
      </c>
      <c r="P4845">
        <v>2.85546875</v>
      </c>
      <c r="Q4845">
        <v>680</v>
      </c>
      <c r="R4845">
        <v>270000</v>
      </c>
      <c r="S4845">
        <v>360914</v>
      </c>
      <c r="T4845">
        <v>1.33671851851851</v>
      </c>
      <c r="U4845">
        <v>2</v>
      </c>
    </row>
    <row r="4846" spans="1:21" x14ac:dyDescent="0.4">
      <c r="A4846">
        <v>4844</v>
      </c>
      <c r="B4846" t="s">
        <v>12097</v>
      </c>
      <c r="C4846" s="1">
        <v>45078</v>
      </c>
      <c r="D4846" t="s">
        <v>8520</v>
      </c>
      <c r="E4846" t="s">
        <v>8521</v>
      </c>
      <c r="F4846">
        <v>30</v>
      </c>
      <c r="G4846">
        <v>10</v>
      </c>
      <c r="H4846">
        <v>40</v>
      </c>
      <c r="I4846">
        <v>10</v>
      </c>
      <c r="J4846">
        <v>20</v>
      </c>
      <c r="K4846">
        <v>132</v>
      </c>
      <c r="L4846">
        <v>114</v>
      </c>
      <c r="M4846">
        <v>146</v>
      </c>
      <c r="N4846">
        <v>1</v>
      </c>
      <c r="O4846">
        <v>1</v>
      </c>
      <c r="P4846">
        <v>8.4268663190000002</v>
      </c>
      <c r="Q4846">
        <v>773</v>
      </c>
      <c r="R4846">
        <v>270000</v>
      </c>
      <c r="S4846">
        <v>359094</v>
      </c>
      <c r="T4846">
        <v>1.3299777777777699</v>
      </c>
      <c r="U4846">
        <v>2</v>
      </c>
    </row>
    <row r="4847" spans="1:21" x14ac:dyDescent="0.4">
      <c r="A4847">
        <v>4845</v>
      </c>
      <c r="B4847" t="s">
        <v>12097</v>
      </c>
      <c r="C4847" s="1">
        <v>45078</v>
      </c>
      <c r="D4847" t="s">
        <v>8522</v>
      </c>
      <c r="E4847" t="s">
        <v>8523</v>
      </c>
      <c r="F4847">
        <v>20</v>
      </c>
      <c r="G4847">
        <v>20</v>
      </c>
      <c r="H4847">
        <v>40</v>
      </c>
      <c r="I4847">
        <v>20</v>
      </c>
      <c r="J4847">
        <v>50</v>
      </c>
      <c r="K4847">
        <v>102</v>
      </c>
      <c r="L4847">
        <v>68</v>
      </c>
      <c r="M4847">
        <v>55</v>
      </c>
      <c r="N4847">
        <v>0</v>
      </c>
      <c r="O4847">
        <v>1</v>
      </c>
      <c r="P4847">
        <v>6.3287760420000003</v>
      </c>
      <c r="Q4847">
        <v>651</v>
      </c>
      <c r="R4847">
        <v>270000</v>
      </c>
      <c r="S4847">
        <v>2549621</v>
      </c>
      <c r="T4847">
        <v>9.4430407407407397</v>
      </c>
      <c r="U4847">
        <v>3</v>
      </c>
    </row>
    <row r="4848" spans="1:21" x14ac:dyDescent="0.4">
      <c r="A4848">
        <v>4846</v>
      </c>
      <c r="B4848" t="s">
        <v>12097</v>
      </c>
      <c r="C4848" s="1">
        <v>45078</v>
      </c>
      <c r="D4848" t="s">
        <v>8524</v>
      </c>
      <c r="F4848">
        <v>20</v>
      </c>
      <c r="G4848">
        <v>20</v>
      </c>
      <c r="H4848">
        <v>20</v>
      </c>
      <c r="I4848">
        <v>10</v>
      </c>
      <c r="J4848">
        <v>30</v>
      </c>
      <c r="K4848">
        <v>193</v>
      </c>
      <c r="L4848">
        <v>197</v>
      </c>
      <c r="M4848">
        <v>186</v>
      </c>
      <c r="N4848">
        <v>1</v>
      </c>
      <c r="O4848">
        <v>2</v>
      </c>
      <c r="P4848">
        <v>0</v>
      </c>
      <c r="Q4848">
        <v>607</v>
      </c>
      <c r="R4848">
        <v>270000</v>
      </c>
      <c r="S4848">
        <v>42898</v>
      </c>
      <c r="T4848">
        <v>0.15888148148148101</v>
      </c>
      <c r="U4848">
        <v>0</v>
      </c>
    </row>
    <row r="4849" spans="1:21" x14ac:dyDescent="0.4">
      <c r="A4849">
        <v>4847</v>
      </c>
      <c r="B4849" t="s">
        <v>12097</v>
      </c>
      <c r="C4849" s="1">
        <v>45078</v>
      </c>
      <c r="D4849" t="s">
        <v>8525</v>
      </c>
      <c r="F4849">
        <v>50</v>
      </c>
      <c r="G4849">
        <v>30</v>
      </c>
      <c r="H4849">
        <v>10</v>
      </c>
      <c r="I4849">
        <v>40</v>
      </c>
      <c r="J4849">
        <v>50</v>
      </c>
      <c r="K4849">
        <v>14</v>
      </c>
      <c r="L4849">
        <v>10</v>
      </c>
      <c r="M4849">
        <v>10</v>
      </c>
      <c r="N4849">
        <v>0</v>
      </c>
      <c r="O4849">
        <v>1</v>
      </c>
      <c r="P4849">
        <v>0</v>
      </c>
      <c r="Q4849">
        <v>864</v>
      </c>
      <c r="R4849">
        <v>270000</v>
      </c>
      <c r="S4849">
        <v>159055</v>
      </c>
      <c r="T4849">
        <v>0.58909259259259195</v>
      </c>
      <c r="U4849">
        <v>1</v>
      </c>
    </row>
    <row r="4850" spans="1:21" x14ac:dyDescent="0.4">
      <c r="A4850">
        <v>4848</v>
      </c>
      <c r="B4850" t="s">
        <v>12097</v>
      </c>
      <c r="C4850" s="1">
        <v>45078</v>
      </c>
      <c r="D4850" t="s">
        <v>8526</v>
      </c>
      <c r="E4850" t="s">
        <v>8527</v>
      </c>
      <c r="F4850">
        <v>10</v>
      </c>
      <c r="G4850">
        <v>10</v>
      </c>
      <c r="H4850">
        <v>10</v>
      </c>
      <c r="I4850">
        <v>10</v>
      </c>
      <c r="J4850">
        <v>10</v>
      </c>
      <c r="K4850">
        <v>20</v>
      </c>
      <c r="L4850">
        <v>20</v>
      </c>
      <c r="M4850">
        <v>17</v>
      </c>
      <c r="N4850">
        <v>2</v>
      </c>
      <c r="O4850">
        <v>1</v>
      </c>
      <c r="P4850">
        <v>4.9446614579999997</v>
      </c>
      <c r="Q4850">
        <v>972</v>
      </c>
      <c r="R4850">
        <v>270000</v>
      </c>
      <c r="S4850">
        <v>9478</v>
      </c>
      <c r="T4850">
        <v>3.5103703703703699E-2</v>
      </c>
      <c r="U4850">
        <v>0</v>
      </c>
    </row>
    <row r="4851" spans="1:21" x14ac:dyDescent="0.4">
      <c r="A4851">
        <v>4849</v>
      </c>
      <c r="B4851" t="s">
        <v>12097</v>
      </c>
      <c r="C4851" s="1">
        <v>45078</v>
      </c>
      <c r="D4851" t="s">
        <v>8528</v>
      </c>
      <c r="F4851">
        <v>20</v>
      </c>
      <c r="G4851">
        <v>30</v>
      </c>
      <c r="H4851">
        <v>20</v>
      </c>
      <c r="I4851">
        <v>20</v>
      </c>
      <c r="J4851">
        <v>50</v>
      </c>
      <c r="K4851">
        <v>90</v>
      </c>
      <c r="L4851">
        <v>90</v>
      </c>
      <c r="M4851">
        <v>107</v>
      </c>
      <c r="N4851">
        <v>1</v>
      </c>
      <c r="O4851">
        <v>1</v>
      </c>
      <c r="P4851">
        <v>0</v>
      </c>
      <c r="Q4851">
        <v>685</v>
      </c>
      <c r="R4851">
        <v>270000</v>
      </c>
      <c r="S4851">
        <v>282941</v>
      </c>
      <c r="T4851">
        <v>1.0479296296296201</v>
      </c>
      <c r="U4851">
        <v>1</v>
      </c>
    </row>
    <row r="4852" spans="1:21" x14ac:dyDescent="0.4">
      <c r="A4852">
        <v>4850</v>
      </c>
      <c r="B4852" t="s">
        <v>12097</v>
      </c>
      <c r="C4852" s="1">
        <v>45078</v>
      </c>
      <c r="D4852" t="s">
        <v>8529</v>
      </c>
      <c r="E4852" t="s">
        <v>8530</v>
      </c>
      <c r="F4852">
        <v>10</v>
      </c>
      <c r="G4852">
        <v>10</v>
      </c>
      <c r="H4852">
        <v>10</v>
      </c>
      <c r="I4852">
        <v>20</v>
      </c>
      <c r="J4852">
        <v>30</v>
      </c>
      <c r="K4852">
        <v>21</v>
      </c>
      <c r="L4852">
        <v>14</v>
      </c>
      <c r="M4852">
        <v>11</v>
      </c>
      <c r="N4852">
        <v>2</v>
      </c>
      <c r="O4852">
        <v>2</v>
      </c>
      <c r="P4852">
        <v>7.4407552079999997</v>
      </c>
      <c r="Q4852">
        <v>883</v>
      </c>
      <c r="R4852">
        <v>270000</v>
      </c>
      <c r="S4852">
        <v>62122</v>
      </c>
      <c r="T4852">
        <v>0.230081481481481</v>
      </c>
      <c r="U4852">
        <v>0</v>
      </c>
    </row>
    <row r="4853" spans="1:21" x14ac:dyDescent="0.4">
      <c r="A4853">
        <v>4851</v>
      </c>
      <c r="B4853" t="s">
        <v>12097</v>
      </c>
      <c r="C4853" s="1">
        <v>45078</v>
      </c>
      <c r="D4853" t="s">
        <v>8531</v>
      </c>
      <c r="F4853">
        <v>20</v>
      </c>
      <c r="G4853">
        <v>20</v>
      </c>
      <c r="H4853">
        <v>20</v>
      </c>
      <c r="I4853">
        <v>10</v>
      </c>
      <c r="J4853">
        <v>50</v>
      </c>
      <c r="K4853">
        <v>99</v>
      </c>
      <c r="L4853">
        <v>81</v>
      </c>
      <c r="M4853">
        <v>53</v>
      </c>
      <c r="N4853">
        <v>0</v>
      </c>
      <c r="O4853">
        <v>1</v>
      </c>
      <c r="P4853">
        <v>0</v>
      </c>
      <c r="Q4853">
        <v>1378</v>
      </c>
      <c r="R4853">
        <v>270000</v>
      </c>
      <c r="S4853">
        <v>4501</v>
      </c>
      <c r="T4853">
        <v>1.6670370370370301E-2</v>
      </c>
      <c r="U4853">
        <v>0</v>
      </c>
    </row>
    <row r="4854" spans="1:21" x14ac:dyDescent="0.4">
      <c r="A4854">
        <v>4852</v>
      </c>
      <c r="B4854" t="s">
        <v>12097</v>
      </c>
      <c r="C4854" s="1">
        <v>45047</v>
      </c>
      <c r="D4854" t="s">
        <v>8532</v>
      </c>
      <c r="E4854" t="s">
        <v>8533</v>
      </c>
      <c r="F4854">
        <v>20</v>
      </c>
      <c r="G4854">
        <v>20</v>
      </c>
      <c r="H4854">
        <v>40</v>
      </c>
      <c r="I4854">
        <v>20</v>
      </c>
      <c r="J4854">
        <v>40</v>
      </c>
      <c r="K4854">
        <v>24</v>
      </c>
      <c r="L4854">
        <v>15</v>
      </c>
      <c r="M4854">
        <v>14</v>
      </c>
      <c r="N4854">
        <v>2</v>
      </c>
      <c r="O4854">
        <v>1</v>
      </c>
      <c r="P4854">
        <v>7.1355251739999996</v>
      </c>
      <c r="Q4854">
        <v>779</v>
      </c>
      <c r="R4854">
        <v>269000</v>
      </c>
      <c r="S4854">
        <v>345136</v>
      </c>
      <c r="T4854">
        <v>1.28303345724907</v>
      </c>
      <c r="U4854">
        <v>2</v>
      </c>
    </row>
    <row r="4855" spans="1:21" x14ac:dyDescent="0.4">
      <c r="A4855">
        <v>4853</v>
      </c>
      <c r="B4855" t="s">
        <v>12097</v>
      </c>
      <c r="C4855" s="1">
        <v>45047</v>
      </c>
      <c r="D4855" t="s">
        <v>8534</v>
      </c>
      <c r="F4855">
        <v>20</v>
      </c>
      <c r="G4855">
        <v>20</v>
      </c>
      <c r="H4855">
        <v>10</v>
      </c>
      <c r="I4855">
        <v>20</v>
      </c>
      <c r="J4855">
        <v>40</v>
      </c>
      <c r="K4855">
        <v>145</v>
      </c>
      <c r="L4855">
        <v>111</v>
      </c>
      <c r="M4855">
        <v>100</v>
      </c>
      <c r="N4855">
        <v>0</v>
      </c>
      <c r="O4855">
        <v>1</v>
      </c>
      <c r="P4855">
        <v>0</v>
      </c>
      <c r="Q4855">
        <v>788</v>
      </c>
      <c r="R4855">
        <v>269000</v>
      </c>
      <c r="S4855">
        <v>690858</v>
      </c>
      <c r="T4855">
        <v>2.5682453531598499</v>
      </c>
      <c r="U4855">
        <v>2</v>
      </c>
    </row>
    <row r="4856" spans="1:21" x14ac:dyDescent="0.4">
      <c r="A4856">
        <v>4854</v>
      </c>
      <c r="B4856" t="s">
        <v>12097</v>
      </c>
      <c r="C4856" s="1">
        <v>45047</v>
      </c>
      <c r="D4856" t="s">
        <v>8535</v>
      </c>
      <c r="F4856">
        <v>10</v>
      </c>
      <c r="G4856">
        <v>10</v>
      </c>
      <c r="H4856">
        <v>10</v>
      </c>
      <c r="I4856">
        <v>20</v>
      </c>
      <c r="J4856">
        <v>10</v>
      </c>
      <c r="K4856">
        <v>5</v>
      </c>
      <c r="L4856">
        <v>8</v>
      </c>
      <c r="M4856">
        <v>10</v>
      </c>
      <c r="N4856">
        <v>2</v>
      </c>
      <c r="O4856">
        <v>0</v>
      </c>
      <c r="P4856">
        <v>0</v>
      </c>
      <c r="Q4856">
        <v>1597</v>
      </c>
      <c r="R4856">
        <v>269000</v>
      </c>
      <c r="S4856">
        <v>4235</v>
      </c>
      <c r="T4856">
        <v>1.5743494423791801E-2</v>
      </c>
      <c r="U4856">
        <v>0</v>
      </c>
    </row>
    <row r="4857" spans="1:21" x14ac:dyDescent="0.4">
      <c r="A4857">
        <v>4855</v>
      </c>
      <c r="B4857" t="s">
        <v>12097</v>
      </c>
      <c r="C4857" s="1">
        <v>45047</v>
      </c>
      <c r="D4857" t="s">
        <v>8536</v>
      </c>
      <c r="E4857" t="s">
        <v>8537</v>
      </c>
      <c r="F4857">
        <v>10</v>
      </c>
      <c r="G4857">
        <v>10</v>
      </c>
      <c r="H4857">
        <v>30</v>
      </c>
      <c r="I4857">
        <v>20</v>
      </c>
      <c r="J4857">
        <v>20</v>
      </c>
      <c r="K4857">
        <v>13</v>
      </c>
      <c r="L4857">
        <v>5</v>
      </c>
      <c r="M4857">
        <v>4</v>
      </c>
      <c r="N4857">
        <v>2</v>
      </c>
      <c r="O4857">
        <v>1</v>
      </c>
      <c r="P4857">
        <v>6.7389322920000003</v>
      </c>
      <c r="Q4857">
        <v>1100</v>
      </c>
      <c r="R4857">
        <v>269000</v>
      </c>
      <c r="S4857">
        <v>6656</v>
      </c>
      <c r="T4857">
        <v>2.4743494423791802E-2</v>
      </c>
      <c r="U4857">
        <v>0</v>
      </c>
    </row>
    <row r="4858" spans="1:21" x14ac:dyDescent="0.4">
      <c r="A4858">
        <v>4856</v>
      </c>
      <c r="B4858" t="s">
        <v>12097</v>
      </c>
      <c r="C4858" s="1">
        <v>45047</v>
      </c>
      <c r="D4858" t="s">
        <v>8538</v>
      </c>
      <c r="F4858">
        <v>20</v>
      </c>
      <c r="G4858">
        <v>10</v>
      </c>
      <c r="H4858">
        <v>20</v>
      </c>
      <c r="I4858">
        <v>20</v>
      </c>
      <c r="J4858">
        <v>40</v>
      </c>
      <c r="K4858">
        <v>21</v>
      </c>
      <c r="L4858">
        <v>9</v>
      </c>
      <c r="M4858">
        <v>3</v>
      </c>
      <c r="N4858">
        <v>0</v>
      </c>
      <c r="O4858">
        <v>1</v>
      </c>
      <c r="P4858">
        <v>0</v>
      </c>
      <c r="Q4858">
        <v>1706</v>
      </c>
      <c r="R4858">
        <v>269000</v>
      </c>
      <c r="S4858">
        <v>432689</v>
      </c>
      <c r="T4858">
        <v>1.6085092936802901</v>
      </c>
      <c r="U4858">
        <v>2</v>
      </c>
    </row>
    <row r="4859" spans="1:21" x14ac:dyDescent="0.4">
      <c r="A4859">
        <v>4857</v>
      </c>
      <c r="B4859" t="s">
        <v>12097</v>
      </c>
      <c r="C4859" s="1">
        <v>45047</v>
      </c>
      <c r="D4859" t="s">
        <v>8539</v>
      </c>
      <c r="E4859" t="s">
        <v>8540</v>
      </c>
      <c r="F4859">
        <v>10</v>
      </c>
      <c r="G4859">
        <v>10</v>
      </c>
      <c r="H4859">
        <v>50</v>
      </c>
      <c r="I4859">
        <v>20</v>
      </c>
      <c r="J4859">
        <v>10</v>
      </c>
      <c r="K4859">
        <v>251</v>
      </c>
      <c r="L4859">
        <v>232</v>
      </c>
      <c r="M4859">
        <v>177</v>
      </c>
      <c r="N4859">
        <v>2</v>
      </c>
      <c r="O4859">
        <v>2</v>
      </c>
      <c r="P4859">
        <v>11.36306424</v>
      </c>
      <c r="Q4859">
        <v>781</v>
      </c>
      <c r="R4859">
        <v>269000</v>
      </c>
      <c r="S4859">
        <v>17322</v>
      </c>
      <c r="T4859">
        <v>6.4394052044609601E-2</v>
      </c>
      <c r="U4859">
        <v>0</v>
      </c>
    </row>
    <row r="4860" spans="1:21" x14ac:dyDescent="0.4">
      <c r="A4860">
        <v>4858</v>
      </c>
      <c r="B4860" t="s">
        <v>12097</v>
      </c>
      <c r="C4860" s="1">
        <v>45017</v>
      </c>
      <c r="D4860" t="s">
        <v>8541</v>
      </c>
      <c r="E4860" t="s">
        <v>8542</v>
      </c>
      <c r="F4860">
        <v>20</v>
      </c>
      <c r="G4860">
        <v>20</v>
      </c>
      <c r="H4860">
        <v>30</v>
      </c>
      <c r="I4860">
        <v>10</v>
      </c>
      <c r="J4860">
        <v>50</v>
      </c>
      <c r="K4860">
        <v>77</v>
      </c>
      <c r="L4860">
        <v>42</v>
      </c>
      <c r="M4860">
        <v>31</v>
      </c>
      <c r="N4860">
        <v>2</v>
      </c>
      <c r="O4860">
        <v>2</v>
      </c>
      <c r="P4860">
        <v>1.576063368</v>
      </c>
      <c r="Q4860">
        <v>546</v>
      </c>
      <c r="R4860">
        <v>269000</v>
      </c>
      <c r="S4860">
        <v>15050</v>
      </c>
      <c r="T4860">
        <v>5.5947955390334501E-2</v>
      </c>
      <c r="U4860">
        <v>0</v>
      </c>
    </row>
    <row r="4861" spans="1:21" x14ac:dyDescent="0.4">
      <c r="A4861">
        <v>4859</v>
      </c>
      <c r="B4861" t="s">
        <v>12097</v>
      </c>
      <c r="C4861" s="1">
        <v>45017</v>
      </c>
      <c r="D4861" t="s">
        <v>8543</v>
      </c>
      <c r="E4861" t="e">
        <f>- 모실게요 황제 코스로 모실게요</f>
        <v>#NAME?</v>
      </c>
      <c r="F4861">
        <v>20</v>
      </c>
      <c r="G4861">
        <v>20</v>
      </c>
      <c r="H4861">
        <v>20</v>
      </c>
      <c r="I4861">
        <v>20</v>
      </c>
      <c r="J4861">
        <v>50</v>
      </c>
      <c r="K4861">
        <v>58</v>
      </c>
      <c r="L4861">
        <v>47</v>
      </c>
      <c r="M4861">
        <v>50</v>
      </c>
      <c r="N4861">
        <v>1</v>
      </c>
      <c r="O4861">
        <v>1</v>
      </c>
      <c r="P4861">
        <v>4.2252604170000003</v>
      </c>
      <c r="Q4861">
        <v>870</v>
      </c>
      <c r="R4861">
        <v>269000</v>
      </c>
      <c r="S4861">
        <v>150431</v>
      </c>
      <c r="T4861">
        <v>0.55922304832713698</v>
      </c>
      <c r="U4861">
        <v>1</v>
      </c>
    </row>
    <row r="4862" spans="1:21" x14ac:dyDescent="0.4">
      <c r="A4862">
        <v>4860</v>
      </c>
      <c r="B4862" t="s">
        <v>12097</v>
      </c>
      <c r="C4862" s="1">
        <v>45017</v>
      </c>
      <c r="D4862" t="s">
        <v>8544</v>
      </c>
      <c r="E4862" t="s">
        <v>8545</v>
      </c>
      <c r="F4862">
        <v>20</v>
      </c>
      <c r="G4862">
        <v>30</v>
      </c>
      <c r="H4862">
        <v>40</v>
      </c>
      <c r="I4862">
        <v>20</v>
      </c>
      <c r="J4862">
        <v>50</v>
      </c>
      <c r="K4862">
        <v>18</v>
      </c>
      <c r="L4862">
        <v>16</v>
      </c>
      <c r="M4862">
        <v>10</v>
      </c>
      <c r="N4862">
        <v>2</v>
      </c>
      <c r="O4862">
        <v>1</v>
      </c>
      <c r="P4862">
        <v>6.3428819440000002</v>
      </c>
      <c r="Q4862">
        <v>687</v>
      </c>
      <c r="R4862">
        <v>269000</v>
      </c>
      <c r="S4862">
        <v>51363</v>
      </c>
      <c r="T4862">
        <v>0.190940520446096</v>
      </c>
      <c r="U4862">
        <v>0</v>
      </c>
    </row>
    <row r="4863" spans="1:21" x14ac:dyDescent="0.4">
      <c r="A4863">
        <v>4861</v>
      </c>
      <c r="B4863" t="s">
        <v>12097</v>
      </c>
      <c r="C4863" s="1">
        <v>45017</v>
      </c>
      <c r="D4863" t="s">
        <v>8546</v>
      </c>
      <c r="E4863" t="s">
        <v>8547</v>
      </c>
      <c r="F4863">
        <v>10</v>
      </c>
      <c r="G4863">
        <v>10</v>
      </c>
      <c r="H4863">
        <v>20</v>
      </c>
      <c r="I4863">
        <v>20</v>
      </c>
      <c r="J4863">
        <v>10</v>
      </c>
      <c r="K4863">
        <v>13</v>
      </c>
      <c r="L4863">
        <v>10</v>
      </c>
      <c r="M4863">
        <v>5</v>
      </c>
      <c r="N4863">
        <v>2</v>
      </c>
      <c r="O4863">
        <v>1</v>
      </c>
      <c r="P4863">
        <v>11.14084201</v>
      </c>
      <c r="Q4863">
        <v>915</v>
      </c>
      <c r="R4863">
        <v>269000</v>
      </c>
      <c r="S4863">
        <v>212780</v>
      </c>
      <c r="T4863">
        <v>0.79100371747211895</v>
      </c>
      <c r="U4863">
        <v>1</v>
      </c>
    </row>
    <row r="4864" spans="1:21" x14ac:dyDescent="0.4">
      <c r="A4864">
        <v>4862</v>
      </c>
      <c r="B4864" t="s">
        <v>12097</v>
      </c>
      <c r="C4864" s="1">
        <v>45017</v>
      </c>
      <c r="D4864" t="s">
        <v>8548</v>
      </c>
      <c r="E4864" t="s">
        <v>8549</v>
      </c>
      <c r="F4864">
        <v>10</v>
      </c>
      <c r="G4864">
        <v>10</v>
      </c>
      <c r="H4864">
        <v>20</v>
      </c>
      <c r="I4864">
        <v>20</v>
      </c>
      <c r="J4864">
        <v>10</v>
      </c>
      <c r="K4864">
        <v>43</v>
      </c>
      <c r="L4864">
        <v>54</v>
      </c>
      <c r="M4864">
        <v>56</v>
      </c>
      <c r="N4864">
        <v>2</v>
      </c>
      <c r="O4864">
        <v>0</v>
      </c>
      <c r="P4864">
        <v>5.9148220489999996</v>
      </c>
      <c r="Q4864">
        <v>1989</v>
      </c>
      <c r="R4864">
        <v>269000</v>
      </c>
      <c r="S4864">
        <v>62827</v>
      </c>
      <c r="T4864">
        <v>0.23355762081784301</v>
      </c>
      <c r="U4864">
        <v>0</v>
      </c>
    </row>
    <row r="4865" spans="1:21" x14ac:dyDescent="0.4">
      <c r="A4865">
        <v>4863</v>
      </c>
      <c r="B4865" t="s">
        <v>12097</v>
      </c>
      <c r="C4865" s="1">
        <v>45017</v>
      </c>
      <c r="D4865" t="s">
        <v>8550</v>
      </c>
      <c r="E4865" t="s">
        <v>8551</v>
      </c>
      <c r="F4865">
        <v>10</v>
      </c>
      <c r="G4865">
        <v>10</v>
      </c>
      <c r="H4865">
        <v>40</v>
      </c>
      <c r="I4865">
        <v>20</v>
      </c>
      <c r="J4865">
        <v>30</v>
      </c>
      <c r="K4865">
        <v>10</v>
      </c>
      <c r="L4865">
        <v>16</v>
      </c>
      <c r="M4865">
        <v>20</v>
      </c>
      <c r="N4865">
        <v>1</v>
      </c>
      <c r="O4865">
        <v>1</v>
      </c>
      <c r="P4865">
        <v>8.3036024309999998</v>
      </c>
      <c r="Q4865">
        <v>802</v>
      </c>
      <c r="R4865">
        <v>269000</v>
      </c>
      <c r="S4865">
        <v>8344</v>
      </c>
      <c r="T4865">
        <v>3.10185873605947E-2</v>
      </c>
      <c r="U4865">
        <v>0</v>
      </c>
    </row>
    <row r="4866" spans="1:21" x14ac:dyDescent="0.4">
      <c r="A4866">
        <v>4864</v>
      </c>
      <c r="B4866" t="s">
        <v>12097</v>
      </c>
      <c r="C4866" s="1">
        <v>44986</v>
      </c>
      <c r="D4866" t="s">
        <v>8552</v>
      </c>
      <c r="E4866" t="s">
        <v>8553</v>
      </c>
      <c r="F4866">
        <v>20</v>
      </c>
      <c r="G4866">
        <v>20</v>
      </c>
      <c r="H4866">
        <v>30</v>
      </c>
      <c r="I4866">
        <v>20</v>
      </c>
      <c r="J4866">
        <v>50</v>
      </c>
      <c r="K4866">
        <v>165</v>
      </c>
      <c r="L4866">
        <v>160</v>
      </c>
      <c r="M4866">
        <v>151</v>
      </c>
      <c r="N4866">
        <v>2</v>
      </c>
      <c r="O4866">
        <v>1</v>
      </c>
      <c r="P4866">
        <v>2.2769097220000001</v>
      </c>
      <c r="Q4866">
        <v>719</v>
      </c>
      <c r="R4866">
        <v>268000</v>
      </c>
      <c r="S4866">
        <v>4371</v>
      </c>
      <c r="T4866">
        <v>1.6309701492537299E-2</v>
      </c>
      <c r="U4866">
        <v>0</v>
      </c>
    </row>
    <row r="4867" spans="1:21" x14ac:dyDescent="0.4">
      <c r="A4867">
        <v>4865</v>
      </c>
      <c r="B4867" t="s">
        <v>12097</v>
      </c>
      <c r="C4867" s="1">
        <v>44986</v>
      </c>
      <c r="D4867" t="s">
        <v>8554</v>
      </c>
      <c r="E4867" t="s">
        <v>8555</v>
      </c>
      <c r="F4867">
        <v>20</v>
      </c>
      <c r="G4867">
        <v>10</v>
      </c>
      <c r="H4867">
        <v>10</v>
      </c>
      <c r="I4867">
        <v>20</v>
      </c>
      <c r="J4867">
        <v>30</v>
      </c>
      <c r="K4867">
        <v>72</v>
      </c>
      <c r="L4867">
        <v>55</v>
      </c>
      <c r="M4867">
        <v>30</v>
      </c>
      <c r="N4867">
        <v>1</v>
      </c>
      <c r="O4867">
        <v>1</v>
      </c>
      <c r="P4867">
        <v>5.7332899309999998</v>
      </c>
      <c r="Q4867">
        <v>1530</v>
      </c>
      <c r="R4867">
        <v>268000</v>
      </c>
      <c r="S4867">
        <v>239669</v>
      </c>
      <c r="T4867">
        <v>0.89428731343283496</v>
      </c>
      <c r="U4867">
        <v>1</v>
      </c>
    </row>
    <row r="4868" spans="1:21" x14ac:dyDescent="0.4">
      <c r="A4868">
        <v>4866</v>
      </c>
      <c r="B4868" t="s">
        <v>12097</v>
      </c>
      <c r="C4868" s="1">
        <v>44986</v>
      </c>
      <c r="D4868" t="s">
        <v>8556</v>
      </c>
      <c r="E4868" t="s">
        <v>8557</v>
      </c>
      <c r="F4868">
        <v>10</v>
      </c>
      <c r="G4868">
        <v>10</v>
      </c>
      <c r="H4868">
        <v>30</v>
      </c>
      <c r="I4868">
        <v>20</v>
      </c>
      <c r="J4868">
        <v>20</v>
      </c>
      <c r="K4868">
        <v>16</v>
      </c>
      <c r="L4868">
        <v>14</v>
      </c>
      <c r="M4868">
        <v>8</v>
      </c>
      <c r="N4868">
        <v>1</v>
      </c>
      <c r="O4868">
        <v>1</v>
      </c>
      <c r="P4868">
        <v>9.2477213539999994</v>
      </c>
      <c r="Q4868">
        <v>645</v>
      </c>
      <c r="R4868">
        <v>268000</v>
      </c>
      <c r="S4868">
        <v>30541</v>
      </c>
      <c r="T4868">
        <v>0.11395895522388</v>
      </c>
      <c r="U4868">
        <v>0</v>
      </c>
    </row>
    <row r="4869" spans="1:21" x14ac:dyDescent="0.4">
      <c r="A4869">
        <v>4867</v>
      </c>
      <c r="B4869" t="s">
        <v>12097</v>
      </c>
      <c r="C4869" s="1">
        <v>44986</v>
      </c>
      <c r="D4869" t="s">
        <v>8558</v>
      </c>
      <c r="E4869" t="s">
        <v>8559</v>
      </c>
      <c r="F4869">
        <v>20</v>
      </c>
      <c r="G4869">
        <v>10</v>
      </c>
      <c r="H4869">
        <v>30</v>
      </c>
      <c r="I4869">
        <v>20</v>
      </c>
      <c r="J4869">
        <v>20</v>
      </c>
      <c r="K4869">
        <v>26</v>
      </c>
      <c r="L4869">
        <v>20</v>
      </c>
      <c r="M4869">
        <v>20</v>
      </c>
      <c r="N4869">
        <v>2</v>
      </c>
      <c r="O4869">
        <v>1</v>
      </c>
      <c r="P4869">
        <v>7.8309461809999998</v>
      </c>
      <c r="Q4869">
        <v>730</v>
      </c>
      <c r="R4869">
        <v>268000</v>
      </c>
      <c r="S4869">
        <v>2922</v>
      </c>
      <c r="T4869">
        <v>1.09029850746268E-2</v>
      </c>
      <c r="U4869">
        <v>0</v>
      </c>
    </row>
    <row r="4870" spans="1:21" x14ac:dyDescent="0.4">
      <c r="A4870">
        <v>4868</v>
      </c>
      <c r="B4870" t="s">
        <v>12097</v>
      </c>
      <c r="C4870" s="1">
        <v>44986</v>
      </c>
      <c r="D4870" t="s">
        <v>8560</v>
      </c>
      <c r="E4870" t="s">
        <v>8561</v>
      </c>
      <c r="F4870">
        <v>10</v>
      </c>
      <c r="G4870">
        <v>10</v>
      </c>
      <c r="H4870">
        <v>10</v>
      </c>
      <c r="I4870">
        <v>10</v>
      </c>
      <c r="J4870">
        <v>10</v>
      </c>
      <c r="K4870">
        <v>10</v>
      </c>
      <c r="L4870">
        <v>15</v>
      </c>
      <c r="M4870">
        <v>15</v>
      </c>
      <c r="N4870">
        <v>2</v>
      </c>
      <c r="O4870">
        <v>1</v>
      </c>
      <c r="P4870">
        <v>7.4193793399999999</v>
      </c>
      <c r="Q4870">
        <v>881</v>
      </c>
      <c r="R4870">
        <v>268000</v>
      </c>
      <c r="S4870">
        <v>197977</v>
      </c>
      <c r="T4870">
        <v>0.73872014925373097</v>
      </c>
      <c r="U4870">
        <v>1</v>
      </c>
    </row>
    <row r="4871" spans="1:21" x14ac:dyDescent="0.4">
      <c r="A4871">
        <v>4869</v>
      </c>
      <c r="B4871" t="s">
        <v>12097</v>
      </c>
      <c r="C4871" s="1">
        <v>44986</v>
      </c>
      <c r="D4871" t="s">
        <v>8562</v>
      </c>
      <c r="E4871" t="s">
        <v>8563</v>
      </c>
      <c r="F4871">
        <v>10</v>
      </c>
      <c r="G4871">
        <v>10</v>
      </c>
      <c r="H4871">
        <v>30</v>
      </c>
      <c r="I4871">
        <v>10</v>
      </c>
      <c r="J4871">
        <v>10</v>
      </c>
      <c r="K4871">
        <v>23</v>
      </c>
      <c r="L4871">
        <v>16</v>
      </c>
      <c r="M4871">
        <v>16</v>
      </c>
      <c r="N4871">
        <v>2</v>
      </c>
      <c r="O4871">
        <v>1</v>
      </c>
      <c r="P4871">
        <v>4.1061197920000003</v>
      </c>
      <c r="Q4871">
        <v>1583</v>
      </c>
      <c r="R4871">
        <v>268000</v>
      </c>
      <c r="S4871">
        <v>831679</v>
      </c>
      <c r="T4871">
        <v>3.1032798507462598</v>
      </c>
      <c r="U4871">
        <v>2</v>
      </c>
    </row>
    <row r="4872" spans="1:21" x14ac:dyDescent="0.4">
      <c r="A4872">
        <v>4870</v>
      </c>
      <c r="B4872" t="s">
        <v>12097</v>
      </c>
      <c r="C4872" s="1">
        <v>44986</v>
      </c>
      <c r="D4872" t="s">
        <v>8564</v>
      </c>
      <c r="E4872" t="s">
        <v>8565</v>
      </c>
      <c r="F4872">
        <v>20</v>
      </c>
      <c r="G4872">
        <v>20</v>
      </c>
      <c r="H4872">
        <v>20</v>
      </c>
      <c r="I4872">
        <v>20</v>
      </c>
      <c r="J4872">
        <v>40</v>
      </c>
      <c r="K4872">
        <v>22</v>
      </c>
      <c r="L4872">
        <v>26</v>
      </c>
      <c r="M4872">
        <v>16</v>
      </c>
      <c r="N4872">
        <v>1</v>
      </c>
      <c r="O4872">
        <v>1</v>
      </c>
      <c r="P4872">
        <v>19.071397569999998</v>
      </c>
      <c r="Q4872">
        <v>703</v>
      </c>
      <c r="R4872">
        <v>268000</v>
      </c>
      <c r="S4872">
        <v>346122</v>
      </c>
      <c r="T4872">
        <v>1.2915000000000001</v>
      </c>
      <c r="U4872">
        <v>2</v>
      </c>
    </row>
    <row r="4873" spans="1:21" x14ac:dyDescent="0.4">
      <c r="A4873">
        <v>4871</v>
      </c>
      <c r="B4873" t="s">
        <v>12097</v>
      </c>
      <c r="C4873" s="1">
        <v>44986</v>
      </c>
      <c r="D4873" t="s">
        <v>8566</v>
      </c>
      <c r="E4873" t="s">
        <v>8567</v>
      </c>
      <c r="F4873">
        <v>20</v>
      </c>
      <c r="G4873">
        <v>20</v>
      </c>
      <c r="H4873">
        <v>40</v>
      </c>
      <c r="I4873">
        <v>20</v>
      </c>
      <c r="J4873">
        <v>30</v>
      </c>
      <c r="K4873">
        <v>9</v>
      </c>
      <c r="L4873">
        <v>90</v>
      </c>
      <c r="M4873">
        <v>139</v>
      </c>
      <c r="N4873">
        <v>0</v>
      </c>
      <c r="O4873">
        <v>1</v>
      </c>
      <c r="P4873">
        <v>5.0770399309999998</v>
      </c>
      <c r="Q4873">
        <v>681</v>
      </c>
      <c r="R4873">
        <v>268000</v>
      </c>
      <c r="S4873">
        <v>42235</v>
      </c>
      <c r="T4873">
        <v>0.15759328358208899</v>
      </c>
      <c r="U4873">
        <v>0</v>
      </c>
    </row>
    <row r="4874" spans="1:21" x14ac:dyDescent="0.4">
      <c r="A4874">
        <v>4872</v>
      </c>
      <c r="B4874" t="s">
        <v>12097</v>
      </c>
      <c r="C4874" s="1">
        <v>44986</v>
      </c>
      <c r="D4874" t="s">
        <v>8568</v>
      </c>
      <c r="E4874" t="s">
        <v>8569</v>
      </c>
      <c r="F4874">
        <v>20</v>
      </c>
      <c r="G4874">
        <v>20</v>
      </c>
      <c r="H4874">
        <v>30</v>
      </c>
      <c r="I4874">
        <v>20</v>
      </c>
      <c r="J4874">
        <v>40</v>
      </c>
      <c r="K4874">
        <v>19</v>
      </c>
      <c r="L4874">
        <v>16</v>
      </c>
      <c r="M4874">
        <v>19</v>
      </c>
      <c r="N4874">
        <v>2</v>
      </c>
      <c r="O4874">
        <v>1</v>
      </c>
      <c r="P4874">
        <v>7.6215277779999999</v>
      </c>
      <c r="Q4874">
        <v>691</v>
      </c>
      <c r="R4874">
        <v>268000</v>
      </c>
      <c r="S4874">
        <v>3144</v>
      </c>
      <c r="T4874">
        <v>1.1731343283582E-2</v>
      </c>
      <c r="U4874">
        <v>0</v>
      </c>
    </row>
    <row r="4875" spans="1:21" x14ac:dyDescent="0.4">
      <c r="A4875">
        <v>4873</v>
      </c>
      <c r="B4875" t="s">
        <v>12097</v>
      </c>
      <c r="C4875" s="1">
        <v>44986</v>
      </c>
      <c r="D4875" t="s">
        <v>8570</v>
      </c>
      <c r="F4875">
        <v>40</v>
      </c>
      <c r="G4875">
        <v>10</v>
      </c>
      <c r="H4875">
        <v>10</v>
      </c>
      <c r="I4875">
        <v>20</v>
      </c>
      <c r="J4875">
        <v>40</v>
      </c>
      <c r="K4875">
        <v>241</v>
      </c>
      <c r="L4875">
        <v>253</v>
      </c>
      <c r="M4875">
        <v>254</v>
      </c>
      <c r="N4875">
        <v>0</v>
      </c>
      <c r="O4875">
        <v>1</v>
      </c>
      <c r="P4875">
        <v>0</v>
      </c>
      <c r="Q4875">
        <v>796</v>
      </c>
      <c r="R4875">
        <v>268000</v>
      </c>
      <c r="S4875">
        <v>29174</v>
      </c>
      <c r="T4875">
        <v>0.108858208955223</v>
      </c>
      <c r="U4875">
        <v>0</v>
      </c>
    </row>
    <row r="4876" spans="1:21" x14ac:dyDescent="0.4">
      <c r="A4876">
        <v>4874</v>
      </c>
      <c r="B4876" t="s">
        <v>12097</v>
      </c>
      <c r="C4876" s="1">
        <v>44958</v>
      </c>
      <c r="D4876" t="s">
        <v>8571</v>
      </c>
      <c r="E4876" t="s">
        <v>8572</v>
      </c>
      <c r="F4876">
        <v>20</v>
      </c>
      <c r="G4876">
        <v>10</v>
      </c>
      <c r="H4876">
        <v>40</v>
      </c>
      <c r="I4876">
        <v>20</v>
      </c>
      <c r="J4876">
        <v>30</v>
      </c>
      <c r="K4876">
        <v>130</v>
      </c>
      <c r="L4876">
        <v>124</v>
      </c>
      <c r="M4876">
        <v>97</v>
      </c>
      <c r="N4876">
        <v>1</v>
      </c>
      <c r="O4876">
        <v>0</v>
      </c>
      <c r="P4876">
        <v>10.03982205</v>
      </c>
      <c r="Q4876">
        <v>734</v>
      </c>
      <c r="R4876">
        <v>267000</v>
      </c>
      <c r="S4876">
        <v>17088</v>
      </c>
      <c r="T4876">
        <v>6.4000000000000001E-2</v>
      </c>
      <c r="U4876">
        <v>0</v>
      </c>
    </row>
    <row r="4877" spans="1:21" x14ac:dyDescent="0.4">
      <c r="A4877">
        <v>4875</v>
      </c>
      <c r="B4877" t="s">
        <v>12097</v>
      </c>
      <c r="C4877" s="1">
        <v>44958</v>
      </c>
      <c r="D4877" t="s">
        <v>8573</v>
      </c>
      <c r="E4877" t="s">
        <v>8574</v>
      </c>
      <c r="F4877">
        <v>20</v>
      </c>
      <c r="G4877">
        <v>20</v>
      </c>
      <c r="H4877">
        <v>50</v>
      </c>
      <c r="I4877">
        <v>20</v>
      </c>
      <c r="J4877">
        <v>40</v>
      </c>
      <c r="K4877">
        <v>16</v>
      </c>
      <c r="L4877">
        <v>9</v>
      </c>
      <c r="M4877">
        <v>5</v>
      </c>
      <c r="N4877">
        <v>1</v>
      </c>
      <c r="O4877">
        <v>1</v>
      </c>
      <c r="P4877">
        <v>0</v>
      </c>
      <c r="Q4877">
        <v>747</v>
      </c>
      <c r="R4877">
        <v>267000</v>
      </c>
      <c r="S4877">
        <v>26028</v>
      </c>
      <c r="T4877">
        <v>9.7483146067415705E-2</v>
      </c>
      <c r="U4877">
        <v>0</v>
      </c>
    </row>
    <row r="4878" spans="1:21" x14ac:dyDescent="0.4">
      <c r="A4878">
        <v>4876</v>
      </c>
      <c r="B4878" t="s">
        <v>12097</v>
      </c>
      <c r="C4878" s="1">
        <v>44958</v>
      </c>
      <c r="D4878" t="s">
        <v>8575</v>
      </c>
      <c r="E4878" t="s">
        <v>8576</v>
      </c>
      <c r="F4878">
        <v>20</v>
      </c>
      <c r="G4878">
        <v>10</v>
      </c>
      <c r="H4878">
        <v>30</v>
      </c>
      <c r="I4878">
        <v>20</v>
      </c>
      <c r="J4878">
        <v>40</v>
      </c>
      <c r="K4878">
        <v>17</v>
      </c>
      <c r="L4878">
        <v>16</v>
      </c>
      <c r="M4878">
        <v>19</v>
      </c>
      <c r="N4878">
        <v>1</v>
      </c>
      <c r="O4878">
        <v>1</v>
      </c>
      <c r="P4878">
        <v>6.0407986109999996</v>
      </c>
      <c r="Q4878">
        <v>580</v>
      </c>
      <c r="R4878">
        <v>267000</v>
      </c>
      <c r="S4878">
        <v>357297</v>
      </c>
      <c r="T4878">
        <v>1.3381910112359501</v>
      </c>
      <c r="U4878">
        <v>2</v>
      </c>
    </row>
    <row r="4879" spans="1:21" x14ac:dyDescent="0.4">
      <c r="A4879">
        <v>4877</v>
      </c>
      <c r="B4879" t="s">
        <v>12097</v>
      </c>
      <c r="C4879" s="1">
        <v>44958</v>
      </c>
      <c r="D4879" t="s">
        <v>8577</v>
      </c>
      <c r="F4879">
        <v>20</v>
      </c>
      <c r="G4879">
        <v>20</v>
      </c>
      <c r="H4879">
        <v>10</v>
      </c>
      <c r="I4879">
        <v>10</v>
      </c>
      <c r="J4879">
        <v>40</v>
      </c>
      <c r="K4879">
        <v>18</v>
      </c>
      <c r="L4879">
        <v>15</v>
      </c>
      <c r="M4879">
        <v>12</v>
      </c>
      <c r="N4879">
        <v>1</v>
      </c>
      <c r="O4879">
        <v>1</v>
      </c>
      <c r="P4879">
        <v>0</v>
      </c>
      <c r="Q4879">
        <v>806</v>
      </c>
      <c r="R4879">
        <v>267000</v>
      </c>
      <c r="S4879">
        <v>15863</v>
      </c>
      <c r="T4879">
        <v>5.94119850187265E-2</v>
      </c>
      <c r="U4879">
        <v>0</v>
      </c>
    </row>
    <row r="4880" spans="1:21" x14ac:dyDescent="0.4">
      <c r="A4880">
        <v>4878</v>
      </c>
      <c r="B4880" t="s">
        <v>12097</v>
      </c>
      <c r="C4880" s="1">
        <v>44958</v>
      </c>
      <c r="D4880" t="s">
        <v>8578</v>
      </c>
      <c r="F4880">
        <v>10</v>
      </c>
      <c r="G4880">
        <v>10</v>
      </c>
      <c r="H4880">
        <v>20</v>
      </c>
      <c r="I4880">
        <v>20</v>
      </c>
      <c r="J4880">
        <v>20</v>
      </c>
      <c r="K4880">
        <v>17</v>
      </c>
      <c r="L4880">
        <v>22</v>
      </c>
      <c r="M4880">
        <v>15</v>
      </c>
      <c r="N4880">
        <v>0</v>
      </c>
      <c r="O4880">
        <v>1</v>
      </c>
      <c r="P4880">
        <v>0</v>
      </c>
      <c r="Q4880">
        <v>705</v>
      </c>
      <c r="R4880">
        <v>267000</v>
      </c>
      <c r="S4880">
        <v>3654</v>
      </c>
      <c r="T4880">
        <v>1.36853932584269E-2</v>
      </c>
      <c r="U4880">
        <v>0</v>
      </c>
    </row>
    <row r="4881" spans="1:21" x14ac:dyDescent="0.4">
      <c r="A4881">
        <v>4879</v>
      </c>
      <c r="B4881" t="s">
        <v>12097</v>
      </c>
      <c r="C4881" s="1">
        <v>44927</v>
      </c>
      <c r="D4881" t="s">
        <v>8579</v>
      </c>
      <c r="E4881" t="s">
        <v>8580</v>
      </c>
      <c r="F4881">
        <v>20</v>
      </c>
      <c r="G4881">
        <v>10</v>
      </c>
      <c r="H4881">
        <v>50</v>
      </c>
      <c r="I4881">
        <v>20</v>
      </c>
      <c r="J4881">
        <v>30</v>
      </c>
      <c r="K4881">
        <v>239</v>
      </c>
      <c r="L4881">
        <v>183</v>
      </c>
      <c r="M4881">
        <v>137</v>
      </c>
      <c r="N4881">
        <v>2</v>
      </c>
      <c r="O4881">
        <v>2</v>
      </c>
      <c r="P4881">
        <v>11.329318580000001</v>
      </c>
      <c r="Q4881">
        <v>708</v>
      </c>
      <c r="R4881">
        <v>267000</v>
      </c>
      <c r="S4881">
        <v>13218</v>
      </c>
      <c r="T4881">
        <v>4.9505617977527998E-2</v>
      </c>
      <c r="U4881">
        <v>0</v>
      </c>
    </row>
    <row r="4882" spans="1:21" x14ac:dyDescent="0.4">
      <c r="A4882">
        <v>4880</v>
      </c>
      <c r="B4882" t="s">
        <v>12097</v>
      </c>
      <c r="C4882" s="1">
        <v>44927</v>
      </c>
      <c r="D4882" t="s">
        <v>8581</v>
      </c>
      <c r="E4882" t="s">
        <v>8582</v>
      </c>
      <c r="F4882">
        <v>20</v>
      </c>
      <c r="G4882">
        <v>10</v>
      </c>
      <c r="H4882">
        <v>20</v>
      </c>
      <c r="I4882">
        <v>20</v>
      </c>
      <c r="J4882">
        <v>30</v>
      </c>
      <c r="K4882">
        <v>25</v>
      </c>
      <c r="L4882">
        <v>18</v>
      </c>
      <c r="M4882">
        <v>16</v>
      </c>
      <c r="N4882">
        <v>1</v>
      </c>
      <c r="O4882">
        <v>1</v>
      </c>
      <c r="P4882">
        <v>14.64919705</v>
      </c>
      <c r="Q4882">
        <v>383</v>
      </c>
      <c r="R4882">
        <v>267000</v>
      </c>
      <c r="S4882">
        <v>48350</v>
      </c>
      <c r="T4882">
        <v>0.18108614232209699</v>
      </c>
      <c r="U4882">
        <v>0</v>
      </c>
    </row>
    <row r="4883" spans="1:21" x14ac:dyDescent="0.4">
      <c r="A4883">
        <v>4881</v>
      </c>
      <c r="B4883" t="s">
        <v>12097</v>
      </c>
      <c r="C4883" s="1">
        <v>44927</v>
      </c>
      <c r="D4883" t="s">
        <v>8583</v>
      </c>
      <c r="E4883" t="s">
        <v>8584</v>
      </c>
      <c r="F4883">
        <v>20</v>
      </c>
      <c r="G4883">
        <v>20</v>
      </c>
      <c r="H4883">
        <v>10</v>
      </c>
      <c r="I4883">
        <v>10</v>
      </c>
      <c r="J4883">
        <v>50</v>
      </c>
      <c r="K4883">
        <v>24</v>
      </c>
      <c r="L4883">
        <v>14</v>
      </c>
      <c r="M4883">
        <v>12</v>
      </c>
      <c r="N4883">
        <v>2</v>
      </c>
      <c r="O4883">
        <v>1</v>
      </c>
      <c r="P4883">
        <v>5.1783854170000003</v>
      </c>
      <c r="Q4883">
        <v>821</v>
      </c>
      <c r="R4883">
        <v>267000</v>
      </c>
      <c r="S4883">
        <v>11511</v>
      </c>
      <c r="T4883">
        <v>4.31123595505618E-2</v>
      </c>
      <c r="U4883">
        <v>0</v>
      </c>
    </row>
    <row r="4884" spans="1:21" x14ac:dyDescent="0.4">
      <c r="A4884">
        <v>4882</v>
      </c>
      <c r="B4884" t="s">
        <v>12097</v>
      </c>
      <c r="C4884" s="1">
        <v>44927</v>
      </c>
      <c r="D4884" t="s">
        <v>8585</v>
      </c>
      <c r="F4884">
        <v>10</v>
      </c>
      <c r="G4884">
        <v>20</v>
      </c>
      <c r="H4884">
        <v>10</v>
      </c>
      <c r="I4884">
        <v>10</v>
      </c>
      <c r="J4884">
        <v>30</v>
      </c>
      <c r="K4884">
        <v>8</v>
      </c>
      <c r="L4884">
        <v>6</v>
      </c>
      <c r="M4884">
        <v>18</v>
      </c>
      <c r="N4884">
        <v>0</v>
      </c>
      <c r="O4884">
        <v>1</v>
      </c>
      <c r="P4884">
        <v>0</v>
      </c>
      <c r="Q4884">
        <v>886</v>
      </c>
      <c r="R4884">
        <v>267000</v>
      </c>
      <c r="S4884">
        <v>5530</v>
      </c>
      <c r="T4884">
        <v>2.07116104868913E-2</v>
      </c>
      <c r="U4884">
        <v>0</v>
      </c>
    </row>
    <row r="4885" spans="1:21" x14ac:dyDescent="0.4">
      <c r="A4885">
        <v>4883</v>
      </c>
      <c r="B4885" t="s">
        <v>12097</v>
      </c>
      <c r="C4885" s="1">
        <v>44927</v>
      </c>
      <c r="D4885" t="s">
        <v>8586</v>
      </c>
      <c r="E4885" t="s">
        <v>8587</v>
      </c>
      <c r="F4885">
        <v>10</v>
      </c>
      <c r="G4885">
        <v>10</v>
      </c>
      <c r="H4885">
        <v>50</v>
      </c>
      <c r="I4885">
        <v>20</v>
      </c>
      <c r="J4885">
        <v>20</v>
      </c>
      <c r="K4885">
        <v>58</v>
      </c>
      <c r="L4885">
        <v>52</v>
      </c>
      <c r="M4885">
        <v>46</v>
      </c>
      <c r="N4885">
        <v>2</v>
      </c>
      <c r="O4885">
        <v>2</v>
      </c>
      <c r="P4885">
        <v>14.63802083</v>
      </c>
      <c r="Q4885">
        <v>731</v>
      </c>
      <c r="R4885">
        <v>267000</v>
      </c>
      <c r="S4885">
        <v>3637</v>
      </c>
      <c r="T4885">
        <v>1.36217228464419E-2</v>
      </c>
      <c r="U4885">
        <v>0</v>
      </c>
    </row>
    <row r="4886" spans="1:21" x14ac:dyDescent="0.4">
      <c r="A4886">
        <v>4884</v>
      </c>
      <c r="B4886" t="s">
        <v>12097</v>
      </c>
      <c r="C4886" s="1">
        <v>44927</v>
      </c>
      <c r="D4886" t="s">
        <v>8588</v>
      </c>
      <c r="E4886" t="s">
        <v>8589</v>
      </c>
      <c r="F4886">
        <v>20</v>
      </c>
      <c r="G4886">
        <v>20</v>
      </c>
      <c r="H4886">
        <v>20</v>
      </c>
      <c r="I4886">
        <v>20</v>
      </c>
      <c r="J4886">
        <v>50</v>
      </c>
      <c r="K4886">
        <v>71</v>
      </c>
      <c r="L4886">
        <v>35</v>
      </c>
      <c r="M4886">
        <v>13</v>
      </c>
      <c r="N4886">
        <v>2</v>
      </c>
      <c r="O4886">
        <v>1</v>
      </c>
      <c r="P4886">
        <v>8.9205729169999994</v>
      </c>
      <c r="Q4886">
        <v>842</v>
      </c>
      <c r="R4886">
        <v>267000</v>
      </c>
      <c r="S4886">
        <v>17858</v>
      </c>
      <c r="T4886">
        <v>6.6883895131086099E-2</v>
      </c>
      <c r="U4886">
        <v>0</v>
      </c>
    </row>
    <row r="4887" spans="1:21" x14ac:dyDescent="0.4">
      <c r="A4887">
        <v>4885</v>
      </c>
      <c r="B4887" t="s">
        <v>12097</v>
      </c>
      <c r="C4887" s="1">
        <v>44896</v>
      </c>
      <c r="D4887" t="s">
        <v>8590</v>
      </c>
      <c r="F4887">
        <v>30</v>
      </c>
      <c r="G4887">
        <v>20</v>
      </c>
      <c r="H4887">
        <v>20</v>
      </c>
      <c r="I4887">
        <v>20</v>
      </c>
      <c r="J4887">
        <v>50</v>
      </c>
      <c r="K4887">
        <v>62</v>
      </c>
      <c r="L4887">
        <v>49</v>
      </c>
      <c r="M4887">
        <v>28</v>
      </c>
      <c r="N4887">
        <v>0</v>
      </c>
      <c r="O4887">
        <v>1</v>
      </c>
      <c r="P4887">
        <v>0</v>
      </c>
      <c r="Q4887">
        <v>697</v>
      </c>
      <c r="R4887">
        <v>263000</v>
      </c>
      <c r="S4887">
        <v>34633</v>
      </c>
      <c r="T4887">
        <v>0.131684410646387</v>
      </c>
      <c r="U4887">
        <v>0</v>
      </c>
    </row>
    <row r="4888" spans="1:21" x14ac:dyDescent="0.4">
      <c r="A4888">
        <v>4886</v>
      </c>
      <c r="B4888" t="s">
        <v>12097</v>
      </c>
      <c r="C4888" s="1">
        <v>44896</v>
      </c>
      <c r="D4888" t="s">
        <v>8591</v>
      </c>
      <c r="E4888" t="s">
        <v>8592</v>
      </c>
      <c r="F4888">
        <v>20</v>
      </c>
      <c r="G4888">
        <v>20</v>
      </c>
      <c r="H4888">
        <v>40</v>
      </c>
      <c r="I4888">
        <v>20</v>
      </c>
      <c r="J4888">
        <v>50</v>
      </c>
      <c r="K4888">
        <v>25</v>
      </c>
      <c r="L4888">
        <v>16</v>
      </c>
      <c r="M4888">
        <v>14</v>
      </c>
      <c r="N4888">
        <v>2</v>
      </c>
      <c r="O4888">
        <v>1</v>
      </c>
      <c r="P4888">
        <v>9.0240885419999994</v>
      </c>
      <c r="Q4888">
        <v>691</v>
      </c>
      <c r="R4888">
        <v>263000</v>
      </c>
      <c r="S4888">
        <v>24202</v>
      </c>
      <c r="T4888">
        <v>9.2022813688212898E-2</v>
      </c>
      <c r="U4888">
        <v>0</v>
      </c>
    </row>
    <row r="4889" spans="1:21" x14ac:dyDescent="0.4">
      <c r="A4889">
        <v>4887</v>
      </c>
      <c r="B4889" t="s">
        <v>12097</v>
      </c>
      <c r="C4889" s="1">
        <v>44896</v>
      </c>
      <c r="D4889" t="s">
        <v>8593</v>
      </c>
      <c r="F4889">
        <v>20</v>
      </c>
      <c r="G4889">
        <v>20</v>
      </c>
      <c r="H4889">
        <v>10</v>
      </c>
      <c r="I4889">
        <v>10</v>
      </c>
      <c r="J4889">
        <v>20</v>
      </c>
      <c r="K4889">
        <v>116</v>
      </c>
      <c r="L4889">
        <v>75</v>
      </c>
      <c r="M4889">
        <v>58</v>
      </c>
      <c r="N4889">
        <v>1</v>
      </c>
      <c r="O4889">
        <v>2</v>
      </c>
      <c r="P4889">
        <v>0</v>
      </c>
      <c r="Q4889">
        <v>636</v>
      </c>
      <c r="R4889">
        <v>263000</v>
      </c>
      <c r="S4889">
        <v>13111</v>
      </c>
      <c r="T4889">
        <v>4.9851711026615897E-2</v>
      </c>
      <c r="U4889">
        <v>0</v>
      </c>
    </row>
    <row r="4890" spans="1:21" x14ac:dyDescent="0.4">
      <c r="A4890">
        <v>4888</v>
      </c>
      <c r="B4890" t="s">
        <v>12097</v>
      </c>
      <c r="C4890" s="1">
        <v>44896</v>
      </c>
      <c r="D4890" t="s">
        <v>8594</v>
      </c>
      <c r="E4890" t="s">
        <v>8595</v>
      </c>
      <c r="F4890">
        <v>20</v>
      </c>
      <c r="G4890">
        <v>20</v>
      </c>
      <c r="H4890">
        <v>50</v>
      </c>
      <c r="I4890">
        <v>20</v>
      </c>
      <c r="J4890">
        <v>20</v>
      </c>
      <c r="K4890">
        <v>168</v>
      </c>
      <c r="L4890">
        <v>159</v>
      </c>
      <c r="M4890">
        <v>170</v>
      </c>
      <c r="N4890">
        <v>1</v>
      </c>
      <c r="O4890">
        <v>1</v>
      </c>
      <c r="P4890">
        <v>0</v>
      </c>
      <c r="Q4890">
        <v>909</v>
      </c>
      <c r="R4890">
        <v>263000</v>
      </c>
      <c r="S4890">
        <v>12435</v>
      </c>
      <c r="T4890">
        <v>4.7281368821292698E-2</v>
      </c>
      <c r="U4890">
        <v>0</v>
      </c>
    </row>
    <row r="4891" spans="1:21" x14ac:dyDescent="0.4">
      <c r="A4891">
        <v>4889</v>
      </c>
      <c r="B4891" t="s">
        <v>12097</v>
      </c>
      <c r="C4891" s="1">
        <v>44896</v>
      </c>
      <c r="D4891" t="s">
        <v>8596</v>
      </c>
      <c r="E4891" t="s">
        <v>8597</v>
      </c>
      <c r="F4891">
        <v>20</v>
      </c>
      <c r="G4891">
        <v>20</v>
      </c>
      <c r="H4891">
        <v>10</v>
      </c>
      <c r="I4891">
        <v>20</v>
      </c>
      <c r="J4891">
        <v>40</v>
      </c>
      <c r="K4891">
        <v>79</v>
      </c>
      <c r="L4891">
        <v>41</v>
      </c>
      <c r="M4891">
        <v>51</v>
      </c>
      <c r="N4891">
        <v>0</v>
      </c>
      <c r="O4891">
        <v>1</v>
      </c>
      <c r="P4891">
        <v>5.9281684029999999</v>
      </c>
      <c r="Q4891">
        <v>825</v>
      </c>
      <c r="R4891">
        <v>263000</v>
      </c>
      <c r="S4891">
        <v>418760</v>
      </c>
      <c r="T4891">
        <v>1.5922433460076</v>
      </c>
      <c r="U4891">
        <v>2</v>
      </c>
    </row>
    <row r="4892" spans="1:21" x14ac:dyDescent="0.4">
      <c r="A4892">
        <v>4890</v>
      </c>
      <c r="B4892" t="s">
        <v>12097</v>
      </c>
      <c r="C4892" s="1">
        <v>44896</v>
      </c>
      <c r="D4892" t="s">
        <v>8598</v>
      </c>
      <c r="F4892">
        <v>40</v>
      </c>
      <c r="G4892">
        <v>10</v>
      </c>
      <c r="H4892">
        <v>10</v>
      </c>
      <c r="I4892">
        <v>20</v>
      </c>
      <c r="J4892">
        <v>40</v>
      </c>
      <c r="K4892">
        <v>57</v>
      </c>
      <c r="L4892">
        <v>52</v>
      </c>
      <c r="M4892">
        <v>48</v>
      </c>
      <c r="N4892">
        <v>0</v>
      </c>
      <c r="O4892">
        <v>1</v>
      </c>
      <c r="P4892">
        <v>0</v>
      </c>
      <c r="Q4892">
        <v>953</v>
      </c>
      <c r="R4892">
        <v>263000</v>
      </c>
      <c r="S4892">
        <v>239705</v>
      </c>
      <c r="T4892">
        <v>0.91142585551330801</v>
      </c>
      <c r="U4892">
        <v>1</v>
      </c>
    </row>
    <row r="4893" spans="1:21" x14ac:dyDescent="0.4">
      <c r="A4893">
        <v>4891</v>
      </c>
      <c r="B4893" t="s">
        <v>12097</v>
      </c>
      <c r="C4893" s="1">
        <v>44896</v>
      </c>
      <c r="D4893" t="s">
        <v>8599</v>
      </c>
      <c r="F4893">
        <v>30</v>
      </c>
      <c r="G4893">
        <v>20</v>
      </c>
      <c r="H4893">
        <v>10</v>
      </c>
      <c r="I4893">
        <v>40</v>
      </c>
      <c r="J4893">
        <v>50</v>
      </c>
      <c r="K4893">
        <v>55</v>
      </c>
      <c r="L4893">
        <v>53</v>
      </c>
      <c r="M4893">
        <v>48</v>
      </c>
      <c r="N4893">
        <v>1</v>
      </c>
      <c r="O4893">
        <v>1</v>
      </c>
      <c r="P4893">
        <v>0</v>
      </c>
      <c r="Q4893">
        <v>951</v>
      </c>
      <c r="R4893">
        <v>263000</v>
      </c>
      <c r="S4893">
        <v>64923</v>
      </c>
      <c r="T4893">
        <v>0.246855513307984</v>
      </c>
      <c r="U4893">
        <v>0</v>
      </c>
    </row>
    <row r="4894" spans="1:21" x14ac:dyDescent="0.4">
      <c r="A4894">
        <v>4892</v>
      </c>
      <c r="B4894" t="s">
        <v>12097</v>
      </c>
      <c r="C4894" s="1">
        <v>44896</v>
      </c>
      <c r="D4894" t="s">
        <v>8600</v>
      </c>
      <c r="F4894">
        <v>10</v>
      </c>
      <c r="G4894">
        <v>10</v>
      </c>
      <c r="H4894">
        <v>20</v>
      </c>
      <c r="I4894">
        <v>20</v>
      </c>
      <c r="J4894">
        <v>20</v>
      </c>
      <c r="K4894">
        <v>59</v>
      </c>
      <c r="L4894">
        <v>85</v>
      </c>
      <c r="M4894">
        <v>110</v>
      </c>
      <c r="N4894">
        <v>0</v>
      </c>
      <c r="O4894">
        <v>1</v>
      </c>
      <c r="P4894">
        <v>0</v>
      </c>
      <c r="Q4894">
        <v>604</v>
      </c>
      <c r="R4894">
        <v>263000</v>
      </c>
      <c r="S4894">
        <v>52055</v>
      </c>
      <c r="T4894">
        <v>0.19792775665399201</v>
      </c>
      <c r="U4894">
        <v>0</v>
      </c>
    </row>
    <row r="4895" spans="1:21" x14ac:dyDescent="0.4">
      <c r="A4895">
        <v>4893</v>
      </c>
      <c r="B4895" t="s">
        <v>12097</v>
      </c>
      <c r="C4895" s="1">
        <v>44896</v>
      </c>
      <c r="D4895" t="s">
        <v>8601</v>
      </c>
      <c r="F4895">
        <v>20</v>
      </c>
      <c r="G4895">
        <v>20</v>
      </c>
      <c r="H4895">
        <v>10</v>
      </c>
      <c r="I4895">
        <v>20</v>
      </c>
      <c r="J4895">
        <v>40</v>
      </c>
      <c r="K4895">
        <v>23</v>
      </c>
      <c r="L4895">
        <v>8</v>
      </c>
      <c r="M4895">
        <v>3</v>
      </c>
      <c r="N4895">
        <v>0</v>
      </c>
      <c r="O4895">
        <v>1</v>
      </c>
      <c r="P4895">
        <v>0</v>
      </c>
      <c r="Q4895">
        <v>918</v>
      </c>
      <c r="R4895">
        <v>263000</v>
      </c>
      <c r="S4895">
        <v>11151</v>
      </c>
      <c r="T4895">
        <v>4.2399239543726201E-2</v>
      </c>
      <c r="U4895">
        <v>0</v>
      </c>
    </row>
    <row r="4896" spans="1:21" x14ac:dyDescent="0.4">
      <c r="A4896">
        <v>4894</v>
      </c>
      <c r="B4896" t="s">
        <v>12097</v>
      </c>
      <c r="C4896" s="1">
        <v>44866</v>
      </c>
      <c r="D4896" t="s">
        <v>8602</v>
      </c>
      <c r="F4896">
        <v>10</v>
      </c>
      <c r="G4896">
        <v>10</v>
      </c>
      <c r="H4896">
        <v>20</v>
      </c>
      <c r="I4896">
        <v>10</v>
      </c>
      <c r="J4896">
        <v>20</v>
      </c>
      <c r="K4896">
        <v>170</v>
      </c>
      <c r="L4896">
        <v>163</v>
      </c>
      <c r="M4896">
        <v>29</v>
      </c>
      <c r="N4896">
        <v>1</v>
      </c>
      <c r="O4896">
        <v>1</v>
      </c>
      <c r="P4896">
        <v>0</v>
      </c>
      <c r="Q4896">
        <v>691</v>
      </c>
      <c r="R4896">
        <v>261000</v>
      </c>
      <c r="S4896">
        <v>5536</v>
      </c>
      <c r="T4896">
        <v>2.12107279693486E-2</v>
      </c>
      <c r="U4896">
        <v>0</v>
      </c>
    </row>
    <row r="4897" spans="1:21" x14ac:dyDescent="0.4">
      <c r="A4897">
        <v>4895</v>
      </c>
      <c r="B4897" t="s">
        <v>12097</v>
      </c>
      <c r="C4897" s="1">
        <v>44866</v>
      </c>
      <c r="D4897" t="s">
        <v>8603</v>
      </c>
      <c r="E4897" t="s">
        <v>8547</v>
      </c>
      <c r="F4897">
        <v>10</v>
      </c>
      <c r="G4897">
        <v>10</v>
      </c>
      <c r="H4897">
        <v>20</v>
      </c>
      <c r="I4897">
        <v>20</v>
      </c>
      <c r="J4897">
        <v>10</v>
      </c>
      <c r="K4897">
        <v>13</v>
      </c>
      <c r="L4897">
        <v>10</v>
      </c>
      <c r="M4897">
        <v>5</v>
      </c>
      <c r="N4897">
        <v>2</v>
      </c>
      <c r="O4897">
        <v>1</v>
      </c>
      <c r="P4897">
        <v>11.14084201</v>
      </c>
      <c r="Q4897">
        <v>914</v>
      </c>
      <c r="R4897">
        <v>261000</v>
      </c>
      <c r="S4897">
        <v>1908572</v>
      </c>
      <c r="T4897">
        <v>7.3125363984674303</v>
      </c>
      <c r="U4897">
        <v>3</v>
      </c>
    </row>
    <row r="4898" spans="1:21" x14ac:dyDescent="0.4">
      <c r="A4898">
        <v>4896</v>
      </c>
      <c r="B4898" t="s">
        <v>12097</v>
      </c>
      <c r="C4898" s="1">
        <v>44866</v>
      </c>
      <c r="D4898" t="s">
        <v>8604</v>
      </c>
      <c r="F4898">
        <v>30</v>
      </c>
      <c r="G4898">
        <v>10</v>
      </c>
      <c r="H4898">
        <v>10</v>
      </c>
      <c r="I4898">
        <v>20</v>
      </c>
      <c r="J4898">
        <v>30</v>
      </c>
      <c r="K4898">
        <v>16</v>
      </c>
      <c r="L4898">
        <v>8</v>
      </c>
      <c r="M4898">
        <v>6</v>
      </c>
      <c r="N4898">
        <v>0</v>
      </c>
      <c r="O4898">
        <v>1</v>
      </c>
      <c r="P4898">
        <v>0</v>
      </c>
      <c r="Q4898">
        <v>875</v>
      </c>
      <c r="R4898">
        <v>261000</v>
      </c>
      <c r="S4898">
        <v>4326</v>
      </c>
      <c r="T4898">
        <v>1.6574712643678099E-2</v>
      </c>
      <c r="U4898">
        <v>0</v>
      </c>
    </row>
    <row r="4899" spans="1:21" x14ac:dyDescent="0.4">
      <c r="A4899">
        <v>4897</v>
      </c>
      <c r="B4899" t="s">
        <v>12097</v>
      </c>
      <c r="C4899" s="1">
        <v>44866</v>
      </c>
      <c r="D4899" t="s">
        <v>8605</v>
      </c>
      <c r="E4899" t="s">
        <v>8606</v>
      </c>
      <c r="F4899">
        <v>20</v>
      </c>
      <c r="G4899">
        <v>20</v>
      </c>
      <c r="H4899">
        <v>30</v>
      </c>
      <c r="I4899">
        <v>20</v>
      </c>
      <c r="J4899">
        <v>20</v>
      </c>
      <c r="K4899">
        <v>25</v>
      </c>
      <c r="L4899">
        <v>23</v>
      </c>
      <c r="M4899">
        <v>22</v>
      </c>
      <c r="N4899">
        <v>2</v>
      </c>
      <c r="O4899">
        <v>2</v>
      </c>
      <c r="P4899">
        <v>2.7760416669999999</v>
      </c>
      <c r="Q4899">
        <v>957</v>
      </c>
      <c r="R4899">
        <v>261000</v>
      </c>
      <c r="S4899">
        <v>191330</v>
      </c>
      <c r="T4899">
        <v>0.73306513409961604</v>
      </c>
      <c r="U4899">
        <v>1</v>
      </c>
    </row>
    <row r="4900" spans="1:21" x14ac:dyDescent="0.4">
      <c r="A4900">
        <v>4898</v>
      </c>
      <c r="B4900" t="s">
        <v>12097</v>
      </c>
      <c r="C4900" s="1">
        <v>44866</v>
      </c>
      <c r="D4900" t="s">
        <v>8607</v>
      </c>
      <c r="E4900" t="s">
        <v>8608</v>
      </c>
      <c r="F4900">
        <v>10</v>
      </c>
      <c r="G4900">
        <v>10</v>
      </c>
      <c r="H4900">
        <v>30</v>
      </c>
      <c r="I4900">
        <v>20</v>
      </c>
      <c r="J4900">
        <v>20</v>
      </c>
      <c r="K4900">
        <v>19</v>
      </c>
      <c r="L4900">
        <v>27</v>
      </c>
      <c r="M4900">
        <v>30</v>
      </c>
      <c r="N4900">
        <v>2</v>
      </c>
      <c r="O4900">
        <v>1</v>
      </c>
      <c r="P4900">
        <v>9.2768012150000008</v>
      </c>
      <c r="Q4900">
        <v>645</v>
      </c>
      <c r="R4900">
        <v>261000</v>
      </c>
      <c r="S4900">
        <v>8209</v>
      </c>
      <c r="T4900">
        <v>3.14521072796934E-2</v>
      </c>
      <c r="U4900">
        <v>0</v>
      </c>
    </row>
    <row r="4901" spans="1:21" x14ac:dyDescent="0.4">
      <c r="A4901">
        <v>4899</v>
      </c>
      <c r="B4901" t="s">
        <v>12097</v>
      </c>
      <c r="C4901" s="1">
        <v>44866</v>
      </c>
      <c r="D4901" t="s">
        <v>8609</v>
      </c>
      <c r="F4901">
        <v>20</v>
      </c>
      <c r="G4901">
        <v>20</v>
      </c>
      <c r="H4901">
        <v>20</v>
      </c>
      <c r="I4901">
        <v>30</v>
      </c>
      <c r="J4901">
        <v>30</v>
      </c>
      <c r="K4901">
        <v>14</v>
      </c>
      <c r="L4901">
        <v>6</v>
      </c>
      <c r="M4901">
        <v>4</v>
      </c>
      <c r="N4901">
        <v>0</v>
      </c>
      <c r="O4901">
        <v>1</v>
      </c>
      <c r="P4901">
        <v>0</v>
      </c>
      <c r="Q4901">
        <v>640</v>
      </c>
      <c r="R4901">
        <v>261000</v>
      </c>
      <c r="S4901">
        <v>339196</v>
      </c>
      <c r="T4901">
        <v>1.29960153256704</v>
      </c>
      <c r="U4901">
        <v>2</v>
      </c>
    </row>
    <row r="4902" spans="1:21" x14ac:dyDescent="0.4">
      <c r="A4902">
        <v>4900</v>
      </c>
      <c r="B4902" t="s">
        <v>12097</v>
      </c>
      <c r="C4902" s="1">
        <v>44835</v>
      </c>
      <c r="D4902" t="s">
        <v>8610</v>
      </c>
      <c r="E4902" t="s">
        <v>8611</v>
      </c>
      <c r="F4902">
        <v>30</v>
      </c>
      <c r="G4902">
        <v>20</v>
      </c>
      <c r="H4902">
        <v>50</v>
      </c>
      <c r="I4902">
        <v>50</v>
      </c>
      <c r="J4902">
        <v>40</v>
      </c>
      <c r="K4902">
        <v>59</v>
      </c>
      <c r="L4902">
        <v>53</v>
      </c>
      <c r="M4902">
        <v>48</v>
      </c>
      <c r="N4902">
        <v>1</v>
      </c>
      <c r="O4902">
        <v>1</v>
      </c>
      <c r="P4902">
        <v>0</v>
      </c>
      <c r="Q4902">
        <v>811</v>
      </c>
      <c r="R4902">
        <v>258000</v>
      </c>
      <c r="S4902">
        <v>315196</v>
      </c>
      <c r="T4902">
        <v>1.2216899224806199</v>
      </c>
      <c r="U4902">
        <v>2</v>
      </c>
    </row>
    <row r="4903" spans="1:21" x14ac:dyDescent="0.4">
      <c r="A4903">
        <v>4901</v>
      </c>
      <c r="B4903" t="s">
        <v>12097</v>
      </c>
      <c r="C4903" s="1">
        <v>44835</v>
      </c>
      <c r="D4903" t="s">
        <v>8612</v>
      </c>
      <c r="E4903" t="s">
        <v>8613</v>
      </c>
      <c r="F4903">
        <v>10</v>
      </c>
      <c r="G4903">
        <v>10</v>
      </c>
      <c r="H4903">
        <v>20</v>
      </c>
      <c r="I4903">
        <v>20</v>
      </c>
      <c r="J4903">
        <v>10</v>
      </c>
      <c r="K4903">
        <v>220</v>
      </c>
      <c r="L4903">
        <v>252</v>
      </c>
      <c r="M4903">
        <v>239</v>
      </c>
      <c r="N4903">
        <v>2</v>
      </c>
      <c r="O4903">
        <v>1</v>
      </c>
      <c r="P4903">
        <v>5.4763454859999996</v>
      </c>
      <c r="Q4903">
        <v>832</v>
      </c>
      <c r="R4903">
        <v>258000</v>
      </c>
      <c r="S4903">
        <v>253636</v>
      </c>
      <c r="T4903">
        <v>0.98308527131782897</v>
      </c>
      <c r="U4903">
        <v>1</v>
      </c>
    </row>
    <row r="4904" spans="1:21" x14ac:dyDescent="0.4">
      <c r="A4904">
        <v>4902</v>
      </c>
      <c r="B4904" t="s">
        <v>12097</v>
      </c>
      <c r="C4904" s="1">
        <v>44835</v>
      </c>
      <c r="D4904" t="s">
        <v>8614</v>
      </c>
      <c r="E4904" t="s">
        <v>8615</v>
      </c>
      <c r="F4904">
        <v>10</v>
      </c>
      <c r="G4904">
        <v>10</v>
      </c>
      <c r="H4904">
        <v>30</v>
      </c>
      <c r="I4904">
        <v>20</v>
      </c>
      <c r="J4904">
        <v>10</v>
      </c>
      <c r="K4904">
        <v>60</v>
      </c>
      <c r="L4904">
        <v>49</v>
      </c>
      <c r="M4904">
        <v>46</v>
      </c>
      <c r="N4904">
        <v>1</v>
      </c>
      <c r="O4904">
        <v>1</v>
      </c>
      <c r="P4904">
        <v>6.0648871529999999</v>
      </c>
      <c r="Q4904">
        <v>883</v>
      </c>
      <c r="R4904">
        <v>258000</v>
      </c>
      <c r="S4904">
        <v>26307</v>
      </c>
      <c r="T4904">
        <v>0.101965116279069</v>
      </c>
      <c r="U4904">
        <v>0</v>
      </c>
    </row>
    <row r="4905" spans="1:21" x14ac:dyDescent="0.4">
      <c r="A4905">
        <v>4903</v>
      </c>
      <c r="B4905" t="s">
        <v>12097</v>
      </c>
      <c r="C4905" s="1">
        <v>44835</v>
      </c>
      <c r="D4905" t="s">
        <v>8616</v>
      </c>
      <c r="E4905" t="s">
        <v>8617</v>
      </c>
      <c r="F4905">
        <v>40</v>
      </c>
      <c r="G4905">
        <v>20</v>
      </c>
      <c r="H4905">
        <v>50</v>
      </c>
      <c r="I4905">
        <v>20</v>
      </c>
      <c r="J4905">
        <v>50</v>
      </c>
      <c r="K4905">
        <v>59</v>
      </c>
      <c r="L4905">
        <v>55</v>
      </c>
      <c r="M4905">
        <v>27</v>
      </c>
      <c r="N4905">
        <v>2</v>
      </c>
      <c r="O4905">
        <v>1</v>
      </c>
      <c r="P4905">
        <v>9.0887586809999998</v>
      </c>
      <c r="Q4905">
        <v>692</v>
      </c>
      <c r="R4905">
        <v>258000</v>
      </c>
      <c r="S4905">
        <v>1264272</v>
      </c>
      <c r="T4905">
        <v>4.9002790697674401</v>
      </c>
      <c r="U4905">
        <v>3</v>
      </c>
    </row>
    <row r="4906" spans="1:21" x14ac:dyDescent="0.4">
      <c r="A4906">
        <v>4904</v>
      </c>
      <c r="B4906" t="s">
        <v>12097</v>
      </c>
      <c r="C4906" s="1">
        <v>44835</v>
      </c>
      <c r="D4906" t="s">
        <v>8618</v>
      </c>
      <c r="E4906" t="s">
        <v>8619</v>
      </c>
      <c r="F4906">
        <v>20</v>
      </c>
      <c r="G4906">
        <v>10</v>
      </c>
      <c r="H4906">
        <v>50</v>
      </c>
      <c r="I4906">
        <v>20</v>
      </c>
      <c r="J4906">
        <v>30</v>
      </c>
      <c r="K4906">
        <v>121</v>
      </c>
      <c r="L4906">
        <v>119</v>
      </c>
      <c r="M4906">
        <v>119</v>
      </c>
      <c r="N4906">
        <v>1</v>
      </c>
      <c r="O4906">
        <v>1</v>
      </c>
      <c r="P4906">
        <v>0</v>
      </c>
      <c r="Q4906">
        <v>693</v>
      </c>
      <c r="R4906">
        <v>258000</v>
      </c>
      <c r="S4906">
        <v>65680</v>
      </c>
      <c r="T4906">
        <v>0.25457364341085198</v>
      </c>
      <c r="U4906">
        <v>0</v>
      </c>
    </row>
    <row r="4907" spans="1:21" x14ac:dyDescent="0.4">
      <c r="A4907">
        <v>4905</v>
      </c>
      <c r="B4907" t="s">
        <v>12097</v>
      </c>
      <c r="C4907" s="1">
        <v>44805</v>
      </c>
      <c r="D4907" t="s">
        <v>8620</v>
      </c>
      <c r="E4907" t="s">
        <v>8621</v>
      </c>
      <c r="F4907">
        <v>10</v>
      </c>
      <c r="G4907">
        <v>10</v>
      </c>
      <c r="H4907">
        <v>40</v>
      </c>
      <c r="I4907">
        <v>10</v>
      </c>
      <c r="J4907">
        <v>10</v>
      </c>
      <c r="K4907">
        <v>18</v>
      </c>
      <c r="L4907">
        <v>13</v>
      </c>
      <c r="M4907">
        <v>10</v>
      </c>
      <c r="N4907">
        <v>0</v>
      </c>
      <c r="O4907">
        <v>1</v>
      </c>
      <c r="P4907">
        <v>7.3236762149999999</v>
      </c>
      <c r="Q4907">
        <v>690</v>
      </c>
      <c r="R4907">
        <v>255000</v>
      </c>
      <c r="S4907">
        <v>918991</v>
      </c>
      <c r="T4907">
        <v>3.6038862745097999</v>
      </c>
      <c r="U4907">
        <v>2</v>
      </c>
    </row>
    <row r="4908" spans="1:21" x14ac:dyDescent="0.4">
      <c r="A4908">
        <v>4906</v>
      </c>
      <c r="B4908" t="s">
        <v>12097</v>
      </c>
      <c r="C4908" s="1">
        <v>44805</v>
      </c>
      <c r="D4908" t="s">
        <v>8622</v>
      </c>
      <c r="E4908" t="s">
        <v>8623</v>
      </c>
      <c r="F4908">
        <v>20</v>
      </c>
      <c r="G4908">
        <v>20</v>
      </c>
      <c r="H4908">
        <v>30</v>
      </c>
      <c r="I4908">
        <v>20</v>
      </c>
      <c r="J4908">
        <v>50</v>
      </c>
      <c r="K4908">
        <v>11</v>
      </c>
      <c r="L4908">
        <v>10</v>
      </c>
      <c r="M4908">
        <v>5</v>
      </c>
      <c r="N4908">
        <v>0</v>
      </c>
      <c r="O4908">
        <v>1</v>
      </c>
      <c r="P4908">
        <v>1.5753038189999999</v>
      </c>
      <c r="Q4908">
        <v>700</v>
      </c>
      <c r="R4908">
        <v>255000</v>
      </c>
      <c r="S4908">
        <v>863322</v>
      </c>
      <c r="T4908">
        <v>3.3855764705882301</v>
      </c>
      <c r="U4908">
        <v>2</v>
      </c>
    </row>
    <row r="4909" spans="1:21" x14ac:dyDescent="0.4">
      <c r="A4909">
        <v>4907</v>
      </c>
      <c r="B4909" t="s">
        <v>12097</v>
      </c>
      <c r="C4909" s="1">
        <v>44805</v>
      </c>
      <c r="D4909" t="s">
        <v>8624</v>
      </c>
      <c r="F4909">
        <v>10</v>
      </c>
      <c r="G4909">
        <v>10</v>
      </c>
      <c r="H4909">
        <v>10</v>
      </c>
      <c r="I4909">
        <v>10</v>
      </c>
      <c r="J4909">
        <v>20</v>
      </c>
      <c r="K4909">
        <v>222</v>
      </c>
      <c r="L4909">
        <v>231</v>
      </c>
      <c r="M4909">
        <v>221</v>
      </c>
      <c r="N4909">
        <v>0</v>
      </c>
      <c r="O4909">
        <v>0</v>
      </c>
      <c r="P4909">
        <v>0</v>
      </c>
      <c r="Q4909">
        <v>714</v>
      </c>
      <c r="R4909">
        <v>255000</v>
      </c>
      <c r="S4909">
        <v>7906</v>
      </c>
      <c r="T4909">
        <v>3.1003921568627399E-2</v>
      </c>
      <c r="U4909">
        <v>0</v>
      </c>
    </row>
    <row r="4910" spans="1:21" x14ac:dyDescent="0.4">
      <c r="A4910">
        <v>4908</v>
      </c>
      <c r="B4910" t="s">
        <v>12097</v>
      </c>
      <c r="C4910" s="1">
        <v>44805</v>
      </c>
      <c r="D4910" t="s">
        <v>8625</v>
      </c>
      <c r="E4910" t="s">
        <v>8626</v>
      </c>
      <c r="F4910">
        <v>10</v>
      </c>
      <c r="G4910">
        <v>10</v>
      </c>
      <c r="H4910">
        <v>40</v>
      </c>
      <c r="I4910">
        <v>20</v>
      </c>
      <c r="J4910">
        <v>10</v>
      </c>
      <c r="K4910">
        <v>24</v>
      </c>
      <c r="L4910">
        <v>19</v>
      </c>
      <c r="M4910">
        <v>14</v>
      </c>
      <c r="N4910">
        <v>2</v>
      </c>
      <c r="O4910">
        <v>1</v>
      </c>
      <c r="P4910">
        <v>11.889214409999999</v>
      </c>
      <c r="Q4910">
        <v>693</v>
      </c>
      <c r="R4910">
        <v>255000</v>
      </c>
      <c r="S4910">
        <v>429643</v>
      </c>
      <c r="T4910">
        <v>1.68487450980392</v>
      </c>
      <c r="U4910">
        <v>2</v>
      </c>
    </row>
    <row r="4911" spans="1:21" x14ac:dyDescent="0.4">
      <c r="A4911">
        <v>4909</v>
      </c>
      <c r="B4911" t="s">
        <v>12097</v>
      </c>
      <c r="C4911" s="1">
        <v>44805</v>
      </c>
      <c r="D4911" t="s">
        <v>8627</v>
      </c>
      <c r="F4911">
        <v>10</v>
      </c>
      <c r="G4911">
        <v>20</v>
      </c>
      <c r="H4911">
        <v>20</v>
      </c>
      <c r="I4911">
        <v>10</v>
      </c>
      <c r="J4911">
        <v>40</v>
      </c>
      <c r="K4911">
        <v>7</v>
      </c>
      <c r="L4911">
        <v>134</v>
      </c>
      <c r="M4911">
        <v>175</v>
      </c>
      <c r="N4911">
        <v>1</v>
      </c>
      <c r="O4911">
        <v>2</v>
      </c>
      <c r="P4911">
        <v>0</v>
      </c>
      <c r="Q4911">
        <v>779</v>
      </c>
      <c r="R4911">
        <v>255000</v>
      </c>
      <c r="S4911">
        <v>10446</v>
      </c>
      <c r="T4911">
        <v>4.0964705882352903E-2</v>
      </c>
      <c r="U4911">
        <v>0</v>
      </c>
    </row>
    <row r="4912" spans="1:21" x14ac:dyDescent="0.4">
      <c r="A4912">
        <v>4910</v>
      </c>
      <c r="B4912" t="s">
        <v>12097</v>
      </c>
      <c r="C4912" s="1">
        <v>44805</v>
      </c>
      <c r="D4912" t="s">
        <v>8628</v>
      </c>
      <c r="F4912">
        <v>30</v>
      </c>
      <c r="G4912">
        <v>20</v>
      </c>
      <c r="H4912">
        <v>20</v>
      </c>
      <c r="I4912">
        <v>20</v>
      </c>
      <c r="J4912">
        <v>50</v>
      </c>
      <c r="K4912">
        <v>32</v>
      </c>
      <c r="L4912">
        <v>62</v>
      </c>
      <c r="M4912">
        <v>109</v>
      </c>
      <c r="N4912">
        <v>0</v>
      </c>
      <c r="O4912">
        <v>1</v>
      </c>
      <c r="P4912">
        <v>0</v>
      </c>
      <c r="Q4912">
        <v>691</v>
      </c>
      <c r="R4912">
        <v>255000</v>
      </c>
      <c r="S4912">
        <v>481640</v>
      </c>
      <c r="T4912">
        <v>1.88878431372549</v>
      </c>
      <c r="U4912">
        <v>2</v>
      </c>
    </row>
    <row r="4913" spans="1:21" x14ac:dyDescent="0.4">
      <c r="A4913">
        <v>4911</v>
      </c>
      <c r="B4913" t="s">
        <v>12097</v>
      </c>
      <c r="C4913" s="1">
        <v>44805</v>
      </c>
      <c r="D4913" t="s">
        <v>8629</v>
      </c>
      <c r="F4913">
        <v>20</v>
      </c>
      <c r="G4913">
        <v>20</v>
      </c>
      <c r="H4913">
        <v>10</v>
      </c>
      <c r="I4913">
        <v>20</v>
      </c>
      <c r="J4913">
        <v>50</v>
      </c>
      <c r="K4913">
        <v>63</v>
      </c>
      <c r="L4913">
        <v>50</v>
      </c>
      <c r="M4913">
        <v>18</v>
      </c>
      <c r="N4913">
        <v>0</v>
      </c>
      <c r="O4913">
        <v>1</v>
      </c>
      <c r="P4913">
        <v>0</v>
      </c>
      <c r="Q4913">
        <v>798</v>
      </c>
      <c r="R4913">
        <v>255000</v>
      </c>
      <c r="S4913">
        <v>423583</v>
      </c>
      <c r="T4913">
        <v>1.6611098039215599</v>
      </c>
      <c r="U4913">
        <v>2</v>
      </c>
    </row>
    <row r="4914" spans="1:21" x14ac:dyDescent="0.4">
      <c r="A4914">
        <v>4912</v>
      </c>
      <c r="B4914" t="s">
        <v>12097</v>
      </c>
      <c r="C4914" s="1">
        <v>44805</v>
      </c>
      <c r="D4914" t="s">
        <v>8630</v>
      </c>
      <c r="F4914">
        <v>50</v>
      </c>
      <c r="G4914">
        <v>30</v>
      </c>
      <c r="H4914">
        <v>10</v>
      </c>
      <c r="I4914">
        <v>20</v>
      </c>
      <c r="J4914">
        <v>50</v>
      </c>
      <c r="K4914">
        <v>30</v>
      </c>
      <c r="L4914">
        <v>15</v>
      </c>
      <c r="M4914">
        <v>12</v>
      </c>
      <c r="N4914">
        <v>0</v>
      </c>
      <c r="O4914">
        <v>0</v>
      </c>
      <c r="P4914">
        <v>0</v>
      </c>
      <c r="Q4914">
        <v>809</v>
      </c>
      <c r="R4914">
        <v>255000</v>
      </c>
      <c r="S4914">
        <v>218619</v>
      </c>
      <c r="T4914">
        <v>0.85732941176470501</v>
      </c>
      <c r="U4914">
        <v>1</v>
      </c>
    </row>
    <row r="4915" spans="1:21" x14ac:dyDescent="0.4">
      <c r="A4915">
        <v>4913</v>
      </c>
      <c r="B4915" t="s">
        <v>12097</v>
      </c>
      <c r="C4915" s="1">
        <v>44774</v>
      </c>
      <c r="D4915" t="s">
        <v>8631</v>
      </c>
      <c r="F4915">
        <v>20</v>
      </c>
      <c r="G4915">
        <v>20</v>
      </c>
      <c r="H4915">
        <v>10</v>
      </c>
      <c r="I4915">
        <v>20</v>
      </c>
      <c r="J4915">
        <v>20</v>
      </c>
      <c r="K4915">
        <v>9</v>
      </c>
      <c r="L4915">
        <v>48</v>
      </c>
      <c r="M4915">
        <v>68</v>
      </c>
      <c r="N4915">
        <v>0</v>
      </c>
      <c r="O4915">
        <v>0</v>
      </c>
      <c r="P4915">
        <v>0</v>
      </c>
      <c r="Q4915">
        <v>970</v>
      </c>
      <c r="R4915">
        <v>254000</v>
      </c>
      <c r="S4915">
        <v>7992</v>
      </c>
      <c r="T4915">
        <v>3.1464566929133797E-2</v>
      </c>
      <c r="U4915">
        <v>0</v>
      </c>
    </row>
    <row r="4916" spans="1:21" x14ac:dyDescent="0.4">
      <c r="A4916">
        <v>4914</v>
      </c>
      <c r="B4916" t="s">
        <v>12097</v>
      </c>
      <c r="C4916" s="1">
        <v>44774</v>
      </c>
      <c r="D4916" t="s">
        <v>8632</v>
      </c>
      <c r="F4916">
        <v>10</v>
      </c>
      <c r="G4916">
        <v>10</v>
      </c>
      <c r="H4916">
        <v>20</v>
      </c>
      <c r="I4916">
        <v>20</v>
      </c>
      <c r="J4916">
        <v>10</v>
      </c>
      <c r="K4916">
        <v>124</v>
      </c>
      <c r="L4916">
        <v>116</v>
      </c>
      <c r="M4916">
        <v>122</v>
      </c>
      <c r="N4916">
        <v>2</v>
      </c>
      <c r="O4916">
        <v>0</v>
      </c>
      <c r="P4916">
        <v>0</v>
      </c>
      <c r="Q4916">
        <v>481</v>
      </c>
      <c r="R4916">
        <v>254000</v>
      </c>
      <c r="S4916">
        <v>9389</v>
      </c>
      <c r="T4916">
        <v>3.6964566929133802E-2</v>
      </c>
      <c r="U4916">
        <v>0</v>
      </c>
    </row>
    <row r="4917" spans="1:21" x14ac:dyDescent="0.4">
      <c r="A4917">
        <v>4915</v>
      </c>
      <c r="B4917" t="s">
        <v>12097</v>
      </c>
      <c r="C4917" s="1">
        <v>44774</v>
      </c>
      <c r="D4917" t="s">
        <v>8622</v>
      </c>
      <c r="E4917" t="s">
        <v>8623</v>
      </c>
      <c r="F4917">
        <v>20</v>
      </c>
      <c r="G4917">
        <v>20</v>
      </c>
      <c r="H4917">
        <v>30</v>
      </c>
      <c r="I4917">
        <v>20</v>
      </c>
      <c r="J4917">
        <v>50</v>
      </c>
      <c r="K4917">
        <v>11</v>
      </c>
      <c r="L4917">
        <v>10</v>
      </c>
      <c r="M4917">
        <v>5</v>
      </c>
      <c r="N4917">
        <v>0</v>
      </c>
      <c r="O4917">
        <v>1</v>
      </c>
      <c r="P4917">
        <v>1.5753038189999999</v>
      </c>
      <c r="Q4917">
        <v>698</v>
      </c>
      <c r="R4917">
        <v>254000</v>
      </c>
      <c r="S4917">
        <v>67944</v>
      </c>
      <c r="T4917">
        <v>0.26749606299212503</v>
      </c>
      <c r="U4917">
        <v>0</v>
      </c>
    </row>
    <row r="4918" spans="1:21" x14ac:dyDescent="0.4">
      <c r="A4918">
        <v>4916</v>
      </c>
      <c r="B4918" t="s">
        <v>12097</v>
      </c>
      <c r="C4918" s="1">
        <v>44774</v>
      </c>
      <c r="D4918" t="s">
        <v>8633</v>
      </c>
      <c r="E4918" t="s">
        <v>8634</v>
      </c>
      <c r="F4918">
        <v>10</v>
      </c>
      <c r="G4918">
        <v>10</v>
      </c>
      <c r="H4918">
        <v>20</v>
      </c>
      <c r="I4918">
        <v>20</v>
      </c>
      <c r="J4918">
        <v>10</v>
      </c>
      <c r="K4918">
        <v>68</v>
      </c>
      <c r="L4918">
        <v>37</v>
      </c>
      <c r="M4918">
        <v>27</v>
      </c>
      <c r="N4918">
        <v>0</v>
      </c>
      <c r="O4918">
        <v>1</v>
      </c>
      <c r="P4918">
        <v>3.8288845490000001</v>
      </c>
      <c r="Q4918">
        <v>737</v>
      </c>
      <c r="R4918">
        <v>254000</v>
      </c>
      <c r="S4918">
        <v>80045</v>
      </c>
      <c r="T4918">
        <v>0.31513779527558999</v>
      </c>
      <c r="U4918">
        <v>0</v>
      </c>
    </row>
    <row r="4919" spans="1:21" x14ac:dyDescent="0.4">
      <c r="A4919">
        <v>4917</v>
      </c>
      <c r="B4919" t="s">
        <v>12097</v>
      </c>
      <c r="C4919" s="1">
        <v>44774</v>
      </c>
      <c r="D4919" t="s">
        <v>8635</v>
      </c>
      <c r="F4919">
        <v>20</v>
      </c>
      <c r="G4919">
        <v>10</v>
      </c>
      <c r="H4919">
        <v>10</v>
      </c>
      <c r="I4919">
        <v>20</v>
      </c>
      <c r="J4919">
        <v>20</v>
      </c>
      <c r="K4919">
        <v>19</v>
      </c>
      <c r="L4919">
        <v>18</v>
      </c>
      <c r="M4919">
        <v>24</v>
      </c>
      <c r="N4919">
        <v>0</v>
      </c>
      <c r="O4919">
        <v>2</v>
      </c>
      <c r="P4919">
        <v>0</v>
      </c>
      <c r="Q4919">
        <v>756</v>
      </c>
      <c r="R4919">
        <v>254000</v>
      </c>
      <c r="S4919">
        <v>193269</v>
      </c>
      <c r="T4919">
        <v>0.76090157480314902</v>
      </c>
      <c r="U4919">
        <v>1</v>
      </c>
    </row>
    <row r="4920" spans="1:21" x14ac:dyDescent="0.4">
      <c r="A4920">
        <v>4918</v>
      </c>
      <c r="B4920" t="s">
        <v>12097</v>
      </c>
      <c r="C4920" s="1">
        <v>44774</v>
      </c>
      <c r="D4920" t="s">
        <v>8636</v>
      </c>
      <c r="E4920" t="e">
        <f>- 아빠가 뭐 하는 사람같아? - 배달</f>
        <v>#NAME?</v>
      </c>
      <c r="F4920">
        <v>20</v>
      </c>
      <c r="G4920">
        <v>10</v>
      </c>
      <c r="H4920">
        <v>40</v>
      </c>
      <c r="I4920">
        <v>20</v>
      </c>
      <c r="J4920">
        <v>30</v>
      </c>
      <c r="K4920">
        <v>223</v>
      </c>
      <c r="L4920">
        <v>237</v>
      </c>
      <c r="M4920">
        <v>223</v>
      </c>
      <c r="N4920">
        <v>2</v>
      </c>
      <c r="O4920">
        <v>1</v>
      </c>
      <c r="P4920">
        <v>6.2747395829999997</v>
      </c>
      <c r="Q4920">
        <v>959</v>
      </c>
      <c r="R4920">
        <v>254000</v>
      </c>
      <c r="S4920">
        <v>14247</v>
      </c>
      <c r="T4920">
        <v>5.6090551181102302E-2</v>
      </c>
      <c r="U4920">
        <v>0</v>
      </c>
    </row>
    <row r="4921" spans="1:21" x14ac:dyDescent="0.4">
      <c r="A4921">
        <v>4919</v>
      </c>
      <c r="B4921" t="s">
        <v>12097</v>
      </c>
      <c r="C4921" s="1">
        <v>44743</v>
      </c>
      <c r="D4921" t="s">
        <v>8637</v>
      </c>
      <c r="E4921" t="s">
        <v>8638</v>
      </c>
      <c r="F4921">
        <v>10</v>
      </c>
      <c r="G4921">
        <v>10</v>
      </c>
      <c r="H4921">
        <v>40</v>
      </c>
      <c r="I4921">
        <v>20</v>
      </c>
      <c r="J4921">
        <v>10</v>
      </c>
      <c r="K4921">
        <v>18</v>
      </c>
      <c r="L4921">
        <v>18</v>
      </c>
      <c r="M4921">
        <v>21</v>
      </c>
      <c r="N4921">
        <v>1</v>
      </c>
      <c r="O4921">
        <v>1</v>
      </c>
      <c r="P4921">
        <v>9.2743055559999998</v>
      </c>
      <c r="Q4921">
        <v>753</v>
      </c>
      <c r="R4921">
        <v>253000</v>
      </c>
      <c r="S4921">
        <v>6529</v>
      </c>
      <c r="T4921">
        <v>2.5806324110671901E-2</v>
      </c>
      <c r="U4921">
        <v>0</v>
      </c>
    </row>
    <row r="4922" spans="1:21" x14ac:dyDescent="0.4">
      <c r="A4922">
        <v>4920</v>
      </c>
      <c r="B4922" t="s">
        <v>12097</v>
      </c>
      <c r="C4922" s="1">
        <v>44743</v>
      </c>
      <c r="D4922" t="s">
        <v>8639</v>
      </c>
      <c r="E4922" t="s">
        <v>8640</v>
      </c>
      <c r="F4922">
        <v>20</v>
      </c>
      <c r="G4922">
        <v>20</v>
      </c>
      <c r="H4922">
        <v>50</v>
      </c>
      <c r="I4922">
        <v>10</v>
      </c>
      <c r="J4922">
        <v>20</v>
      </c>
      <c r="K4922">
        <v>14</v>
      </c>
      <c r="L4922">
        <v>9</v>
      </c>
      <c r="M4922">
        <v>15</v>
      </c>
      <c r="N4922">
        <v>2</v>
      </c>
      <c r="O4922">
        <v>2</v>
      </c>
      <c r="P4922">
        <v>11.240776909999999</v>
      </c>
      <c r="Q4922">
        <v>954</v>
      </c>
      <c r="R4922">
        <v>253000</v>
      </c>
      <c r="S4922">
        <v>637030</v>
      </c>
      <c r="T4922">
        <v>2.5179051383399198</v>
      </c>
      <c r="U4922">
        <v>2</v>
      </c>
    </row>
    <row r="4923" spans="1:21" x14ac:dyDescent="0.4">
      <c r="A4923">
        <v>4921</v>
      </c>
      <c r="B4923" t="s">
        <v>12097</v>
      </c>
      <c r="C4923" s="1">
        <v>44743</v>
      </c>
      <c r="D4923" t="s">
        <v>8641</v>
      </c>
      <c r="F4923">
        <v>20</v>
      </c>
      <c r="G4923">
        <v>20</v>
      </c>
      <c r="H4923">
        <v>10</v>
      </c>
      <c r="I4923">
        <v>20</v>
      </c>
      <c r="J4923">
        <v>20</v>
      </c>
      <c r="K4923">
        <v>242</v>
      </c>
      <c r="L4923">
        <v>250</v>
      </c>
      <c r="M4923">
        <v>236</v>
      </c>
      <c r="N4923">
        <v>0</v>
      </c>
      <c r="O4923">
        <v>1</v>
      </c>
      <c r="P4923">
        <v>0</v>
      </c>
      <c r="Q4923">
        <v>819</v>
      </c>
      <c r="R4923">
        <v>253000</v>
      </c>
      <c r="S4923">
        <v>292591</v>
      </c>
      <c r="T4923">
        <v>1.1564861660079</v>
      </c>
      <c r="U4923">
        <v>1</v>
      </c>
    </row>
    <row r="4924" spans="1:21" x14ac:dyDescent="0.4">
      <c r="A4924">
        <v>4922</v>
      </c>
      <c r="B4924" t="s">
        <v>12097</v>
      </c>
      <c r="C4924" s="1">
        <v>44743</v>
      </c>
      <c r="D4924" t="s">
        <v>8642</v>
      </c>
      <c r="E4924" t="s">
        <v>8643</v>
      </c>
      <c r="F4924">
        <v>20</v>
      </c>
      <c r="G4924">
        <v>20</v>
      </c>
      <c r="H4924">
        <v>40</v>
      </c>
      <c r="I4924">
        <v>20</v>
      </c>
      <c r="J4924">
        <v>20</v>
      </c>
      <c r="K4924">
        <v>9</v>
      </c>
      <c r="L4924">
        <v>8</v>
      </c>
      <c r="M4924">
        <v>13</v>
      </c>
      <c r="N4924">
        <v>2</v>
      </c>
      <c r="O4924">
        <v>1</v>
      </c>
      <c r="P4924">
        <v>5.4976128470000001</v>
      </c>
      <c r="Q4924">
        <v>711</v>
      </c>
      <c r="R4924">
        <v>253000</v>
      </c>
      <c r="S4924">
        <v>9796</v>
      </c>
      <c r="T4924">
        <v>3.8719367588932803E-2</v>
      </c>
      <c r="U4924">
        <v>0</v>
      </c>
    </row>
    <row r="4925" spans="1:21" x14ac:dyDescent="0.4">
      <c r="A4925">
        <v>4923</v>
      </c>
      <c r="B4925" t="s">
        <v>12097</v>
      </c>
      <c r="C4925" s="1">
        <v>44743</v>
      </c>
      <c r="D4925" t="s">
        <v>8644</v>
      </c>
      <c r="F4925">
        <v>10</v>
      </c>
      <c r="G4925">
        <v>10</v>
      </c>
      <c r="H4925">
        <v>20</v>
      </c>
      <c r="I4925">
        <v>30</v>
      </c>
      <c r="J4925">
        <v>10</v>
      </c>
      <c r="K4925">
        <v>250</v>
      </c>
      <c r="L4925">
        <v>247</v>
      </c>
      <c r="M4925">
        <v>213</v>
      </c>
      <c r="N4925">
        <v>0</v>
      </c>
      <c r="O4925">
        <v>1</v>
      </c>
      <c r="P4925">
        <v>0</v>
      </c>
      <c r="Q4925">
        <v>867</v>
      </c>
      <c r="R4925">
        <v>253000</v>
      </c>
      <c r="S4925">
        <v>82469</v>
      </c>
      <c r="T4925">
        <v>0.32596442687747001</v>
      </c>
      <c r="U4925">
        <v>0</v>
      </c>
    </row>
    <row r="4926" spans="1:21" x14ac:dyDescent="0.4">
      <c r="A4926">
        <v>4924</v>
      </c>
      <c r="B4926" t="s">
        <v>12097</v>
      </c>
      <c r="C4926" s="1">
        <v>44743</v>
      </c>
      <c r="D4926" t="s">
        <v>8645</v>
      </c>
      <c r="E4926" t="s">
        <v>8646</v>
      </c>
      <c r="F4926">
        <v>10</v>
      </c>
      <c r="G4926">
        <v>10</v>
      </c>
      <c r="H4926">
        <v>50</v>
      </c>
      <c r="I4926">
        <v>10</v>
      </c>
      <c r="J4926">
        <v>20</v>
      </c>
      <c r="K4926">
        <v>17</v>
      </c>
      <c r="L4926">
        <v>9</v>
      </c>
      <c r="M4926">
        <v>4</v>
      </c>
      <c r="N4926">
        <v>0</v>
      </c>
      <c r="O4926">
        <v>2</v>
      </c>
      <c r="P4926">
        <v>4.2990451390000004</v>
      </c>
      <c r="Q4926">
        <v>659</v>
      </c>
      <c r="R4926">
        <v>253000</v>
      </c>
      <c r="S4926">
        <v>674045</v>
      </c>
      <c r="T4926">
        <v>2.664209486166</v>
      </c>
      <c r="U4926">
        <v>2</v>
      </c>
    </row>
    <row r="4927" spans="1:21" x14ac:dyDescent="0.4">
      <c r="A4927">
        <v>4925</v>
      </c>
      <c r="B4927" t="s">
        <v>12097</v>
      </c>
      <c r="C4927" s="1">
        <v>44713</v>
      </c>
      <c r="D4927" t="s">
        <v>8647</v>
      </c>
      <c r="E4927" t="s">
        <v>8648</v>
      </c>
      <c r="F4927">
        <v>10</v>
      </c>
      <c r="G4927">
        <v>10</v>
      </c>
      <c r="H4927">
        <v>10</v>
      </c>
      <c r="I4927">
        <v>20</v>
      </c>
      <c r="J4927">
        <v>10</v>
      </c>
      <c r="K4927">
        <v>237</v>
      </c>
      <c r="L4927">
        <v>239</v>
      </c>
      <c r="M4927">
        <v>238</v>
      </c>
      <c r="N4927">
        <v>2</v>
      </c>
      <c r="O4927">
        <v>2</v>
      </c>
      <c r="P4927">
        <v>7.981445313</v>
      </c>
      <c r="Q4927">
        <v>554</v>
      </c>
      <c r="R4927">
        <v>253000</v>
      </c>
      <c r="S4927">
        <v>8874</v>
      </c>
      <c r="T4927">
        <v>3.5075098814229197E-2</v>
      </c>
      <c r="U4927">
        <v>0</v>
      </c>
    </row>
    <row r="4928" spans="1:21" x14ac:dyDescent="0.4">
      <c r="A4928">
        <v>4926</v>
      </c>
      <c r="B4928" t="s">
        <v>12097</v>
      </c>
      <c r="C4928" s="1">
        <v>44713</v>
      </c>
      <c r="D4928" t="s">
        <v>8649</v>
      </c>
      <c r="E4928" t="s">
        <v>8650</v>
      </c>
      <c r="F4928">
        <v>10</v>
      </c>
      <c r="G4928">
        <v>30</v>
      </c>
      <c r="H4928">
        <v>40</v>
      </c>
      <c r="I4928">
        <v>10</v>
      </c>
      <c r="J4928">
        <v>40</v>
      </c>
      <c r="K4928">
        <v>8</v>
      </c>
      <c r="L4928">
        <v>13</v>
      </c>
      <c r="M4928">
        <v>6</v>
      </c>
      <c r="N4928">
        <v>1</v>
      </c>
      <c r="O4928">
        <v>1</v>
      </c>
      <c r="P4928">
        <v>5.1354166670000003</v>
      </c>
      <c r="Q4928">
        <v>783</v>
      </c>
      <c r="R4928">
        <v>253000</v>
      </c>
      <c r="S4928">
        <v>422313</v>
      </c>
      <c r="T4928">
        <v>1.66922134387351</v>
      </c>
      <c r="U4928">
        <v>2</v>
      </c>
    </row>
    <row r="4929" spans="1:21" x14ac:dyDescent="0.4">
      <c r="A4929">
        <v>4927</v>
      </c>
      <c r="B4929" t="s">
        <v>12097</v>
      </c>
      <c r="C4929" s="1">
        <v>44682</v>
      </c>
      <c r="D4929" t="s">
        <v>8651</v>
      </c>
      <c r="E4929" t="s">
        <v>8652</v>
      </c>
      <c r="F4929">
        <v>20</v>
      </c>
      <c r="G4929">
        <v>20</v>
      </c>
      <c r="H4929">
        <v>50</v>
      </c>
      <c r="I4929">
        <v>20</v>
      </c>
      <c r="J4929">
        <v>30</v>
      </c>
      <c r="K4929">
        <v>107</v>
      </c>
      <c r="L4929">
        <v>117</v>
      </c>
      <c r="M4929">
        <v>116</v>
      </c>
      <c r="N4929">
        <v>1</v>
      </c>
      <c r="O4929">
        <v>0</v>
      </c>
      <c r="P4929">
        <v>3.76953125</v>
      </c>
      <c r="Q4929">
        <v>665</v>
      </c>
      <c r="R4929">
        <v>249000</v>
      </c>
      <c r="S4929">
        <v>82657</v>
      </c>
      <c r="T4929">
        <v>0.33195582329317203</v>
      </c>
      <c r="U4929">
        <v>0</v>
      </c>
    </row>
    <row r="4930" spans="1:21" x14ac:dyDescent="0.4">
      <c r="A4930">
        <v>4928</v>
      </c>
      <c r="B4930" t="s">
        <v>12097</v>
      </c>
      <c r="C4930" s="1">
        <v>44621</v>
      </c>
      <c r="D4930" t="s">
        <v>8653</v>
      </c>
      <c r="E4930" t="s">
        <v>8654</v>
      </c>
      <c r="F4930">
        <v>30</v>
      </c>
      <c r="G4930">
        <v>20</v>
      </c>
      <c r="H4930">
        <v>10</v>
      </c>
      <c r="I4930">
        <v>20</v>
      </c>
      <c r="J4930">
        <v>50</v>
      </c>
      <c r="K4930">
        <v>241</v>
      </c>
      <c r="L4930">
        <v>249</v>
      </c>
      <c r="M4930">
        <v>247</v>
      </c>
      <c r="N4930">
        <v>1</v>
      </c>
      <c r="O4930">
        <v>1</v>
      </c>
      <c r="P4930">
        <v>3.8351779509999999</v>
      </c>
      <c r="Q4930">
        <v>931</v>
      </c>
      <c r="R4930">
        <v>240000</v>
      </c>
      <c r="S4930">
        <v>3204924</v>
      </c>
      <c r="T4930">
        <v>13.35385</v>
      </c>
      <c r="U4930">
        <v>3</v>
      </c>
    </row>
    <row r="4931" spans="1:21" x14ac:dyDescent="0.4">
      <c r="A4931">
        <v>4929</v>
      </c>
      <c r="B4931" t="s">
        <v>12097</v>
      </c>
      <c r="C4931" s="1">
        <v>44621</v>
      </c>
      <c r="D4931" t="s">
        <v>8655</v>
      </c>
      <c r="E4931" t="s">
        <v>8656</v>
      </c>
      <c r="F4931">
        <v>10</v>
      </c>
      <c r="G4931">
        <v>10</v>
      </c>
      <c r="H4931">
        <v>20</v>
      </c>
      <c r="I4931">
        <v>20</v>
      </c>
      <c r="J4931">
        <v>10</v>
      </c>
      <c r="K4931">
        <v>10</v>
      </c>
      <c r="L4931">
        <v>11</v>
      </c>
      <c r="M4931">
        <v>18</v>
      </c>
      <c r="N4931">
        <v>1</v>
      </c>
      <c r="O4931">
        <v>2</v>
      </c>
      <c r="P4931">
        <v>5.7437065970000001</v>
      </c>
      <c r="Q4931">
        <v>687</v>
      </c>
      <c r="R4931">
        <v>240000</v>
      </c>
      <c r="S4931">
        <v>675749</v>
      </c>
      <c r="T4931">
        <v>2.8156208333333299</v>
      </c>
      <c r="U4931">
        <v>2</v>
      </c>
    </row>
    <row r="4932" spans="1:21" x14ac:dyDescent="0.4">
      <c r="A4932">
        <v>4930</v>
      </c>
      <c r="B4932" t="s">
        <v>12097</v>
      </c>
      <c r="C4932" s="1">
        <v>44621</v>
      </c>
      <c r="D4932" t="s">
        <v>8657</v>
      </c>
      <c r="F4932">
        <v>10</v>
      </c>
      <c r="G4932">
        <v>10</v>
      </c>
      <c r="H4932">
        <v>10</v>
      </c>
      <c r="I4932">
        <v>20</v>
      </c>
      <c r="J4932">
        <v>20</v>
      </c>
      <c r="K4932">
        <v>69</v>
      </c>
      <c r="L4932">
        <v>38</v>
      </c>
      <c r="M4932">
        <v>23</v>
      </c>
      <c r="N4932">
        <v>0</v>
      </c>
      <c r="O4932">
        <v>2</v>
      </c>
      <c r="P4932">
        <v>0</v>
      </c>
      <c r="Q4932">
        <v>842</v>
      </c>
      <c r="R4932">
        <v>240000</v>
      </c>
      <c r="S4932">
        <v>4808361</v>
      </c>
      <c r="T4932">
        <v>20.034837499999998</v>
      </c>
      <c r="U4932">
        <v>3</v>
      </c>
    </row>
    <row r="4933" spans="1:21" x14ac:dyDescent="0.4">
      <c r="A4933">
        <v>4931</v>
      </c>
      <c r="B4933" t="s">
        <v>12097</v>
      </c>
      <c r="C4933" s="1">
        <v>44621</v>
      </c>
      <c r="D4933" t="s">
        <v>8658</v>
      </c>
      <c r="E4933" t="s">
        <v>8611</v>
      </c>
      <c r="F4933">
        <v>30</v>
      </c>
      <c r="G4933">
        <v>20</v>
      </c>
      <c r="H4933">
        <v>20</v>
      </c>
      <c r="I4933">
        <v>20</v>
      </c>
      <c r="J4933">
        <v>50</v>
      </c>
      <c r="K4933">
        <v>19</v>
      </c>
      <c r="L4933">
        <v>14</v>
      </c>
      <c r="M4933">
        <v>7</v>
      </c>
      <c r="N4933">
        <v>1</v>
      </c>
      <c r="O4933">
        <v>1</v>
      </c>
      <c r="P4933">
        <v>0</v>
      </c>
      <c r="Q4933">
        <v>783</v>
      </c>
      <c r="R4933">
        <v>240000</v>
      </c>
      <c r="S4933">
        <v>1061383</v>
      </c>
      <c r="T4933">
        <v>4.4224291666666602</v>
      </c>
      <c r="U4933">
        <v>3</v>
      </c>
    </row>
    <row r="4934" spans="1:21" x14ac:dyDescent="0.4">
      <c r="A4934">
        <v>4932</v>
      </c>
      <c r="B4934" t="s">
        <v>12097</v>
      </c>
      <c r="C4934" s="1">
        <v>44593</v>
      </c>
      <c r="D4934" t="s">
        <v>8659</v>
      </c>
      <c r="E4934" t="s">
        <v>8660</v>
      </c>
      <c r="F4934">
        <v>20</v>
      </c>
      <c r="G4934">
        <v>10</v>
      </c>
      <c r="H4934">
        <v>30</v>
      </c>
      <c r="I4934">
        <v>10</v>
      </c>
      <c r="J4934">
        <v>30</v>
      </c>
      <c r="K4934">
        <v>144</v>
      </c>
      <c r="L4934">
        <v>157</v>
      </c>
      <c r="M4934">
        <v>181</v>
      </c>
      <c r="N4934">
        <v>1</v>
      </c>
      <c r="O4934">
        <v>1</v>
      </c>
      <c r="P4934">
        <v>0</v>
      </c>
      <c r="Q4934">
        <v>624</v>
      </c>
      <c r="R4934">
        <v>239000</v>
      </c>
      <c r="S4934">
        <v>3384800</v>
      </c>
      <c r="T4934">
        <v>14.1623430962343</v>
      </c>
      <c r="U4934">
        <v>3</v>
      </c>
    </row>
    <row r="4935" spans="1:21" x14ac:dyDescent="0.4">
      <c r="A4935">
        <v>4933</v>
      </c>
      <c r="B4935" t="s">
        <v>12097</v>
      </c>
      <c r="C4935" s="1">
        <v>44593</v>
      </c>
      <c r="D4935" t="s">
        <v>8661</v>
      </c>
      <c r="E4935" t="s">
        <v>8662</v>
      </c>
      <c r="F4935">
        <v>10</v>
      </c>
      <c r="G4935">
        <v>10</v>
      </c>
      <c r="H4935">
        <v>30</v>
      </c>
      <c r="I4935">
        <v>10</v>
      </c>
      <c r="J4935">
        <v>20</v>
      </c>
      <c r="K4935">
        <v>170</v>
      </c>
      <c r="L4935">
        <v>148</v>
      </c>
      <c r="M4935">
        <v>121</v>
      </c>
      <c r="N4935">
        <v>2</v>
      </c>
      <c r="O4935">
        <v>1</v>
      </c>
      <c r="P4935">
        <v>7.6793619790000003</v>
      </c>
      <c r="Q4935">
        <v>867</v>
      </c>
      <c r="R4935">
        <v>239000</v>
      </c>
      <c r="S4935">
        <v>28266</v>
      </c>
      <c r="T4935">
        <v>0.118267782426778</v>
      </c>
      <c r="U4935">
        <v>0</v>
      </c>
    </row>
    <row r="4936" spans="1:21" x14ac:dyDescent="0.4">
      <c r="A4936">
        <v>4934</v>
      </c>
      <c r="B4936" t="s">
        <v>12097</v>
      </c>
      <c r="C4936" s="1">
        <v>44562</v>
      </c>
      <c r="D4936" t="s">
        <v>8663</v>
      </c>
      <c r="E4936" t="s">
        <v>8664</v>
      </c>
      <c r="F4936">
        <v>20</v>
      </c>
      <c r="G4936">
        <v>40</v>
      </c>
      <c r="H4936">
        <v>40</v>
      </c>
      <c r="I4936">
        <v>10</v>
      </c>
      <c r="J4936">
        <v>50</v>
      </c>
      <c r="K4936">
        <v>151</v>
      </c>
      <c r="L4936">
        <v>157</v>
      </c>
      <c r="M4936">
        <v>157</v>
      </c>
      <c r="N4936">
        <v>2</v>
      </c>
      <c r="O4936">
        <v>1</v>
      </c>
      <c r="P4936">
        <v>5.5323350690000002</v>
      </c>
      <c r="Q4936">
        <v>888</v>
      </c>
      <c r="R4936">
        <v>238000</v>
      </c>
      <c r="S4936">
        <v>58761</v>
      </c>
      <c r="T4936">
        <v>0.246894957983193</v>
      </c>
      <c r="U4936">
        <v>0</v>
      </c>
    </row>
    <row r="4937" spans="1:21" x14ac:dyDescent="0.4">
      <c r="A4937">
        <v>4935</v>
      </c>
      <c r="B4937" t="s">
        <v>12097</v>
      </c>
      <c r="C4937" s="1">
        <v>44531</v>
      </c>
      <c r="D4937" t="s">
        <v>8665</v>
      </c>
      <c r="F4937">
        <v>20</v>
      </c>
      <c r="G4937">
        <v>20</v>
      </c>
      <c r="H4937">
        <v>20</v>
      </c>
      <c r="I4937">
        <v>20</v>
      </c>
      <c r="J4937">
        <v>30</v>
      </c>
      <c r="K4937">
        <v>74</v>
      </c>
      <c r="L4937">
        <v>82</v>
      </c>
      <c r="M4937">
        <v>78</v>
      </c>
      <c r="N4937">
        <v>0</v>
      </c>
      <c r="O4937">
        <v>1</v>
      </c>
      <c r="P4937">
        <v>0</v>
      </c>
      <c r="Q4937">
        <v>636</v>
      </c>
      <c r="R4937">
        <v>238000</v>
      </c>
      <c r="S4937">
        <v>267486</v>
      </c>
      <c r="T4937">
        <v>1.12389075630252</v>
      </c>
      <c r="U4937">
        <v>1</v>
      </c>
    </row>
    <row r="4938" spans="1:21" x14ac:dyDescent="0.4">
      <c r="A4938">
        <v>4936</v>
      </c>
      <c r="B4938" t="s">
        <v>12097</v>
      </c>
      <c r="C4938" s="1">
        <v>44470</v>
      </c>
      <c r="D4938" t="s">
        <v>8666</v>
      </c>
      <c r="F4938">
        <v>20</v>
      </c>
      <c r="G4938">
        <v>10</v>
      </c>
      <c r="H4938">
        <v>10</v>
      </c>
      <c r="I4938">
        <v>30</v>
      </c>
      <c r="J4938">
        <v>30</v>
      </c>
      <c r="K4938">
        <v>14</v>
      </c>
      <c r="L4938">
        <v>14</v>
      </c>
      <c r="M4938">
        <v>17</v>
      </c>
      <c r="N4938">
        <v>0</v>
      </c>
      <c r="O4938">
        <v>1</v>
      </c>
      <c r="P4938">
        <v>0</v>
      </c>
      <c r="Q4938">
        <v>804</v>
      </c>
      <c r="R4938">
        <v>235000</v>
      </c>
      <c r="S4938">
        <v>261402</v>
      </c>
      <c r="T4938">
        <v>1.1123489361702099</v>
      </c>
      <c r="U4938">
        <v>1</v>
      </c>
    </row>
    <row r="4939" spans="1:21" x14ac:dyDescent="0.4">
      <c r="A4939">
        <v>4937</v>
      </c>
      <c r="B4939" t="s">
        <v>12097</v>
      </c>
      <c r="C4939" s="1">
        <v>44470</v>
      </c>
      <c r="D4939" t="s">
        <v>8667</v>
      </c>
      <c r="E4939" t="s">
        <v>8668</v>
      </c>
      <c r="F4939">
        <v>30</v>
      </c>
      <c r="G4939">
        <v>20</v>
      </c>
      <c r="H4939">
        <v>40</v>
      </c>
      <c r="I4939">
        <v>10</v>
      </c>
      <c r="J4939">
        <v>50</v>
      </c>
      <c r="K4939">
        <v>201</v>
      </c>
      <c r="L4939">
        <v>191</v>
      </c>
      <c r="M4939">
        <v>193</v>
      </c>
      <c r="N4939">
        <v>2</v>
      </c>
      <c r="O4939">
        <v>2</v>
      </c>
      <c r="P4939">
        <v>8.5668402780000008</v>
      </c>
      <c r="Q4939">
        <v>825</v>
      </c>
      <c r="R4939">
        <v>235000</v>
      </c>
      <c r="S4939">
        <v>175520</v>
      </c>
      <c r="T4939">
        <v>0.74689361702127599</v>
      </c>
      <c r="U4939">
        <v>1</v>
      </c>
    </row>
    <row r="4940" spans="1:21" x14ac:dyDescent="0.4">
      <c r="A4940">
        <v>4938</v>
      </c>
      <c r="B4940" t="s">
        <v>12097</v>
      </c>
      <c r="C4940" s="1">
        <v>44470</v>
      </c>
      <c r="D4940" t="s">
        <v>8669</v>
      </c>
      <c r="E4940" t="s">
        <v>8670</v>
      </c>
      <c r="F4940">
        <v>20</v>
      </c>
      <c r="G4940">
        <v>10</v>
      </c>
      <c r="H4940">
        <v>40</v>
      </c>
      <c r="I4940">
        <v>20</v>
      </c>
      <c r="J4940">
        <v>40</v>
      </c>
      <c r="K4940">
        <v>114</v>
      </c>
      <c r="L4940">
        <v>76</v>
      </c>
      <c r="M4940">
        <v>53</v>
      </c>
      <c r="N4940">
        <v>2</v>
      </c>
      <c r="O4940">
        <v>1</v>
      </c>
      <c r="P4940">
        <v>6.842773437</v>
      </c>
      <c r="Q4940">
        <v>805</v>
      </c>
      <c r="R4940">
        <v>235000</v>
      </c>
      <c r="S4940">
        <v>246531</v>
      </c>
      <c r="T4940">
        <v>1.0490680851063801</v>
      </c>
      <c r="U4940">
        <v>1</v>
      </c>
    </row>
    <row r="4941" spans="1:21" x14ac:dyDescent="0.4">
      <c r="A4941">
        <v>4939</v>
      </c>
      <c r="B4941" t="s">
        <v>12097</v>
      </c>
      <c r="C4941" s="1">
        <v>44440</v>
      </c>
      <c r="D4941" t="s">
        <v>8671</v>
      </c>
      <c r="E4941" t="s">
        <v>8672</v>
      </c>
      <c r="F4941">
        <v>10</v>
      </c>
      <c r="G4941">
        <v>10</v>
      </c>
      <c r="H4941">
        <v>40</v>
      </c>
      <c r="I4941">
        <v>20</v>
      </c>
      <c r="J4941">
        <v>10</v>
      </c>
      <c r="K4941">
        <v>14</v>
      </c>
      <c r="L4941">
        <v>8</v>
      </c>
      <c r="M4941">
        <v>7</v>
      </c>
      <c r="N4941">
        <v>2</v>
      </c>
      <c r="O4941">
        <v>1</v>
      </c>
      <c r="P4941">
        <v>3.2198350690000002</v>
      </c>
      <c r="Q4941">
        <v>661</v>
      </c>
      <c r="R4941">
        <v>232000</v>
      </c>
      <c r="S4941">
        <v>1063782</v>
      </c>
      <c r="T4941">
        <v>4.5852672413793103</v>
      </c>
      <c r="U4941">
        <v>3</v>
      </c>
    </row>
    <row r="4942" spans="1:21" x14ac:dyDescent="0.4">
      <c r="A4942">
        <v>4940</v>
      </c>
      <c r="B4942" t="s">
        <v>12097</v>
      </c>
      <c r="C4942" s="1">
        <v>44440</v>
      </c>
      <c r="D4942" t="s">
        <v>8673</v>
      </c>
      <c r="E4942" t="s">
        <v>8674</v>
      </c>
      <c r="F4942">
        <v>10</v>
      </c>
      <c r="G4942">
        <v>10</v>
      </c>
      <c r="H4942">
        <v>40</v>
      </c>
      <c r="I4942">
        <v>20</v>
      </c>
      <c r="J4942">
        <v>10</v>
      </c>
      <c r="K4942">
        <v>13</v>
      </c>
      <c r="L4942">
        <v>25</v>
      </c>
      <c r="M4942">
        <v>29</v>
      </c>
      <c r="N4942">
        <v>2</v>
      </c>
      <c r="O4942">
        <v>1</v>
      </c>
      <c r="P4942">
        <v>5.1011284720000001</v>
      </c>
      <c r="Q4942">
        <v>619</v>
      </c>
      <c r="R4942">
        <v>232000</v>
      </c>
      <c r="S4942">
        <v>917868</v>
      </c>
      <c r="T4942">
        <v>3.9563275862068901</v>
      </c>
      <c r="U4942">
        <v>2</v>
      </c>
    </row>
    <row r="4943" spans="1:21" x14ac:dyDescent="0.4">
      <c r="A4943">
        <v>4941</v>
      </c>
      <c r="B4943" t="s">
        <v>12097</v>
      </c>
      <c r="C4943" s="1">
        <v>44440</v>
      </c>
      <c r="D4943" t="s">
        <v>8675</v>
      </c>
      <c r="E4943" t="s">
        <v>8676</v>
      </c>
      <c r="F4943">
        <v>10</v>
      </c>
      <c r="G4943">
        <v>10</v>
      </c>
      <c r="H4943">
        <v>40</v>
      </c>
      <c r="I4943">
        <v>20</v>
      </c>
      <c r="J4943">
        <v>20</v>
      </c>
      <c r="K4943">
        <v>53</v>
      </c>
      <c r="L4943">
        <v>14</v>
      </c>
      <c r="M4943">
        <v>6</v>
      </c>
      <c r="N4943">
        <v>2</v>
      </c>
      <c r="O4943">
        <v>2</v>
      </c>
      <c r="P4943">
        <v>5.4231770829999997</v>
      </c>
      <c r="Q4943">
        <v>607</v>
      </c>
      <c r="R4943">
        <v>232000</v>
      </c>
      <c r="S4943">
        <v>33578</v>
      </c>
      <c r="T4943">
        <v>0.14473275862068899</v>
      </c>
      <c r="U4943">
        <v>0</v>
      </c>
    </row>
    <row r="4944" spans="1:21" x14ac:dyDescent="0.4">
      <c r="A4944">
        <v>4942</v>
      </c>
      <c r="B4944" t="s">
        <v>12097</v>
      </c>
      <c r="C4944" s="1">
        <v>44440</v>
      </c>
      <c r="D4944" t="s">
        <v>8677</v>
      </c>
      <c r="E4944" t="s">
        <v>8678</v>
      </c>
      <c r="F4944">
        <v>20</v>
      </c>
      <c r="G4944">
        <v>10</v>
      </c>
      <c r="H4944">
        <v>20</v>
      </c>
      <c r="I4944">
        <v>20</v>
      </c>
      <c r="J4944">
        <v>10</v>
      </c>
      <c r="K4944">
        <v>8</v>
      </c>
      <c r="L4944">
        <v>11</v>
      </c>
      <c r="M4944">
        <v>14</v>
      </c>
      <c r="N4944">
        <v>2</v>
      </c>
      <c r="O4944">
        <v>2</v>
      </c>
      <c r="P4944">
        <v>6.00390625</v>
      </c>
      <c r="Q4944">
        <v>626</v>
      </c>
      <c r="R4944">
        <v>232000</v>
      </c>
      <c r="S4944">
        <v>228942</v>
      </c>
      <c r="T4944">
        <v>0.98681896551724102</v>
      </c>
      <c r="U4944">
        <v>1</v>
      </c>
    </row>
    <row r="4945" spans="1:21" x14ac:dyDescent="0.4">
      <c r="A4945">
        <v>4943</v>
      </c>
      <c r="B4945" t="s">
        <v>12097</v>
      </c>
      <c r="C4945" s="1">
        <v>44409</v>
      </c>
      <c r="D4945" t="s">
        <v>8679</v>
      </c>
      <c r="E4945" t="s">
        <v>8680</v>
      </c>
      <c r="F4945">
        <v>20</v>
      </c>
      <c r="G4945">
        <v>20</v>
      </c>
      <c r="H4945">
        <v>20</v>
      </c>
      <c r="I4945">
        <v>10</v>
      </c>
      <c r="J4945">
        <v>40</v>
      </c>
      <c r="K4945">
        <v>79</v>
      </c>
      <c r="L4945">
        <v>39</v>
      </c>
      <c r="M4945">
        <v>26</v>
      </c>
      <c r="N4945">
        <v>2</v>
      </c>
      <c r="O4945">
        <v>2</v>
      </c>
      <c r="P4945">
        <v>9.0447048609999996</v>
      </c>
      <c r="Q4945">
        <v>741</v>
      </c>
      <c r="R4945">
        <v>229000</v>
      </c>
      <c r="S4945">
        <v>550262</v>
      </c>
      <c r="T4945">
        <v>2.4028908296943201</v>
      </c>
      <c r="U4945">
        <v>2</v>
      </c>
    </row>
    <row r="4946" spans="1:21" x14ac:dyDescent="0.4">
      <c r="A4946">
        <v>4944</v>
      </c>
      <c r="B4946" t="s">
        <v>12097</v>
      </c>
      <c r="C4946" s="1">
        <v>44378</v>
      </c>
      <c r="D4946" t="s">
        <v>8681</v>
      </c>
      <c r="E4946" t="s">
        <v>8682</v>
      </c>
      <c r="F4946">
        <v>10</v>
      </c>
      <c r="G4946">
        <v>20</v>
      </c>
      <c r="H4946">
        <v>50</v>
      </c>
      <c r="I4946">
        <v>10</v>
      </c>
      <c r="J4946">
        <v>40</v>
      </c>
      <c r="K4946">
        <v>58</v>
      </c>
      <c r="L4946">
        <v>116</v>
      </c>
      <c r="M4946">
        <v>162</v>
      </c>
      <c r="N4946">
        <v>2</v>
      </c>
      <c r="O4946">
        <v>1</v>
      </c>
      <c r="P4946">
        <v>3.1653645830000001</v>
      </c>
      <c r="Q4946">
        <v>771</v>
      </c>
      <c r="R4946">
        <v>223000</v>
      </c>
      <c r="S4946">
        <v>2153212</v>
      </c>
      <c r="T4946">
        <v>9.6556591928251105</v>
      </c>
      <c r="U4946">
        <v>3</v>
      </c>
    </row>
    <row r="4947" spans="1:21" x14ac:dyDescent="0.4">
      <c r="A4947">
        <v>4945</v>
      </c>
      <c r="B4947" t="s">
        <v>12097</v>
      </c>
      <c r="C4947" s="1">
        <v>44378</v>
      </c>
      <c r="D4947" t="s">
        <v>8683</v>
      </c>
      <c r="E4947" t="s">
        <v>8684</v>
      </c>
      <c r="F4947">
        <v>20</v>
      </c>
      <c r="G4947">
        <v>20</v>
      </c>
      <c r="H4947">
        <v>40</v>
      </c>
      <c r="I4947">
        <v>20</v>
      </c>
      <c r="J4947">
        <v>50</v>
      </c>
      <c r="K4947">
        <v>75</v>
      </c>
      <c r="L4947">
        <v>41</v>
      </c>
      <c r="M4947">
        <v>29</v>
      </c>
      <c r="N4947">
        <v>2</v>
      </c>
      <c r="O4947">
        <v>2</v>
      </c>
      <c r="P4947">
        <v>2.563476563</v>
      </c>
      <c r="Q4947">
        <v>728</v>
      </c>
      <c r="R4947">
        <v>223000</v>
      </c>
      <c r="S4947">
        <v>626118</v>
      </c>
      <c r="T4947">
        <v>2.8077040358744298</v>
      </c>
      <c r="U4947">
        <v>2</v>
      </c>
    </row>
    <row r="4948" spans="1:21" x14ac:dyDescent="0.4">
      <c r="A4948">
        <v>4946</v>
      </c>
      <c r="B4948" t="s">
        <v>12097</v>
      </c>
      <c r="C4948" s="1">
        <v>44378</v>
      </c>
      <c r="D4948" t="s">
        <v>8685</v>
      </c>
      <c r="E4948" t="s">
        <v>8686</v>
      </c>
      <c r="F4948">
        <v>20</v>
      </c>
      <c r="G4948">
        <v>30</v>
      </c>
      <c r="H4948">
        <v>20</v>
      </c>
      <c r="I4948">
        <v>30</v>
      </c>
      <c r="J4948">
        <v>50</v>
      </c>
      <c r="K4948">
        <v>104</v>
      </c>
      <c r="L4948">
        <v>82</v>
      </c>
      <c r="M4948">
        <v>63</v>
      </c>
      <c r="N4948">
        <v>2</v>
      </c>
      <c r="O4948">
        <v>1</v>
      </c>
      <c r="P4948">
        <v>4.1796875</v>
      </c>
      <c r="Q4948">
        <v>900</v>
      </c>
      <c r="R4948">
        <v>223000</v>
      </c>
      <c r="S4948">
        <v>35789</v>
      </c>
      <c r="T4948">
        <v>0.16048878923766799</v>
      </c>
      <c r="U4948">
        <v>0</v>
      </c>
    </row>
    <row r="4949" spans="1:21" x14ac:dyDescent="0.4">
      <c r="A4949">
        <v>4947</v>
      </c>
      <c r="B4949" t="s">
        <v>12097</v>
      </c>
      <c r="C4949" s="1">
        <v>44348</v>
      </c>
      <c r="D4949" t="s">
        <v>8687</v>
      </c>
      <c r="E4949" t="s">
        <v>8688</v>
      </c>
      <c r="F4949">
        <v>20</v>
      </c>
      <c r="G4949">
        <v>40</v>
      </c>
      <c r="H4949">
        <v>40</v>
      </c>
      <c r="I4949">
        <v>20</v>
      </c>
      <c r="J4949">
        <v>50</v>
      </c>
      <c r="K4949">
        <v>236</v>
      </c>
      <c r="L4949">
        <v>232</v>
      </c>
      <c r="M4949">
        <v>228</v>
      </c>
      <c r="N4949">
        <v>2</v>
      </c>
      <c r="O4949">
        <v>2</v>
      </c>
      <c r="P4949">
        <v>5.9092881940000002</v>
      </c>
      <c r="Q4949">
        <v>676</v>
      </c>
      <c r="R4949">
        <v>221000</v>
      </c>
      <c r="S4949">
        <v>2128642</v>
      </c>
      <c r="T4949">
        <v>9.63186425339366</v>
      </c>
      <c r="U4949">
        <v>3</v>
      </c>
    </row>
    <row r="4950" spans="1:21" x14ac:dyDescent="0.4">
      <c r="A4950">
        <v>4948</v>
      </c>
      <c r="B4950" t="s">
        <v>12097</v>
      </c>
      <c r="C4950" s="1">
        <v>44348</v>
      </c>
      <c r="D4950" t="s">
        <v>8689</v>
      </c>
      <c r="F4950">
        <v>10</v>
      </c>
      <c r="G4950">
        <v>10</v>
      </c>
      <c r="H4950">
        <v>20</v>
      </c>
      <c r="I4950">
        <v>10</v>
      </c>
      <c r="J4950">
        <v>10</v>
      </c>
      <c r="K4950">
        <v>84</v>
      </c>
      <c r="L4950">
        <v>86</v>
      </c>
      <c r="M4950">
        <v>82</v>
      </c>
      <c r="N4950">
        <v>0</v>
      </c>
      <c r="O4950">
        <v>1</v>
      </c>
      <c r="P4950">
        <v>7.9793836809999998</v>
      </c>
      <c r="Q4950">
        <v>758</v>
      </c>
      <c r="R4950">
        <v>221000</v>
      </c>
      <c r="S4950">
        <v>292699</v>
      </c>
      <c r="T4950">
        <v>1.32442986425339</v>
      </c>
      <c r="U4950">
        <v>2</v>
      </c>
    </row>
    <row r="4951" spans="1:21" x14ac:dyDescent="0.4">
      <c r="A4951">
        <v>4949</v>
      </c>
      <c r="B4951" t="s">
        <v>12097</v>
      </c>
      <c r="C4951" s="1">
        <v>44287</v>
      </c>
      <c r="D4951" t="s">
        <v>8690</v>
      </c>
      <c r="F4951">
        <v>10</v>
      </c>
      <c r="G4951">
        <v>10</v>
      </c>
      <c r="H4951">
        <v>10</v>
      </c>
      <c r="I4951">
        <v>10</v>
      </c>
      <c r="J4951">
        <v>10</v>
      </c>
      <c r="K4951">
        <v>19</v>
      </c>
      <c r="L4951">
        <v>13</v>
      </c>
      <c r="M4951">
        <v>9</v>
      </c>
      <c r="N4951">
        <v>0</v>
      </c>
      <c r="O4951">
        <v>1</v>
      </c>
      <c r="P4951">
        <v>0</v>
      </c>
      <c r="Q4951">
        <v>730</v>
      </c>
      <c r="R4951">
        <v>207000</v>
      </c>
      <c r="S4951">
        <v>338119</v>
      </c>
      <c r="T4951">
        <v>1.63342512077294</v>
      </c>
      <c r="U4951">
        <v>2</v>
      </c>
    </row>
    <row r="4952" spans="1:21" x14ac:dyDescent="0.4">
      <c r="A4952">
        <v>4950</v>
      </c>
      <c r="B4952" t="s">
        <v>12097</v>
      </c>
      <c r="C4952" s="1">
        <v>44287</v>
      </c>
      <c r="D4952" t="s">
        <v>8691</v>
      </c>
      <c r="E4952" t="s">
        <v>8692</v>
      </c>
      <c r="F4952">
        <v>20</v>
      </c>
      <c r="G4952">
        <v>20</v>
      </c>
      <c r="H4952">
        <v>20</v>
      </c>
      <c r="I4952">
        <v>20</v>
      </c>
      <c r="J4952">
        <v>20</v>
      </c>
      <c r="K4952">
        <v>10</v>
      </c>
      <c r="L4952">
        <v>4</v>
      </c>
      <c r="M4952">
        <v>4</v>
      </c>
      <c r="N4952">
        <v>2</v>
      </c>
      <c r="O4952">
        <v>1</v>
      </c>
      <c r="P4952">
        <v>4.272460938</v>
      </c>
      <c r="Q4952">
        <v>795</v>
      </c>
      <c r="R4952">
        <v>207000</v>
      </c>
      <c r="S4952">
        <v>442465</v>
      </c>
      <c r="T4952">
        <v>2.1375120772946801</v>
      </c>
      <c r="U4952">
        <v>2</v>
      </c>
    </row>
    <row r="4953" spans="1:21" x14ac:dyDescent="0.4">
      <c r="A4953">
        <v>4951</v>
      </c>
      <c r="B4953" t="s">
        <v>12097</v>
      </c>
      <c r="C4953" s="1">
        <v>44256</v>
      </c>
      <c r="D4953" t="s">
        <v>8693</v>
      </c>
      <c r="F4953">
        <v>30</v>
      </c>
      <c r="G4953">
        <v>40</v>
      </c>
      <c r="H4953">
        <v>10</v>
      </c>
      <c r="I4953">
        <v>30</v>
      </c>
      <c r="J4953">
        <v>50</v>
      </c>
      <c r="K4953">
        <v>24</v>
      </c>
      <c r="L4953">
        <v>8</v>
      </c>
      <c r="M4953">
        <v>5</v>
      </c>
      <c r="N4953">
        <v>0</v>
      </c>
      <c r="O4953">
        <v>1</v>
      </c>
      <c r="P4953">
        <v>0</v>
      </c>
      <c r="Q4953">
        <v>652</v>
      </c>
      <c r="R4953">
        <v>184000</v>
      </c>
      <c r="S4953">
        <v>28836</v>
      </c>
      <c r="T4953">
        <v>0.156717391304347</v>
      </c>
      <c r="U4953">
        <v>0</v>
      </c>
    </row>
    <row r="4954" spans="1:21" x14ac:dyDescent="0.4">
      <c r="A4954">
        <v>4952</v>
      </c>
      <c r="B4954" t="s">
        <v>12097</v>
      </c>
      <c r="C4954" s="1">
        <v>44256</v>
      </c>
      <c r="D4954" t="s">
        <v>8694</v>
      </c>
      <c r="E4954" t="s">
        <v>8695</v>
      </c>
      <c r="F4954">
        <v>20</v>
      </c>
      <c r="G4954">
        <v>20</v>
      </c>
      <c r="H4954">
        <v>50</v>
      </c>
      <c r="I4954">
        <v>20</v>
      </c>
      <c r="J4954">
        <v>30</v>
      </c>
      <c r="K4954">
        <v>131</v>
      </c>
      <c r="L4954">
        <v>153</v>
      </c>
      <c r="M4954">
        <v>184</v>
      </c>
      <c r="N4954">
        <v>2</v>
      </c>
      <c r="O4954">
        <v>1</v>
      </c>
      <c r="P4954">
        <v>3.2660590279999999</v>
      </c>
      <c r="Q4954">
        <v>976</v>
      </c>
      <c r="R4954">
        <v>184000</v>
      </c>
      <c r="S4954">
        <v>306129</v>
      </c>
      <c r="T4954">
        <v>1.6637445652173899</v>
      </c>
      <c r="U4954">
        <v>2</v>
      </c>
    </row>
    <row r="4955" spans="1:21" x14ac:dyDescent="0.4">
      <c r="A4955">
        <v>4953</v>
      </c>
      <c r="B4955" t="s">
        <v>12097</v>
      </c>
      <c r="C4955" s="1">
        <v>44228</v>
      </c>
      <c r="D4955" t="s">
        <v>8696</v>
      </c>
      <c r="E4955" t="s">
        <v>8697</v>
      </c>
      <c r="F4955">
        <v>10</v>
      </c>
      <c r="G4955">
        <v>10</v>
      </c>
      <c r="H4955">
        <v>40</v>
      </c>
      <c r="I4955">
        <v>10</v>
      </c>
      <c r="J4955">
        <v>20</v>
      </c>
      <c r="K4955">
        <v>194</v>
      </c>
      <c r="L4955">
        <v>192</v>
      </c>
      <c r="M4955">
        <v>188</v>
      </c>
      <c r="N4955">
        <v>1</v>
      </c>
      <c r="O4955">
        <v>0</v>
      </c>
      <c r="P4955">
        <v>6.7756076390000004</v>
      </c>
      <c r="Q4955">
        <v>642</v>
      </c>
      <c r="R4955">
        <v>172000</v>
      </c>
      <c r="S4955">
        <v>9359</v>
      </c>
      <c r="T4955">
        <v>5.44127906976744E-2</v>
      </c>
      <c r="U4955">
        <v>0</v>
      </c>
    </row>
    <row r="4956" spans="1:21" x14ac:dyDescent="0.4">
      <c r="A4956">
        <v>4954</v>
      </c>
      <c r="B4956" t="s">
        <v>12097</v>
      </c>
      <c r="C4956" s="1">
        <v>44228</v>
      </c>
      <c r="D4956" t="s">
        <v>8698</v>
      </c>
      <c r="E4956" t="s">
        <v>8699</v>
      </c>
      <c r="F4956">
        <v>20</v>
      </c>
      <c r="G4956">
        <v>30</v>
      </c>
      <c r="H4956">
        <v>40</v>
      </c>
      <c r="I4956">
        <v>20</v>
      </c>
      <c r="J4956">
        <v>50</v>
      </c>
      <c r="K4956">
        <v>6</v>
      </c>
      <c r="L4956">
        <v>6</v>
      </c>
      <c r="M4956">
        <v>5</v>
      </c>
      <c r="N4956">
        <v>2</v>
      </c>
      <c r="O4956">
        <v>1</v>
      </c>
      <c r="P4956">
        <v>5.4499782989999996</v>
      </c>
      <c r="Q4956">
        <v>668</v>
      </c>
      <c r="R4956">
        <v>172000</v>
      </c>
      <c r="S4956">
        <v>25120</v>
      </c>
      <c r="T4956">
        <v>0.14604651162790599</v>
      </c>
      <c r="U4956">
        <v>0</v>
      </c>
    </row>
    <row r="4957" spans="1:21" x14ac:dyDescent="0.4">
      <c r="A4957">
        <v>4955</v>
      </c>
      <c r="B4957" t="s">
        <v>12097</v>
      </c>
      <c r="C4957" s="1">
        <v>44228</v>
      </c>
      <c r="D4957" t="s">
        <v>8700</v>
      </c>
      <c r="E4957" t="s">
        <v>8701</v>
      </c>
      <c r="F4957">
        <v>10</v>
      </c>
      <c r="G4957">
        <v>10</v>
      </c>
      <c r="H4957">
        <v>20</v>
      </c>
      <c r="I4957">
        <v>20</v>
      </c>
      <c r="J4957">
        <v>30</v>
      </c>
      <c r="K4957">
        <v>10</v>
      </c>
      <c r="L4957">
        <v>8</v>
      </c>
      <c r="M4957">
        <v>13</v>
      </c>
      <c r="N4957">
        <v>2</v>
      </c>
      <c r="O4957">
        <v>0</v>
      </c>
      <c r="P4957">
        <v>5.6268446179999998</v>
      </c>
      <c r="Q4957">
        <v>664</v>
      </c>
      <c r="R4957">
        <v>172000</v>
      </c>
      <c r="S4957">
        <v>1804792</v>
      </c>
      <c r="T4957">
        <v>10.492976744186</v>
      </c>
      <c r="U4957">
        <v>3</v>
      </c>
    </row>
    <row r="4958" spans="1:21" x14ac:dyDescent="0.4">
      <c r="A4958">
        <v>4956</v>
      </c>
      <c r="B4958" t="s">
        <v>12098</v>
      </c>
      <c r="C4958" s="1">
        <v>45108</v>
      </c>
      <c r="D4958" t="s">
        <v>8702</v>
      </c>
      <c r="E4958" t="s">
        <v>8703</v>
      </c>
      <c r="F4958">
        <v>20</v>
      </c>
      <c r="G4958">
        <v>10</v>
      </c>
      <c r="H4958">
        <v>20</v>
      </c>
      <c r="I4958">
        <v>20</v>
      </c>
      <c r="J4958">
        <v>40</v>
      </c>
      <c r="K4958">
        <v>16</v>
      </c>
      <c r="L4958">
        <v>17</v>
      </c>
      <c r="M4958">
        <v>10</v>
      </c>
      <c r="N4958">
        <v>2</v>
      </c>
      <c r="O4958">
        <v>1</v>
      </c>
      <c r="P4958">
        <v>10.27213542</v>
      </c>
      <c r="Q4958">
        <v>610</v>
      </c>
      <c r="R4958">
        <v>49000</v>
      </c>
      <c r="S4958">
        <v>10755</v>
      </c>
      <c r="T4958">
        <v>0.21948979591836701</v>
      </c>
      <c r="U4958">
        <v>0</v>
      </c>
    </row>
    <row r="4959" spans="1:21" x14ac:dyDescent="0.4">
      <c r="A4959">
        <v>4957</v>
      </c>
      <c r="B4959" t="s">
        <v>12098</v>
      </c>
      <c r="C4959" s="1">
        <v>45108</v>
      </c>
      <c r="D4959" t="s">
        <v>8704</v>
      </c>
      <c r="E4959" t="s">
        <v>8705</v>
      </c>
      <c r="F4959">
        <v>20</v>
      </c>
      <c r="G4959">
        <v>20</v>
      </c>
      <c r="H4959">
        <v>40</v>
      </c>
      <c r="I4959">
        <v>20</v>
      </c>
      <c r="J4959">
        <v>50</v>
      </c>
      <c r="K4959">
        <v>121</v>
      </c>
      <c r="L4959">
        <v>120</v>
      </c>
      <c r="M4959">
        <v>122</v>
      </c>
      <c r="N4959">
        <v>2</v>
      </c>
      <c r="O4959">
        <v>2</v>
      </c>
      <c r="P4959">
        <v>8.1139322919999994</v>
      </c>
      <c r="Q4959">
        <v>841</v>
      </c>
      <c r="R4959">
        <v>49000</v>
      </c>
      <c r="S4959">
        <v>12890</v>
      </c>
      <c r="T4959">
        <v>0.26306122448979502</v>
      </c>
      <c r="U4959">
        <v>0</v>
      </c>
    </row>
    <row r="4960" spans="1:21" x14ac:dyDescent="0.4">
      <c r="A4960">
        <v>4958</v>
      </c>
      <c r="B4960" t="s">
        <v>12098</v>
      </c>
      <c r="C4960" s="1">
        <v>45078</v>
      </c>
      <c r="D4960" t="s">
        <v>8706</v>
      </c>
      <c r="E4960" t="s">
        <v>8707</v>
      </c>
      <c r="F4960">
        <v>20</v>
      </c>
      <c r="G4960">
        <v>10</v>
      </c>
      <c r="H4960">
        <v>40</v>
      </c>
      <c r="I4960">
        <v>20</v>
      </c>
      <c r="J4960">
        <v>40</v>
      </c>
      <c r="K4960">
        <v>9</v>
      </c>
      <c r="L4960">
        <v>14</v>
      </c>
      <c r="M4960">
        <v>10</v>
      </c>
      <c r="N4960">
        <v>2</v>
      </c>
      <c r="O4960">
        <v>1</v>
      </c>
      <c r="P4960">
        <v>9.6053602429999998</v>
      </c>
      <c r="Q4960">
        <v>609</v>
      </c>
      <c r="R4960">
        <v>46600</v>
      </c>
      <c r="S4960">
        <v>8302</v>
      </c>
      <c r="T4960">
        <v>0.17815450643776801</v>
      </c>
      <c r="U4960">
        <v>0</v>
      </c>
    </row>
    <row r="4961" spans="1:21" x14ac:dyDescent="0.4">
      <c r="A4961">
        <v>4959</v>
      </c>
      <c r="B4961" t="s">
        <v>12098</v>
      </c>
      <c r="C4961" s="1">
        <v>45078</v>
      </c>
      <c r="D4961" t="s">
        <v>8708</v>
      </c>
      <c r="E4961" t="s">
        <v>8709</v>
      </c>
      <c r="F4961">
        <v>20</v>
      </c>
      <c r="G4961">
        <v>10</v>
      </c>
      <c r="H4961">
        <v>40</v>
      </c>
      <c r="I4961">
        <v>20</v>
      </c>
      <c r="J4961">
        <v>20</v>
      </c>
      <c r="K4961">
        <v>228</v>
      </c>
      <c r="L4961">
        <v>244</v>
      </c>
      <c r="M4961">
        <v>235</v>
      </c>
      <c r="N4961">
        <v>1</v>
      </c>
      <c r="O4961">
        <v>1</v>
      </c>
      <c r="P4961">
        <v>8.6761067710000006</v>
      </c>
      <c r="Q4961">
        <v>623</v>
      </c>
      <c r="R4961">
        <v>46600</v>
      </c>
      <c r="S4961">
        <v>17863</v>
      </c>
      <c r="T4961">
        <v>0.38332618025750997</v>
      </c>
      <c r="U4961">
        <v>0</v>
      </c>
    </row>
    <row r="4962" spans="1:21" x14ac:dyDescent="0.4">
      <c r="A4962">
        <v>4960</v>
      </c>
      <c r="B4962" t="s">
        <v>12098</v>
      </c>
      <c r="C4962" s="1">
        <v>45078</v>
      </c>
      <c r="D4962" t="s">
        <v>8710</v>
      </c>
      <c r="E4962" t="s">
        <v>8711</v>
      </c>
      <c r="F4962">
        <v>20</v>
      </c>
      <c r="G4962">
        <v>20</v>
      </c>
      <c r="H4962">
        <v>30</v>
      </c>
      <c r="I4962">
        <v>20</v>
      </c>
      <c r="J4962">
        <v>30</v>
      </c>
      <c r="K4962">
        <v>247</v>
      </c>
      <c r="L4962">
        <v>242</v>
      </c>
      <c r="M4962">
        <v>210</v>
      </c>
      <c r="N4962">
        <v>1</v>
      </c>
      <c r="O4962">
        <v>1</v>
      </c>
      <c r="P4962">
        <v>10.45410156</v>
      </c>
      <c r="Q4962">
        <v>602</v>
      </c>
      <c r="R4962">
        <v>46600</v>
      </c>
      <c r="S4962">
        <v>14571</v>
      </c>
      <c r="T4962">
        <v>0.31268240343347597</v>
      </c>
      <c r="U4962">
        <v>0</v>
      </c>
    </row>
    <row r="4963" spans="1:21" x14ac:dyDescent="0.4">
      <c r="A4963">
        <v>4961</v>
      </c>
      <c r="B4963" t="s">
        <v>12098</v>
      </c>
      <c r="C4963" s="1">
        <v>45078</v>
      </c>
      <c r="D4963" t="s">
        <v>8712</v>
      </c>
      <c r="E4963" t="s">
        <v>3816</v>
      </c>
      <c r="F4963">
        <v>10</v>
      </c>
      <c r="G4963">
        <v>10</v>
      </c>
      <c r="H4963">
        <v>20</v>
      </c>
      <c r="I4963">
        <v>20</v>
      </c>
      <c r="J4963">
        <v>10</v>
      </c>
      <c r="K4963">
        <v>9</v>
      </c>
      <c r="L4963">
        <v>20</v>
      </c>
      <c r="M4963">
        <v>26</v>
      </c>
      <c r="N4963">
        <v>1</v>
      </c>
      <c r="O4963">
        <v>0</v>
      </c>
      <c r="P4963">
        <v>5.9077690970000001</v>
      </c>
      <c r="Q4963">
        <v>629</v>
      </c>
      <c r="R4963">
        <v>46600</v>
      </c>
      <c r="S4963">
        <v>12379</v>
      </c>
      <c r="T4963">
        <v>0.26564377682403401</v>
      </c>
      <c r="U4963">
        <v>0</v>
      </c>
    </row>
    <row r="4964" spans="1:21" x14ac:dyDescent="0.4">
      <c r="A4964">
        <v>4962</v>
      </c>
      <c r="B4964" t="s">
        <v>12098</v>
      </c>
      <c r="C4964" s="1">
        <v>45078</v>
      </c>
      <c r="D4964" t="s">
        <v>8713</v>
      </c>
      <c r="E4964" t="s">
        <v>8714</v>
      </c>
      <c r="F4964">
        <v>10</v>
      </c>
      <c r="G4964">
        <v>10</v>
      </c>
      <c r="H4964">
        <v>20</v>
      </c>
      <c r="I4964">
        <v>20</v>
      </c>
      <c r="J4964">
        <v>10</v>
      </c>
      <c r="K4964">
        <v>241</v>
      </c>
      <c r="L4964">
        <v>242</v>
      </c>
      <c r="M4964">
        <v>244</v>
      </c>
      <c r="N4964">
        <v>0</v>
      </c>
      <c r="O4964">
        <v>0</v>
      </c>
      <c r="P4964">
        <v>5.34375</v>
      </c>
      <c r="Q4964">
        <v>1003</v>
      </c>
      <c r="R4964">
        <v>46600</v>
      </c>
      <c r="S4964">
        <v>241979</v>
      </c>
      <c r="T4964">
        <v>5.1926824034334702</v>
      </c>
      <c r="U4964">
        <v>3</v>
      </c>
    </row>
    <row r="4965" spans="1:21" x14ac:dyDescent="0.4">
      <c r="A4965">
        <v>4963</v>
      </c>
      <c r="B4965" t="s">
        <v>12098</v>
      </c>
      <c r="C4965" s="1">
        <v>45078</v>
      </c>
      <c r="D4965" t="s">
        <v>8715</v>
      </c>
      <c r="E4965" t="s">
        <v>3818</v>
      </c>
      <c r="F4965">
        <v>10</v>
      </c>
      <c r="G4965">
        <v>10</v>
      </c>
      <c r="H4965">
        <v>10</v>
      </c>
      <c r="I4965">
        <v>10</v>
      </c>
      <c r="J4965">
        <v>10</v>
      </c>
      <c r="K4965">
        <v>85</v>
      </c>
      <c r="L4965">
        <v>84</v>
      </c>
      <c r="M4965">
        <v>87</v>
      </c>
      <c r="N4965">
        <v>2</v>
      </c>
      <c r="O4965">
        <v>0</v>
      </c>
      <c r="P4965">
        <v>0</v>
      </c>
      <c r="Q4965">
        <v>831</v>
      </c>
      <c r="R4965">
        <v>46600</v>
      </c>
      <c r="S4965">
        <v>50103</v>
      </c>
      <c r="T4965">
        <v>1.0751716738197401</v>
      </c>
      <c r="U4965">
        <v>1</v>
      </c>
    </row>
    <row r="4966" spans="1:21" x14ac:dyDescent="0.4">
      <c r="A4966">
        <v>4964</v>
      </c>
      <c r="B4966" t="s">
        <v>12098</v>
      </c>
      <c r="C4966" s="1">
        <v>45078</v>
      </c>
      <c r="D4966" t="s">
        <v>8716</v>
      </c>
      <c r="E4966" t="s">
        <v>8717</v>
      </c>
      <c r="F4966">
        <v>20</v>
      </c>
      <c r="G4966">
        <v>10</v>
      </c>
      <c r="H4966">
        <v>10</v>
      </c>
      <c r="I4966">
        <v>20</v>
      </c>
      <c r="J4966">
        <v>10</v>
      </c>
      <c r="K4966">
        <v>123</v>
      </c>
      <c r="L4966">
        <v>117</v>
      </c>
      <c r="M4966">
        <v>108</v>
      </c>
      <c r="N4966">
        <v>2</v>
      </c>
      <c r="O4966">
        <v>0</v>
      </c>
      <c r="P4966">
        <v>6.2329644100000001</v>
      </c>
      <c r="Q4966">
        <v>656</v>
      </c>
      <c r="R4966">
        <v>46600</v>
      </c>
      <c r="S4966">
        <v>79019</v>
      </c>
      <c r="T4966">
        <v>1.69568669527897</v>
      </c>
      <c r="U4966">
        <v>2</v>
      </c>
    </row>
    <row r="4967" spans="1:21" x14ac:dyDescent="0.4">
      <c r="A4967">
        <v>4965</v>
      </c>
      <c r="B4967" t="s">
        <v>12098</v>
      </c>
      <c r="C4967" s="1">
        <v>45047</v>
      </c>
      <c r="D4967" t="s">
        <v>8718</v>
      </c>
      <c r="E4967" t="s">
        <v>8719</v>
      </c>
      <c r="F4967">
        <v>10</v>
      </c>
      <c r="G4967">
        <v>10</v>
      </c>
      <c r="H4967">
        <v>20</v>
      </c>
      <c r="I4967">
        <v>10</v>
      </c>
      <c r="J4967">
        <v>10</v>
      </c>
      <c r="K4967">
        <v>247</v>
      </c>
      <c r="L4967">
        <v>234</v>
      </c>
      <c r="M4967">
        <v>205</v>
      </c>
      <c r="N4967">
        <v>0</v>
      </c>
      <c r="O4967">
        <v>1</v>
      </c>
      <c r="P4967">
        <v>8.1047092010000004</v>
      </c>
      <c r="Q4967">
        <v>595</v>
      </c>
      <c r="R4967">
        <v>43700</v>
      </c>
      <c r="S4967">
        <v>37764</v>
      </c>
      <c r="T4967">
        <v>0.86416475972539997</v>
      </c>
      <c r="U4967">
        <v>1</v>
      </c>
    </row>
    <row r="4968" spans="1:21" x14ac:dyDescent="0.4">
      <c r="A4968">
        <v>4966</v>
      </c>
      <c r="B4968" t="s">
        <v>12098</v>
      </c>
      <c r="C4968" s="1">
        <v>45047</v>
      </c>
      <c r="D4968" t="s">
        <v>8720</v>
      </c>
      <c r="F4968">
        <v>10</v>
      </c>
      <c r="G4968">
        <v>10</v>
      </c>
      <c r="H4968">
        <v>10</v>
      </c>
      <c r="I4968">
        <v>10</v>
      </c>
      <c r="J4968">
        <v>10</v>
      </c>
      <c r="K4968">
        <v>36</v>
      </c>
      <c r="L4968">
        <v>86</v>
      </c>
      <c r="M4968">
        <v>100</v>
      </c>
      <c r="N4968">
        <v>0</v>
      </c>
      <c r="O4968">
        <v>0</v>
      </c>
      <c r="P4968">
        <v>0</v>
      </c>
      <c r="Q4968">
        <v>762</v>
      </c>
      <c r="R4968">
        <v>43700</v>
      </c>
      <c r="S4968">
        <v>92632</v>
      </c>
      <c r="T4968">
        <v>2.1197254004576598</v>
      </c>
      <c r="U4968">
        <v>2</v>
      </c>
    </row>
    <row r="4969" spans="1:21" x14ac:dyDescent="0.4">
      <c r="A4969">
        <v>4967</v>
      </c>
      <c r="B4969" t="s">
        <v>12098</v>
      </c>
      <c r="C4969" s="1">
        <v>45047</v>
      </c>
      <c r="D4969" t="s">
        <v>8721</v>
      </c>
      <c r="E4969" t="s">
        <v>8722</v>
      </c>
      <c r="F4969">
        <v>10</v>
      </c>
      <c r="G4969">
        <v>10</v>
      </c>
      <c r="H4969">
        <v>10</v>
      </c>
      <c r="I4969">
        <v>10</v>
      </c>
      <c r="J4969">
        <v>10</v>
      </c>
      <c r="K4969">
        <v>23</v>
      </c>
      <c r="L4969">
        <v>55</v>
      </c>
      <c r="M4969">
        <v>76</v>
      </c>
      <c r="N4969">
        <v>0</v>
      </c>
      <c r="O4969">
        <v>0</v>
      </c>
      <c r="P4969">
        <v>8.56640625</v>
      </c>
      <c r="Q4969">
        <v>670</v>
      </c>
      <c r="R4969">
        <v>43700</v>
      </c>
      <c r="S4969">
        <v>42678</v>
      </c>
      <c r="T4969">
        <v>0.97661327231121198</v>
      </c>
      <c r="U4969">
        <v>1</v>
      </c>
    </row>
    <row r="4970" spans="1:21" x14ac:dyDescent="0.4">
      <c r="A4970">
        <v>4968</v>
      </c>
      <c r="B4970" t="s">
        <v>12098</v>
      </c>
      <c r="C4970" s="1">
        <v>45047</v>
      </c>
      <c r="D4970" t="s">
        <v>8723</v>
      </c>
      <c r="E4970" t="s">
        <v>3792</v>
      </c>
      <c r="F4970">
        <v>30</v>
      </c>
      <c r="G4970">
        <v>20</v>
      </c>
      <c r="H4970">
        <v>20</v>
      </c>
      <c r="I4970">
        <v>20</v>
      </c>
      <c r="J4970">
        <v>30</v>
      </c>
      <c r="K4970">
        <v>81</v>
      </c>
      <c r="L4970">
        <v>87</v>
      </c>
      <c r="M4970">
        <v>74</v>
      </c>
      <c r="N4970">
        <v>2</v>
      </c>
      <c r="O4970">
        <v>1</v>
      </c>
      <c r="P4970">
        <v>1.3858506939999999</v>
      </c>
      <c r="Q4970">
        <v>609</v>
      </c>
      <c r="R4970">
        <v>43700</v>
      </c>
      <c r="S4970">
        <v>28423</v>
      </c>
      <c r="T4970">
        <v>0.65041189931350096</v>
      </c>
      <c r="U4970">
        <v>1</v>
      </c>
    </row>
    <row r="4971" spans="1:21" x14ac:dyDescent="0.4">
      <c r="A4971">
        <v>4969</v>
      </c>
      <c r="B4971" t="s">
        <v>12098</v>
      </c>
      <c r="C4971" s="1">
        <v>45047</v>
      </c>
      <c r="D4971" t="s">
        <v>8724</v>
      </c>
      <c r="E4971" t="s">
        <v>8725</v>
      </c>
      <c r="F4971">
        <v>10</v>
      </c>
      <c r="G4971">
        <v>10</v>
      </c>
      <c r="H4971">
        <v>20</v>
      </c>
      <c r="I4971">
        <v>10</v>
      </c>
      <c r="J4971">
        <v>10</v>
      </c>
      <c r="K4971">
        <v>171</v>
      </c>
      <c r="L4971">
        <v>150</v>
      </c>
      <c r="M4971">
        <v>123</v>
      </c>
      <c r="N4971">
        <v>1</v>
      </c>
      <c r="O4971">
        <v>0</v>
      </c>
      <c r="P4971">
        <v>7.3706597220000001</v>
      </c>
      <c r="Q4971">
        <v>764</v>
      </c>
      <c r="R4971">
        <v>43700</v>
      </c>
      <c r="S4971">
        <v>40902</v>
      </c>
      <c r="T4971">
        <v>0.93597254004576602</v>
      </c>
      <c r="U4971">
        <v>1</v>
      </c>
    </row>
    <row r="4972" spans="1:21" x14ac:dyDescent="0.4">
      <c r="A4972">
        <v>4970</v>
      </c>
      <c r="B4972" t="s">
        <v>12098</v>
      </c>
      <c r="C4972" s="1">
        <v>45047</v>
      </c>
      <c r="D4972" t="s">
        <v>8726</v>
      </c>
      <c r="E4972" t="s">
        <v>8727</v>
      </c>
      <c r="F4972">
        <v>10</v>
      </c>
      <c r="G4972">
        <v>20</v>
      </c>
      <c r="H4972">
        <v>30</v>
      </c>
      <c r="I4972">
        <v>20</v>
      </c>
      <c r="J4972">
        <v>20</v>
      </c>
      <c r="K4972">
        <v>54</v>
      </c>
      <c r="L4972">
        <v>87</v>
      </c>
      <c r="M4972">
        <v>90</v>
      </c>
      <c r="N4972">
        <v>2</v>
      </c>
      <c r="O4972">
        <v>0</v>
      </c>
      <c r="P4972">
        <v>6.12890625</v>
      </c>
      <c r="Q4972">
        <v>525</v>
      </c>
      <c r="R4972">
        <v>43700</v>
      </c>
      <c r="S4972">
        <v>162718</v>
      </c>
      <c r="T4972">
        <v>3.7235240274599501</v>
      </c>
      <c r="U4972">
        <v>2</v>
      </c>
    </row>
    <row r="4973" spans="1:21" x14ac:dyDescent="0.4">
      <c r="A4973">
        <v>4971</v>
      </c>
      <c r="B4973" t="s">
        <v>12098</v>
      </c>
      <c r="C4973" s="1">
        <v>45047</v>
      </c>
      <c r="D4973" t="s">
        <v>8728</v>
      </c>
      <c r="E4973" t="s">
        <v>8729</v>
      </c>
      <c r="F4973">
        <v>10</v>
      </c>
      <c r="G4973">
        <v>10</v>
      </c>
      <c r="H4973">
        <v>30</v>
      </c>
      <c r="I4973">
        <v>20</v>
      </c>
      <c r="J4973">
        <v>10</v>
      </c>
      <c r="K4973">
        <v>189</v>
      </c>
      <c r="L4973">
        <v>193</v>
      </c>
      <c r="M4973">
        <v>163</v>
      </c>
      <c r="N4973">
        <v>1</v>
      </c>
      <c r="O4973">
        <v>0</v>
      </c>
      <c r="P4973">
        <v>9.1693793400000008</v>
      </c>
      <c r="Q4973">
        <v>662</v>
      </c>
      <c r="R4973">
        <v>43700</v>
      </c>
      <c r="S4973">
        <v>76760</v>
      </c>
      <c r="T4973">
        <v>1.75652173913043</v>
      </c>
      <c r="U4973">
        <v>2</v>
      </c>
    </row>
    <row r="4974" spans="1:21" x14ac:dyDescent="0.4">
      <c r="A4974">
        <v>4972</v>
      </c>
      <c r="B4974" t="s">
        <v>12098</v>
      </c>
      <c r="C4974" s="1">
        <v>45047</v>
      </c>
      <c r="D4974" t="s">
        <v>8730</v>
      </c>
      <c r="E4974" t="s">
        <v>8731</v>
      </c>
      <c r="F4974">
        <v>10</v>
      </c>
      <c r="G4974">
        <v>10</v>
      </c>
      <c r="H4974">
        <v>10</v>
      </c>
      <c r="I4974">
        <v>20</v>
      </c>
      <c r="J4974">
        <v>10</v>
      </c>
      <c r="K4974">
        <v>237</v>
      </c>
      <c r="L4974">
        <v>235</v>
      </c>
      <c r="M4974">
        <v>228</v>
      </c>
      <c r="N4974">
        <v>1</v>
      </c>
      <c r="O4974">
        <v>0</v>
      </c>
      <c r="P4974">
        <v>0</v>
      </c>
      <c r="Q4974">
        <v>626</v>
      </c>
      <c r="R4974">
        <v>43700</v>
      </c>
      <c r="S4974">
        <v>35731</v>
      </c>
      <c r="T4974">
        <v>0.81764302059496496</v>
      </c>
      <c r="U4974">
        <v>1</v>
      </c>
    </row>
    <row r="4975" spans="1:21" x14ac:dyDescent="0.4">
      <c r="A4975">
        <v>4973</v>
      </c>
      <c r="B4975" t="s">
        <v>12098</v>
      </c>
      <c r="C4975" s="1">
        <v>45047</v>
      </c>
      <c r="D4975" t="s">
        <v>8732</v>
      </c>
      <c r="E4975" t="s">
        <v>8733</v>
      </c>
      <c r="F4975">
        <v>10</v>
      </c>
      <c r="G4975">
        <v>10</v>
      </c>
      <c r="H4975">
        <v>30</v>
      </c>
      <c r="I4975">
        <v>20</v>
      </c>
      <c r="J4975">
        <v>10</v>
      </c>
      <c r="K4975">
        <v>22</v>
      </c>
      <c r="L4975">
        <v>49</v>
      </c>
      <c r="M4975">
        <v>65</v>
      </c>
      <c r="N4975">
        <v>2</v>
      </c>
      <c r="O4975">
        <v>0</v>
      </c>
      <c r="P4975">
        <v>7.3863932290000003</v>
      </c>
      <c r="Q4975">
        <v>646</v>
      </c>
      <c r="R4975">
        <v>43700</v>
      </c>
      <c r="S4975">
        <v>356053</v>
      </c>
      <c r="T4975">
        <v>8.1476659038901609</v>
      </c>
      <c r="U4975">
        <v>3</v>
      </c>
    </row>
    <row r="4976" spans="1:21" x14ac:dyDescent="0.4">
      <c r="A4976">
        <v>4974</v>
      </c>
      <c r="B4976" t="s">
        <v>12098</v>
      </c>
      <c r="C4976" s="1">
        <v>45047</v>
      </c>
      <c r="D4976" t="s">
        <v>8734</v>
      </c>
      <c r="E4976" t="s">
        <v>8735</v>
      </c>
      <c r="F4976">
        <v>10</v>
      </c>
      <c r="G4976">
        <v>10</v>
      </c>
      <c r="H4976">
        <v>10</v>
      </c>
      <c r="I4976">
        <v>10</v>
      </c>
      <c r="J4976">
        <v>10</v>
      </c>
      <c r="K4976">
        <v>131</v>
      </c>
      <c r="L4976">
        <v>208</v>
      </c>
      <c r="M4976">
        <v>234</v>
      </c>
      <c r="N4976">
        <v>2</v>
      </c>
      <c r="O4976">
        <v>0</v>
      </c>
      <c r="P4976">
        <v>5.9401041670000003</v>
      </c>
      <c r="Q4976">
        <v>734</v>
      </c>
      <c r="R4976">
        <v>43700</v>
      </c>
      <c r="S4976">
        <v>165852</v>
      </c>
      <c r="T4976">
        <v>3.7952402745995402</v>
      </c>
      <c r="U4976">
        <v>2</v>
      </c>
    </row>
    <row r="4977" spans="1:21" x14ac:dyDescent="0.4">
      <c r="A4977">
        <v>4975</v>
      </c>
      <c r="B4977" t="s">
        <v>12098</v>
      </c>
      <c r="C4977" s="1">
        <v>45047</v>
      </c>
      <c r="D4977" t="s">
        <v>8736</v>
      </c>
      <c r="E4977" t="s">
        <v>8737</v>
      </c>
      <c r="F4977">
        <v>10</v>
      </c>
      <c r="G4977">
        <v>10</v>
      </c>
      <c r="H4977">
        <v>10</v>
      </c>
      <c r="I4977">
        <v>10</v>
      </c>
      <c r="J4977">
        <v>10</v>
      </c>
      <c r="K4977">
        <v>203</v>
      </c>
      <c r="L4977">
        <v>236</v>
      </c>
      <c r="M4977">
        <v>225</v>
      </c>
      <c r="N4977">
        <v>2</v>
      </c>
      <c r="O4977">
        <v>0</v>
      </c>
      <c r="P4977">
        <v>1.1394314240000001</v>
      </c>
      <c r="Q4977">
        <v>688</v>
      </c>
      <c r="R4977">
        <v>43700</v>
      </c>
      <c r="S4977">
        <v>48120</v>
      </c>
      <c r="T4977">
        <v>1.10114416475972</v>
      </c>
      <c r="U4977">
        <v>1</v>
      </c>
    </row>
    <row r="4978" spans="1:21" x14ac:dyDescent="0.4">
      <c r="A4978">
        <v>4976</v>
      </c>
      <c r="B4978" t="s">
        <v>12098</v>
      </c>
      <c r="C4978" s="1">
        <v>45047</v>
      </c>
      <c r="D4978" t="s">
        <v>8738</v>
      </c>
      <c r="E4978" t="s">
        <v>3818</v>
      </c>
      <c r="F4978">
        <v>10</v>
      </c>
      <c r="G4978">
        <v>10</v>
      </c>
      <c r="H4978">
        <v>20</v>
      </c>
      <c r="I4978">
        <v>10</v>
      </c>
      <c r="J4978">
        <v>10</v>
      </c>
      <c r="K4978">
        <v>69</v>
      </c>
      <c r="L4978">
        <v>92</v>
      </c>
      <c r="M4978">
        <v>107</v>
      </c>
      <c r="N4978">
        <v>2</v>
      </c>
      <c r="O4978">
        <v>0</v>
      </c>
      <c r="P4978">
        <v>1.8687065970000001</v>
      </c>
      <c r="Q4978">
        <v>865</v>
      </c>
      <c r="R4978">
        <v>43700</v>
      </c>
      <c r="S4978">
        <v>61592</v>
      </c>
      <c r="T4978">
        <v>1.4094279176201301</v>
      </c>
      <c r="U4978">
        <v>2</v>
      </c>
    </row>
    <row r="4979" spans="1:21" x14ac:dyDescent="0.4">
      <c r="A4979">
        <v>4977</v>
      </c>
      <c r="B4979" t="s">
        <v>12098</v>
      </c>
      <c r="C4979" s="1">
        <v>45047</v>
      </c>
      <c r="D4979" t="s">
        <v>8739</v>
      </c>
      <c r="E4979" t="s">
        <v>8740</v>
      </c>
      <c r="F4979">
        <v>10</v>
      </c>
      <c r="G4979">
        <v>10</v>
      </c>
      <c r="H4979">
        <v>10</v>
      </c>
      <c r="I4979">
        <v>10</v>
      </c>
      <c r="J4979">
        <v>10</v>
      </c>
      <c r="K4979">
        <v>113</v>
      </c>
      <c r="L4979">
        <v>125</v>
      </c>
      <c r="M4979">
        <v>121</v>
      </c>
      <c r="N4979">
        <v>2</v>
      </c>
      <c r="O4979">
        <v>0</v>
      </c>
      <c r="P4979">
        <v>7.0850694440000002</v>
      </c>
      <c r="Q4979">
        <v>667</v>
      </c>
      <c r="R4979">
        <v>43700</v>
      </c>
      <c r="S4979">
        <v>61596</v>
      </c>
      <c r="T4979">
        <v>1.4095194508009099</v>
      </c>
      <c r="U4979">
        <v>2</v>
      </c>
    </row>
    <row r="4980" spans="1:21" x14ac:dyDescent="0.4">
      <c r="A4980">
        <v>4978</v>
      </c>
      <c r="B4980" t="s">
        <v>12098</v>
      </c>
      <c r="C4980" s="1">
        <v>45047</v>
      </c>
      <c r="D4980" t="s">
        <v>8741</v>
      </c>
      <c r="E4980" t="s">
        <v>8742</v>
      </c>
      <c r="F4980">
        <v>10</v>
      </c>
      <c r="G4980">
        <v>10</v>
      </c>
      <c r="H4980">
        <v>20</v>
      </c>
      <c r="I4980">
        <v>20</v>
      </c>
      <c r="J4980">
        <v>10</v>
      </c>
      <c r="K4980">
        <v>242</v>
      </c>
      <c r="L4980">
        <v>236</v>
      </c>
      <c r="M4980">
        <v>207</v>
      </c>
      <c r="N4980">
        <v>2</v>
      </c>
      <c r="O4980">
        <v>0</v>
      </c>
      <c r="P4980">
        <v>6.8473307290000003</v>
      </c>
      <c r="Q4980">
        <v>598</v>
      </c>
      <c r="R4980">
        <v>43700</v>
      </c>
      <c r="S4980">
        <v>107103</v>
      </c>
      <c r="T4980">
        <v>2.4508695652173902</v>
      </c>
      <c r="U4980">
        <v>2</v>
      </c>
    </row>
    <row r="4981" spans="1:21" x14ac:dyDescent="0.4">
      <c r="A4981">
        <v>4979</v>
      </c>
      <c r="B4981" t="s">
        <v>12098</v>
      </c>
      <c r="C4981" s="1">
        <v>45047</v>
      </c>
      <c r="D4981" t="s">
        <v>8743</v>
      </c>
      <c r="E4981" t="s">
        <v>8744</v>
      </c>
      <c r="F4981">
        <v>10</v>
      </c>
      <c r="G4981">
        <v>20</v>
      </c>
      <c r="H4981">
        <v>20</v>
      </c>
      <c r="I4981">
        <v>20</v>
      </c>
      <c r="J4981">
        <v>20</v>
      </c>
      <c r="K4981">
        <v>254</v>
      </c>
      <c r="L4981">
        <v>249</v>
      </c>
      <c r="M4981">
        <v>221</v>
      </c>
      <c r="N4981">
        <v>2</v>
      </c>
      <c r="O4981">
        <v>0</v>
      </c>
      <c r="P4981">
        <v>8.6393229169999994</v>
      </c>
      <c r="Q4981">
        <v>667</v>
      </c>
      <c r="R4981">
        <v>43700</v>
      </c>
      <c r="S4981">
        <v>23854</v>
      </c>
      <c r="T4981">
        <v>0.54585812356979402</v>
      </c>
      <c r="U4981">
        <v>1</v>
      </c>
    </row>
    <row r="4982" spans="1:21" x14ac:dyDescent="0.4">
      <c r="A4982">
        <v>4980</v>
      </c>
      <c r="B4982" t="s">
        <v>12098</v>
      </c>
      <c r="C4982" s="1">
        <v>45047</v>
      </c>
      <c r="D4982" t="s">
        <v>8745</v>
      </c>
      <c r="E4982" t="s">
        <v>8746</v>
      </c>
      <c r="F4982">
        <v>10</v>
      </c>
      <c r="G4982">
        <v>10</v>
      </c>
      <c r="H4982">
        <v>10</v>
      </c>
      <c r="I4982">
        <v>10</v>
      </c>
      <c r="J4982">
        <v>10</v>
      </c>
      <c r="K4982">
        <v>84</v>
      </c>
      <c r="L4982">
        <v>122</v>
      </c>
      <c r="M4982">
        <v>146</v>
      </c>
      <c r="N4982">
        <v>2</v>
      </c>
      <c r="O4982">
        <v>0</v>
      </c>
      <c r="P4982">
        <v>7.7777777779999999</v>
      </c>
      <c r="Q4982">
        <v>617</v>
      </c>
      <c r="R4982">
        <v>43700</v>
      </c>
      <c r="S4982">
        <v>547257</v>
      </c>
      <c r="T4982">
        <v>12.523043478260799</v>
      </c>
      <c r="U4982">
        <v>3</v>
      </c>
    </row>
    <row r="4983" spans="1:21" x14ac:dyDescent="0.4">
      <c r="A4983">
        <v>4981</v>
      </c>
      <c r="B4983" t="s">
        <v>12098</v>
      </c>
      <c r="C4983" s="1">
        <v>45047</v>
      </c>
      <c r="D4983" t="s">
        <v>8747</v>
      </c>
      <c r="E4983" t="s">
        <v>3818</v>
      </c>
      <c r="F4983">
        <v>10</v>
      </c>
      <c r="G4983">
        <v>10</v>
      </c>
      <c r="H4983">
        <v>10</v>
      </c>
      <c r="I4983">
        <v>10</v>
      </c>
      <c r="J4983">
        <v>10</v>
      </c>
      <c r="K4983">
        <v>246</v>
      </c>
      <c r="L4983">
        <v>231</v>
      </c>
      <c r="M4983">
        <v>208</v>
      </c>
      <c r="N4983">
        <v>2</v>
      </c>
      <c r="O4983">
        <v>0</v>
      </c>
      <c r="P4983">
        <v>0.533203125</v>
      </c>
      <c r="Q4983">
        <v>1031</v>
      </c>
      <c r="R4983">
        <v>43700</v>
      </c>
      <c r="S4983">
        <v>161557</v>
      </c>
      <c r="T4983">
        <v>3.6969565217391298</v>
      </c>
      <c r="U4983">
        <v>2</v>
      </c>
    </row>
    <row r="4984" spans="1:21" x14ac:dyDescent="0.4">
      <c r="A4984">
        <v>4982</v>
      </c>
      <c r="B4984" t="s">
        <v>12098</v>
      </c>
      <c r="C4984" s="1">
        <v>45047</v>
      </c>
      <c r="D4984" t="s">
        <v>8748</v>
      </c>
      <c r="E4984" t="s">
        <v>8749</v>
      </c>
      <c r="F4984">
        <v>10</v>
      </c>
      <c r="G4984">
        <v>10</v>
      </c>
      <c r="H4984">
        <v>20</v>
      </c>
      <c r="I4984">
        <v>20</v>
      </c>
      <c r="J4984">
        <v>10</v>
      </c>
      <c r="K4984">
        <v>81</v>
      </c>
      <c r="L4984">
        <v>90</v>
      </c>
      <c r="M4984">
        <v>86</v>
      </c>
      <c r="N4984">
        <v>1</v>
      </c>
      <c r="O4984">
        <v>0</v>
      </c>
      <c r="P4984">
        <v>9.8194444440000002</v>
      </c>
      <c r="Q4984">
        <v>703</v>
      </c>
      <c r="R4984">
        <v>43700</v>
      </c>
      <c r="S4984">
        <v>90066</v>
      </c>
      <c r="T4984">
        <v>2.06100686498855</v>
      </c>
      <c r="U4984">
        <v>2</v>
      </c>
    </row>
    <row r="4985" spans="1:21" x14ac:dyDescent="0.4">
      <c r="A4985">
        <v>4983</v>
      </c>
      <c r="B4985" t="s">
        <v>12098</v>
      </c>
      <c r="C4985" s="1">
        <v>45047</v>
      </c>
      <c r="D4985" t="s">
        <v>8750</v>
      </c>
      <c r="E4985" t="s">
        <v>8751</v>
      </c>
      <c r="F4985">
        <v>10</v>
      </c>
      <c r="G4985">
        <v>10</v>
      </c>
      <c r="H4985">
        <v>40</v>
      </c>
      <c r="I4985">
        <v>10</v>
      </c>
      <c r="J4985">
        <v>10</v>
      </c>
      <c r="K4985">
        <v>43</v>
      </c>
      <c r="L4985">
        <v>94</v>
      </c>
      <c r="M4985">
        <v>87</v>
      </c>
      <c r="N4985">
        <v>1</v>
      </c>
      <c r="O4985">
        <v>0</v>
      </c>
      <c r="P4985">
        <v>9.1510416669999994</v>
      </c>
      <c r="Q4985">
        <v>617</v>
      </c>
      <c r="R4985">
        <v>43700</v>
      </c>
      <c r="S4985">
        <v>50356</v>
      </c>
      <c r="T4985">
        <v>1.15231121281464</v>
      </c>
      <c r="U4985">
        <v>1</v>
      </c>
    </row>
    <row r="4986" spans="1:21" x14ac:dyDescent="0.4">
      <c r="A4986">
        <v>4984</v>
      </c>
      <c r="B4986" t="s">
        <v>12098</v>
      </c>
      <c r="C4986" s="1">
        <v>45047</v>
      </c>
      <c r="D4986" t="s">
        <v>8752</v>
      </c>
      <c r="E4986" t="s">
        <v>8753</v>
      </c>
      <c r="F4986">
        <v>10</v>
      </c>
      <c r="G4986">
        <v>10</v>
      </c>
      <c r="H4986">
        <v>30</v>
      </c>
      <c r="I4986">
        <v>10</v>
      </c>
      <c r="J4986">
        <v>10</v>
      </c>
      <c r="K4986">
        <v>142</v>
      </c>
      <c r="L4986">
        <v>122</v>
      </c>
      <c r="M4986">
        <v>95</v>
      </c>
      <c r="N4986">
        <v>1</v>
      </c>
      <c r="O4986">
        <v>0</v>
      </c>
      <c r="P4986">
        <v>0</v>
      </c>
      <c r="Q4986">
        <v>620</v>
      </c>
      <c r="R4986">
        <v>43700</v>
      </c>
      <c r="S4986">
        <v>132745</v>
      </c>
      <c r="T4986">
        <v>3.0376430205949601</v>
      </c>
      <c r="U4986">
        <v>2</v>
      </c>
    </row>
    <row r="4987" spans="1:21" x14ac:dyDescent="0.4">
      <c r="A4987">
        <v>4985</v>
      </c>
      <c r="B4987" t="s">
        <v>12098</v>
      </c>
      <c r="C4987" s="1">
        <v>45017</v>
      </c>
      <c r="D4987" t="s">
        <v>8754</v>
      </c>
      <c r="E4987" t="s">
        <v>8755</v>
      </c>
      <c r="F4987">
        <v>10</v>
      </c>
      <c r="G4987">
        <v>10</v>
      </c>
      <c r="H4987">
        <v>10</v>
      </c>
      <c r="I4987">
        <v>20</v>
      </c>
      <c r="J4987">
        <v>20</v>
      </c>
      <c r="K4987">
        <v>75</v>
      </c>
      <c r="L4987">
        <v>124</v>
      </c>
      <c r="M4987">
        <v>144</v>
      </c>
      <c r="N4987">
        <v>2</v>
      </c>
      <c r="O4987">
        <v>0</v>
      </c>
      <c r="P4987">
        <v>12.055121529999999</v>
      </c>
      <c r="Q4987">
        <v>650</v>
      </c>
      <c r="R4987">
        <v>42600</v>
      </c>
      <c r="S4987">
        <v>209134</v>
      </c>
      <c r="T4987">
        <v>4.9092488262910798</v>
      </c>
      <c r="U4987">
        <v>3</v>
      </c>
    </row>
    <row r="4988" spans="1:21" x14ac:dyDescent="0.4">
      <c r="A4988">
        <v>4986</v>
      </c>
      <c r="B4988" t="s">
        <v>12098</v>
      </c>
      <c r="C4988" s="1">
        <v>45017</v>
      </c>
      <c r="D4988" t="s">
        <v>8756</v>
      </c>
      <c r="E4988" t="s">
        <v>3816</v>
      </c>
      <c r="F4988">
        <v>10</v>
      </c>
      <c r="G4988">
        <v>10</v>
      </c>
      <c r="H4988">
        <v>20</v>
      </c>
      <c r="I4988">
        <v>10</v>
      </c>
      <c r="J4988">
        <v>10</v>
      </c>
      <c r="K4988">
        <v>52</v>
      </c>
      <c r="L4988">
        <v>53</v>
      </c>
      <c r="M4988">
        <v>56</v>
      </c>
      <c r="N4988">
        <v>2</v>
      </c>
      <c r="O4988">
        <v>0</v>
      </c>
      <c r="P4988">
        <v>1.967773437</v>
      </c>
      <c r="Q4988">
        <v>641</v>
      </c>
      <c r="R4988">
        <v>42600</v>
      </c>
      <c r="S4988">
        <v>83182</v>
      </c>
      <c r="T4988">
        <v>1.9526291079812199</v>
      </c>
      <c r="U4988">
        <v>2</v>
      </c>
    </row>
    <row r="4989" spans="1:21" x14ac:dyDescent="0.4">
      <c r="A4989">
        <v>4987</v>
      </c>
      <c r="B4989" t="s">
        <v>12098</v>
      </c>
      <c r="C4989" s="1">
        <v>45017</v>
      </c>
      <c r="D4989" t="s">
        <v>8757</v>
      </c>
      <c r="E4989" t="s">
        <v>8758</v>
      </c>
      <c r="F4989">
        <v>10</v>
      </c>
      <c r="G4989">
        <v>10</v>
      </c>
      <c r="H4989">
        <v>20</v>
      </c>
      <c r="I4989">
        <v>20</v>
      </c>
      <c r="J4989">
        <v>10</v>
      </c>
      <c r="K4989">
        <v>38</v>
      </c>
      <c r="L4989">
        <v>95</v>
      </c>
      <c r="M4989">
        <v>106</v>
      </c>
      <c r="N4989">
        <v>1</v>
      </c>
      <c r="O4989">
        <v>0</v>
      </c>
      <c r="P4989">
        <v>6.337890625</v>
      </c>
      <c r="Q4989">
        <v>746</v>
      </c>
      <c r="R4989">
        <v>42600</v>
      </c>
      <c r="S4989">
        <v>137825</v>
      </c>
      <c r="T4989">
        <v>3.2353286384976498</v>
      </c>
      <c r="U4989">
        <v>2</v>
      </c>
    </row>
    <row r="4990" spans="1:21" x14ac:dyDescent="0.4">
      <c r="A4990">
        <v>4988</v>
      </c>
      <c r="B4990" t="s">
        <v>12098</v>
      </c>
      <c r="C4990" s="1">
        <v>45017</v>
      </c>
      <c r="D4990" t="s">
        <v>8759</v>
      </c>
      <c r="E4990" t="s">
        <v>8760</v>
      </c>
      <c r="F4990">
        <v>10</v>
      </c>
      <c r="G4990">
        <v>10</v>
      </c>
      <c r="H4990">
        <v>10</v>
      </c>
      <c r="I4990">
        <v>20</v>
      </c>
      <c r="J4990">
        <v>10</v>
      </c>
      <c r="K4990">
        <v>234</v>
      </c>
      <c r="L4990">
        <v>243</v>
      </c>
      <c r="M4990">
        <v>243</v>
      </c>
      <c r="N4990">
        <v>2</v>
      </c>
      <c r="O4990">
        <v>1</v>
      </c>
      <c r="P4990">
        <v>3.640407986</v>
      </c>
      <c r="Q4990">
        <v>604</v>
      </c>
      <c r="R4990">
        <v>42600</v>
      </c>
      <c r="S4990">
        <v>121806</v>
      </c>
      <c r="T4990">
        <v>2.85929577464788</v>
      </c>
      <c r="U4990">
        <v>2</v>
      </c>
    </row>
    <row r="4991" spans="1:21" x14ac:dyDescent="0.4">
      <c r="A4991">
        <v>4989</v>
      </c>
      <c r="B4991" t="s">
        <v>12098</v>
      </c>
      <c r="C4991" s="1">
        <v>45017</v>
      </c>
      <c r="D4991" t="s">
        <v>8761</v>
      </c>
      <c r="E4991" t="s">
        <v>8762</v>
      </c>
      <c r="F4991">
        <v>10</v>
      </c>
      <c r="G4991">
        <v>10</v>
      </c>
      <c r="H4991">
        <v>10</v>
      </c>
      <c r="I4991">
        <v>10</v>
      </c>
      <c r="J4991">
        <v>10</v>
      </c>
      <c r="K4991">
        <v>110</v>
      </c>
      <c r="L4991">
        <v>123</v>
      </c>
      <c r="M4991">
        <v>121</v>
      </c>
      <c r="N4991">
        <v>2</v>
      </c>
      <c r="O4991">
        <v>0</v>
      </c>
      <c r="P4991">
        <v>7.4476996529999999</v>
      </c>
      <c r="Q4991">
        <v>605</v>
      </c>
      <c r="R4991">
        <v>42600</v>
      </c>
      <c r="S4991">
        <v>111430</v>
      </c>
      <c r="T4991">
        <v>2.6157276995305101</v>
      </c>
      <c r="U4991">
        <v>2</v>
      </c>
    </row>
    <row r="4992" spans="1:21" x14ac:dyDescent="0.4">
      <c r="A4992">
        <v>4990</v>
      </c>
      <c r="B4992" t="s">
        <v>12098</v>
      </c>
      <c r="C4992" s="1">
        <v>45017</v>
      </c>
      <c r="D4992" t="s">
        <v>8763</v>
      </c>
      <c r="E4992" t="s">
        <v>8764</v>
      </c>
      <c r="F4992">
        <v>20</v>
      </c>
      <c r="G4992">
        <v>10</v>
      </c>
      <c r="H4992">
        <v>20</v>
      </c>
      <c r="I4992">
        <v>10</v>
      </c>
      <c r="J4992">
        <v>20</v>
      </c>
      <c r="K4992">
        <v>134</v>
      </c>
      <c r="L4992">
        <v>123</v>
      </c>
      <c r="M4992">
        <v>61</v>
      </c>
      <c r="N4992">
        <v>1</v>
      </c>
      <c r="O4992">
        <v>1</v>
      </c>
      <c r="P4992">
        <v>6.952148438</v>
      </c>
      <c r="Q4992">
        <v>643</v>
      </c>
      <c r="R4992">
        <v>42600</v>
      </c>
      <c r="S4992">
        <v>37190</v>
      </c>
      <c r="T4992">
        <v>0.87300469483568</v>
      </c>
      <c r="U4992">
        <v>1</v>
      </c>
    </row>
    <row r="4993" spans="1:21" x14ac:dyDescent="0.4">
      <c r="A4993">
        <v>4991</v>
      </c>
      <c r="B4993" t="s">
        <v>12098</v>
      </c>
      <c r="C4993" s="1">
        <v>44986</v>
      </c>
      <c r="D4993" t="s">
        <v>8765</v>
      </c>
      <c r="E4993" t="s">
        <v>8766</v>
      </c>
      <c r="F4993">
        <v>10</v>
      </c>
      <c r="G4993">
        <v>10</v>
      </c>
      <c r="H4993">
        <v>20</v>
      </c>
      <c r="I4993">
        <v>10</v>
      </c>
      <c r="J4993">
        <v>10</v>
      </c>
      <c r="K4993">
        <v>61</v>
      </c>
      <c r="L4993">
        <v>87</v>
      </c>
      <c r="M4993">
        <v>113</v>
      </c>
      <c r="N4993">
        <v>1</v>
      </c>
      <c r="O4993">
        <v>0</v>
      </c>
      <c r="P4993">
        <v>6.305664062</v>
      </c>
      <c r="Q4993">
        <v>949</v>
      </c>
      <c r="R4993">
        <v>41600</v>
      </c>
      <c r="S4993">
        <v>201290</v>
      </c>
      <c r="T4993">
        <v>4.8387019230769202</v>
      </c>
      <c r="U4993">
        <v>3</v>
      </c>
    </row>
    <row r="4994" spans="1:21" x14ac:dyDescent="0.4">
      <c r="A4994">
        <v>4992</v>
      </c>
      <c r="B4994" t="s">
        <v>12098</v>
      </c>
      <c r="C4994" s="1">
        <v>44986</v>
      </c>
      <c r="D4994" t="s">
        <v>8767</v>
      </c>
      <c r="E4994" t="s">
        <v>8768</v>
      </c>
      <c r="F4994">
        <v>20</v>
      </c>
      <c r="G4994">
        <v>10</v>
      </c>
      <c r="H4994">
        <v>20</v>
      </c>
      <c r="I4994">
        <v>10</v>
      </c>
      <c r="J4994">
        <v>10</v>
      </c>
      <c r="K4994">
        <v>233</v>
      </c>
      <c r="L4994">
        <v>228</v>
      </c>
      <c r="M4994">
        <v>230</v>
      </c>
      <c r="N4994">
        <v>2</v>
      </c>
      <c r="O4994">
        <v>1</v>
      </c>
      <c r="P4994">
        <v>7.5462239579999997</v>
      </c>
      <c r="Q4994">
        <v>765</v>
      </c>
      <c r="R4994">
        <v>41600</v>
      </c>
      <c r="S4994">
        <v>118187</v>
      </c>
      <c r="T4994">
        <v>2.84103365384615</v>
      </c>
      <c r="U4994">
        <v>2</v>
      </c>
    </row>
    <row r="4995" spans="1:21" x14ac:dyDescent="0.4">
      <c r="A4995">
        <v>4993</v>
      </c>
      <c r="B4995" t="s">
        <v>12098</v>
      </c>
      <c r="C4995" s="1">
        <v>44986</v>
      </c>
      <c r="D4995" t="s">
        <v>8769</v>
      </c>
      <c r="E4995" t="s">
        <v>8770</v>
      </c>
      <c r="F4995">
        <v>10</v>
      </c>
      <c r="G4995">
        <v>10</v>
      </c>
      <c r="H4995">
        <v>10</v>
      </c>
      <c r="I4995">
        <v>10</v>
      </c>
      <c r="J4995">
        <v>10</v>
      </c>
      <c r="K4995">
        <v>20</v>
      </c>
      <c r="L4995">
        <v>20</v>
      </c>
      <c r="M4995">
        <v>21</v>
      </c>
      <c r="N4995">
        <v>2</v>
      </c>
      <c r="O4995">
        <v>0</v>
      </c>
      <c r="P4995">
        <v>7.919921875</v>
      </c>
      <c r="Q4995">
        <v>562</v>
      </c>
      <c r="R4995">
        <v>41600</v>
      </c>
      <c r="S4995">
        <v>38460</v>
      </c>
      <c r="T4995">
        <v>0.92451923076923004</v>
      </c>
      <c r="U4995">
        <v>1</v>
      </c>
    </row>
    <row r="4996" spans="1:21" x14ac:dyDescent="0.4">
      <c r="A4996">
        <v>4994</v>
      </c>
      <c r="B4996" t="s">
        <v>12098</v>
      </c>
      <c r="C4996" s="1">
        <v>44986</v>
      </c>
      <c r="D4996" t="s">
        <v>8771</v>
      </c>
      <c r="E4996" t="s">
        <v>8772</v>
      </c>
      <c r="F4996">
        <v>10</v>
      </c>
      <c r="G4996">
        <v>10</v>
      </c>
      <c r="H4996">
        <v>20</v>
      </c>
      <c r="I4996">
        <v>10</v>
      </c>
      <c r="J4996">
        <v>10</v>
      </c>
      <c r="K4996">
        <v>46</v>
      </c>
      <c r="L4996">
        <v>52</v>
      </c>
      <c r="M4996">
        <v>69</v>
      </c>
      <c r="N4996">
        <v>2</v>
      </c>
      <c r="O4996">
        <v>0</v>
      </c>
      <c r="P4996">
        <v>13.839301219999999</v>
      </c>
      <c r="Q4996">
        <v>675</v>
      </c>
      <c r="R4996">
        <v>41600</v>
      </c>
      <c r="S4996">
        <v>35669</v>
      </c>
      <c r="T4996">
        <v>0.857427884615384</v>
      </c>
      <c r="U4996">
        <v>1</v>
      </c>
    </row>
    <row r="4997" spans="1:21" x14ac:dyDescent="0.4">
      <c r="A4997">
        <v>4995</v>
      </c>
      <c r="B4997" t="s">
        <v>12098</v>
      </c>
      <c r="C4997" s="1">
        <v>44986</v>
      </c>
      <c r="D4997" t="s">
        <v>8773</v>
      </c>
      <c r="E4997" t="s">
        <v>8774</v>
      </c>
      <c r="F4997">
        <v>10</v>
      </c>
      <c r="G4997">
        <v>10</v>
      </c>
      <c r="H4997">
        <v>10</v>
      </c>
      <c r="I4997">
        <v>10</v>
      </c>
      <c r="J4997">
        <v>10</v>
      </c>
      <c r="K4997">
        <v>56</v>
      </c>
      <c r="L4997">
        <v>56</v>
      </c>
      <c r="M4997">
        <v>56</v>
      </c>
      <c r="N4997">
        <v>1</v>
      </c>
      <c r="O4997">
        <v>0</v>
      </c>
      <c r="P4997">
        <v>7.3092447920000003</v>
      </c>
      <c r="Q4997">
        <v>612</v>
      </c>
      <c r="R4997">
        <v>41600</v>
      </c>
      <c r="S4997">
        <v>40209</v>
      </c>
      <c r="T4997">
        <v>0.96656249999999999</v>
      </c>
      <c r="U4997">
        <v>1</v>
      </c>
    </row>
    <row r="4998" spans="1:21" x14ac:dyDescent="0.4">
      <c r="A4998">
        <v>4996</v>
      </c>
      <c r="B4998" t="s">
        <v>12098</v>
      </c>
      <c r="C4998" s="1">
        <v>44958</v>
      </c>
      <c r="D4998" t="s">
        <v>8775</v>
      </c>
      <c r="E4998" t="s">
        <v>8776</v>
      </c>
      <c r="F4998">
        <v>10</v>
      </c>
      <c r="G4998">
        <v>10</v>
      </c>
      <c r="H4998">
        <v>20</v>
      </c>
      <c r="I4998">
        <v>10</v>
      </c>
      <c r="J4998">
        <v>10</v>
      </c>
      <c r="K4998">
        <v>244</v>
      </c>
      <c r="L4998">
        <v>246</v>
      </c>
      <c r="M4998">
        <v>251</v>
      </c>
      <c r="N4998">
        <v>2</v>
      </c>
      <c r="O4998">
        <v>0</v>
      </c>
      <c r="P4998">
        <v>5.4586588540000003</v>
      </c>
      <c r="Q4998">
        <v>605</v>
      </c>
      <c r="R4998">
        <v>39600</v>
      </c>
      <c r="S4998">
        <v>32403</v>
      </c>
      <c r="T4998">
        <v>0.81825757575757496</v>
      </c>
      <c r="U4998">
        <v>1</v>
      </c>
    </row>
    <row r="4999" spans="1:21" x14ac:dyDescent="0.4">
      <c r="A4999">
        <v>4997</v>
      </c>
      <c r="B4999" t="s">
        <v>12098</v>
      </c>
      <c r="C4999" s="1">
        <v>44958</v>
      </c>
      <c r="D4999" t="s">
        <v>8777</v>
      </c>
      <c r="E4999" t="s">
        <v>8778</v>
      </c>
      <c r="F4999">
        <v>10</v>
      </c>
      <c r="G4999">
        <v>10</v>
      </c>
      <c r="H4999">
        <v>20</v>
      </c>
      <c r="I4999">
        <v>20</v>
      </c>
      <c r="J4999">
        <v>10</v>
      </c>
      <c r="K4999">
        <v>236</v>
      </c>
      <c r="L4999">
        <v>244</v>
      </c>
      <c r="M4999">
        <v>244</v>
      </c>
      <c r="N4999">
        <v>0</v>
      </c>
      <c r="O4999">
        <v>0</v>
      </c>
      <c r="P4999">
        <v>4.6228298609999996</v>
      </c>
      <c r="Q4999">
        <v>762</v>
      </c>
      <c r="R4999">
        <v>39600</v>
      </c>
      <c r="S4999">
        <v>18859</v>
      </c>
      <c r="T4999">
        <v>0.47623737373737302</v>
      </c>
      <c r="U4999">
        <v>1</v>
      </c>
    </row>
    <row r="5000" spans="1:21" x14ac:dyDescent="0.4">
      <c r="A5000">
        <v>4998</v>
      </c>
      <c r="B5000" t="s">
        <v>12098</v>
      </c>
      <c r="C5000" s="1">
        <v>44958</v>
      </c>
      <c r="D5000" t="s">
        <v>8779</v>
      </c>
      <c r="E5000" t="s">
        <v>8780</v>
      </c>
      <c r="F5000">
        <v>10</v>
      </c>
      <c r="G5000">
        <v>10</v>
      </c>
      <c r="H5000">
        <v>10</v>
      </c>
      <c r="I5000">
        <v>10</v>
      </c>
      <c r="J5000">
        <v>10</v>
      </c>
      <c r="K5000">
        <v>14</v>
      </c>
      <c r="L5000">
        <v>57</v>
      </c>
      <c r="M5000">
        <v>87</v>
      </c>
      <c r="N5000">
        <v>1</v>
      </c>
      <c r="O5000">
        <v>0</v>
      </c>
      <c r="P5000">
        <v>2.2523871529999999</v>
      </c>
      <c r="Q5000">
        <v>709</v>
      </c>
      <c r="R5000">
        <v>39600</v>
      </c>
      <c r="S5000">
        <v>20982</v>
      </c>
      <c r="T5000">
        <v>0.52984848484848401</v>
      </c>
      <c r="U5000">
        <v>1</v>
      </c>
    </row>
    <row r="5001" spans="1:21" x14ac:dyDescent="0.4">
      <c r="A5001">
        <v>4999</v>
      </c>
      <c r="B5001" t="s">
        <v>12098</v>
      </c>
      <c r="C5001" s="1">
        <v>44958</v>
      </c>
      <c r="D5001" t="s">
        <v>8781</v>
      </c>
      <c r="E5001" t="s">
        <v>8782</v>
      </c>
      <c r="F5001">
        <v>10</v>
      </c>
      <c r="G5001">
        <v>10</v>
      </c>
      <c r="H5001">
        <v>10</v>
      </c>
      <c r="I5001">
        <v>20</v>
      </c>
      <c r="J5001">
        <v>10</v>
      </c>
      <c r="K5001">
        <v>243</v>
      </c>
      <c r="L5001">
        <v>243</v>
      </c>
      <c r="M5001">
        <v>243</v>
      </c>
      <c r="N5001">
        <v>1</v>
      </c>
      <c r="O5001">
        <v>0</v>
      </c>
      <c r="P5001">
        <v>5.9016927079999997</v>
      </c>
      <c r="Q5001">
        <v>741</v>
      </c>
      <c r="R5001">
        <v>39600</v>
      </c>
      <c r="S5001">
        <v>140987</v>
      </c>
      <c r="T5001">
        <v>3.5602777777777699</v>
      </c>
      <c r="U5001">
        <v>2</v>
      </c>
    </row>
    <row r="5002" spans="1:21" x14ac:dyDescent="0.4">
      <c r="A5002">
        <v>5000</v>
      </c>
      <c r="B5002" t="s">
        <v>12098</v>
      </c>
      <c r="C5002" s="1">
        <v>44927</v>
      </c>
      <c r="D5002" t="s">
        <v>8783</v>
      </c>
      <c r="E5002" t="s">
        <v>8784</v>
      </c>
      <c r="F5002">
        <v>10</v>
      </c>
      <c r="G5002">
        <v>10</v>
      </c>
      <c r="H5002">
        <v>20</v>
      </c>
      <c r="I5002">
        <v>20</v>
      </c>
      <c r="J5002">
        <v>10</v>
      </c>
      <c r="K5002">
        <v>248</v>
      </c>
      <c r="L5002">
        <v>252</v>
      </c>
      <c r="M5002">
        <v>253</v>
      </c>
      <c r="N5002">
        <v>2</v>
      </c>
      <c r="O5002">
        <v>0</v>
      </c>
      <c r="P5002">
        <v>3.8075086809999998</v>
      </c>
      <c r="Q5002">
        <v>602</v>
      </c>
      <c r="R5002">
        <v>33800</v>
      </c>
      <c r="S5002">
        <v>239311</v>
      </c>
      <c r="T5002">
        <v>7.0802071005917098</v>
      </c>
      <c r="U5002">
        <v>3</v>
      </c>
    </row>
    <row r="5003" spans="1:21" x14ac:dyDescent="0.4">
      <c r="A5003">
        <v>5001</v>
      </c>
      <c r="B5003" t="s">
        <v>12098</v>
      </c>
      <c r="C5003" s="1">
        <v>44927</v>
      </c>
      <c r="D5003" t="s">
        <v>8785</v>
      </c>
      <c r="E5003" t="s">
        <v>8786</v>
      </c>
      <c r="F5003">
        <v>10</v>
      </c>
      <c r="G5003">
        <v>10</v>
      </c>
      <c r="H5003">
        <v>20</v>
      </c>
      <c r="I5003">
        <v>10</v>
      </c>
      <c r="J5003">
        <v>10</v>
      </c>
      <c r="K5003">
        <v>13</v>
      </c>
      <c r="L5003">
        <v>13</v>
      </c>
      <c r="M5003">
        <v>11</v>
      </c>
      <c r="N5003">
        <v>2</v>
      </c>
      <c r="O5003">
        <v>0</v>
      </c>
      <c r="P5003">
        <v>1.0192057290000001</v>
      </c>
      <c r="Q5003">
        <v>686</v>
      </c>
      <c r="R5003">
        <v>33800</v>
      </c>
      <c r="S5003">
        <v>272571</v>
      </c>
      <c r="T5003">
        <v>8.06423076923077</v>
      </c>
      <c r="U5003">
        <v>3</v>
      </c>
    </row>
    <row r="5004" spans="1:21" x14ac:dyDescent="0.4">
      <c r="A5004">
        <v>5002</v>
      </c>
      <c r="B5004" t="s">
        <v>12098</v>
      </c>
      <c r="C5004" s="1">
        <v>44927</v>
      </c>
      <c r="D5004" t="s">
        <v>8787</v>
      </c>
      <c r="E5004" t="s">
        <v>8788</v>
      </c>
      <c r="F5004">
        <v>10</v>
      </c>
      <c r="G5004">
        <v>10</v>
      </c>
      <c r="H5004">
        <v>20</v>
      </c>
      <c r="I5004">
        <v>20</v>
      </c>
      <c r="J5004">
        <v>20</v>
      </c>
      <c r="K5004">
        <v>48</v>
      </c>
      <c r="L5004">
        <v>93</v>
      </c>
      <c r="M5004">
        <v>103</v>
      </c>
      <c r="N5004">
        <v>2</v>
      </c>
      <c r="O5004">
        <v>0</v>
      </c>
      <c r="P5004">
        <v>9.6815321179999998</v>
      </c>
      <c r="Q5004">
        <v>620</v>
      </c>
      <c r="R5004">
        <v>33800</v>
      </c>
      <c r="S5004">
        <v>109453</v>
      </c>
      <c r="T5004">
        <v>3.2382544378698199</v>
      </c>
      <c r="U5004">
        <v>2</v>
      </c>
    </row>
    <row r="5005" spans="1:21" x14ac:dyDescent="0.4">
      <c r="A5005">
        <v>5003</v>
      </c>
      <c r="B5005" t="s">
        <v>12098</v>
      </c>
      <c r="C5005" s="1">
        <v>44927</v>
      </c>
      <c r="D5005" t="s">
        <v>8789</v>
      </c>
      <c r="E5005" t="s">
        <v>3818</v>
      </c>
      <c r="F5005">
        <v>10</v>
      </c>
      <c r="G5005">
        <v>20</v>
      </c>
      <c r="H5005">
        <v>20</v>
      </c>
      <c r="I5005">
        <v>20</v>
      </c>
      <c r="J5005">
        <v>10</v>
      </c>
      <c r="K5005">
        <v>127</v>
      </c>
      <c r="L5005">
        <v>160</v>
      </c>
      <c r="M5005">
        <v>213</v>
      </c>
      <c r="N5005">
        <v>1</v>
      </c>
      <c r="O5005">
        <v>0</v>
      </c>
      <c r="P5005">
        <v>3.8821614580000001</v>
      </c>
      <c r="Q5005">
        <v>675</v>
      </c>
      <c r="R5005">
        <v>33800</v>
      </c>
      <c r="S5005">
        <v>54147</v>
      </c>
      <c r="T5005">
        <v>1.60198224852071</v>
      </c>
      <c r="U5005">
        <v>2</v>
      </c>
    </row>
    <row r="5006" spans="1:21" x14ac:dyDescent="0.4">
      <c r="A5006">
        <v>5004</v>
      </c>
      <c r="B5006" t="s">
        <v>12098</v>
      </c>
      <c r="C5006" s="1">
        <v>44927</v>
      </c>
      <c r="D5006" t="s">
        <v>8790</v>
      </c>
      <c r="E5006" t="s">
        <v>8791</v>
      </c>
      <c r="F5006">
        <v>20</v>
      </c>
      <c r="G5006">
        <v>10</v>
      </c>
      <c r="H5006">
        <v>20</v>
      </c>
      <c r="I5006">
        <v>20</v>
      </c>
      <c r="J5006">
        <v>30</v>
      </c>
      <c r="K5006">
        <v>29</v>
      </c>
      <c r="L5006">
        <v>24</v>
      </c>
      <c r="M5006">
        <v>19</v>
      </c>
      <c r="N5006">
        <v>1</v>
      </c>
      <c r="O5006">
        <v>0</v>
      </c>
      <c r="P5006">
        <v>9.3224826390000004</v>
      </c>
      <c r="Q5006">
        <v>841</v>
      </c>
      <c r="R5006">
        <v>33800</v>
      </c>
      <c r="S5006">
        <v>467129</v>
      </c>
      <c r="T5006">
        <v>13.820384615384601</v>
      </c>
      <c r="U5006">
        <v>3</v>
      </c>
    </row>
    <row r="5007" spans="1:21" x14ac:dyDescent="0.4">
      <c r="A5007">
        <v>5005</v>
      </c>
      <c r="B5007" t="s">
        <v>12098</v>
      </c>
      <c r="C5007" s="1">
        <v>44927</v>
      </c>
      <c r="D5007" t="s">
        <v>8792</v>
      </c>
      <c r="E5007" t="s">
        <v>3818</v>
      </c>
      <c r="F5007">
        <v>10</v>
      </c>
      <c r="G5007">
        <v>10</v>
      </c>
      <c r="H5007">
        <v>10</v>
      </c>
      <c r="I5007">
        <v>10</v>
      </c>
      <c r="J5007">
        <v>10</v>
      </c>
      <c r="K5007">
        <v>182</v>
      </c>
      <c r="L5007">
        <v>193</v>
      </c>
      <c r="M5007">
        <v>200</v>
      </c>
      <c r="N5007">
        <v>2</v>
      </c>
      <c r="O5007">
        <v>0</v>
      </c>
      <c r="P5007">
        <v>2.224609375</v>
      </c>
      <c r="Q5007">
        <v>871</v>
      </c>
      <c r="R5007">
        <v>33800</v>
      </c>
      <c r="S5007">
        <v>384811</v>
      </c>
      <c r="T5007">
        <v>11.3849408284023</v>
      </c>
      <c r="U5007">
        <v>3</v>
      </c>
    </row>
    <row r="5008" spans="1:21" x14ac:dyDescent="0.4">
      <c r="A5008">
        <v>5006</v>
      </c>
      <c r="B5008" t="s">
        <v>12098</v>
      </c>
      <c r="C5008" s="1">
        <v>44927</v>
      </c>
      <c r="D5008" t="s">
        <v>8793</v>
      </c>
      <c r="E5008" t="s">
        <v>8501</v>
      </c>
      <c r="F5008">
        <v>10</v>
      </c>
      <c r="G5008">
        <v>10</v>
      </c>
      <c r="H5008">
        <v>10</v>
      </c>
      <c r="I5008">
        <v>10</v>
      </c>
      <c r="J5008">
        <v>10</v>
      </c>
      <c r="K5008">
        <v>240</v>
      </c>
      <c r="L5008">
        <v>237</v>
      </c>
      <c r="M5008">
        <v>229</v>
      </c>
      <c r="N5008">
        <v>1</v>
      </c>
      <c r="O5008">
        <v>0</v>
      </c>
      <c r="P5008">
        <v>0</v>
      </c>
      <c r="Q5008">
        <v>680</v>
      </c>
      <c r="R5008">
        <v>33800</v>
      </c>
      <c r="S5008">
        <v>152840</v>
      </c>
      <c r="T5008">
        <v>4.5218934911242599</v>
      </c>
      <c r="U5008">
        <v>3</v>
      </c>
    </row>
    <row r="5009" spans="1:21" x14ac:dyDescent="0.4">
      <c r="A5009">
        <v>5007</v>
      </c>
      <c r="B5009" t="s">
        <v>12098</v>
      </c>
      <c r="C5009" s="1">
        <v>44927</v>
      </c>
      <c r="D5009" t="s">
        <v>8794</v>
      </c>
      <c r="E5009" t="s">
        <v>8795</v>
      </c>
      <c r="F5009">
        <v>10</v>
      </c>
      <c r="G5009">
        <v>10</v>
      </c>
      <c r="H5009">
        <v>10</v>
      </c>
      <c r="I5009">
        <v>10</v>
      </c>
      <c r="J5009">
        <v>10</v>
      </c>
      <c r="K5009">
        <v>233</v>
      </c>
      <c r="L5009">
        <v>235</v>
      </c>
      <c r="M5009">
        <v>240</v>
      </c>
      <c r="N5009">
        <v>2</v>
      </c>
      <c r="O5009">
        <v>1</v>
      </c>
      <c r="P5009">
        <v>10.90494792</v>
      </c>
      <c r="Q5009">
        <v>644</v>
      </c>
      <c r="R5009">
        <v>33800</v>
      </c>
      <c r="S5009">
        <v>149383</v>
      </c>
      <c r="T5009">
        <v>4.4196153846153798</v>
      </c>
      <c r="U5009">
        <v>3</v>
      </c>
    </row>
    <row r="5010" spans="1:21" x14ac:dyDescent="0.4">
      <c r="A5010">
        <v>5008</v>
      </c>
      <c r="B5010" t="s">
        <v>12098</v>
      </c>
      <c r="C5010" s="1">
        <v>44927</v>
      </c>
      <c r="D5010" t="s">
        <v>8796</v>
      </c>
      <c r="E5010" t="s">
        <v>8797</v>
      </c>
      <c r="F5010">
        <v>10</v>
      </c>
      <c r="G5010">
        <v>10</v>
      </c>
      <c r="H5010">
        <v>20</v>
      </c>
      <c r="I5010">
        <v>10</v>
      </c>
      <c r="J5010">
        <v>10</v>
      </c>
      <c r="K5010">
        <v>4</v>
      </c>
      <c r="L5010">
        <v>30</v>
      </c>
      <c r="M5010">
        <v>48</v>
      </c>
      <c r="N5010">
        <v>1</v>
      </c>
      <c r="O5010">
        <v>0</v>
      </c>
      <c r="P5010">
        <v>11.535807289999999</v>
      </c>
      <c r="Q5010">
        <v>790</v>
      </c>
      <c r="R5010">
        <v>33800</v>
      </c>
      <c r="S5010">
        <v>24613</v>
      </c>
      <c r="T5010">
        <v>0.728195266272189</v>
      </c>
      <c r="U5010">
        <v>1</v>
      </c>
    </row>
    <row r="5011" spans="1:21" x14ac:dyDescent="0.4">
      <c r="A5011">
        <v>5009</v>
      </c>
      <c r="B5011" t="s">
        <v>12098</v>
      </c>
      <c r="C5011" s="1">
        <v>44927</v>
      </c>
      <c r="D5011" t="s">
        <v>8798</v>
      </c>
      <c r="E5011" t="s">
        <v>8799</v>
      </c>
      <c r="F5011">
        <v>10</v>
      </c>
      <c r="G5011">
        <v>10</v>
      </c>
      <c r="H5011">
        <v>50</v>
      </c>
      <c r="I5011">
        <v>20</v>
      </c>
      <c r="J5011">
        <v>20</v>
      </c>
      <c r="K5011">
        <v>130</v>
      </c>
      <c r="L5011">
        <v>122</v>
      </c>
      <c r="M5011">
        <v>97</v>
      </c>
      <c r="N5011">
        <v>1</v>
      </c>
      <c r="O5011">
        <v>1</v>
      </c>
      <c r="P5011">
        <v>7.0130208329999997</v>
      </c>
      <c r="Q5011">
        <v>633</v>
      </c>
      <c r="R5011">
        <v>33800</v>
      </c>
      <c r="S5011">
        <v>86226</v>
      </c>
      <c r="T5011">
        <v>2.5510650887573898</v>
      </c>
      <c r="U5011">
        <v>2</v>
      </c>
    </row>
    <row r="5012" spans="1:21" x14ac:dyDescent="0.4">
      <c r="A5012">
        <v>5010</v>
      </c>
      <c r="B5012" t="s">
        <v>12098</v>
      </c>
      <c r="C5012" s="1">
        <v>44927</v>
      </c>
      <c r="D5012" t="s">
        <v>8800</v>
      </c>
      <c r="E5012" t="s">
        <v>8801</v>
      </c>
      <c r="F5012">
        <v>10</v>
      </c>
      <c r="G5012">
        <v>10</v>
      </c>
      <c r="H5012">
        <v>10</v>
      </c>
      <c r="I5012">
        <v>10</v>
      </c>
      <c r="J5012">
        <v>10</v>
      </c>
      <c r="K5012">
        <v>208</v>
      </c>
      <c r="L5012">
        <v>207</v>
      </c>
      <c r="M5012">
        <v>180</v>
      </c>
      <c r="N5012">
        <v>2</v>
      </c>
      <c r="O5012">
        <v>0</v>
      </c>
      <c r="P5012">
        <v>6.6935763890000004</v>
      </c>
      <c r="Q5012">
        <v>605</v>
      </c>
      <c r="R5012">
        <v>33800</v>
      </c>
      <c r="S5012">
        <v>178662</v>
      </c>
      <c r="T5012">
        <v>5.28585798816568</v>
      </c>
      <c r="U5012">
        <v>3</v>
      </c>
    </row>
    <row r="5013" spans="1:21" x14ac:dyDescent="0.4">
      <c r="A5013">
        <v>5011</v>
      </c>
      <c r="B5013" t="s">
        <v>12098</v>
      </c>
      <c r="C5013" s="1">
        <v>44927</v>
      </c>
      <c r="D5013" t="s">
        <v>8802</v>
      </c>
      <c r="E5013" t="s">
        <v>8803</v>
      </c>
      <c r="F5013">
        <v>10</v>
      </c>
      <c r="G5013">
        <v>10</v>
      </c>
      <c r="H5013">
        <v>20</v>
      </c>
      <c r="I5013">
        <v>10</v>
      </c>
      <c r="J5013">
        <v>10</v>
      </c>
      <c r="K5013">
        <v>132</v>
      </c>
      <c r="L5013">
        <v>113</v>
      </c>
      <c r="M5013">
        <v>96</v>
      </c>
      <c r="N5013">
        <v>2</v>
      </c>
      <c r="O5013">
        <v>0</v>
      </c>
      <c r="P5013">
        <v>9.21875</v>
      </c>
      <c r="Q5013">
        <v>635</v>
      </c>
      <c r="R5013">
        <v>33800</v>
      </c>
      <c r="S5013">
        <v>235410</v>
      </c>
      <c r="T5013">
        <v>6.9647928994082804</v>
      </c>
      <c r="U5013">
        <v>3</v>
      </c>
    </row>
    <row r="5014" spans="1:21" x14ac:dyDescent="0.4">
      <c r="A5014">
        <v>5012</v>
      </c>
      <c r="B5014" t="s">
        <v>12098</v>
      </c>
      <c r="C5014" s="1">
        <v>44927</v>
      </c>
      <c r="D5014" t="s">
        <v>8804</v>
      </c>
      <c r="E5014" t="s">
        <v>8652</v>
      </c>
      <c r="F5014">
        <v>20</v>
      </c>
      <c r="G5014">
        <v>10</v>
      </c>
      <c r="H5014">
        <v>40</v>
      </c>
      <c r="I5014">
        <v>20</v>
      </c>
      <c r="J5014">
        <v>30</v>
      </c>
      <c r="K5014">
        <v>175</v>
      </c>
      <c r="L5014">
        <v>210</v>
      </c>
      <c r="M5014">
        <v>194</v>
      </c>
      <c r="N5014">
        <v>2</v>
      </c>
      <c r="O5014">
        <v>1</v>
      </c>
      <c r="P5014">
        <v>0</v>
      </c>
      <c r="Q5014">
        <v>734</v>
      </c>
      <c r="R5014">
        <v>33800</v>
      </c>
      <c r="S5014">
        <v>372975</v>
      </c>
      <c r="T5014">
        <v>11.0347633136094</v>
      </c>
      <c r="U5014">
        <v>3</v>
      </c>
    </row>
    <row r="5015" spans="1:21" x14ac:dyDescent="0.4">
      <c r="A5015">
        <v>5013</v>
      </c>
      <c r="B5015" t="s">
        <v>12098</v>
      </c>
      <c r="C5015" s="1">
        <v>44927</v>
      </c>
      <c r="D5015" t="s">
        <v>8805</v>
      </c>
      <c r="E5015" t="s">
        <v>8806</v>
      </c>
      <c r="F5015">
        <v>10</v>
      </c>
      <c r="G5015">
        <v>10</v>
      </c>
      <c r="H5015">
        <v>10</v>
      </c>
      <c r="I5015">
        <v>10</v>
      </c>
      <c r="J5015">
        <v>10</v>
      </c>
      <c r="K5015">
        <v>87</v>
      </c>
      <c r="L5015">
        <v>76</v>
      </c>
      <c r="M5015">
        <v>71</v>
      </c>
      <c r="N5015">
        <v>2</v>
      </c>
      <c r="O5015">
        <v>0</v>
      </c>
      <c r="P5015">
        <v>12.25878906</v>
      </c>
      <c r="Q5015">
        <v>645</v>
      </c>
      <c r="R5015">
        <v>33800</v>
      </c>
      <c r="S5015">
        <v>64913</v>
      </c>
      <c r="T5015">
        <v>1.9205029585798801</v>
      </c>
      <c r="U5015">
        <v>2</v>
      </c>
    </row>
    <row r="5016" spans="1:21" x14ac:dyDescent="0.4">
      <c r="A5016">
        <v>5014</v>
      </c>
      <c r="B5016" t="s">
        <v>12098</v>
      </c>
      <c r="C5016" s="1">
        <v>44927</v>
      </c>
      <c r="D5016" t="s">
        <v>8807</v>
      </c>
      <c r="E5016" t="s">
        <v>8808</v>
      </c>
      <c r="F5016">
        <v>10</v>
      </c>
      <c r="G5016">
        <v>10</v>
      </c>
      <c r="H5016">
        <v>10</v>
      </c>
      <c r="I5016">
        <v>10</v>
      </c>
      <c r="J5016">
        <v>10</v>
      </c>
      <c r="K5016">
        <v>49</v>
      </c>
      <c r="L5016">
        <v>52</v>
      </c>
      <c r="M5016">
        <v>42</v>
      </c>
      <c r="N5016">
        <v>2</v>
      </c>
      <c r="O5016">
        <v>0</v>
      </c>
      <c r="P5016">
        <v>10.22048611</v>
      </c>
      <c r="Q5016">
        <v>848</v>
      </c>
      <c r="R5016">
        <v>33800</v>
      </c>
      <c r="S5016">
        <v>198161</v>
      </c>
      <c r="T5016">
        <v>5.8627514792899396</v>
      </c>
      <c r="U5016">
        <v>3</v>
      </c>
    </row>
    <row r="5017" spans="1:21" x14ac:dyDescent="0.4">
      <c r="A5017">
        <v>5015</v>
      </c>
      <c r="B5017" t="s">
        <v>12098</v>
      </c>
      <c r="C5017" s="1">
        <v>44927</v>
      </c>
      <c r="D5017" t="s">
        <v>8809</v>
      </c>
      <c r="E5017" t="s">
        <v>8810</v>
      </c>
      <c r="F5017">
        <v>10</v>
      </c>
      <c r="G5017">
        <v>10</v>
      </c>
      <c r="H5017">
        <v>10</v>
      </c>
      <c r="I5017">
        <v>10</v>
      </c>
      <c r="J5017">
        <v>10</v>
      </c>
      <c r="K5017">
        <v>204</v>
      </c>
      <c r="L5017">
        <v>197</v>
      </c>
      <c r="M5017">
        <v>194</v>
      </c>
      <c r="N5017">
        <v>2</v>
      </c>
      <c r="O5017">
        <v>0</v>
      </c>
      <c r="P5017">
        <v>9.6290147570000002</v>
      </c>
      <c r="Q5017">
        <v>605</v>
      </c>
      <c r="R5017">
        <v>33800</v>
      </c>
      <c r="S5017">
        <v>187751</v>
      </c>
      <c r="T5017">
        <v>5.5547633136094596</v>
      </c>
      <c r="U5017">
        <v>3</v>
      </c>
    </row>
    <row r="5018" spans="1:21" x14ac:dyDescent="0.4">
      <c r="A5018">
        <v>5016</v>
      </c>
      <c r="B5018" t="s">
        <v>12098</v>
      </c>
      <c r="C5018" s="1">
        <v>44927</v>
      </c>
      <c r="D5018" t="s">
        <v>8811</v>
      </c>
      <c r="E5018" t="s">
        <v>8812</v>
      </c>
      <c r="F5018">
        <v>10</v>
      </c>
      <c r="G5018">
        <v>10</v>
      </c>
      <c r="H5018">
        <v>10</v>
      </c>
      <c r="I5018">
        <v>10</v>
      </c>
      <c r="J5018">
        <v>10</v>
      </c>
      <c r="K5018">
        <v>237</v>
      </c>
      <c r="L5018">
        <v>232</v>
      </c>
      <c r="M5018">
        <v>228</v>
      </c>
      <c r="N5018">
        <v>2</v>
      </c>
      <c r="O5018">
        <v>0</v>
      </c>
      <c r="P5018">
        <v>9.9058159719999992</v>
      </c>
      <c r="Q5018">
        <v>667</v>
      </c>
      <c r="R5018">
        <v>33800</v>
      </c>
      <c r="S5018">
        <v>199024</v>
      </c>
      <c r="T5018">
        <v>5.8882840236686302</v>
      </c>
      <c r="U5018">
        <v>3</v>
      </c>
    </row>
    <row r="5019" spans="1:21" x14ac:dyDescent="0.4">
      <c r="A5019">
        <v>5017</v>
      </c>
      <c r="B5019" t="s">
        <v>12098</v>
      </c>
      <c r="C5019" s="1">
        <v>44927</v>
      </c>
      <c r="D5019" t="s">
        <v>8813</v>
      </c>
      <c r="E5019" t="s">
        <v>8814</v>
      </c>
      <c r="F5019">
        <v>20</v>
      </c>
      <c r="G5019">
        <v>20</v>
      </c>
      <c r="H5019">
        <v>20</v>
      </c>
      <c r="I5019">
        <v>20</v>
      </c>
      <c r="J5019">
        <v>50</v>
      </c>
      <c r="K5019">
        <v>79</v>
      </c>
      <c r="L5019">
        <v>49</v>
      </c>
      <c r="M5019">
        <v>28</v>
      </c>
      <c r="N5019">
        <v>2</v>
      </c>
      <c r="O5019">
        <v>1</v>
      </c>
      <c r="P5019">
        <v>6.6751302079999997</v>
      </c>
      <c r="Q5019">
        <v>713</v>
      </c>
      <c r="R5019">
        <v>33800</v>
      </c>
      <c r="S5019">
        <v>53100</v>
      </c>
      <c r="T5019">
        <v>1.5710059171597599</v>
      </c>
      <c r="U5019">
        <v>2</v>
      </c>
    </row>
    <row r="5020" spans="1:21" x14ac:dyDescent="0.4">
      <c r="A5020">
        <v>5018</v>
      </c>
      <c r="B5020" t="s">
        <v>12098</v>
      </c>
      <c r="C5020" s="1">
        <v>44927</v>
      </c>
      <c r="D5020" t="s">
        <v>8815</v>
      </c>
      <c r="E5020" t="s">
        <v>8816</v>
      </c>
      <c r="F5020">
        <v>10</v>
      </c>
      <c r="G5020">
        <v>10</v>
      </c>
      <c r="H5020">
        <v>10</v>
      </c>
      <c r="I5020">
        <v>10</v>
      </c>
      <c r="J5020">
        <v>10</v>
      </c>
      <c r="K5020">
        <v>234</v>
      </c>
      <c r="L5020">
        <v>234</v>
      </c>
      <c r="M5020">
        <v>234</v>
      </c>
      <c r="N5020">
        <v>2</v>
      </c>
      <c r="O5020">
        <v>0</v>
      </c>
      <c r="P5020">
        <v>11.62315538</v>
      </c>
      <c r="Q5020">
        <v>706</v>
      </c>
      <c r="R5020">
        <v>33800</v>
      </c>
      <c r="S5020">
        <v>63495</v>
      </c>
      <c r="T5020">
        <v>1.8785502958579801</v>
      </c>
      <c r="U5020">
        <v>2</v>
      </c>
    </row>
    <row r="5021" spans="1:21" x14ac:dyDescent="0.4">
      <c r="A5021">
        <v>5019</v>
      </c>
      <c r="B5021" t="s">
        <v>12098</v>
      </c>
      <c r="C5021" s="1">
        <v>44927</v>
      </c>
      <c r="D5021" t="s">
        <v>8817</v>
      </c>
      <c r="E5021" t="s">
        <v>3709</v>
      </c>
      <c r="F5021">
        <v>20</v>
      </c>
      <c r="G5021">
        <v>20</v>
      </c>
      <c r="H5021">
        <v>20</v>
      </c>
      <c r="I5021">
        <v>20</v>
      </c>
      <c r="J5021">
        <v>30</v>
      </c>
      <c r="K5021">
        <v>221</v>
      </c>
      <c r="L5021">
        <v>232</v>
      </c>
      <c r="M5021">
        <v>243</v>
      </c>
      <c r="N5021">
        <v>2</v>
      </c>
      <c r="O5021">
        <v>0</v>
      </c>
      <c r="P5021">
        <v>1.625976562</v>
      </c>
      <c r="Q5021">
        <v>733</v>
      </c>
      <c r="R5021">
        <v>33800</v>
      </c>
      <c r="S5021">
        <v>194979</v>
      </c>
      <c r="T5021">
        <v>5.7686094674556196</v>
      </c>
      <c r="U5021">
        <v>3</v>
      </c>
    </row>
    <row r="5022" spans="1:21" x14ac:dyDescent="0.4">
      <c r="A5022">
        <v>5020</v>
      </c>
      <c r="B5022" t="s">
        <v>12098</v>
      </c>
      <c r="C5022" s="1">
        <v>44927</v>
      </c>
      <c r="D5022" t="s">
        <v>8818</v>
      </c>
      <c r="E5022" t="s">
        <v>8819</v>
      </c>
      <c r="F5022">
        <v>10</v>
      </c>
      <c r="G5022">
        <v>10</v>
      </c>
      <c r="H5022">
        <v>20</v>
      </c>
      <c r="I5022">
        <v>10</v>
      </c>
      <c r="J5022">
        <v>10</v>
      </c>
      <c r="K5022">
        <v>16</v>
      </c>
      <c r="L5022">
        <v>8</v>
      </c>
      <c r="M5022">
        <v>6</v>
      </c>
      <c r="N5022">
        <v>2</v>
      </c>
      <c r="O5022">
        <v>0</v>
      </c>
      <c r="P5022">
        <v>7.4140625</v>
      </c>
      <c r="Q5022">
        <v>541</v>
      </c>
      <c r="R5022">
        <v>33800</v>
      </c>
      <c r="S5022">
        <v>88743</v>
      </c>
      <c r="T5022">
        <v>2.6255325443786899</v>
      </c>
      <c r="U5022">
        <v>2</v>
      </c>
    </row>
    <row r="5023" spans="1:21" x14ac:dyDescent="0.4">
      <c r="A5023">
        <v>5021</v>
      </c>
      <c r="B5023" t="s">
        <v>12098</v>
      </c>
      <c r="C5023" s="1">
        <v>44927</v>
      </c>
      <c r="D5023" t="s">
        <v>8820</v>
      </c>
      <c r="E5023" t="s">
        <v>8821</v>
      </c>
      <c r="F5023">
        <v>20</v>
      </c>
      <c r="G5023">
        <v>20</v>
      </c>
      <c r="H5023">
        <v>20</v>
      </c>
      <c r="I5023">
        <v>20</v>
      </c>
      <c r="J5023">
        <v>30</v>
      </c>
      <c r="K5023">
        <v>222</v>
      </c>
      <c r="L5023">
        <v>197</v>
      </c>
      <c r="M5023">
        <v>165</v>
      </c>
      <c r="N5023">
        <v>1</v>
      </c>
      <c r="O5023">
        <v>1</v>
      </c>
      <c r="P5023">
        <v>7.8264973959999997</v>
      </c>
      <c r="Q5023">
        <v>608</v>
      </c>
      <c r="R5023">
        <v>33800</v>
      </c>
      <c r="S5023">
        <v>33854</v>
      </c>
      <c r="T5023">
        <v>1.0015976331360901</v>
      </c>
      <c r="U5023">
        <v>1</v>
      </c>
    </row>
    <row r="5024" spans="1:21" x14ac:dyDescent="0.4">
      <c r="A5024">
        <v>5022</v>
      </c>
      <c r="B5024" t="s">
        <v>12098</v>
      </c>
      <c r="C5024" s="1">
        <v>44927</v>
      </c>
      <c r="D5024" t="s">
        <v>8822</v>
      </c>
      <c r="E5024" t="s">
        <v>8595</v>
      </c>
      <c r="F5024">
        <v>10</v>
      </c>
      <c r="G5024">
        <v>10</v>
      </c>
      <c r="H5024">
        <v>20</v>
      </c>
      <c r="I5024">
        <v>10</v>
      </c>
      <c r="J5024">
        <v>10</v>
      </c>
      <c r="K5024">
        <v>237</v>
      </c>
      <c r="L5024">
        <v>242</v>
      </c>
      <c r="M5024">
        <v>212</v>
      </c>
      <c r="N5024">
        <v>1</v>
      </c>
      <c r="O5024">
        <v>0</v>
      </c>
      <c r="P5024">
        <v>0</v>
      </c>
      <c r="Q5024">
        <v>762</v>
      </c>
      <c r="R5024">
        <v>33800</v>
      </c>
      <c r="S5024">
        <v>298441</v>
      </c>
      <c r="T5024">
        <v>8.82961538461538</v>
      </c>
      <c r="U5024">
        <v>3</v>
      </c>
    </row>
    <row r="5025" spans="1:21" x14ac:dyDescent="0.4">
      <c r="A5025">
        <v>5023</v>
      </c>
      <c r="B5025" t="s">
        <v>12098</v>
      </c>
      <c r="C5025" s="1">
        <v>44927</v>
      </c>
      <c r="D5025" t="s">
        <v>8823</v>
      </c>
      <c r="E5025" t="s">
        <v>8824</v>
      </c>
      <c r="F5025">
        <v>10</v>
      </c>
      <c r="G5025">
        <v>10</v>
      </c>
      <c r="H5025">
        <v>20</v>
      </c>
      <c r="I5025">
        <v>20</v>
      </c>
      <c r="J5025">
        <v>10</v>
      </c>
      <c r="K5025">
        <v>152</v>
      </c>
      <c r="L5025">
        <v>204</v>
      </c>
      <c r="M5025">
        <v>195</v>
      </c>
      <c r="N5025">
        <v>2</v>
      </c>
      <c r="O5025">
        <v>0</v>
      </c>
      <c r="P5025">
        <v>10.08691406</v>
      </c>
      <c r="Q5025">
        <v>954</v>
      </c>
      <c r="R5025">
        <v>33800</v>
      </c>
      <c r="S5025">
        <v>50702</v>
      </c>
      <c r="T5025">
        <v>1.5000591715976299</v>
      </c>
      <c r="U5025">
        <v>2</v>
      </c>
    </row>
    <row r="5026" spans="1:21" x14ac:dyDescent="0.4">
      <c r="A5026">
        <v>5024</v>
      </c>
      <c r="B5026" t="s">
        <v>12098</v>
      </c>
      <c r="C5026" s="1">
        <v>44927</v>
      </c>
      <c r="D5026" t="s">
        <v>8825</v>
      </c>
      <c r="E5026" t="s">
        <v>8826</v>
      </c>
      <c r="F5026">
        <v>40</v>
      </c>
      <c r="G5026">
        <v>20</v>
      </c>
      <c r="H5026">
        <v>20</v>
      </c>
      <c r="I5026">
        <v>20</v>
      </c>
      <c r="J5026">
        <v>40</v>
      </c>
      <c r="K5026">
        <v>212</v>
      </c>
      <c r="L5026">
        <v>193</v>
      </c>
      <c r="M5026">
        <v>162</v>
      </c>
      <c r="N5026">
        <v>2</v>
      </c>
      <c r="O5026">
        <v>1</v>
      </c>
      <c r="P5026">
        <v>12.34157986</v>
      </c>
      <c r="Q5026">
        <v>602</v>
      </c>
      <c r="R5026">
        <v>33800</v>
      </c>
      <c r="S5026">
        <v>63018</v>
      </c>
      <c r="T5026">
        <v>1.8644378698224799</v>
      </c>
      <c r="U5026">
        <v>2</v>
      </c>
    </row>
    <row r="5027" spans="1:21" x14ac:dyDescent="0.4">
      <c r="A5027">
        <v>5025</v>
      </c>
      <c r="B5027" t="s">
        <v>12098</v>
      </c>
      <c r="C5027" s="1">
        <v>44896</v>
      </c>
      <c r="D5027" t="s">
        <v>8827</v>
      </c>
      <c r="E5027" t="s">
        <v>8828</v>
      </c>
      <c r="F5027">
        <v>10</v>
      </c>
      <c r="G5027">
        <v>10</v>
      </c>
      <c r="H5027">
        <v>20</v>
      </c>
      <c r="I5027">
        <v>10</v>
      </c>
      <c r="J5027">
        <v>10</v>
      </c>
      <c r="K5027">
        <v>239</v>
      </c>
      <c r="L5027">
        <v>229</v>
      </c>
      <c r="M5027">
        <v>226</v>
      </c>
      <c r="N5027">
        <v>1</v>
      </c>
      <c r="O5027">
        <v>0</v>
      </c>
      <c r="P5027">
        <v>1.0208333329999999</v>
      </c>
      <c r="Q5027">
        <v>592</v>
      </c>
      <c r="R5027">
        <v>27900</v>
      </c>
      <c r="S5027">
        <v>65440</v>
      </c>
      <c r="T5027">
        <v>2.3455197132616399</v>
      </c>
      <c r="U5027">
        <v>2</v>
      </c>
    </row>
    <row r="5028" spans="1:21" x14ac:dyDescent="0.4">
      <c r="A5028">
        <v>5026</v>
      </c>
      <c r="B5028" t="s">
        <v>12098</v>
      </c>
      <c r="C5028" s="1">
        <v>44896</v>
      </c>
      <c r="D5028" t="s">
        <v>8829</v>
      </c>
      <c r="E5028" t="s">
        <v>8830</v>
      </c>
      <c r="F5028">
        <v>20</v>
      </c>
      <c r="G5028">
        <v>10</v>
      </c>
      <c r="H5028">
        <v>20</v>
      </c>
      <c r="I5028">
        <v>20</v>
      </c>
      <c r="J5028">
        <v>20</v>
      </c>
      <c r="K5028">
        <v>70</v>
      </c>
      <c r="L5028">
        <v>87</v>
      </c>
      <c r="M5028">
        <v>109</v>
      </c>
      <c r="N5028">
        <v>2</v>
      </c>
      <c r="O5028">
        <v>1</v>
      </c>
      <c r="P5028">
        <v>7.197265625</v>
      </c>
      <c r="Q5028">
        <v>600</v>
      </c>
      <c r="R5028">
        <v>27900</v>
      </c>
      <c r="S5028">
        <v>40556</v>
      </c>
      <c r="T5028">
        <v>1.45362007168458</v>
      </c>
      <c r="U5028">
        <v>2</v>
      </c>
    </row>
    <row r="5029" spans="1:21" x14ac:dyDescent="0.4">
      <c r="A5029">
        <v>5027</v>
      </c>
      <c r="B5029" t="s">
        <v>12098</v>
      </c>
      <c r="C5029" s="1">
        <v>44896</v>
      </c>
      <c r="D5029" t="s">
        <v>8831</v>
      </c>
      <c r="E5029" t="s">
        <v>8832</v>
      </c>
      <c r="F5029">
        <v>20</v>
      </c>
      <c r="G5029">
        <v>20</v>
      </c>
      <c r="H5029">
        <v>20</v>
      </c>
      <c r="I5029">
        <v>20</v>
      </c>
      <c r="J5029">
        <v>50</v>
      </c>
      <c r="K5029">
        <v>6</v>
      </c>
      <c r="L5029">
        <v>14</v>
      </c>
      <c r="M5029">
        <v>10</v>
      </c>
      <c r="N5029">
        <v>1</v>
      </c>
      <c r="O5029">
        <v>1</v>
      </c>
      <c r="P5029">
        <v>11.500651039999999</v>
      </c>
      <c r="Q5029">
        <v>792</v>
      </c>
      <c r="R5029">
        <v>27900</v>
      </c>
      <c r="S5029">
        <v>79204</v>
      </c>
      <c r="T5029">
        <v>2.8388530465949802</v>
      </c>
      <c r="U5029">
        <v>2</v>
      </c>
    </row>
    <row r="5030" spans="1:21" x14ac:dyDescent="0.4">
      <c r="A5030">
        <v>5028</v>
      </c>
      <c r="B5030" t="s">
        <v>12098</v>
      </c>
      <c r="C5030" s="1">
        <v>44896</v>
      </c>
      <c r="D5030" t="s">
        <v>8833</v>
      </c>
      <c r="E5030" t="s">
        <v>8834</v>
      </c>
      <c r="F5030">
        <v>20</v>
      </c>
      <c r="G5030">
        <v>10</v>
      </c>
      <c r="H5030">
        <v>40</v>
      </c>
      <c r="I5030">
        <v>20</v>
      </c>
      <c r="J5030">
        <v>30</v>
      </c>
      <c r="K5030">
        <v>50</v>
      </c>
      <c r="L5030">
        <v>60</v>
      </c>
      <c r="M5030">
        <v>76</v>
      </c>
      <c r="N5030">
        <v>2</v>
      </c>
      <c r="O5030">
        <v>0</v>
      </c>
      <c r="P5030">
        <v>7.6574435760000004</v>
      </c>
      <c r="Q5030">
        <v>619</v>
      </c>
      <c r="R5030">
        <v>27900</v>
      </c>
      <c r="S5030">
        <v>41080</v>
      </c>
      <c r="T5030">
        <v>1.4724014336917499</v>
      </c>
      <c r="U5030">
        <v>2</v>
      </c>
    </row>
    <row r="5031" spans="1:21" x14ac:dyDescent="0.4">
      <c r="A5031">
        <v>5029</v>
      </c>
      <c r="B5031" t="s">
        <v>12098</v>
      </c>
      <c r="C5031" s="1">
        <v>44896</v>
      </c>
      <c r="D5031" t="s">
        <v>8835</v>
      </c>
      <c r="E5031" t="s">
        <v>8836</v>
      </c>
      <c r="F5031">
        <v>10</v>
      </c>
      <c r="G5031">
        <v>20</v>
      </c>
      <c r="H5031">
        <v>10</v>
      </c>
      <c r="I5031">
        <v>20</v>
      </c>
      <c r="J5031">
        <v>10</v>
      </c>
      <c r="K5031">
        <v>30</v>
      </c>
      <c r="L5031">
        <v>54</v>
      </c>
      <c r="M5031">
        <v>79</v>
      </c>
      <c r="N5031">
        <v>1</v>
      </c>
      <c r="O5031">
        <v>0</v>
      </c>
      <c r="P5031">
        <v>9.7672526039999994</v>
      </c>
      <c r="Q5031">
        <v>678</v>
      </c>
      <c r="R5031">
        <v>27900</v>
      </c>
      <c r="S5031">
        <v>48800</v>
      </c>
      <c r="T5031">
        <v>1.7491039426523201</v>
      </c>
      <c r="U5031">
        <v>2</v>
      </c>
    </row>
    <row r="5032" spans="1:21" x14ac:dyDescent="0.4">
      <c r="A5032">
        <v>5030</v>
      </c>
      <c r="B5032" t="s">
        <v>12098</v>
      </c>
      <c r="C5032" s="1">
        <v>44896</v>
      </c>
      <c r="D5032" t="s">
        <v>8837</v>
      </c>
      <c r="E5032" t="s">
        <v>8838</v>
      </c>
      <c r="F5032">
        <v>10</v>
      </c>
      <c r="G5032">
        <v>10</v>
      </c>
      <c r="H5032">
        <v>10</v>
      </c>
      <c r="I5032">
        <v>10</v>
      </c>
      <c r="J5032">
        <v>10</v>
      </c>
      <c r="K5032">
        <v>89</v>
      </c>
      <c r="L5032">
        <v>113</v>
      </c>
      <c r="M5032">
        <v>136</v>
      </c>
      <c r="N5032">
        <v>0</v>
      </c>
      <c r="O5032">
        <v>0</v>
      </c>
      <c r="P5032">
        <v>10.89149306</v>
      </c>
      <c r="Q5032">
        <v>768</v>
      </c>
      <c r="R5032">
        <v>27900</v>
      </c>
      <c r="S5032">
        <v>470325</v>
      </c>
      <c r="T5032">
        <v>16.8575268817204</v>
      </c>
      <c r="U5032">
        <v>3</v>
      </c>
    </row>
    <row r="5033" spans="1:21" x14ac:dyDescent="0.4">
      <c r="A5033">
        <v>5031</v>
      </c>
      <c r="B5033" t="s">
        <v>12098</v>
      </c>
      <c r="C5033" s="1">
        <v>44896</v>
      </c>
      <c r="D5033" t="s">
        <v>8839</v>
      </c>
      <c r="E5033" t="s">
        <v>8840</v>
      </c>
      <c r="F5033">
        <v>10</v>
      </c>
      <c r="G5033">
        <v>10</v>
      </c>
      <c r="H5033">
        <v>10</v>
      </c>
      <c r="I5033">
        <v>20</v>
      </c>
      <c r="J5033">
        <v>10</v>
      </c>
      <c r="K5033">
        <v>228</v>
      </c>
      <c r="L5033">
        <v>235</v>
      </c>
      <c r="M5033">
        <v>227</v>
      </c>
      <c r="N5033">
        <v>1</v>
      </c>
      <c r="O5033">
        <v>1</v>
      </c>
      <c r="P5033">
        <v>9.7387152780000008</v>
      </c>
      <c r="Q5033">
        <v>601</v>
      </c>
      <c r="R5033">
        <v>27900</v>
      </c>
      <c r="S5033">
        <v>45520</v>
      </c>
      <c r="T5033">
        <v>1.6315412186379901</v>
      </c>
      <c r="U5033">
        <v>2</v>
      </c>
    </row>
    <row r="5034" spans="1:21" x14ac:dyDescent="0.4">
      <c r="A5034">
        <v>5032</v>
      </c>
      <c r="B5034" t="s">
        <v>12098</v>
      </c>
      <c r="C5034" s="1">
        <v>44896</v>
      </c>
      <c r="D5034" t="s">
        <v>8841</v>
      </c>
      <c r="E5034" t="s">
        <v>8842</v>
      </c>
      <c r="F5034">
        <v>10</v>
      </c>
      <c r="G5034">
        <v>10</v>
      </c>
      <c r="H5034">
        <v>20</v>
      </c>
      <c r="I5034">
        <v>20</v>
      </c>
      <c r="J5034">
        <v>10</v>
      </c>
      <c r="K5034">
        <v>246</v>
      </c>
      <c r="L5034">
        <v>241</v>
      </c>
      <c r="M5034">
        <v>234</v>
      </c>
      <c r="N5034">
        <v>2</v>
      </c>
      <c r="O5034">
        <v>1</v>
      </c>
      <c r="P5034">
        <v>10.28710938</v>
      </c>
      <c r="Q5034">
        <v>559</v>
      </c>
      <c r="R5034">
        <v>27900</v>
      </c>
      <c r="S5034">
        <v>72138</v>
      </c>
      <c r="T5034">
        <v>2.58559139784946</v>
      </c>
      <c r="U5034">
        <v>2</v>
      </c>
    </row>
    <row r="5035" spans="1:21" x14ac:dyDescent="0.4">
      <c r="A5035">
        <v>5033</v>
      </c>
      <c r="B5035" t="s">
        <v>12098</v>
      </c>
      <c r="C5035" s="1">
        <v>44896</v>
      </c>
      <c r="D5035" t="s">
        <v>8843</v>
      </c>
      <c r="E5035" t="s">
        <v>8844</v>
      </c>
      <c r="F5035">
        <v>10</v>
      </c>
      <c r="G5035">
        <v>10</v>
      </c>
      <c r="H5035">
        <v>10</v>
      </c>
      <c r="I5035">
        <v>10</v>
      </c>
      <c r="J5035">
        <v>10</v>
      </c>
      <c r="K5035">
        <v>156</v>
      </c>
      <c r="L5035">
        <v>155</v>
      </c>
      <c r="M5035">
        <v>151</v>
      </c>
      <c r="N5035">
        <v>1</v>
      </c>
      <c r="O5035">
        <v>0</v>
      </c>
      <c r="P5035">
        <v>7.490234375</v>
      </c>
      <c r="Q5035">
        <v>639</v>
      </c>
      <c r="R5035">
        <v>27900</v>
      </c>
      <c r="S5035">
        <v>250571</v>
      </c>
      <c r="T5035">
        <v>8.9810394265232905</v>
      </c>
      <c r="U5035">
        <v>3</v>
      </c>
    </row>
    <row r="5036" spans="1:21" x14ac:dyDescent="0.4">
      <c r="A5036">
        <v>5034</v>
      </c>
      <c r="B5036" t="s">
        <v>12098</v>
      </c>
      <c r="C5036" s="1">
        <v>44896</v>
      </c>
      <c r="D5036" t="s">
        <v>8845</v>
      </c>
      <c r="E5036" t="s">
        <v>8846</v>
      </c>
      <c r="F5036">
        <v>20</v>
      </c>
      <c r="G5036">
        <v>10</v>
      </c>
      <c r="H5036">
        <v>20</v>
      </c>
      <c r="I5036">
        <v>20</v>
      </c>
      <c r="J5036">
        <v>10</v>
      </c>
      <c r="K5036">
        <v>27</v>
      </c>
      <c r="L5036">
        <v>32</v>
      </c>
      <c r="M5036">
        <v>59</v>
      </c>
      <c r="N5036">
        <v>1</v>
      </c>
      <c r="O5036">
        <v>0</v>
      </c>
      <c r="P5036">
        <v>9.6983506940000002</v>
      </c>
      <c r="Q5036">
        <v>781</v>
      </c>
      <c r="R5036">
        <v>27900</v>
      </c>
      <c r="S5036">
        <v>155442</v>
      </c>
      <c r="T5036">
        <v>5.5713978494623602</v>
      </c>
      <c r="U5036">
        <v>3</v>
      </c>
    </row>
    <row r="5037" spans="1:21" x14ac:dyDescent="0.4">
      <c r="A5037">
        <v>5035</v>
      </c>
      <c r="B5037" t="s">
        <v>12098</v>
      </c>
      <c r="C5037" s="1">
        <v>44896</v>
      </c>
      <c r="D5037" t="s">
        <v>8847</v>
      </c>
      <c r="E5037" t="s">
        <v>8848</v>
      </c>
      <c r="F5037">
        <v>10</v>
      </c>
      <c r="G5037">
        <v>10</v>
      </c>
      <c r="H5037">
        <v>20</v>
      </c>
      <c r="I5037">
        <v>10</v>
      </c>
      <c r="J5037">
        <v>10</v>
      </c>
      <c r="K5037">
        <v>14</v>
      </c>
      <c r="L5037">
        <v>56</v>
      </c>
      <c r="M5037">
        <v>78</v>
      </c>
      <c r="N5037">
        <v>1</v>
      </c>
      <c r="O5037">
        <v>1</v>
      </c>
      <c r="P5037">
        <v>8.6838107640000004</v>
      </c>
      <c r="Q5037">
        <v>747</v>
      </c>
      <c r="R5037">
        <v>27900</v>
      </c>
      <c r="S5037">
        <v>178770</v>
      </c>
      <c r="T5037">
        <v>6.4075268817204298</v>
      </c>
      <c r="U5037">
        <v>3</v>
      </c>
    </row>
    <row r="5038" spans="1:21" x14ac:dyDescent="0.4">
      <c r="A5038">
        <v>5036</v>
      </c>
      <c r="B5038" t="s">
        <v>12098</v>
      </c>
      <c r="C5038" s="1">
        <v>44896</v>
      </c>
      <c r="D5038" t="s">
        <v>8849</v>
      </c>
      <c r="E5038" t="s">
        <v>8850</v>
      </c>
      <c r="F5038">
        <v>20</v>
      </c>
      <c r="G5038">
        <v>20</v>
      </c>
      <c r="H5038">
        <v>30</v>
      </c>
      <c r="I5038">
        <v>30</v>
      </c>
      <c r="J5038">
        <v>20</v>
      </c>
      <c r="K5038">
        <v>250</v>
      </c>
      <c r="L5038">
        <v>247</v>
      </c>
      <c r="M5038">
        <v>204</v>
      </c>
      <c r="N5038">
        <v>2</v>
      </c>
      <c r="O5038">
        <v>1</v>
      </c>
      <c r="P5038">
        <v>8.4020182289999994</v>
      </c>
      <c r="Q5038">
        <v>616</v>
      </c>
      <c r="R5038">
        <v>27900</v>
      </c>
      <c r="S5038">
        <v>93493</v>
      </c>
      <c r="T5038">
        <v>3.3510035842293902</v>
      </c>
      <c r="U5038">
        <v>2</v>
      </c>
    </row>
    <row r="5039" spans="1:21" x14ac:dyDescent="0.4">
      <c r="A5039">
        <v>5037</v>
      </c>
      <c r="B5039" t="s">
        <v>12098</v>
      </c>
      <c r="C5039" s="1">
        <v>44896</v>
      </c>
      <c r="D5039" t="s">
        <v>8851</v>
      </c>
      <c r="E5039" t="s">
        <v>3709</v>
      </c>
      <c r="F5039">
        <v>20</v>
      </c>
      <c r="G5039">
        <v>10</v>
      </c>
      <c r="H5039">
        <v>40</v>
      </c>
      <c r="I5039">
        <v>30</v>
      </c>
      <c r="J5039">
        <v>30</v>
      </c>
      <c r="K5039">
        <v>77</v>
      </c>
      <c r="L5039">
        <v>89</v>
      </c>
      <c r="M5039">
        <v>86</v>
      </c>
      <c r="N5039">
        <v>1</v>
      </c>
      <c r="O5039">
        <v>0</v>
      </c>
      <c r="P5039">
        <v>7.7020399309999998</v>
      </c>
      <c r="Q5039">
        <v>710</v>
      </c>
      <c r="R5039">
        <v>27900</v>
      </c>
      <c r="S5039">
        <v>102554</v>
      </c>
      <c r="T5039">
        <v>3.6757706093189899</v>
      </c>
      <c r="U5039">
        <v>2</v>
      </c>
    </row>
    <row r="5040" spans="1:21" x14ac:dyDescent="0.4">
      <c r="A5040">
        <v>5038</v>
      </c>
      <c r="B5040" t="s">
        <v>12098</v>
      </c>
      <c r="C5040" s="1">
        <v>44896</v>
      </c>
      <c r="D5040" t="s">
        <v>8852</v>
      </c>
      <c r="F5040">
        <v>20</v>
      </c>
      <c r="G5040">
        <v>10</v>
      </c>
      <c r="H5040">
        <v>10</v>
      </c>
      <c r="I5040">
        <v>20</v>
      </c>
      <c r="J5040">
        <v>30</v>
      </c>
      <c r="K5040">
        <v>51</v>
      </c>
      <c r="L5040">
        <v>96</v>
      </c>
      <c r="M5040">
        <v>92</v>
      </c>
      <c r="N5040">
        <v>0</v>
      </c>
      <c r="O5040">
        <v>0</v>
      </c>
      <c r="P5040">
        <v>0</v>
      </c>
      <c r="Q5040">
        <v>933</v>
      </c>
      <c r="R5040">
        <v>27900</v>
      </c>
      <c r="S5040">
        <v>198973</v>
      </c>
      <c r="T5040">
        <v>7.1316487455197102</v>
      </c>
      <c r="U5040">
        <v>3</v>
      </c>
    </row>
    <row r="5041" spans="1:21" x14ac:dyDescent="0.4">
      <c r="A5041">
        <v>5039</v>
      </c>
      <c r="B5041" t="s">
        <v>12098</v>
      </c>
      <c r="C5041" s="1">
        <v>44896</v>
      </c>
      <c r="D5041" t="s">
        <v>8853</v>
      </c>
      <c r="E5041" t="s">
        <v>3818</v>
      </c>
      <c r="F5041">
        <v>30</v>
      </c>
      <c r="G5041">
        <v>20</v>
      </c>
      <c r="H5041">
        <v>30</v>
      </c>
      <c r="I5041">
        <v>30</v>
      </c>
      <c r="J5041">
        <v>50</v>
      </c>
      <c r="K5041">
        <v>240</v>
      </c>
      <c r="L5041">
        <v>240</v>
      </c>
      <c r="M5041">
        <v>236</v>
      </c>
      <c r="N5041">
        <v>2</v>
      </c>
      <c r="O5041">
        <v>2</v>
      </c>
      <c r="P5041">
        <v>0</v>
      </c>
      <c r="Q5041">
        <v>651</v>
      </c>
      <c r="R5041">
        <v>27900</v>
      </c>
      <c r="S5041">
        <v>736917</v>
      </c>
      <c r="T5041">
        <v>26.4127956989247</v>
      </c>
      <c r="U5041">
        <v>3</v>
      </c>
    </row>
    <row r="5042" spans="1:21" x14ac:dyDescent="0.4">
      <c r="A5042">
        <v>5040</v>
      </c>
      <c r="B5042" t="s">
        <v>12098</v>
      </c>
      <c r="C5042" s="1">
        <v>44896</v>
      </c>
      <c r="D5042" t="s">
        <v>8854</v>
      </c>
      <c r="E5042" t="s">
        <v>8855</v>
      </c>
      <c r="F5042">
        <v>10</v>
      </c>
      <c r="G5042">
        <v>10</v>
      </c>
      <c r="H5042">
        <v>20</v>
      </c>
      <c r="I5042">
        <v>10</v>
      </c>
      <c r="J5042">
        <v>10</v>
      </c>
      <c r="K5042">
        <v>247</v>
      </c>
      <c r="L5042">
        <v>251</v>
      </c>
      <c r="M5042">
        <v>241</v>
      </c>
      <c r="N5042">
        <v>2</v>
      </c>
      <c r="O5042">
        <v>0</v>
      </c>
      <c r="P5042">
        <v>9.9598524309999998</v>
      </c>
      <c r="Q5042">
        <v>770</v>
      </c>
      <c r="R5042">
        <v>27900</v>
      </c>
      <c r="S5042">
        <v>77325</v>
      </c>
      <c r="T5042">
        <v>2.7715053763440798</v>
      </c>
      <c r="U5042">
        <v>2</v>
      </c>
    </row>
    <row r="5043" spans="1:21" x14ac:dyDescent="0.4">
      <c r="A5043">
        <v>5041</v>
      </c>
      <c r="B5043" t="s">
        <v>12098</v>
      </c>
      <c r="C5043" s="1">
        <v>44896</v>
      </c>
      <c r="D5043" t="s">
        <v>8856</v>
      </c>
      <c r="E5043" t="s">
        <v>3818</v>
      </c>
      <c r="F5043">
        <v>10</v>
      </c>
      <c r="G5043">
        <v>10</v>
      </c>
      <c r="H5043">
        <v>40</v>
      </c>
      <c r="I5043">
        <v>20</v>
      </c>
      <c r="J5043">
        <v>10</v>
      </c>
      <c r="K5043">
        <v>82</v>
      </c>
      <c r="L5043">
        <v>88</v>
      </c>
      <c r="M5043">
        <v>94</v>
      </c>
      <c r="N5043">
        <v>1</v>
      </c>
      <c r="O5043">
        <v>1</v>
      </c>
      <c r="P5043">
        <v>3.205295139</v>
      </c>
      <c r="Q5043">
        <v>543</v>
      </c>
      <c r="R5043">
        <v>27900</v>
      </c>
      <c r="S5043">
        <v>182628</v>
      </c>
      <c r="T5043">
        <v>6.5458064516128998</v>
      </c>
      <c r="U5043">
        <v>3</v>
      </c>
    </row>
    <row r="5044" spans="1:21" x14ac:dyDescent="0.4">
      <c r="A5044">
        <v>5042</v>
      </c>
      <c r="B5044" t="s">
        <v>12098</v>
      </c>
      <c r="C5044" s="1">
        <v>44896</v>
      </c>
      <c r="D5044" t="s">
        <v>8857</v>
      </c>
      <c r="E5044" t="s">
        <v>8858</v>
      </c>
      <c r="F5044">
        <v>10</v>
      </c>
      <c r="G5044">
        <v>10</v>
      </c>
      <c r="H5044">
        <v>20</v>
      </c>
      <c r="I5044">
        <v>10</v>
      </c>
      <c r="J5044">
        <v>10</v>
      </c>
      <c r="K5044">
        <v>113</v>
      </c>
      <c r="L5044">
        <v>121</v>
      </c>
      <c r="M5044">
        <v>121</v>
      </c>
      <c r="N5044">
        <v>1</v>
      </c>
      <c r="O5044">
        <v>0</v>
      </c>
      <c r="P5044">
        <v>9.5091145830000006</v>
      </c>
      <c r="Q5044">
        <v>728</v>
      </c>
      <c r="R5044">
        <v>27900</v>
      </c>
      <c r="S5044">
        <v>133764</v>
      </c>
      <c r="T5044">
        <v>4.7944086021505301</v>
      </c>
      <c r="U5044">
        <v>3</v>
      </c>
    </row>
    <row r="5045" spans="1:21" x14ac:dyDescent="0.4">
      <c r="A5045">
        <v>5043</v>
      </c>
      <c r="B5045" t="s">
        <v>12098</v>
      </c>
      <c r="C5045" s="1">
        <v>44896</v>
      </c>
      <c r="D5045" t="s">
        <v>8859</v>
      </c>
      <c r="E5045" t="s">
        <v>3818</v>
      </c>
      <c r="F5045">
        <v>10</v>
      </c>
      <c r="G5045">
        <v>20</v>
      </c>
      <c r="H5045">
        <v>20</v>
      </c>
      <c r="I5045">
        <v>20</v>
      </c>
      <c r="J5045">
        <v>20</v>
      </c>
      <c r="K5045">
        <v>7</v>
      </c>
      <c r="L5045">
        <v>13</v>
      </c>
      <c r="M5045">
        <v>11</v>
      </c>
      <c r="N5045">
        <v>1</v>
      </c>
      <c r="O5045">
        <v>1</v>
      </c>
      <c r="P5045">
        <v>3.013454861</v>
      </c>
      <c r="Q5045">
        <v>717</v>
      </c>
      <c r="R5045">
        <v>27900</v>
      </c>
      <c r="S5045">
        <v>65614</v>
      </c>
      <c r="T5045">
        <v>2.3517562724014298</v>
      </c>
      <c r="U5045">
        <v>2</v>
      </c>
    </row>
    <row r="5046" spans="1:21" x14ac:dyDescent="0.4">
      <c r="A5046">
        <v>5044</v>
      </c>
      <c r="B5046" t="s">
        <v>12098</v>
      </c>
      <c r="C5046" s="1">
        <v>44896</v>
      </c>
      <c r="D5046" t="s">
        <v>8860</v>
      </c>
      <c r="E5046" t="s">
        <v>8861</v>
      </c>
      <c r="F5046">
        <v>10</v>
      </c>
      <c r="G5046">
        <v>10</v>
      </c>
      <c r="H5046">
        <v>10</v>
      </c>
      <c r="I5046">
        <v>10</v>
      </c>
      <c r="J5046">
        <v>10</v>
      </c>
      <c r="K5046">
        <v>72</v>
      </c>
      <c r="L5046">
        <v>54</v>
      </c>
      <c r="M5046">
        <v>39</v>
      </c>
      <c r="N5046">
        <v>2</v>
      </c>
      <c r="O5046">
        <v>0</v>
      </c>
      <c r="P5046">
        <v>8.2972005210000006</v>
      </c>
      <c r="Q5046">
        <v>971</v>
      </c>
      <c r="R5046">
        <v>27900</v>
      </c>
      <c r="S5046">
        <v>155674</v>
      </c>
      <c r="T5046">
        <v>5.5797132616487399</v>
      </c>
      <c r="U5046">
        <v>3</v>
      </c>
    </row>
    <row r="5047" spans="1:21" x14ac:dyDescent="0.4">
      <c r="A5047">
        <v>5045</v>
      </c>
      <c r="B5047" t="s">
        <v>12098</v>
      </c>
      <c r="C5047" s="1">
        <v>44866</v>
      </c>
      <c r="D5047" t="s">
        <v>8862</v>
      </c>
      <c r="E5047" t="s">
        <v>3818</v>
      </c>
      <c r="F5047">
        <v>10</v>
      </c>
      <c r="G5047">
        <v>10</v>
      </c>
      <c r="H5047">
        <v>20</v>
      </c>
      <c r="I5047">
        <v>20</v>
      </c>
      <c r="J5047">
        <v>10</v>
      </c>
      <c r="K5047">
        <v>167</v>
      </c>
      <c r="L5047">
        <v>156</v>
      </c>
      <c r="M5047">
        <v>132</v>
      </c>
      <c r="N5047">
        <v>1</v>
      </c>
      <c r="O5047">
        <v>0</v>
      </c>
      <c r="P5047">
        <v>7.2348090279999999</v>
      </c>
      <c r="Q5047">
        <v>1080</v>
      </c>
      <c r="R5047">
        <v>21000</v>
      </c>
      <c r="S5047">
        <v>161733</v>
      </c>
      <c r="T5047">
        <v>7.7015714285714196</v>
      </c>
      <c r="U5047">
        <v>3</v>
      </c>
    </row>
    <row r="5048" spans="1:21" x14ac:dyDescent="0.4">
      <c r="A5048">
        <v>5046</v>
      </c>
      <c r="B5048" t="s">
        <v>12098</v>
      </c>
      <c r="C5048" s="1">
        <v>44866</v>
      </c>
      <c r="D5048" t="s">
        <v>8863</v>
      </c>
      <c r="E5048" t="s">
        <v>8864</v>
      </c>
      <c r="F5048">
        <v>10</v>
      </c>
      <c r="G5048">
        <v>10</v>
      </c>
      <c r="H5048">
        <v>20</v>
      </c>
      <c r="I5048">
        <v>20</v>
      </c>
      <c r="J5048">
        <v>20</v>
      </c>
      <c r="K5048">
        <v>16</v>
      </c>
      <c r="L5048">
        <v>23</v>
      </c>
      <c r="M5048">
        <v>17</v>
      </c>
      <c r="N5048">
        <v>2</v>
      </c>
      <c r="O5048">
        <v>0</v>
      </c>
      <c r="P5048">
        <v>4.1725260420000003</v>
      </c>
      <c r="Q5048">
        <v>712</v>
      </c>
      <c r="R5048">
        <v>21000</v>
      </c>
      <c r="S5048">
        <v>354716</v>
      </c>
      <c r="T5048">
        <v>16.891238095237998</v>
      </c>
      <c r="U5048">
        <v>3</v>
      </c>
    </row>
    <row r="5049" spans="1:21" x14ac:dyDescent="0.4">
      <c r="A5049">
        <v>5047</v>
      </c>
      <c r="B5049" t="s">
        <v>12098</v>
      </c>
      <c r="C5049" s="1">
        <v>44866</v>
      </c>
      <c r="D5049" t="s">
        <v>8865</v>
      </c>
      <c r="E5049" t="s">
        <v>8866</v>
      </c>
      <c r="F5049">
        <v>10</v>
      </c>
      <c r="G5049">
        <v>10</v>
      </c>
      <c r="H5049">
        <v>10</v>
      </c>
      <c r="I5049">
        <v>10</v>
      </c>
      <c r="J5049">
        <v>10</v>
      </c>
      <c r="K5049">
        <v>14</v>
      </c>
      <c r="L5049">
        <v>24</v>
      </c>
      <c r="M5049">
        <v>29</v>
      </c>
      <c r="N5049">
        <v>2</v>
      </c>
      <c r="O5049">
        <v>0</v>
      </c>
      <c r="P5049">
        <v>10.43652344</v>
      </c>
      <c r="Q5049">
        <v>637</v>
      </c>
      <c r="R5049">
        <v>21000</v>
      </c>
      <c r="S5049">
        <v>139177</v>
      </c>
      <c r="T5049">
        <v>6.6274761904761901</v>
      </c>
      <c r="U5049">
        <v>3</v>
      </c>
    </row>
    <row r="5050" spans="1:21" x14ac:dyDescent="0.4">
      <c r="A5050">
        <v>5048</v>
      </c>
      <c r="B5050" t="s">
        <v>12098</v>
      </c>
      <c r="C5050" s="1">
        <v>44866</v>
      </c>
      <c r="D5050" t="s">
        <v>8867</v>
      </c>
      <c r="E5050" t="s">
        <v>8864</v>
      </c>
      <c r="F5050">
        <v>10</v>
      </c>
      <c r="G5050">
        <v>10</v>
      </c>
      <c r="H5050">
        <v>10</v>
      </c>
      <c r="I5050">
        <v>10</v>
      </c>
      <c r="J5050">
        <v>10</v>
      </c>
      <c r="K5050">
        <v>228</v>
      </c>
      <c r="L5050">
        <v>240</v>
      </c>
      <c r="M5050">
        <v>245</v>
      </c>
      <c r="N5050">
        <v>2</v>
      </c>
      <c r="O5050">
        <v>1</v>
      </c>
      <c r="P5050">
        <v>5.5143229170000003</v>
      </c>
      <c r="Q5050">
        <v>779</v>
      </c>
      <c r="R5050">
        <v>21000</v>
      </c>
      <c r="S5050">
        <v>256079</v>
      </c>
      <c r="T5050">
        <v>12.194238095237999</v>
      </c>
      <c r="U5050">
        <v>3</v>
      </c>
    </row>
    <row r="5051" spans="1:21" x14ac:dyDescent="0.4">
      <c r="A5051">
        <v>5049</v>
      </c>
      <c r="B5051" t="s">
        <v>12098</v>
      </c>
      <c r="C5051" s="1">
        <v>44866</v>
      </c>
      <c r="D5051" t="s">
        <v>8868</v>
      </c>
      <c r="E5051" t="s">
        <v>8869</v>
      </c>
      <c r="F5051">
        <v>10</v>
      </c>
      <c r="G5051">
        <v>10</v>
      </c>
      <c r="H5051">
        <v>20</v>
      </c>
      <c r="I5051">
        <v>10</v>
      </c>
      <c r="J5051">
        <v>10</v>
      </c>
      <c r="K5051">
        <v>152</v>
      </c>
      <c r="L5051">
        <v>111</v>
      </c>
      <c r="M5051">
        <v>95</v>
      </c>
      <c r="N5051">
        <v>2</v>
      </c>
      <c r="O5051">
        <v>0</v>
      </c>
      <c r="P5051">
        <v>12.64973958</v>
      </c>
      <c r="Q5051">
        <v>624</v>
      </c>
      <c r="R5051">
        <v>21000</v>
      </c>
      <c r="S5051">
        <v>197987</v>
      </c>
      <c r="T5051">
        <v>9.4279523809523802</v>
      </c>
      <c r="U5051">
        <v>3</v>
      </c>
    </row>
    <row r="5052" spans="1:21" x14ac:dyDescent="0.4">
      <c r="A5052">
        <v>5050</v>
      </c>
      <c r="B5052" t="s">
        <v>12098</v>
      </c>
      <c r="C5052" s="1">
        <v>44866</v>
      </c>
      <c r="D5052" t="s">
        <v>8870</v>
      </c>
      <c r="F5052">
        <v>10</v>
      </c>
      <c r="G5052">
        <v>10</v>
      </c>
      <c r="H5052">
        <v>10</v>
      </c>
      <c r="I5052">
        <v>10</v>
      </c>
      <c r="J5052">
        <v>10</v>
      </c>
      <c r="K5052">
        <v>235</v>
      </c>
      <c r="L5052">
        <v>245</v>
      </c>
      <c r="M5052">
        <v>252</v>
      </c>
      <c r="N5052">
        <v>0</v>
      </c>
      <c r="O5052">
        <v>0</v>
      </c>
      <c r="P5052">
        <v>0</v>
      </c>
      <c r="Q5052">
        <v>606</v>
      </c>
      <c r="R5052">
        <v>21000</v>
      </c>
      <c r="S5052">
        <v>138466</v>
      </c>
      <c r="T5052">
        <v>6.5936190476190397</v>
      </c>
      <c r="U5052">
        <v>3</v>
      </c>
    </row>
    <row r="5053" spans="1:21" x14ac:dyDescent="0.4">
      <c r="A5053">
        <v>5051</v>
      </c>
      <c r="B5053" t="s">
        <v>12098</v>
      </c>
      <c r="C5053" s="1">
        <v>44866</v>
      </c>
      <c r="D5053" t="s">
        <v>8871</v>
      </c>
      <c r="E5053" t="s">
        <v>8872</v>
      </c>
      <c r="F5053">
        <v>10</v>
      </c>
      <c r="G5053">
        <v>10</v>
      </c>
      <c r="H5053">
        <v>10</v>
      </c>
      <c r="I5053">
        <v>20</v>
      </c>
      <c r="J5053">
        <v>30</v>
      </c>
      <c r="K5053">
        <v>232</v>
      </c>
      <c r="L5053">
        <v>254</v>
      </c>
      <c r="M5053">
        <v>254</v>
      </c>
      <c r="N5053">
        <v>1</v>
      </c>
      <c r="O5053">
        <v>0</v>
      </c>
      <c r="P5053">
        <v>4.5190972220000001</v>
      </c>
      <c r="Q5053">
        <v>541</v>
      </c>
      <c r="R5053">
        <v>21000</v>
      </c>
      <c r="S5053">
        <v>50550</v>
      </c>
      <c r="T5053">
        <v>2.4071428571428499</v>
      </c>
      <c r="U5053">
        <v>2</v>
      </c>
    </row>
    <row r="5054" spans="1:21" x14ac:dyDescent="0.4">
      <c r="A5054">
        <v>5052</v>
      </c>
      <c r="B5054" t="s">
        <v>12098</v>
      </c>
      <c r="C5054" s="1">
        <v>44866</v>
      </c>
      <c r="D5054" t="s">
        <v>8873</v>
      </c>
      <c r="E5054" t="s">
        <v>8874</v>
      </c>
      <c r="F5054">
        <v>10</v>
      </c>
      <c r="G5054">
        <v>10</v>
      </c>
      <c r="H5054">
        <v>30</v>
      </c>
      <c r="I5054">
        <v>20</v>
      </c>
      <c r="J5054">
        <v>10</v>
      </c>
      <c r="K5054">
        <v>77</v>
      </c>
      <c r="L5054">
        <v>89</v>
      </c>
      <c r="M5054">
        <v>94</v>
      </c>
      <c r="N5054">
        <v>2</v>
      </c>
      <c r="O5054">
        <v>0</v>
      </c>
      <c r="P5054">
        <v>11.020073780000001</v>
      </c>
      <c r="Q5054">
        <v>819</v>
      </c>
      <c r="R5054">
        <v>21000</v>
      </c>
      <c r="S5054">
        <v>71287</v>
      </c>
      <c r="T5054">
        <v>3.3946190476190399</v>
      </c>
      <c r="U5054">
        <v>2</v>
      </c>
    </row>
    <row r="5055" spans="1:21" x14ac:dyDescent="0.4">
      <c r="A5055">
        <v>5053</v>
      </c>
      <c r="B5055" t="s">
        <v>12098</v>
      </c>
      <c r="C5055" s="1">
        <v>44866</v>
      </c>
      <c r="D5055" t="s">
        <v>8875</v>
      </c>
      <c r="E5055" t="s">
        <v>8876</v>
      </c>
      <c r="F5055">
        <v>20</v>
      </c>
      <c r="G5055">
        <v>10</v>
      </c>
      <c r="H5055">
        <v>30</v>
      </c>
      <c r="I5055">
        <v>20</v>
      </c>
      <c r="J5055">
        <v>20</v>
      </c>
      <c r="K5055">
        <v>16</v>
      </c>
      <c r="L5055">
        <v>23</v>
      </c>
      <c r="M5055">
        <v>25</v>
      </c>
      <c r="N5055">
        <v>2</v>
      </c>
      <c r="O5055">
        <v>0</v>
      </c>
      <c r="P5055">
        <v>15.06933594</v>
      </c>
      <c r="Q5055">
        <v>690</v>
      </c>
      <c r="R5055">
        <v>21000</v>
      </c>
      <c r="S5055">
        <v>85134</v>
      </c>
      <c r="T5055">
        <v>4.0540000000000003</v>
      </c>
      <c r="U5055">
        <v>2</v>
      </c>
    </row>
    <row r="5056" spans="1:21" x14ac:dyDescent="0.4">
      <c r="A5056">
        <v>5054</v>
      </c>
      <c r="B5056" t="s">
        <v>12098</v>
      </c>
      <c r="C5056" s="1">
        <v>44866</v>
      </c>
      <c r="D5056" t="s">
        <v>8877</v>
      </c>
      <c r="E5056" t="s">
        <v>8774</v>
      </c>
      <c r="F5056">
        <v>20</v>
      </c>
      <c r="G5056">
        <v>20</v>
      </c>
      <c r="H5056">
        <v>40</v>
      </c>
      <c r="I5056">
        <v>20</v>
      </c>
      <c r="J5056">
        <v>20</v>
      </c>
      <c r="K5056">
        <v>55</v>
      </c>
      <c r="L5056">
        <v>52</v>
      </c>
      <c r="M5056">
        <v>55</v>
      </c>
      <c r="N5056">
        <v>1</v>
      </c>
      <c r="O5056">
        <v>1</v>
      </c>
      <c r="P5056">
        <v>10.467122399999999</v>
      </c>
      <c r="Q5056">
        <v>660</v>
      </c>
      <c r="R5056">
        <v>21000</v>
      </c>
      <c r="S5056">
        <v>120169</v>
      </c>
      <c r="T5056">
        <v>5.7223333333333297</v>
      </c>
      <c r="U5056">
        <v>3</v>
      </c>
    </row>
    <row r="5057" spans="1:21" x14ac:dyDescent="0.4">
      <c r="A5057">
        <v>5055</v>
      </c>
      <c r="B5057" t="s">
        <v>12098</v>
      </c>
      <c r="C5057" s="1">
        <v>44866</v>
      </c>
      <c r="D5057" t="s">
        <v>8878</v>
      </c>
      <c r="E5057" t="s">
        <v>8879</v>
      </c>
      <c r="F5057">
        <v>20</v>
      </c>
      <c r="G5057">
        <v>10</v>
      </c>
      <c r="H5057">
        <v>20</v>
      </c>
      <c r="I5057">
        <v>10</v>
      </c>
      <c r="J5057">
        <v>20</v>
      </c>
      <c r="K5057">
        <v>32</v>
      </c>
      <c r="L5057">
        <v>27</v>
      </c>
      <c r="M5057">
        <v>34</v>
      </c>
      <c r="N5057">
        <v>1</v>
      </c>
      <c r="O5057">
        <v>0</v>
      </c>
      <c r="P5057">
        <v>11.519856770000001</v>
      </c>
      <c r="Q5057">
        <v>722</v>
      </c>
      <c r="R5057">
        <v>21000</v>
      </c>
      <c r="S5057">
        <v>153399</v>
      </c>
      <c r="T5057">
        <v>7.3047142857142804</v>
      </c>
      <c r="U5057">
        <v>3</v>
      </c>
    </row>
    <row r="5058" spans="1:21" x14ac:dyDescent="0.4">
      <c r="A5058">
        <v>5056</v>
      </c>
      <c r="B5058" t="s">
        <v>12098</v>
      </c>
      <c r="C5058" s="1">
        <v>44866</v>
      </c>
      <c r="D5058" t="s">
        <v>8880</v>
      </c>
      <c r="E5058" t="s">
        <v>8881</v>
      </c>
      <c r="F5058">
        <v>10</v>
      </c>
      <c r="G5058">
        <v>10</v>
      </c>
      <c r="H5058">
        <v>20</v>
      </c>
      <c r="I5058">
        <v>10</v>
      </c>
      <c r="J5058">
        <v>10</v>
      </c>
      <c r="K5058">
        <v>28</v>
      </c>
      <c r="L5058">
        <v>94</v>
      </c>
      <c r="M5058">
        <v>92</v>
      </c>
      <c r="N5058">
        <v>1</v>
      </c>
      <c r="O5058">
        <v>0</v>
      </c>
      <c r="P5058">
        <v>8.5412326390000004</v>
      </c>
      <c r="Q5058">
        <v>634</v>
      </c>
      <c r="R5058">
        <v>21000</v>
      </c>
      <c r="S5058">
        <v>252047</v>
      </c>
      <c r="T5058">
        <v>12.002238095238001</v>
      </c>
      <c r="U5058">
        <v>3</v>
      </c>
    </row>
    <row r="5059" spans="1:21" x14ac:dyDescent="0.4">
      <c r="A5059">
        <v>5057</v>
      </c>
      <c r="B5059" t="s">
        <v>12098</v>
      </c>
      <c r="C5059" s="1">
        <v>44866</v>
      </c>
      <c r="D5059" t="s">
        <v>8882</v>
      </c>
      <c r="E5059" t="s">
        <v>8883</v>
      </c>
      <c r="F5059">
        <v>20</v>
      </c>
      <c r="G5059">
        <v>20</v>
      </c>
      <c r="H5059">
        <v>20</v>
      </c>
      <c r="I5059">
        <v>20</v>
      </c>
      <c r="J5059">
        <v>50</v>
      </c>
      <c r="K5059">
        <v>20</v>
      </c>
      <c r="L5059">
        <v>45</v>
      </c>
      <c r="M5059">
        <v>61</v>
      </c>
      <c r="N5059">
        <v>0</v>
      </c>
      <c r="O5059">
        <v>1</v>
      </c>
      <c r="P5059">
        <v>13.61067708</v>
      </c>
      <c r="Q5059">
        <v>674</v>
      </c>
      <c r="R5059">
        <v>21000</v>
      </c>
      <c r="S5059">
        <v>132749</v>
      </c>
      <c r="T5059">
        <v>6.3213809523809497</v>
      </c>
      <c r="U5059">
        <v>3</v>
      </c>
    </row>
    <row r="5060" spans="1:21" x14ac:dyDescent="0.4">
      <c r="A5060">
        <v>5058</v>
      </c>
      <c r="B5060" t="s">
        <v>12098</v>
      </c>
      <c r="C5060" s="1">
        <v>44866</v>
      </c>
      <c r="D5060" t="s">
        <v>8884</v>
      </c>
      <c r="E5060" t="s">
        <v>8885</v>
      </c>
      <c r="F5060">
        <v>20</v>
      </c>
      <c r="G5060">
        <v>20</v>
      </c>
      <c r="H5060">
        <v>20</v>
      </c>
      <c r="I5060">
        <v>20</v>
      </c>
      <c r="J5060">
        <v>30</v>
      </c>
      <c r="K5060">
        <v>30</v>
      </c>
      <c r="L5060">
        <v>22</v>
      </c>
      <c r="M5060">
        <v>21</v>
      </c>
      <c r="N5060">
        <v>0</v>
      </c>
      <c r="O5060">
        <v>1</v>
      </c>
      <c r="P5060">
        <v>11.84082031</v>
      </c>
      <c r="Q5060">
        <v>670</v>
      </c>
      <c r="R5060">
        <v>21000</v>
      </c>
      <c r="S5060">
        <v>626634</v>
      </c>
      <c r="T5060">
        <v>29.839714285714201</v>
      </c>
      <c r="U5060">
        <v>3</v>
      </c>
    </row>
    <row r="5061" spans="1:21" x14ac:dyDescent="0.4">
      <c r="A5061">
        <v>5059</v>
      </c>
      <c r="B5061" t="s">
        <v>12098</v>
      </c>
      <c r="C5061" s="1">
        <v>44866</v>
      </c>
      <c r="D5061" t="s">
        <v>8886</v>
      </c>
      <c r="E5061" t="s">
        <v>8887</v>
      </c>
      <c r="F5061">
        <v>10</v>
      </c>
      <c r="G5061">
        <v>10</v>
      </c>
      <c r="H5061">
        <v>20</v>
      </c>
      <c r="I5061">
        <v>10</v>
      </c>
      <c r="J5061">
        <v>10</v>
      </c>
      <c r="K5061">
        <v>146</v>
      </c>
      <c r="L5061">
        <v>162</v>
      </c>
      <c r="M5061">
        <v>171</v>
      </c>
      <c r="N5061">
        <v>1</v>
      </c>
      <c r="O5061">
        <v>0</v>
      </c>
      <c r="P5061">
        <v>0</v>
      </c>
      <c r="Q5061">
        <v>613</v>
      </c>
      <c r="R5061">
        <v>21000</v>
      </c>
      <c r="S5061">
        <v>393484</v>
      </c>
      <c r="T5061">
        <v>18.7373333333333</v>
      </c>
      <c r="U5061">
        <v>3</v>
      </c>
    </row>
    <row r="5062" spans="1:21" x14ac:dyDescent="0.4">
      <c r="A5062">
        <v>5060</v>
      </c>
      <c r="B5062" t="s">
        <v>12098</v>
      </c>
      <c r="C5062" s="1">
        <v>44866</v>
      </c>
      <c r="D5062" t="s">
        <v>8888</v>
      </c>
      <c r="E5062" t="s">
        <v>8889</v>
      </c>
      <c r="F5062">
        <v>50</v>
      </c>
      <c r="G5062">
        <v>20</v>
      </c>
      <c r="H5062">
        <v>20</v>
      </c>
      <c r="I5062">
        <v>50</v>
      </c>
      <c r="J5062">
        <v>50</v>
      </c>
      <c r="K5062">
        <v>30</v>
      </c>
      <c r="L5062">
        <v>22</v>
      </c>
      <c r="M5062">
        <v>23</v>
      </c>
      <c r="N5062">
        <v>2</v>
      </c>
      <c r="O5062">
        <v>0</v>
      </c>
      <c r="P5062">
        <v>11.9140625</v>
      </c>
      <c r="Q5062">
        <v>1034</v>
      </c>
      <c r="R5062">
        <v>21000</v>
      </c>
      <c r="S5062">
        <v>1368678</v>
      </c>
      <c r="T5062">
        <v>65.175142857142802</v>
      </c>
      <c r="U5062">
        <v>3</v>
      </c>
    </row>
    <row r="5063" spans="1:21" x14ac:dyDescent="0.4">
      <c r="A5063">
        <v>5061</v>
      </c>
      <c r="B5063" t="s">
        <v>12098</v>
      </c>
      <c r="C5063" s="1">
        <v>44835</v>
      </c>
      <c r="D5063" t="s">
        <v>8890</v>
      </c>
      <c r="E5063" t="s">
        <v>8891</v>
      </c>
      <c r="F5063">
        <v>20</v>
      </c>
      <c r="G5063">
        <v>20</v>
      </c>
      <c r="H5063">
        <v>20</v>
      </c>
      <c r="I5063">
        <v>30</v>
      </c>
      <c r="J5063">
        <v>30</v>
      </c>
      <c r="K5063">
        <v>20</v>
      </c>
      <c r="L5063">
        <v>20</v>
      </c>
      <c r="M5063">
        <v>9</v>
      </c>
      <c r="N5063">
        <v>2</v>
      </c>
      <c r="O5063">
        <v>1</v>
      </c>
      <c r="P5063">
        <v>5.8675130209999997</v>
      </c>
      <c r="Q5063">
        <v>622</v>
      </c>
      <c r="R5063">
        <v>10200</v>
      </c>
      <c r="S5063">
        <v>227086</v>
      </c>
      <c r="T5063">
        <v>22.2633333333333</v>
      </c>
      <c r="U5063">
        <v>3</v>
      </c>
    </row>
    <row r="5064" spans="1:21" x14ac:dyDescent="0.4">
      <c r="A5064">
        <v>5062</v>
      </c>
      <c r="B5064" t="s">
        <v>12098</v>
      </c>
      <c r="C5064" s="1">
        <v>44835</v>
      </c>
      <c r="D5064" t="s">
        <v>8892</v>
      </c>
      <c r="E5064" t="s">
        <v>8893</v>
      </c>
      <c r="F5064">
        <v>20</v>
      </c>
      <c r="G5064">
        <v>20</v>
      </c>
      <c r="H5064">
        <v>30</v>
      </c>
      <c r="I5064">
        <v>20</v>
      </c>
      <c r="J5064">
        <v>20</v>
      </c>
      <c r="K5064">
        <v>252</v>
      </c>
      <c r="L5064">
        <v>253</v>
      </c>
      <c r="M5064">
        <v>253</v>
      </c>
      <c r="N5064">
        <v>1</v>
      </c>
      <c r="O5064">
        <v>1</v>
      </c>
      <c r="P5064">
        <v>11.12196181</v>
      </c>
      <c r="Q5064">
        <v>719</v>
      </c>
      <c r="R5064">
        <v>10200</v>
      </c>
      <c r="S5064">
        <v>143712</v>
      </c>
      <c r="T5064">
        <v>14.089411764705799</v>
      </c>
      <c r="U5064">
        <v>3</v>
      </c>
    </row>
    <row r="5065" spans="1:21" x14ac:dyDescent="0.4">
      <c r="A5065">
        <v>5063</v>
      </c>
      <c r="B5065" t="s">
        <v>12098</v>
      </c>
      <c r="C5065" s="1">
        <v>44835</v>
      </c>
      <c r="D5065" t="s">
        <v>8894</v>
      </c>
      <c r="E5065" t="s">
        <v>8895</v>
      </c>
      <c r="F5065">
        <v>20</v>
      </c>
      <c r="G5065">
        <v>20</v>
      </c>
      <c r="H5065">
        <v>30</v>
      </c>
      <c r="I5065">
        <v>20</v>
      </c>
      <c r="J5065">
        <v>30</v>
      </c>
      <c r="K5065">
        <v>181</v>
      </c>
      <c r="L5065">
        <v>157</v>
      </c>
      <c r="M5065">
        <v>136</v>
      </c>
      <c r="N5065">
        <v>2</v>
      </c>
      <c r="O5065">
        <v>1</v>
      </c>
      <c r="P5065">
        <v>10.241536460000001</v>
      </c>
      <c r="Q5065">
        <v>654</v>
      </c>
      <c r="R5065">
        <v>10200</v>
      </c>
      <c r="S5065">
        <v>4927</v>
      </c>
      <c r="T5065">
        <v>0.483039215686274</v>
      </c>
      <c r="U5065">
        <v>1</v>
      </c>
    </row>
    <row r="5066" spans="1:21" x14ac:dyDescent="0.4">
      <c r="A5066">
        <v>5064</v>
      </c>
      <c r="B5066" t="s">
        <v>12098</v>
      </c>
      <c r="C5066" s="1">
        <v>44835</v>
      </c>
      <c r="D5066" t="s">
        <v>8896</v>
      </c>
      <c r="F5066">
        <v>10</v>
      </c>
      <c r="G5066">
        <v>10</v>
      </c>
      <c r="H5066">
        <v>10</v>
      </c>
      <c r="I5066">
        <v>10</v>
      </c>
      <c r="J5066">
        <v>10</v>
      </c>
      <c r="K5066">
        <v>21</v>
      </c>
      <c r="L5066">
        <v>20</v>
      </c>
      <c r="M5066">
        <v>23</v>
      </c>
      <c r="N5066">
        <v>1</v>
      </c>
      <c r="O5066">
        <v>0</v>
      </c>
      <c r="P5066">
        <v>0</v>
      </c>
      <c r="Q5066">
        <v>572</v>
      </c>
      <c r="R5066">
        <v>10200</v>
      </c>
      <c r="S5066">
        <v>97367</v>
      </c>
      <c r="T5066">
        <v>9.5457843137254894</v>
      </c>
      <c r="U5066">
        <v>3</v>
      </c>
    </row>
    <row r="5067" spans="1:21" x14ac:dyDescent="0.4">
      <c r="A5067">
        <v>5065</v>
      </c>
      <c r="B5067" t="s">
        <v>12098</v>
      </c>
      <c r="C5067" s="1">
        <v>44835</v>
      </c>
      <c r="D5067" t="s">
        <v>8897</v>
      </c>
      <c r="F5067">
        <v>10</v>
      </c>
      <c r="G5067">
        <v>10</v>
      </c>
      <c r="H5067">
        <v>10</v>
      </c>
      <c r="I5067">
        <v>10</v>
      </c>
      <c r="J5067">
        <v>10</v>
      </c>
      <c r="K5067">
        <v>13</v>
      </c>
      <c r="L5067">
        <v>28</v>
      </c>
      <c r="M5067">
        <v>33</v>
      </c>
      <c r="N5067">
        <v>0</v>
      </c>
      <c r="O5067">
        <v>0</v>
      </c>
      <c r="P5067">
        <v>0</v>
      </c>
      <c r="Q5067">
        <v>839</v>
      </c>
      <c r="R5067">
        <v>10200</v>
      </c>
      <c r="S5067">
        <v>677483</v>
      </c>
      <c r="T5067">
        <v>66.419901960784301</v>
      </c>
      <c r="U5067">
        <v>3</v>
      </c>
    </row>
    <row r="5068" spans="1:21" x14ac:dyDescent="0.4">
      <c r="A5068">
        <v>5066</v>
      </c>
      <c r="B5068" t="s">
        <v>12098</v>
      </c>
      <c r="C5068" s="1">
        <v>44835</v>
      </c>
      <c r="D5068" t="s">
        <v>8898</v>
      </c>
      <c r="E5068" t="s">
        <v>8899</v>
      </c>
      <c r="F5068">
        <v>10</v>
      </c>
      <c r="G5068">
        <v>10</v>
      </c>
      <c r="H5068">
        <v>20</v>
      </c>
      <c r="I5068">
        <v>10</v>
      </c>
      <c r="J5068">
        <v>20</v>
      </c>
      <c r="K5068">
        <v>23</v>
      </c>
      <c r="L5068">
        <v>56</v>
      </c>
      <c r="M5068">
        <v>77</v>
      </c>
      <c r="N5068">
        <v>2</v>
      </c>
      <c r="O5068">
        <v>1</v>
      </c>
      <c r="P5068">
        <v>14.21169705</v>
      </c>
      <c r="Q5068">
        <v>614</v>
      </c>
      <c r="R5068">
        <v>10200</v>
      </c>
      <c r="S5068">
        <v>174232</v>
      </c>
      <c r="T5068">
        <v>17.081568627450899</v>
      </c>
      <c r="U5068">
        <v>3</v>
      </c>
    </row>
    <row r="5069" spans="1:21" x14ac:dyDescent="0.4">
      <c r="A5069">
        <v>5067</v>
      </c>
      <c r="B5069" t="s">
        <v>12098</v>
      </c>
      <c r="C5069" s="1">
        <v>44835</v>
      </c>
      <c r="D5069" t="s">
        <v>8900</v>
      </c>
      <c r="E5069" t="s">
        <v>3792</v>
      </c>
      <c r="F5069">
        <v>10</v>
      </c>
      <c r="G5069">
        <v>10</v>
      </c>
      <c r="H5069">
        <v>10</v>
      </c>
      <c r="I5069">
        <v>10</v>
      </c>
      <c r="J5069">
        <v>20</v>
      </c>
      <c r="K5069">
        <v>27</v>
      </c>
      <c r="L5069">
        <v>56</v>
      </c>
      <c r="M5069">
        <v>76</v>
      </c>
      <c r="N5069">
        <v>1</v>
      </c>
      <c r="O5069">
        <v>2</v>
      </c>
      <c r="P5069">
        <v>0</v>
      </c>
      <c r="Q5069">
        <v>603</v>
      </c>
      <c r="R5069">
        <v>10200</v>
      </c>
      <c r="S5069">
        <v>662444</v>
      </c>
      <c r="T5069">
        <v>64.945490196078396</v>
      </c>
      <c r="U5069">
        <v>3</v>
      </c>
    </row>
    <row r="5070" spans="1:21" x14ac:dyDescent="0.4">
      <c r="A5070">
        <v>5068</v>
      </c>
      <c r="B5070" t="s">
        <v>12098</v>
      </c>
      <c r="C5070" s="1">
        <v>44835</v>
      </c>
      <c r="D5070" t="s">
        <v>8901</v>
      </c>
      <c r="E5070" t="s">
        <v>8902</v>
      </c>
      <c r="F5070">
        <v>10</v>
      </c>
      <c r="G5070">
        <v>10</v>
      </c>
      <c r="H5070">
        <v>20</v>
      </c>
      <c r="I5070">
        <v>20</v>
      </c>
      <c r="J5070">
        <v>10</v>
      </c>
      <c r="K5070">
        <v>25</v>
      </c>
      <c r="L5070">
        <v>56</v>
      </c>
      <c r="M5070">
        <v>78</v>
      </c>
      <c r="N5070">
        <v>2</v>
      </c>
      <c r="O5070">
        <v>0</v>
      </c>
      <c r="P5070">
        <v>10.98133681</v>
      </c>
      <c r="Q5070">
        <v>760</v>
      </c>
      <c r="R5070">
        <v>10200</v>
      </c>
      <c r="S5070">
        <v>198012</v>
      </c>
      <c r="T5070">
        <v>19.4129411764705</v>
      </c>
      <c r="U5070">
        <v>3</v>
      </c>
    </row>
    <row r="5071" spans="1:21" x14ac:dyDescent="0.4">
      <c r="A5071">
        <v>5069</v>
      </c>
      <c r="B5071" t="s">
        <v>12098</v>
      </c>
      <c r="C5071" s="1">
        <v>44835</v>
      </c>
      <c r="D5071" t="s">
        <v>8903</v>
      </c>
      <c r="E5071" t="s">
        <v>8904</v>
      </c>
      <c r="F5071">
        <v>10</v>
      </c>
      <c r="G5071">
        <v>20</v>
      </c>
      <c r="H5071">
        <v>20</v>
      </c>
      <c r="I5071">
        <v>20</v>
      </c>
      <c r="J5071">
        <v>20</v>
      </c>
      <c r="K5071">
        <v>133</v>
      </c>
      <c r="L5071">
        <v>199</v>
      </c>
      <c r="M5071">
        <v>225</v>
      </c>
      <c r="N5071">
        <v>2</v>
      </c>
      <c r="O5071">
        <v>0</v>
      </c>
      <c r="P5071">
        <v>10.953667530000001</v>
      </c>
      <c r="Q5071">
        <v>769</v>
      </c>
      <c r="R5071">
        <v>10200</v>
      </c>
      <c r="S5071">
        <v>191891</v>
      </c>
      <c r="T5071">
        <v>18.812843137254902</v>
      </c>
      <c r="U5071">
        <v>3</v>
      </c>
    </row>
    <row r="5072" spans="1:21" x14ac:dyDescent="0.4">
      <c r="A5072">
        <v>5070</v>
      </c>
      <c r="B5072" t="s">
        <v>12098</v>
      </c>
      <c r="C5072" s="1">
        <v>44835</v>
      </c>
      <c r="D5072" t="s">
        <v>8905</v>
      </c>
      <c r="E5072" t="s">
        <v>3818</v>
      </c>
      <c r="F5072">
        <v>10</v>
      </c>
      <c r="G5072">
        <v>10</v>
      </c>
      <c r="H5072">
        <v>10</v>
      </c>
      <c r="I5072">
        <v>20</v>
      </c>
      <c r="J5072">
        <v>10</v>
      </c>
      <c r="K5072">
        <v>143</v>
      </c>
      <c r="L5072">
        <v>157</v>
      </c>
      <c r="M5072">
        <v>176</v>
      </c>
      <c r="N5072">
        <v>1</v>
      </c>
      <c r="O5072">
        <v>2</v>
      </c>
      <c r="P5072">
        <v>0</v>
      </c>
      <c r="Q5072">
        <v>757</v>
      </c>
      <c r="R5072">
        <v>10200</v>
      </c>
      <c r="S5072">
        <v>1217028</v>
      </c>
      <c r="T5072">
        <v>119.31647058823501</v>
      </c>
      <c r="U5072">
        <v>3</v>
      </c>
    </row>
    <row r="5073" spans="1:21" x14ac:dyDescent="0.4">
      <c r="A5073">
        <v>5071</v>
      </c>
      <c r="B5073" t="s">
        <v>12098</v>
      </c>
      <c r="C5073" s="1">
        <v>44835</v>
      </c>
      <c r="D5073" t="s">
        <v>8906</v>
      </c>
      <c r="E5073" t="s">
        <v>8907</v>
      </c>
      <c r="F5073">
        <v>10</v>
      </c>
      <c r="G5073">
        <v>10</v>
      </c>
      <c r="H5073">
        <v>20</v>
      </c>
      <c r="I5073">
        <v>20</v>
      </c>
      <c r="J5073">
        <v>10</v>
      </c>
      <c r="K5073">
        <v>229</v>
      </c>
      <c r="L5073">
        <v>245</v>
      </c>
      <c r="M5073">
        <v>239</v>
      </c>
      <c r="N5073">
        <v>2</v>
      </c>
      <c r="O5073">
        <v>1</v>
      </c>
      <c r="P5073">
        <v>7.479492188</v>
      </c>
      <c r="Q5073">
        <v>484</v>
      </c>
      <c r="R5073">
        <v>10200</v>
      </c>
      <c r="S5073">
        <v>165989</v>
      </c>
      <c r="T5073">
        <v>16.273431372548998</v>
      </c>
      <c r="U5073">
        <v>3</v>
      </c>
    </row>
    <row r="5074" spans="1:21" x14ac:dyDescent="0.4">
      <c r="A5074">
        <v>5072</v>
      </c>
      <c r="B5074" t="s">
        <v>12098</v>
      </c>
      <c r="C5074" s="1">
        <v>44835</v>
      </c>
      <c r="D5074" t="s">
        <v>8908</v>
      </c>
      <c r="E5074" t="s">
        <v>8909</v>
      </c>
      <c r="F5074">
        <v>10</v>
      </c>
      <c r="G5074">
        <v>10</v>
      </c>
      <c r="H5074">
        <v>10</v>
      </c>
      <c r="I5074">
        <v>10</v>
      </c>
      <c r="J5074">
        <v>10</v>
      </c>
      <c r="K5074">
        <v>46</v>
      </c>
      <c r="L5074">
        <v>58</v>
      </c>
      <c r="M5074">
        <v>56</v>
      </c>
      <c r="N5074">
        <v>2</v>
      </c>
      <c r="O5074">
        <v>0</v>
      </c>
      <c r="P5074">
        <v>5.3568793399999999</v>
      </c>
      <c r="Q5074">
        <v>630</v>
      </c>
      <c r="R5074">
        <v>10200</v>
      </c>
      <c r="S5074">
        <v>197547</v>
      </c>
      <c r="T5074">
        <v>19.367352941176399</v>
      </c>
      <c r="U5074">
        <v>3</v>
      </c>
    </row>
    <row r="5075" spans="1:21" x14ac:dyDescent="0.4">
      <c r="A5075">
        <v>5073</v>
      </c>
      <c r="B5075" t="s">
        <v>12098</v>
      </c>
      <c r="C5075" s="1">
        <v>44835</v>
      </c>
      <c r="D5075" t="s">
        <v>8910</v>
      </c>
      <c r="E5075" t="s">
        <v>8911</v>
      </c>
      <c r="F5075">
        <v>10</v>
      </c>
      <c r="G5075">
        <v>10</v>
      </c>
      <c r="H5075">
        <v>20</v>
      </c>
      <c r="I5075">
        <v>10</v>
      </c>
      <c r="J5075">
        <v>10</v>
      </c>
      <c r="K5075">
        <v>222</v>
      </c>
      <c r="L5075">
        <v>236</v>
      </c>
      <c r="M5075">
        <v>233</v>
      </c>
      <c r="N5075">
        <v>2</v>
      </c>
      <c r="O5075">
        <v>1</v>
      </c>
      <c r="P5075">
        <v>12.3046875</v>
      </c>
      <c r="Q5075">
        <v>671</v>
      </c>
      <c r="R5075">
        <v>10200</v>
      </c>
      <c r="S5075">
        <v>231152</v>
      </c>
      <c r="T5075">
        <v>22.661960784313699</v>
      </c>
      <c r="U5075">
        <v>3</v>
      </c>
    </row>
    <row r="5076" spans="1:21" x14ac:dyDescent="0.4">
      <c r="A5076">
        <v>5074</v>
      </c>
      <c r="B5076" t="s">
        <v>12098</v>
      </c>
      <c r="C5076" s="1">
        <v>44805</v>
      </c>
      <c r="D5076" t="s">
        <v>8912</v>
      </c>
      <c r="F5076">
        <v>10</v>
      </c>
      <c r="G5076">
        <v>10</v>
      </c>
      <c r="H5076">
        <v>10</v>
      </c>
      <c r="I5076">
        <v>10</v>
      </c>
      <c r="J5076">
        <v>20</v>
      </c>
      <c r="K5076">
        <v>51</v>
      </c>
      <c r="L5076">
        <v>134</v>
      </c>
      <c r="M5076">
        <v>144</v>
      </c>
      <c r="N5076">
        <v>0</v>
      </c>
      <c r="O5076">
        <v>1</v>
      </c>
      <c r="P5076">
        <v>0</v>
      </c>
      <c r="Q5076">
        <v>781</v>
      </c>
      <c r="R5076">
        <v>3730</v>
      </c>
      <c r="S5076">
        <v>657397</v>
      </c>
      <c r="T5076">
        <v>176.24584450402099</v>
      </c>
      <c r="U5076">
        <v>3</v>
      </c>
    </row>
    <row r="5077" spans="1:21" x14ac:dyDescent="0.4">
      <c r="A5077">
        <v>5075</v>
      </c>
      <c r="B5077" t="s">
        <v>12098</v>
      </c>
      <c r="C5077" s="1">
        <v>44805</v>
      </c>
      <c r="D5077" t="s">
        <v>8913</v>
      </c>
      <c r="E5077" t="s">
        <v>8914</v>
      </c>
      <c r="F5077">
        <v>10</v>
      </c>
      <c r="G5077">
        <v>10</v>
      </c>
      <c r="H5077">
        <v>20</v>
      </c>
      <c r="I5077">
        <v>10</v>
      </c>
      <c r="J5077">
        <v>10</v>
      </c>
      <c r="K5077">
        <v>27</v>
      </c>
      <c r="L5077">
        <v>25</v>
      </c>
      <c r="M5077">
        <v>31</v>
      </c>
      <c r="N5077">
        <v>1</v>
      </c>
      <c r="O5077">
        <v>1</v>
      </c>
      <c r="P5077">
        <v>4.3619791670000003</v>
      </c>
      <c r="Q5077">
        <v>647</v>
      </c>
      <c r="R5077">
        <v>3730</v>
      </c>
      <c r="S5077">
        <v>174169</v>
      </c>
      <c r="T5077">
        <v>46.694101876675603</v>
      </c>
      <c r="U5077">
        <v>3</v>
      </c>
    </row>
    <row r="5078" spans="1:21" x14ac:dyDescent="0.4">
      <c r="A5078">
        <v>5076</v>
      </c>
      <c r="B5078" t="s">
        <v>12098</v>
      </c>
      <c r="C5078" s="1">
        <v>44805</v>
      </c>
      <c r="D5078" t="s">
        <v>8915</v>
      </c>
      <c r="E5078" t="s">
        <v>8916</v>
      </c>
      <c r="F5078">
        <v>10</v>
      </c>
      <c r="G5078">
        <v>10</v>
      </c>
      <c r="H5078">
        <v>20</v>
      </c>
      <c r="I5078">
        <v>10</v>
      </c>
      <c r="J5078">
        <v>10</v>
      </c>
      <c r="K5078">
        <v>51</v>
      </c>
      <c r="L5078">
        <v>58</v>
      </c>
      <c r="M5078">
        <v>47</v>
      </c>
      <c r="N5078">
        <v>0</v>
      </c>
      <c r="O5078">
        <v>0</v>
      </c>
      <c r="P5078">
        <v>9.4717881940000002</v>
      </c>
      <c r="Q5078">
        <v>690</v>
      </c>
      <c r="R5078">
        <v>3730</v>
      </c>
      <c r="S5078">
        <v>965431</v>
      </c>
      <c r="T5078">
        <v>258.82868632707698</v>
      </c>
      <c r="U5078">
        <v>3</v>
      </c>
    </row>
    <row r="5079" spans="1:21" x14ac:dyDescent="0.4">
      <c r="A5079">
        <v>5077</v>
      </c>
      <c r="B5079" t="s">
        <v>12098</v>
      </c>
      <c r="C5079" s="1">
        <v>44805</v>
      </c>
      <c r="D5079" t="s">
        <v>8917</v>
      </c>
      <c r="F5079">
        <v>20</v>
      </c>
      <c r="G5079">
        <v>10</v>
      </c>
      <c r="H5079">
        <v>10</v>
      </c>
      <c r="I5079">
        <v>30</v>
      </c>
      <c r="J5079">
        <v>40</v>
      </c>
      <c r="K5079">
        <v>102</v>
      </c>
      <c r="L5079">
        <v>73</v>
      </c>
      <c r="M5079">
        <v>55</v>
      </c>
      <c r="N5079">
        <v>0</v>
      </c>
      <c r="O5079">
        <v>1</v>
      </c>
      <c r="P5079">
        <v>0</v>
      </c>
      <c r="Q5079">
        <v>601</v>
      </c>
      <c r="R5079">
        <v>3730</v>
      </c>
      <c r="S5079">
        <v>87475</v>
      </c>
      <c r="T5079">
        <v>23.451742627345801</v>
      </c>
      <c r="U5079">
        <v>3</v>
      </c>
    </row>
    <row r="5080" spans="1:21" x14ac:dyDescent="0.4">
      <c r="A5080">
        <v>5078</v>
      </c>
      <c r="B5080" t="s">
        <v>12098</v>
      </c>
      <c r="C5080" s="1">
        <v>44805</v>
      </c>
      <c r="D5080" t="s">
        <v>8918</v>
      </c>
      <c r="E5080" t="s">
        <v>8919</v>
      </c>
      <c r="F5080">
        <v>10</v>
      </c>
      <c r="G5080">
        <v>10</v>
      </c>
      <c r="H5080">
        <v>10</v>
      </c>
      <c r="I5080">
        <v>20</v>
      </c>
      <c r="J5080">
        <v>20</v>
      </c>
      <c r="K5080">
        <v>187</v>
      </c>
      <c r="L5080">
        <v>187</v>
      </c>
      <c r="M5080">
        <v>187</v>
      </c>
      <c r="N5080">
        <v>2</v>
      </c>
      <c r="O5080">
        <v>0</v>
      </c>
      <c r="P5080">
        <v>7.6080729170000003</v>
      </c>
      <c r="Q5080">
        <v>622</v>
      </c>
      <c r="R5080">
        <v>3730</v>
      </c>
      <c r="S5080">
        <v>65632</v>
      </c>
      <c r="T5080">
        <v>17.595710455763999</v>
      </c>
      <c r="U5080">
        <v>3</v>
      </c>
    </row>
    <row r="5081" spans="1:21" x14ac:dyDescent="0.4">
      <c r="A5081">
        <v>5079</v>
      </c>
      <c r="B5081" t="s">
        <v>12098</v>
      </c>
      <c r="C5081" s="1">
        <v>44805</v>
      </c>
      <c r="D5081" t="s">
        <v>8920</v>
      </c>
      <c r="E5081" t="s">
        <v>8921</v>
      </c>
      <c r="F5081">
        <v>10</v>
      </c>
      <c r="G5081">
        <v>20</v>
      </c>
      <c r="H5081">
        <v>10</v>
      </c>
      <c r="I5081">
        <v>10</v>
      </c>
      <c r="J5081">
        <v>10</v>
      </c>
      <c r="K5081">
        <v>236</v>
      </c>
      <c r="L5081">
        <v>182</v>
      </c>
      <c r="M5081">
        <v>121</v>
      </c>
      <c r="N5081">
        <v>1</v>
      </c>
      <c r="O5081">
        <v>0</v>
      </c>
      <c r="P5081">
        <v>15.614800349999999</v>
      </c>
      <c r="Q5081">
        <v>583</v>
      </c>
      <c r="R5081">
        <v>3730</v>
      </c>
      <c r="S5081">
        <v>86180</v>
      </c>
      <c r="T5081">
        <v>23.104557640750599</v>
      </c>
      <c r="U5081">
        <v>3</v>
      </c>
    </row>
    <row r="5082" spans="1:21" x14ac:dyDescent="0.4">
      <c r="A5082">
        <v>5080</v>
      </c>
      <c r="B5082" t="s">
        <v>12098</v>
      </c>
      <c r="C5082" s="1">
        <v>44805</v>
      </c>
      <c r="D5082" t="s">
        <v>8922</v>
      </c>
      <c r="E5082" t="s">
        <v>8923</v>
      </c>
      <c r="F5082">
        <v>20</v>
      </c>
      <c r="G5082">
        <v>10</v>
      </c>
      <c r="H5082">
        <v>30</v>
      </c>
      <c r="I5082">
        <v>20</v>
      </c>
      <c r="J5082">
        <v>30</v>
      </c>
      <c r="K5082">
        <v>204</v>
      </c>
      <c r="L5082">
        <v>192</v>
      </c>
      <c r="M5082">
        <v>169</v>
      </c>
      <c r="N5082">
        <v>1</v>
      </c>
      <c r="O5082">
        <v>1</v>
      </c>
      <c r="P5082">
        <v>12.34082031</v>
      </c>
      <c r="Q5082">
        <v>691</v>
      </c>
      <c r="R5082">
        <v>3730</v>
      </c>
      <c r="S5082">
        <v>218416</v>
      </c>
      <c r="T5082">
        <v>58.556568364611202</v>
      </c>
      <c r="U5082">
        <v>3</v>
      </c>
    </row>
    <row r="5083" spans="1:21" x14ac:dyDescent="0.4">
      <c r="A5083">
        <v>5081</v>
      </c>
      <c r="B5083" t="s">
        <v>12098</v>
      </c>
      <c r="C5083" s="1">
        <v>44805</v>
      </c>
      <c r="D5083" t="s">
        <v>8924</v>
      </c>
      <c r="F5083">
        <v>10</v>
      </c>
      <c r="G5083">
        <v>20</v>
      </c>
      <c r="H5083">
        <v>10</v>
      </c>
      <c r="I5083">
        <v>40</v>
      </c>
      <c r="J5083">
        <v>10</v>
      </c>
      <c r="K5083">
        <v>6</v>
      </c>
      <c r="L5083">
        <v>16</v>
      </c>
      <c r="M5083">
        <v>36</v>
      </c>
      <c r="N5083">
        <v>0</v>
      </c>
      <c r="O5083">
        <v>1</v>
      </c>
      <c r="P5083">
        <v>0</v>
      </c>
      <c r="Q5083">
        <v>714</v>
      </c>
      <c r="R5083">
        <v>3730</v>
      </c>
      <c r="S5083">
        <v>82612</v>
      </c>
      <c r="T5083">
        <v>22.147989276139398</v>
      </c>
      <c r="U5083">
        <v>3</v>
      </c>
    </row>
    <row r="5084" spans="1:21" x14ac:dyDescent="0.4">
      <c r="A5084">
        <v>5082</v>
      </c>
      <c r="B5084" t="s">
        <v>12098</v>
      </c>
      <c r="C5084" s="1">
        <v>44805</v>
      </c>
      <c r="D5084" t="s">
        <v>8925</v>
      </c>
      <c r="E5084" t="s">
        <v>8919</v>
      </c>
      <c r="F5084">
        <v>20</v>
      </c>
      <c r="G5084">
        <v>10</v>
      </c>
      <c r="H5084">
        <v>30</v>
      </c>
      <c r="I5084">
        <v>20</v>
      </c>
      <c r="J5084">
        <v>10</v>
      </c>
      <c r="K5084">
        <v>78</v>
      </c>
      <c r="L5084">
        <v>92</v>
      </c>
      <c r="M5084">
        <v>87</v>
      </c>
      <c r="N5084">
        <v>1</v>
      </c>
      <c r="O5084">
        <v>1</v>
      </c>
      <c r="P5084">
        <v>7.5006510420000003</v>
      </c>
      <c r="Q5084">
        <v>737</v>
      </c>
      <c r="R5084">
        <v>3730</v>
      </c>
      <c r="S5084">
        <v>357338</v>
      </c>
      <c r="T5084">
        <v>95.801072386058905</v>
      </c>
      <c r="U5084">
        <v>3</v>
      </c>
    </row>
    <row r="5085" spans="1:21" x14ac:dyDescent="0.4">
      <c r="A5085">
        <v>5083</v>
      </c>
      <c r="B5085" t="s">
        <v>12099</v>
      </c>
      <c r="C5085" s="1">
        <v>45108</v>
      </c>
      <c r="D5085" t="s">
        <v>8926</v>
      </c>
      <c r="E5085" t="s">
        <v>8927</v>
      </c>
      <c r="F5085">
        <v>10</v>
      </c>
      <c r="G5085">
        <v>10</v>
      </c>
      <c r="H5085">
        <v>20</v>
      </c>
      <c r="I5085">
        <v>10</v>
      </c>
      <c r="J5085">
        <v>20</v>
      </c>
      <c r="K5085">
        <v>21</v>
      </c>
      <c r="L5085">
        <v>17</v>
      </c>
      <c r="M5085">
        <v>14</v>
      </c>
      <c r="N5085">
        <v>1</v>
      </c>
      <c r="O5085">
        <v>2</v>
      </c>
      <c r="P5085">
        <v>27.850477430000002</v>
      </c>
      <c r="Q5085">
        <v>1646</v>
      </c>
      <c r="R5085">
        <v>110000</v>
      </c>
      <c r="S5085">
        <v>171339</v>
      </c>
      <c r="T5085">
        <v>1.55762727272727</v>
      </c>
      <c r="U5085">
        <v>2</v>
      </c>
    </row>
    <row r="5086" spans="1:21" x14ac:dyDescent="0.4">
      <c r="A5086">
        <v>5084</v>
      </c>
      <c r="B5086" t="s">
        <v>12099</v>
      </c>
      <c r="C5086" s="1">
        <v>45108</v>
      </c>
      <c r="D5086" t="s">
        <v>8928</v>
      </c>
      <c r="E5086" t="s">
        <v>8929</v>
      </c>
      <c r="F5086">
        <v>10</v>
      </c>
      <c r="G5086">
        <v>10</v>
      </c>
      <c r="H5086">
        <v>50</v>
      </c>
      <c r="I5086">
        <v>20</v>
      </c>
      <c r="J5086">
        <v>10</v>
      </c>
      <c r="K5086">
        <v>20</v>
      </c>
      <c r="L5086">
        <v>22</v>
      </c>
      <c r="M5086">
        <v>20</v>
      </c>
      <c r="N5086">
        <v>1</v>
      </c>
      <c r="O5086">
        <v>1</v>
      </c>
      <c r="P5086">
        <v>16.561197920000001</v>
      </c>
      <c r="Q5086">
        <v>1202</v>
      </c>
      <c r="R5086">
        <v>110000</v>
      </c>
      <c r="S5086">
        <v>74941</v>
      </c>
      <c r="T5086">
        <v>0.68128181818181799</v>
      </c>
      <c r="U5086">
        <v>1</v>
      </c>
    </row>
    <row r="5087" spans="1:21" x14ac:dyDescent="0.4">
      <c r="A5087">
        <v>5085</v>
      </c>
      <c r="B5087" t="s">
        <v>12099</v>
      </c>
      <c r="C5087" s="1">
        <v>45108</v>
      </c>
      <c r="D5087" t="s">
        <v>8930</v>
      </c>
      <c r="E5087" t="s">
        <v>8931</v>
      </c>
      <c r="F5087">
        <v>20</v>
      </c>
      <c r="G5087">
        <v>10</v>
      </c>
      <c r="H5087">
        <v>40</v>
      </c>
      <c r="I5087">
        <v>20</v>
      </c>
      <c r="J5087">
        <v>20</v>
      </c>
      <c r="K5087">
        <v>12</v>
      </c>
      <c r="L5087">
        <v>15</v>
      </c>
      <c r="M5087">
        <v>18</v>
      </c>
      <c r="N5087">
        <v>0</v>
      </c>
      <c r="O5087">
        <v>2</v>
      </c>
      <c r="P5087">
        <v>19.139756940000002</v>
      </c>
      <c r="Q5087">
        <v>1361</v>
      </c>
      <c r="R5087">
        <v>110000</v>
      </c>
      <c r="S5087">
        <v>391117</v>
      </c>
      <c r="T5087">
        <v>3.5556090909090901</v>
      </c>
      <c r="U5087">
        <v>2</v>
      </c>
    </row>
    <row r="5088" spans="1:21" x14ac:dyDescent="0.4">
      <c r="A5088">
        <v>5086</v>
      </c>
      <c r="B5088" t="s">
        <v>12099</v>
      </c>
      <c r="C5088" s="1">
        <v>45078</v>
      </c>
      <c r="D5088" t="s">
        <v>8932</v>
      </c>
      <c r="E5088" t="s">
        <v>8933</v>
      </c>
      <c r="F5088">
        <v>20</v>
      </c>
      <c r="G5088">
        <v>20</v>
      </c>
      <c r="H5088">
        <v>40</v>
      </c>
      <c r="I5088">
        <v>20</v>
      </c>
      <c r="J5088">
        <v>30</v>
      </c>
      <c r="K5088">
        <v>19</v>
      </c>
      <c r="L5088">
        <v>17</v>
      </c>
      <c r="M5088">
        <v>20</v>
      </c>
      <c r="N5088">
        <v>1</v>
      </c>
      <c r="O5088">
        <v>1</v>
      </c>
      <c r="P5088">
        <v>10.79079861</v>
      </c>
      <c r="Q5088">
        <v>2444</v>
      </c>
      <c r="R5088">
        <v>104000</v>
      </c>
      <c r="S5088">
        <v>2497221</v>
      </c>
      <c r="T5088">
        <v>24.011740384615301</v>
      </c>
      <c r="U5088">
        <v>3</v>
      </c>
    </row>
    <row r="5089" spans="1:21" x14ac:dyDescent="0.4">
      <c r="A5089">
        <v>5087</v>
      </c>
      <c r="B5089" t="s">
        <v>12099</v>
      </c>
      <c r="C5089" s="1">
        <v>45108</v>
      </c>
      <c r="D5089" t="s">
        <v>8934</v>
      </c>
      <c r="E5089" t="s">
        <v>8935</v>
      </c>
      <c r="F5089">
        <v>20</v>
      </c>
      <c r="G5089">
        <v>10</v>
      </c>
      <c r="H5089">
        <v>50</v>
      </c>
      <c r="I5089">
        <v>20</v>
      </c>
      <c r="J5089">
        <v>20</v>
      </c>
      <c r="K5089">
        <v>223</v>
      </c>
      <c r="L5089">
        <v>235</v>
      </c>
      <c r="M5089">
        <v>231</v>
      </c>
      <c r="N5089">
        <v>1</v>
      </c>
      <c r="O5089">
        <v>2</v>
      </c>
      <c r="P5089">
        <v>24.291558160000001</v>
      </c>
      <c r="Q5089">
        <v>948</v>
      </c>
      <c r="R5089">
        <v>110000</v>
      </c>
      <c r="S5089">
        <v>10412</v>
      </c>
      <c r="T5089">
        <v>9.4654545454545394E-2</v>
      </c>
      <c r="U5089">
        <v>0</v>
      </c>
    </row>
    <row r="5090" spans="1:21" x14ac:dyDescent="0.4">
      <c r="A5090">
        <v>5088</v>
      </c>
      <c r="B5090" t="s">
        <v>12099</v>
      </c>
      <c r="C5090" s="1">
        <v>45108</v>
      </c>
      <c r="D5090" t="s">
        <v>8936</v>
      </c>
      <c r="E5090" t="s">
        <v>8937</v>
      </c>
      <c r="F5090">
        <v>10</v>
      </c>
      <c r="G5090">
        <v>10</v>
      </c>
      <c r="H5090">
        <v>20</v>
      </c>
      <c r="I5090">
        <v>20</v>
      </c>
      <c r="J5090">
        <v>10</v>
      </c>
      <c r="K5090">
        <v>21</v>
      </c>
      <c r="L5090">
        <v>13</v>
      </c>
      <c r="M5090">
        <v>12</v>
      </c>
      <c r="N5090">
        <v>0</v>
      </c>
      <c r="O5090">
        <v>2</v>
      </c>
      <c r="P5090">
        <v>23.96267361</v>
      </c>
      <c r="Q5090">
        <v>1423</v>
      </c>
      <c r="R5090">
        <v>110000</v>
      </c>
      <c r="S5090">
        <v>2050823</v>
      </c>
      <c r="T5090">
        <v>18.643845454545399</v>
      </c>
      <c r="U5090">
        <v>3</v>
      </c>
    </row>
    <row r="5091" spans="1:21" x14ac:dyDescent="0.4">
      <c r="A5091">
        <v>5089</v>
      </c>
      <c r="B5091" t="s">
        <v>12099</v>
      </c>
      <c r="C5091" s="1">
        <v>45108</v>
      </c>
      <c r="D5091" t="s">
        <v>8938</v>
      </c>
      <c r="E5091" t="s">
        <v>8939</v>
      </c>
      <c r="F5091">
        <v>10</v>
      </c>
      <c r="G5091">
        <v>10</v>
      </c>
      <c r="H5091">
        <v>50</v>
      </c>
      <c r="I5091">
        <v>20</v>
      </c>
      <c r="J5091">
        <v>10</v>
      </c>
      <c r="K5091">
        <v>52</v>
      </c>
      <c r="L5091">
        <v>48</v>
      </c>
      <c r="M5091">
        <v>52</v>
      </c>
      <c r="N5091">
        <v>1</v>
      </c>
      <c r="O5091">
        <v>2</v>
      </c>
      <c r="P5091">
        <v>23.16221788</v>
      </c>
      <c r="Q5091">
        <v>1483</v>
      </c>
      <c r="R5091">
        <v>110000</v>
      </c>
      <c r="S5091">
        <v>487488</v>
      </c>
      <c r="T5091">
        <v>4.4317090909090897</v>
      </c>
      <c r="U5091">
        <v>3</v>
      </c>
    </row>
    <row r="5092" spans="1:21" x14ac:dyDescent="0.4">
      <c r="A5092">
        <v>5090</v>
      </c>
      <c r="B5092" t="s">
        <v>12099</v>
      </c>
      <c r="C5092" s="1">
        <v>45078</v>
      </c>
      <c r="D5092" t="s">
        <v>8940</v>
      </c>
      <c r="E5092" t="s">
        <v>8941</v>
      </c>
      <c r="F5092">
        <v>10</v>
      </c>
      <c r="G5092">
        <v>20</v>
      </c>
      <c r="H5092">
        <v>40</v>
      </c>
      <c r="I5092">
        <v>20</v>
      </c>
      <c r="J5092">
        <v>10</v>
      </c>
      <c r="K5092">
        <v>24</v>
      </c>
      <c r="L5092">
        <v>22</v>
      </c>
      <c r="M5092">
        <v>27</v>
      </c>
      <c r="N5092">
        <v>1</v>
      </c>
      <c r="O5092">
        <v>1</v>
      </c>
      <c r="P5092">
        <v>10.056966149999999</v>
      </c>
      <c r="Q5092">
        <v>1207</v>
      </c>
      <c r="R5092">
        <v>104000</v>
      </c>
      <c r="S5092">
        <v>18072</v>
      </c>
      <c r="T5092">
        <v>0.17376923076923001</v>
      </c>
      <c r="U5092">
        <v>0</v>
      </c>
    </row>
    <row r="5093" spans="1:21" x14ac:dyDescent="0.4">
      <c r="A5093">
        <v>5091</v>
      </c>
      <c r="B5093" t="s">
        <v>12099</v>
      </c>
      <c r="C5093" s="1">
        <v>45078</v>
      </c>
      <c r="D5093" t="s">
        <v>8942</v>
      </c>
      <c r="E5093" t="e">
        <f>- 해, 해보겠습니다.. -공사 재개 하세요</f>
        <v>#NAME?</v>
      </c>
      <c r="F5093">
        <v>20</v>
      </c>
      <c r="G5093">
        <v>10</v>
      </c>
      <c r="H5093">
        <v>50</v>
      </c>
      <c r="I5093">
        <v>20</v>
      </c>
      <c r="J5093">
        <v>20</v>
      </c>
      <c r="K5093">
        <v>16</v>
      </c>
      <c r="L5093">
        <v>19</v>
      </c>
      <c r="M5093">
        <v>18</v>
      </c>
      <c r="N5093">
        <v>0</v>
      </c>
      <c r="O5093">
        <v>2</v>
      </c>
      <c r="P5093">
        <v>19.428276910000001</v>
      </c>
      <c r="Q5093">
        <v>1528</v>
      </c>
      <c r="R5093">
        <v>104000</v>
      </c>
      <c r="S5093">
        <v>400943</v>
      </c>
      <c r="T5093">
        <v>3.8552211538461498</v>
      </c>
      <c r="U5093">
        <v>2</v>
      </c>
    </row>
    <row r="5094" spans="1:21" x14ac:dyDescent="0.4">
      <c r="A5094">
        <v>5092</v>
      </c>
      <c r="B5094" t="s">
        <v>12099</v>
      </c>
      <c r="C5094" s="1">
        <v>45078</v>
      </c>
      <c r="D5094" t="s">
        <v>8943</v>
      </c>
      <c r="E5094" t="s">
        <v>8944</v>
      </c>
      <c r="F5094">
        <v>20</v>
      </c>
      <c r="G5094">
        <v>20</v>
      </c>
      <c r="H5094">
        <v>50</v>
      </c>
      <c r="I5094">
        <v>20</v>
      </c>
      <c r="J5094">
        <v>20</v>
      </c>
      <c r="K5094">
        <v>52</v>
      </c>
      <c r="L5094">
        <v>50</v>
      </c>
      <c r="M5094">
        <v>44</v>
      </c>
      <c r="N5094">
        <v>0</v>
      </c>
      <c r="O5094">
        <v>1</v>
      </c>
      <c r="P5094">
        <v>18.327473959999999</v>
      </c>
      <c r="Q5094">
        <v>1448</v>
      </c>
      <c r="R5094">
        <v>104000</v>
      </c>
      <c r="S5094">
        <v>372984</v>
      </c>
      <c r="T5094">
        <v>3.5863846153846102</v>
      </c>
      <c r="U5094">
        <v>2</v>
      </c>
    </row>
    <row r="5095" spans="1:21" x14ac:dyDescent="0.4">
      <c r="A5095">
        <v>5093</v>
      </c>
      <c r="B5095" t="s">
        <v>12099</v>
      </c>
      <c r="C5095" s="1">
        <v>45047</v>
      </c>
      <c r="D5095" t="s">
        <v>8945</v>
      </c>
      <c r="E5095" t="s">
        <v>8946</v>
      </c>
      <c r="F5095">
        <v>20</v>
      </c>
      <c r="G5095">
        <v>10</v>
      </c>
      <c r="H5095">
        <v>50</v>
      </c>
      <c r="I5095">
        <v>20</v>
      </c>
      <c r="J5095">
        <v>20</v>
      </c>
      <c r="K5095">
        <v>151</v>
      </c>
      <c r="L5095">
        <v>157</v>
      </c>
      <c r="M5095">
        <v>158</v>
      </c>
      <c r="N5095">
        <v>1</v>
      </c>
      <c r="O5095">
        <v>2</v>
      </c>
      <c r="P5095">
        <v>29.606119790000001</v>
      </c>
      <c r="Q5095">
        <v>1134</v>
      </c>
      <c r="R5095">
        <v>101000</v>
      </c>
      <c r="S5095">
        <v>35272</v>
      </c>
      <c r="T5095">
        <v>0.34922772277227698</v>
      </c>
      <c r="U5095">
        <v>0</v>
      </c>
    </row>
    <row r="5096" spans="1:21" x14ac:dyDescent="0.4">
      <c r="A5096">
        <v>5094</v>
      </c>
      <c r="B5096" t="s">
        <v>12099</v>
      </c>
      <c r="C5096" s="1">
        <v>45047</v>
      </c>
      <c r="D5096" t="s">
        <v>8947</v>
      </c>
      <c r="E5096" t="s">
        <v>8948</v>
      </c>
      <c r="F5096">
        <v>10</v>
      </c>
      <c r="G5096">
        <v>10</v>
      </c>
      <c r="H5096">
        <v>40</v>
      </c>
      <c r="I5096">
        <v>30</v>
      </c>
      <c r="J5096">
        <v>20</v>
      </c>
      <c r="K5096">
        <v>232</v>
      </c>
      <c r="L5096">
        <v>235</v>
      </c>
      <c r="M5096">
        <v>228</v>
      </c>
      <c r="N5096">
        <v>2</v>
      </c>
      <c r="O5096">
        <v>2</v>
      </c>
      <c r="P5096">
        <v>24.66981337</v>
      </c>
      <c r="Q5096">
        <v>1862</v>
      </c>
      <c r="R5096">
        <v>101000</v>
      </c>
      <c r="S5096">
        <v>2178906</v>
      </c>
      <c r="T5096">
        <v>21.573326732673198</v>
      </c>
      <c r="U5096">
        <v>3</v>
      </c>
    </row>
    <row r="5097" spans="1:21" x14ac:dyDescent="0.4">
      <c r="A5097">
        <v>5095</v>
      </c>
      <c r="B5097" t="s">
        <v>12099</v>
      </c>
      <c r="C5097" s="1">
        <v>45047</v>
      </c>
      <c r="D5097" t="s">
        <v>8949</v>
      </c>
      <c r="E5097" t="s">
        <v>8950</v>
      </c>
      <c r="F5097">
        <v>10</v>
      </c>
      <c r="G5097">
        <v>10</v>
      </c>
      <c r="H5097">
        <v>50</v>
      </c>
      <c r="I5097">
        <v>20</v>
      </c>
      <c r="J5097">
        <v>20</v>
      </c>
      <c r="K5097">
        <v>52</v>
      </c>
      <c r="L5097">
        <v>17</v>
      </c>
      <c r="M5097">
        <v>5</v>
      </c>
      <c r="N5097">
        <v>2</v>
      </c>
      <c r="O5097">
        <v>1</v>
      </c>
      <c r="P5097">
        <v>4.0604383679999998</v>
      </c>
      <c r="Q5097">
        <v>1786</v>
      </c>
      <c r="R5097">
        <v>101000</v>
      </c>
      <c r="S5097">
        <v>1491943</v>
      </c>
      <c r="T5097">
        <v>14.7717128712871</v>
      </c>
      <c r="U5097">
        <v>3</v>
      </c>
    </row>
    <row r="5098" spans="1:21" x14ac:dyDescent="0.4">
      <c r="A5098">
        <v>5096</v>
      </c>
      <c r="B5098" t="s">
        <v>12099</v>
      </c>
      <c r="C5098" s="1">
        <v>45047</v>
      </c>
      <c r="D5098" t="s">
        <v>8951</v>
      </c>
      <c r="E5098" t="s">
        <v>8952</v>
      </c>
      <c r="F5098">
        <v>10</v>
      </c>
      <c r="G5098">
        <v>10</v>
      </c>
      <c r="H5098">
        <v>50</v>
      </c>
      <c r="I5098">
        <v>20</v>
      </c>
      <c r="J5098">
        <v>10</v>
      </c>
      <c r="K5098">
        <v>22</v>
      </c>
      <c r="L5098">
        <v>24</v>
      </c>
      <c r="M5098">
        <v>28</v>
      </c>
      <c r="N5098">
        <v>1</v>
      </c>
      <c r="O5098">
        <v>1</v>
      </c>
      <c r="P5098">
        <v>26.050021699999999</v>
      </c>
      <c r="Q5098">
        <v>1546</v>
      </c>
      <c r="R5098">
        <v>101000</v>
      </c>
      <c r="S5098">
        <v>1506798</v>
      </c>
      <c r="T5098">
        <v>14.918792079207901</v>
      </c>
      <c r="U5098">
        <v>3</v>
      </c>
    </row>
    <row r="5099" spans="1:21" x14ac:dyDescent="0.4">
      <c r="A5099">
        <v>5097</v>
      </c>
      <c r="B5099" t="s">
        <v>12099</v>
      </c>
      <c r="C5099" s="1">
        <v>45047</v>
      </c>
      <c r="D5099" t="s">
        <v>8953</v>
      </c>
      <c r="E5099" t="s">
        <v>8954</v>
      </c>
      <c r="F5099">
        <v>10</v>
      </c>
      <c r="G5099">
        <v>10</v>
      </c>
      <c r="H5099">
        <v>30</v>
      </c>
      <c r="I5099">
        <v>20</v>
      </c>
      <c r="J5099">
        <v>10</v>
      </c>
      <c r="K5099">
        <v>12</v>
      </c>
      <c r="L5099">
        <v>18</v>
      </c>
      <c r="M5099">
        <v>8</v>
      </c>
      <c r="N5099">
        <v>1</v>
      </c>
      <c r="O5099">
        <v>1</v>
      </c>
      <c r="P5099">
        <v>9.209960938</v>
      </c>
      <c r="Q5099">
        <v>1687</v>
      </c>
      <c r="R5099">
        <v>101000</v>
      </c>
      <c r="S5099">
        <v>408241</v>
      </c>
      <c r="T5099">
        <v>4.0419900990099</v>
      </c>
      <c r="U5099">
        <v>2</v>
      </c>
    </row>
    <row r="5100" spans="1:21" x14ac:dyDescent="0.4">
      <c r="A5100">
        <v>5098</v>
      </c>
      <c r="B5100" t="s">
        <v>12099</v>
      </c>
      <c r="C5100" s="1">
        <v>45047</v>
      </c>
      <c r="D5100" t="s">
        <v>8955</v>
      </c>
      <c r="E5100" t="s">
        <v>8956</v>
      </c>
      <c r="F5100">
        <v>10</v>
      </c>
      <c r="G5100">
        <v>10</v>
      </c>
      <c r="H5100">
        <v>50</v>
      </c>
      <c r="I5100">
        <v>20</v>
      </c>
      <c r="J5100">
        <v>10</v>
      </c>
      <c r="K5100">
        <v>30</v>
      </c>
      <c r="L5100">
        <v>26</v>
      </c>
      <c r="M5100">
        <v>22</v>
      </c>
      <c r="N5100">
        <v>0</v>
      </c>
      <c r="O5100">
        <v>2</v>
      </c>
      <c r="P5100">
        <v>17.91189236</v>
      </c>
      <c r="Q5100">
        <v>1303</v>
      </c>
      <c r="R5100">
        <v>101000</v>
      </c>
      <c r="S5100">
        <v>56529</v>
      </c>
      <c r="T5100">
        <v>0.55969306930692997</v>
      </c>
      <c r="U5100">
        <v>1</v>
      </c>
    </row>
    <row r="5101" spans="1:21" x14ac:dyDescent="0.4">
      <c r="A5101">
        <v>5099</v>
      </c>
      <c r="B5101" t="s">
        <v>12099</v>
      </c>
      <c r="C5101" s="1">
        <v>45017</v>
      </c>
      <c r="D5101" t="s">
        <v>8957</v>
      </c>
      <c r="E5101" t="s">
        <v>8958</v>
      </c>
      <c r="F5101">
        <v>10</v>
      </c>
      <c r="G5101">
        <v>20</v>
      </c>
      <c r="H5101">
        <v>40</v>
      </c>
      <c r="I5101">
        <v>20</v>
      </c>
      <c r="J5101">
        <v>30</v>
      </c>
      <c r="K5101">
        <v>236</v>
      </c>
      <c r="L5101">
        <v>238</v>
      </c>
      <c r="M5101">
        <v>230</v>
      </c>
      <c r="N5101">
        <v>1</v>
      </c>
      <c r="O5101">
        <v>1</v>
      </c>
      <c r="P5101">
        <v>20.680555559999998</v>
      </c>
      <c r="Q5101">
        <v>1295</v>
      </c>
      <c r="R5101">
        <v>98100</v>
      </c>
      <c r="S5101">
        <v>597136</v>
      </c>
      <c r="T5101">
        <v>6.0870132517838904</v>
      </c>
      <c r="U5101">
        <v>3</v>
      </c>
    </row>
    <row r="5102" spans="1:21" x14ac:dyDescent="0.4">
      <c r="A5102">
        <v>5100</v>
      </c>
      <c r="B5102" t="s">
        <v>12099</v>
      </c>
      <c r="C5102" s="1">
        <v>45017</v>
      </c>
      <c r="D5102" t="s">
        <v>8959</v>
      </c>
      <c r="E5102" t="s">
        <v>8960</v>
      </c>
      <c r="F5102">
        <v>20</v>
      </c>
      <c r="G5102">
        <v>10</v>
      </c>
      <c r="H5102">
        <v>50</v>
      </c>
      <c r="I5102">
        <v>20</v>
      </c>
      <c r="J5102">
        <v>20</v>
      </c>
      <c r="K5102">
        <v>21</v>
      </c>
      <c r="L5102">
        <v>15</v>
      </c>
      <c r="M5102">
        <v>14</v>
      </c>
      <c r="N5102">
        <v>1</v>
      </c>
      <c r="O5102">
        <v>2</v>
      </c>
      <c r="P5102">
        <v>25.688476560000002</v>
      </c>
      <c r="Q5102">
        <v>1132</v>
      </c>
      <c r="R5102">
        <v>98100</v>
      </c>
      <c r="S5102">
        <v>62357</v>
      </c>
      <c r="T5102">
        <v>0.63564729867482095</v>
      </c>
      <c r="U5102">
        <v>1</v>
      </c>
    </row>
    <row r="5103" spans="1:21" x14ac:dyDescent="0.4">
      <c r="A5103">
        <v>5101</v>
      </c>
      <c r="B5103" t="s">
        <v>12099</v>
      </c>
      <c r="C5103" s="1">
        <v>45017</v>
      </c>
      <c r="D5103" t="s">
        <v>8961</v>
      </c>
      <c r="E5103" t="s">
        <v>8962</v>
      </c>
      <c r="F5103">
        <v>10</v>
      </c>
      <c r="G5103">
        <v>10</v>
      </c>
      <c r="H5103">
        <v>20</v>
      </c>
      <c r="I5103">
        <v>20</v>
      </c>
      <c r="J5103">
        <v>20</v>
      </c>
      <c r="K5103">
        <v>20</v>
      </c>
      <c r="L5103">
        <v>16</v>
      </c>
      <c r="M5103">
        <v>21</v>
      </c>
      <c r="N5103">
        <v>1</v>
      </c>
      <c r="O5103">
        <v>2</v>
      </c>
      <c r="P5103">
        <v>21.475477430000002</v>
      </c>
      <c r="Q5103">
        <v>1231</v>
      </c>
      <c r="R5103">
        <v>98100</v>
      </c>
      <c r="S5103">
        <v>433538</v>
      </c>
      <c r="T5103">
        <v>4.4193476044852096</v>
      </c>
      <c r="U5103">
        <v>3</v>
      </c>
    </row>
    <row r="5104" spans="1:21" x14ac:dyDescent="0.4">
      <c r="A5104">
        <v>5102</v>
      </c>
      <c r="B5104" t="s">
        <v>12099</v>
      </c>
      <c r="C5104" s="1">
        <v>45017</v>
      </c>
      <c r="D5104" t="s">
        <v>8963</v>
      </c>
      <c r="E5104" t="s">
        <v>8964</v>
      </c>
      <c r="F5104">
        <v>10</v>
      </c>
      <c r="G5104">
        <v>10</v>
      </c>
      <c r="H5104">
        <v>20</v>
      </c>
      <c r="I5104">
        <v>10</v>
      </c>
      <c r="J5104">
        <v>10</v>
      </c>
      <c r="K5104">
        <v>20</v>
      </c>
      <c r="L5104">
        <v>19</v>
      </c>
      <c r="M5104">
        <v>24</v>
      </c>
      <c r="N5104">
        <v>1</v>
      </c>
      <c r="O5104">
        <v>2</v>
      </c>
      <c r="P5104">
        <v>42.434787329999999</v>
      </c>
      <c r="Q5104">
        <v>1148</v>
      </c>
      <c r="R5104">
        <v>98100</v>
      </c>
      <c r="S5104">
        <v>288930</v>
      </c>
      <c r="T5104">
        <v>2.9452599388379199</v>
      </c>
      <c r="U5104">
        <v>2</v>
      </c>
    </row>
    <row r="5105" spans="1:21" x14ac:dyDescent="0.4">
      <c r="A5105">
        <v>5103</v>
      </c>
      <c r="B5105" t="s">
        <v>12099</v>
      </c>
      <c r="C5105" s="1">
        <v>45017</v>
      </c>
      <c r="D5105" t="s">
        <v>8965</v>
      </c>
      <c r="F5105">
        <v>10</v>
      </c>
      <c r="G5105">
        <v>10</v>
      </c>
      <c r="H5105">
        <v>10</v>
      </c>
      <c r="I5105">
        <v>10</v>
      </c>
      <c r="J5105">
        <v>10</v>
      </c>
      <c r="K5105">
        <v>210</v>
      </c>
      <c r="L5105">
        <v>191</v>
      </c>
      <c r="M5105">
        <v>159</v>
      </c>
      <c r="N5105">
        <v>1</v>
      </c>
      <c r="O5105">
        <v>1</v>
      </c>
      <c r="P5105">
        <v>0</v>
      </c>
      <c r="Q5105">
        <v>1214</v>
      </c>
      <c r="R5105">
        <v>98100</v>
      </c>
      <c r="S5105">
        <v>31439</v>
      </c>
      <c r="T5105">
        <v>0.32047910295616699</v>
      </c>
      <c r="U5105">
        <v>0</v>
      </c>
    </row>
    <row r="5106" spans="1:21" x14ac:dyDescent="0.4">
      <c r="A5106">
        <v>5104</v>
      </c>
      <c r="B5106" t="s">
        <v>12099</v>
      </c>
      <c r="C5106" s="1">
        <v>45017</v>
      </c>
      <c r="D5106" t="s">
        <v>8966</v>
      </c>
      <c r="E5106" t="s">
        <v>8967</v>
      </c>
      <c r="F5106">
        <v>20</v>
      </c>
      <c r="G5106">
        <v>10</v>
      </c>
      <c r="H5106">
        <v>20</v>
      </c>
      <c r="I5106">
        <v>20</v>
      </c>
      <c r="J5106">
        <v>10</v>
      </c>
      <c r="K5106">
        <v>21</v>
      </c>
      <c r="L5106">
        <v>19</v>
      </c>
      <c r="M5106">
        <v>15</v>
      </c>
      <c r="N5106">
        <v>0</v>
      </c>
      <c r="O5106">
        <v>2</v>
      </c>
      <c r="P5106">
        <v>20.706597219999999</v>
      </c>
      <c r="Q5106">
        <v>1075</v>
      </c>
      <c r="R5106">
        <v>98100</v>
      </c>
      <c r="S5106">
        <v>103043</v>
      </c>
      <c r="T5106">
        <v>1.0503873598369</v>
      </c>
      <c r="U5106">
        <v>1</v>
      </c>
    </row>
    <row r="5107" spans="1:21" x14ac:dyDescent="0.4">
      <c r="A5107">
        <v>5105</v>
      </c>
      <c r="B5107" t="s">
        <v>12099</v>
      </c>
      <c r="C5107" s="1">
        <v>44986</v>
      </c>
      <c r="D5107" t="s">
        <v>8968</v>
      </c>
      <c r="E5107" t="s">
        <v>8969</v>
      </c>
      <c r="F5107">
        <v>10</v>
      </c>
      <c r="G5107">
        <v>20</v>
      </c>
      <c r="H5107">
        <v>50</v>
      </c>
      <c r="I5107">
        <v>20</v>
      </c>
      <c r="J5107">
        <v>10</v>
      </c>
      <c r="K5107">
        <v>21</v>
      </c>
      <c r="L5107">
        <v>20</v>
      </c>
      <c r="M5107">
        <v>22</v>
      </c>
      <c r="N5107">
        <v>1</v>
      </c>
      <c r="O5107">
        <v>1</v>
      </c>
      <c r="P5107">
        <v>19.686197920000001</v>
      </c>
      <c r="Q5107">
        <v>1456</v>
      </c>
      <c r="R5107">
        <v>95900</v>
      </c>
      <c r="S5107">
        <v>2074968</v>
      </c>
      <c r="T5107">
        <v>21.636788321167799</v>
      </c>
      <c r="U5107">
        <v>3</v>
      </c>
    </row>
    <row r="5108" spans="1:21" x14ac:dyDescent="0.4">
      <c r="A5108">
        <v>5106</v>
      </c>
      <c r="B5108" t="s">
        <v>12099</v>
      </c>
      <c r="C5108" s="1">
        <v>44986</v>
      </c>
      <c r="D5108" t="s">
        <v>8970</v>
      </c>
      <c r="E5108" t="s">
        <v>8971</v>
      </c>
      <c r="F5108">
        <v>20</v>
      </c>
      <c r="G5108">
        <v>20</v>
      </c>
      <c r="H5108">
        <v>50</v>
      </c>
      <c r="I5108">
        <v>30</v>
      </c>
      <c r="J5108">
        <v>20</v>
      </c>
      <c r="K5108">
        <v>28</v>
      </c>
      <c r="L5108">
        <v>30</v>
      </c>
      <c r="M5108">
        <v>35</v>
      </c>
      <c r="N5108">
        <v>2</v>
      </c>
      <c r="O5108">
        <v>1</v>
      </c>
      <c r="P5108">
        <v>9.3082682289999994</v>
      </c>
      <c r="Q5108">
        <v>1175</v>
      </c>
      <c r="R5108">
        <v>95900</v>
      </c>
      <c r="S5108">
        <v>27558</v>
      </c>
      <c r="T5108">
        <v>0.28736183524504599</v>
      </c>
      <c r="U5108">
        <v>0</v>
      </c>
    </row>
    <row r="5109" spans="1:21" x14ac:dyDescent="0.4">
      <c r="A5109">
        <v>5107</v>
      </c>
      <c r="B5109" t="s">
        <v>12099</v>
      </c>
      <c r="C5109" s="1">
        <v>44986</v>
      </c>
      <c r="D5109" t="s">
        <v>8972</v>
      </c>
      <c r="E5109" t="s">
        <v>8973</v>
      </c>
      <c r="F5109">
        <v>10</v>
      </c>
      <c r="G5109">
        <v>10</v>
      </c>
      <c r="H5109">
        <v>20</v>
      </c>
      <c r="I5109">
        <v>10</v>
      </c>
      <c r="J5109">
        <v>10</v>
      </c>
      <c r="K5109">
        <v>20</v>
      </c>
      <c r="L5109">
        <v>22</v>
      </c>
      <c r="M5109">
        <v>20</v>
      </c>
      <c r="N5109">
        <v>1</v>
      </c>
      <c r="O5109">
        <v>2</v>
      </c>
      <c r="P5109">
        <v>12.27539063</v>
      </c>
      <c r="Q5109">
        <v>1203</v>
      </c>
      <c r="R5109">
        <v>95900</v>
      </c>
      <c r="S5109">
        <v>75843</v>
      </c>
      <c r="T5109">
        <v>0.79085505735140704</v>
      </c>
      <c r="U5109">
        <v>1</v>
      </c>
    </row>
    <row r="5110" spans="1:21" x14ac:dyDescent="0.4">
      <c r="A5110">
        <v>5108</v>
      </c>
      <c r="B5110" t="s">
        <v>12099</v>
      </c>
      <c r="C5110" s="1">
        <v>44986</v>
      </c>
      <c r="D5110" t="s">
        <v>8974</v>
      </c>
      <c r="E5110" t="s">
        <v>8975</v>
      </c>
      <c r="F5110">
        <v>20</v>
      </c>
      <c r="G5110">
        <v>10</v>
      </c>
      <c r="H5110">
        <v>50</v>
      </c>
      <c r="I5110">
        <v>20</v>
      </c>
      <c r="J5110">
        <v>10</v>
      </c>
      <c r="K5110">
        <v>52</v>
      </c>
      <c r="L5110">
        <v>50</v>
      </c>
      <c r="M5110">
        <v>53</v>
      </c>
      <c r="N5110">
        <v>1</v>
      </c>
      <c r="O5110">
        <v>2</v>
      </c>
      <c r="P5110">
        <v>17.460177949999999</v>
      </c>
      <c r="Q5110">
        <v>1490</v>
      </c>
      <c r="R5110">
        <v>95900</v>
      </c>
      <c r="S5110">
        <v>741402</v>
      </c>
      <c r="T5110">
        <v>7.7309906152241901</v>
      </c>
      <c r="U5110">
        <v>3</v>
      </c>
    </row>
    <row r="5111" spans="1:21" x14ac:dyDescent="0.4">
      <c r="A5111">
        <v>5109</v>
      </c>
      <c r="B5111" t="s">
        <v>12099</v>
      </c>
      <c r="C5111" s="1">
        <v>44986</v>
      </c>
      <c r="D5111" t="s">
        <v>8976</v>
      </c>
      <c r="E5111" t="e">
        <f>- 내가 너 죽이는 거... 이해 하지?</f>
        <v>#NAME?</v>
      </c>
      <c r="F5111">
        <v>20</v>
      </c>
      <c r="G5111">
        <v>20</v>
      </c>
      <c r="H5111">
        <v>50</v>
      </c>
      <c r="I5111">
        <v>30</v>
      </c>
      <c r="J5111">
        <v>20</v>
      </c>
      <c r="K5111">
        <v>191</v>
      </c>
      <c r="L5111">
        <v>195</v>
      </c>
      <c r="M5111">
        <v>199</v>
      </c>
      <c r="N5111">
        <v>0</v>
      </c>
      <c r="O5111">
        <v>1</v>
      </c>
      <c r="P5111">
        <v>14.724283850000001</v>
      </c>
      <c r="Q5111">
        <v>811</v>
      </c>
      <c r="R5111">
        <v>95900</v>
      </c>
      <c r="S5111">
        <v>15738</v>
      </c>
      <c r="T5111">
        <v>0.16410844629822699</v>
      </c>
      <c r="U5111">
        <v>0</v>
      </c>
    </row>
    <row r="5112" spans="1:21" x14ac:dyDescent="0.4">
      <c r="A5112">
        <v>5110</v>
      </c>
      <c r="B5112" t="s">
        <v>12099</v>
      </c>
      <c r="C5112" s="1">
        <v>44986</v>
      </c>
      <c r="D5112" t="s">
        <v>8977</v>
      </c>
      <c r="E5112" t="s">
        <v>8978</v>
      </c>
      <c r="F5112">
        <v>10</v>
      </c>
      <c r="G5112">
        <v>20</v>
      </c>
      <c r="H5112">
        <v>50</v>
      </c>
      <c r="I5112">
        <v>20</v>
      </c>
      <c r="J5112">
        <v>20</v>
      </c>
      <c r="K5112">
        <v>75</v>
      </c>
      <c r="L5112">
        <v>86</v>
      </c>
      <c r="M5112">
        <v>58</v>
      </c>
      <c r="N5112">
        <v>1</v>
      </c>
      <c r="O5112">
        <v>1</v>
      </c>
      <c r="P5112">
        <v>19.202799479999999</v>
      </c>
      <c r="Q5112">
        <v>1268</v>
      </c>
      <c r="R5112">
        <v>95900</v>
      </c>
      <c r="S5112">
        <v>918608</v>
      </c>
      <c r="T5112">
        <v>9.5788112617309693</v>
      </c>
      <c r="U5112">
        <v>3</v>
      </c>
    </row>
    <row r="5113" spans="1:21" x14ac:dyDescent="0.4">
      <c r="A5113">
        <v>5111</v>
      </c>
      <c r="B5113" t="s">
        <v>12099</v>
      </c>
      <c r="C5113" s="1">
        <v>44958</v>
      </c>
      <c r="D5113" t="s">
        <v>8979</v>
      </c>
      <c r="E5113" t="s">
        <v>8980</v>
      </c>
      <c r="F5113">
        <v>30</v>
      </c>
      <c r="G5113">
        <v>20</v>
      </c>
      <c r="H5113">
        <v>50</v>
      </c>
      <c r="I5113">
        <v>20</v>
      </c>
      <c r="J5113">
        <v>50</v>
      </c>
      <c r="K5113">
        <v>247</v>
      </c>
      <c r="L5113">
        <v>246</v>
      </c>
      <c r="M5113">
        <v>243</v>
      </c>
      <c r="N5113">
        <v>1</v>
      </c>
      <c r="O5113">
        <v>2</v>
      </c>
      <c r="P5113">
        <v>25.051540800000001</v>
      </c>
      <c r="Q5113">
        <v>1461</v>
      </c>
      <c r="R5113">
        <v>93700</v>
      </c>
      <c r="S5113">
        <v>53441</v>
      </c>
      <c r="T5113">
        <v>0.57034151547491996</v>
      </c>
      <c r="U5113">
        <v>1</v>
      </c>
    </row>
    <row r="5114" spans="1:21" x14ac:dyDescent="0.4">
      <c r="A5114">
        <v>5112</v>
      </c>
      <c r="B5114" t="s">
        <v>12099</v>
      </c>
      <c r="C5114" s="1">
        <v>44958</v>
      </c>
      <c r="D5114" t="s">
        <v>8981</v>
      </c>
      <c r="E5114" t="s">
        <v>8982</v>
      </c>
      <c r="F5114">
        <v>10</v>
      </c>
      <c r="G5114">
        <v>10</v>
      </c>
      <c r="H5114">
        <v>50</v>
      </c>
      <c r="I5114">
        <v>20</v>
      </c>
      <c r="J5114">
        <v>10</v>
      </c>
      <c r="K5114">
        <v>24</v>
      </c>
      <c r="L5114">
        <v>24</v>
      </c>
      <c r="M5114">
        <v>21</v>
      </c>
      <c r="N5114">
        <v>1</v>
      </c>
      <c r="O5114">
        <v>2</v>
      </c>
      <c r="P5114">
        <v>25.008138020000001</v>
      </c>
      <c r="Q5114">
        <v>1184</v>
      </c>
      <c r="R5114">
        <v>93700</v>
      </c>
      <c r="S5114">
        <v>74225</v>
      </c>
      <c r="T5114">
        <v>0.79215581643543198</v>
      </c>
      <c r="U5114">
        <v>1</v>
      </c>
    </row>
    <row r="5115" spans="1:21" x14ac:dyDescent="0.4">
      <c r="A5115">
        <v>5113</v>
      </c>
      <c r="B5115" t="s">
        <v>12099</v>
      </c>
      <c r="C5115" s="1">
        <v>44958</v>
      </c>
      <c r="D5115" t="s">
        <v>8983</v>
      </c>
      <c r="E5115" t="s">
        <v>8984</v>
      </c>
      <c r="F5115">
        <v>10</v>
      </c>
      <c r="G5115">
        <v>20</v>
      </c>
      <c r="H5115">
        <v>30</v>
      </c>
      <c r="I5115">
        <v>20</v>
      </c>
      <c r="J5115">
        <v>20</v>
      </c>
      <c r="K5115">
        <v>23</v>
      </c>
      <c r="L5115">
        <v>23</v>
      </c>
      <c r="M5115">
        <v>24</v>
      </c>
      <c r="N5115">
        <v>1</v>
      </c>
      <c r="O5115">
        <v>1</v>
      </c>
      <c r="P5115">
        <v>23.641601560000002</v>
      </c>
      <c r="Q5115">
        <v>1310</v>
      </c>
      <c r="R5115">
        <v>93700</v>
      </c>
      <c r="S5115">
        <v>17322</v>
      </c>
      <c r="T5115">
        <v>0.18486659551760901</v>
      </c>
      <c r="U5115">
        <v>0</v>
      </c>
    </row>
    <row r="5116" spans="1:21" x14ac:dyDescent="0.4">
      <c r="A5116">
        <v>5114</v>
      </c>
      <c r="B5116" t="s">
        <v>12099</v>
      </c>
      <c r="C5116" s="1">
        <v>44958</v>
      </c>
      <c r="D5116" t="s">
        <v>8985</v>
      </c>
      <c r="E5116" t="s">
        <v>8986</v>
      </c>
      <c r="F5116">
        <v>10</v>
      </c>
      <c r="G5116">
        <v>10</v>
      </c>
      <c r="H5116">
        <v>40</v>
      </c>
      <c r="I5116">
        <v>20</v>
      </c>
      <c r="J5116">
        <v>10</v>
      </c>
      <c r="K5116">
        <v>14</v>
      </c>
      <c r="L5116">
        <v>9</v>
      </c>
      <c r="M5116">
        <v>6</v>
      </c>
      <c r="N5116">
        <v>1</v>
      </c>
      <c r="O5116">
        <v>2</v>
      </c>
      <c r="P5116">
        <v>18.244683160000001</v>
      </c>
      <c r="Q5116">
        <v>1064</v>
      </c>
      <c r="R5116">
        <v>93700</v>
      </c>
      <c r="S5116">
        <v>711045</v>
      </c>
      <c r="T5116">
        <v>7.5885272145144</v>
      </c>
      <c r="U5116">
        <v>3</v>
      </c>
    </row>
    <row r="5117" spans="1:21" x14ac:dyDescent="0.4">
      <c r="A5117">
        <v>5115</v>
      </c>
      <c r="B5117" t="s">
        <v>12099</v>
      </c>
      <c r="C5117" s="1">
        <v>44958</v>
      </c>
      <c r="D5117" t="s">
        <v>8987</v>
      </c>
      <c r="F5117">
        <v>10</v>
      </c>
      <c r="G5117">
        <v>10</v>
      </c>
      <c r="H5117">
        <v>20</v>
      </c>
      <c r="I5117">
        <v>10</v>
      </c>
      <c r="J5117">
        <v>10</v>
      </c>
      <c r="K5117">
        <v>13</v>
      </c>
      <c r="L5117">
        <v>16</v>
      </c>
      <c r="M5117">
        <v>24</v>
      </c>
      <c r="N5117">
        <v>1</v>
      </c>
      <c r="O5117">
        <v>1</v>
      </c>
      <c r="P5117">
        <v>0</v>
      </c>
      <c r="Q5117">
        <v>1063</v>
      </c>
      <c r="R5117">
        <v>93700</v>
      </c>
      <c r="S5117">
        <v>6663</v>
      </c>
      <c r="T5117">
        <v>7.1109925293489806E-2</v>
      </c>
      <c r="U5117">
        <v>0</v>
      </c>
    </row>
    <row r="5118" spans="1:21" x14ac:dyDescent="0.4">
      <c r="A5118">
        <v>5116</v>
      </c>
      <c r="B5118" t="s">
        <v>12099</v>
      </c>
      <c r="C5118" s="1">
        <v>44927</v>
      </c>
      <c r="D5118" t="s">
        <v>8988</v>
      </c>
      <c r="E5118" t="s">
        <v>8989</v>
      </c>
      <c r="F5118">
        <v>10</v>
      </c>
      <c r="G5118">
        <v>20</v>
      </c>
      <c r="H5118">
        <v>50</v>
      </c>
      <c r="I5118">
        <v>20</v>
      </c>
      <c r="J5118">
        <v>20</v>
      </c>
      <c r="K5118">
        <v>92</v>
      </c>
      <c r="L5118">
        <v>47</v>
      </c>
      <c r="M5118">
        <v>9</v>
      </c>
      <c r="N5118">
        <v>1</v>
      </c>
      <c r="O5118">
        <v>2</v>
      </c>
      <c r="P5118">
        <v>25.053276910000001</v>
      </c>
      <c r="Q5118">
        <v>1089</v>
      </c>
      <c r="R5118">
        <v>89600</v>
      </c>
      <c r="S5118">
        <v>1567590</v>
      </c>
      <c r="T5118">
        <v>17.495424107142799</v>
      </c>
      <c r="U5118">
        <v>3</v>
      </c>
    </row>
    <row r="5119" spans="1:21" x14ac:dyDescent="0.4">
      <c r="A5119">
        <v>5117</v>
      </c>
      <c r="B5119" t="s">
        <v>12099</v>
      </c>
      <c r="C5119" s="1">
        <v>44927</v>
      </c>
      <c r="D5119" t="s">
        <v>8990</v>
      </c>
      <c r="E5119" t="s">
        <v>8991</v>
      </c>
      <c r="F5119">
        <v>20</v>
      </c>
      <c r="G5119">
        <v>10</v>
      </c>
      <c r="H5119">
        <v>50</v>
      </c>
      <c r="I5119">
        <v>20</v>
      </c>
      <c r="J5119">
        <v>20</v>
      </c>
      <c r="K5119">
        <v>238</v>
      </c>
      <c r="L5119">
        <v>238</v>
      </c>
      <c r="M5119">
        <v>236</v>
      </c>
      <c r="N5119">
        <v>2</v>
      </c>
      <c r="O5119">
        <v>1</v>
      </c>
      <c r="P5119">
        <v>16.87879774</v>
      </c>
      <c r="Q5119">
        <v>1117</v>
      </c>
      <c r="R5119">
        <v>89600</v>
      </c>
      <c r="S5119">
        <v>153703</v>
      </c>
      <c r="T5119">
        <v>1.7154352678571401</v>
      </c>
      <c r="U5119">
        <v>2</v>
      </c>
    </row>
    <row r="5120" spans="1:21" x14ac:dyDescent="0.4">
      <c r="A5120">
        <v>5118</v>
      </c>
      <c r="B5120" t="s">
        <v>12099</v>
      </c>
      <c r="C5120" s="1">
        <v>44927</v>
      </c>
      <c r="D5120" t="s">
        <v>8992</v>
      </c>
      <c r="E5120" t="s">
        <v>8993</v>
      </c>
      <c r="F5120">
        <v>10</v>
      </c>
      <c r="G5120">
        <v>20</v>
      </c>
      <c r="H5120">
        <v>50</v>
      </c>
      <c r="I5120">
        <v>20</v>
      </c>
      <c r="J5120">
        <v>10</v>
      </c>
      <c r="K5120">
        <v>28</v>
      </c>
      <c r="L5120">
        <v>19</v>
      </c>
      <c r="M5120">
        <v>17</v>
      </c>
      <c r="N5120">
        <v>1</v>
      </c>
      <c r="O5120">
        <v>1</v>
      </c>
      <c r="P5120">
        <v>19.099175349999999</v>
      </c>
      <c r="Q5120">
        <v>1147</v>
      </c>
      <c r="R5120">
        <v>89600</v>
      </c>
      <c r="S5120">
        <v>762354</v>
      </c>
      <c r="T5120">
        <v>8.5084151785714202</v>
      </c>
      <c r="U5120">
        <v>3</v>
      </c>
    </row>
    <row r="5121" spans="1:21" x14ac:dyDescent="0.4">
      <c r="A5121">
        <v>5119</v>
      </c>
      <c r="B5121" t="s">
        <v>12099</v>
      </c>
      <c r="C5121" s="1">
        <v>44927</v>
      </c>
      <c r="D5121" t="s">
        <v>8994</v>
      </c>
      <c r="E5121" t="s">
        <v>8995</v>
      </c>
      <c r="F5121">
        <v>10</v>
      </c>
      <c r="G5121">
        <v>10</v>
      </c>
      <c r="H5121">
        <v>20</v>
      </c>
      <c r="I5121">
        <v>20</v>
      </c>
      <c r="J5121">
        <v>10</v>
      </c>
      <c r="K5121">
        <v>18</v>
      </c>
      <c r="L5121">
        <v>23</v>
      </c>
      <c r="M5121">
        <v>21</v>
      </c>
      <c r="N5121">
        <v>0</v>
      </c>
      <c r="O5121">
        <v>1</v>
      </c>
      <c r="P5121">
        <v>24.911566839999999</v>
      </c>
      <c r="Q5121">
        <v>1218</v>
      </c>
      <c r="R5121">
        <v>89600</v>
      </c>
      <c r="S5121">
        <v>13201</v>
      </c>
      <c r="T5121">
        <v>0.14733258928571399</v>
      </c>
      <c r="U5121">
        <v>0</v>
      </c>
    </row>
    <row r="5122" spans="1:21" x14ac:dyDescent="0.4">
      <c r="A5122">
        <v>5120</v>
      </c>
      <c r="B5122" t="s">
        <v>12099</v>
      </c>
      <c r="C5122" s="1">
        <v>44927</v>
      </c>
      <c r="D5122" t="s">
        <v>8996</v>
      </c>
      <c r="E5122" t="s">
        <v>8997</v>
      </c>
      <c r="F5122">
        <v>20</v>
      </c>
      <c r="G5122">
        <v>20</v>
      </c>
      <c r="H5122">
        <v>40</v>
      </c>
      <c r="I5122">
        <v>20</v>
      </c>
      <c r="J5122">
        <v>20</v>
      </c>
      <c r="K5122">
        <v>92</v>
      </c>
      <c r="L5122">
        <v>87</v>
      </c>
      <c r="M5122">
        <v>88</v>
      </c>
      <c r="N5122">
        <v>1</v>
      </c>
      <c r="O5122">
        <v>1</v>
      </c>
      <c r="P5122">
        <v>0</v>
      </c>
      <c r="Q5122">
        <v>998</v>
      </c>
      <c r="R5122">
        <v>89600</v>
      </c>
      <c r="S5122">
        <v>15688</v>
      </c>
      <c r="T5122">
        <v>0.175089285714285</v>
      </c>
      <c r="U5122">
        <v>0</v>
      </c>
    </row>
    <row r="5123" spans="1:21" x14ac:dyDescent="0.4">
      <c r="A5123">
        <v>5121</v>
      </c>
      <c r="B5123" t="s">
        <v>12099</v>
      </c>
      <c r="C5123" s="1">
        <v>44927</v>
      </c>
      <c r="D5123" t="s">
        <v>8998</v>
      </c>
      <c r="E5123" t="s">
        <v>8999</v>
      </c>
      <c r="F5123">
        <v>10</v>
      </c>
      <c r="G5123">
        <v>10</v>
      </c>
      <c r="H5123">
        <v>50</v>
      </c>
      <c r="I5123">
        <v>20</v>
      </c>
      <c r="J5123">
        <v>10</v>
      </c>
      <c r="K5123">
        <v>182</v>
      </c>
      <c r="L5123">
        <v>197</v>
      </c>
      <c r="M5123">
        <v>196</v>
      </c>
      <c r="N5123">
        <v>1</v>
      </c>
      <c r="O5123">
        <v>2</v>
      </c>
      <c r="P5123">
        <v>7.3266059029999999</v>
      </c>
      <c r="Q5123">
        <v>1406</v>
      </c>
      <c r="R5123">
        <v>89600</v>
      </c>
      <c r="S5123">
        <v>705739</v>
      </c>
      <c r="T5123">
        <v>7.8765513392857098</v>
      </c>
      <c r="U5123">
        <v>3</v>
      </c>
    </row>
    <row r="5124" spans="1:21" x14ac:dyDescent="0.4">
      <c r="A5124">
        <v>5122</v>
      </c>
      <c r="B5124" t="s">
        <v>12099</v>
      </c>
      <c r="C5124" s="1">
        <v>44896</v>
      </c>
      <c r="D5124" t="s">
        <v>9000</v>
      </c>
      <c r="E5124" t="s">
        <v>9001</v>
      </c>
      <c r="F5124">
        <v>10</v>
      </c>
      <c r="G5124">
        <v>10</v>
      </c>
      <c r="H5124">
        <v>50</v>
      </c>
      <c r="I5124">
        <v>20</v>
      </c>
      <c r="J5124">
        <v>10</v>
      </c>
      <c r="K5124">
        <v>9</v>
      </c>
      <c r="L5124">
        <v>19</v>
      </c>
      <c r="M5124">
        <v>20</v>
      </c>
      <c r="N5124">
        <v>0</v>
      </c>
      <c r="O5124">
        <v>1</v>
      </c>
      <c r="P5124">
        <v>21.708550349999999</v>
      </c>
      <c r="Q5124">
        <v>1085</v>
      </c>
      <c r="R5124">
        <v>86800</v>
      </c>
      <c r="S5124">
        <v>540702</v>
      </c>
      <c r="T5124">
        <v>6.2292857142857097</v>
      </c>
      <c r="U5124">
        <v>3</v>
      </c>
    </row>
    <row r="5125" spans="1:21" x14ac:dyDescent="0.4">
      <c r="A5125">
        <v>5123</v>
      </c>
      <c r="B5125" t="s">
        <v>12099</v>
      </c>
      <c r="C5125" s="1">
        <v>44896</v>
      </c>
      <c r="D5125" t="s">
        <v>9002</v>
      </c>
      <c r="E5125" t="s">
        <v>9003</v>
      </c>
      <c r="F5125">
        <v>20</v>
      </c>
      <c r="G5125">
        <v>20</v>
      </c>
      <c r="H5125">
        <v>50</v>
      </c>
      <c r="I5125">
        <v>20</v>
      </c>
      <c r="J5125">
        <v>20</v>
      </c>
      <c r="K5125">
        <v>15</v>
      </c>
      <c r="L5125">
        <v>30</v>
      </c>
      <c r="M5125">
        <v>45</v>
      </c>
      <c r="N5125">
        <v>0</v>
      </c>
      <c r="O5125">
        <v>1</v>
      </c>
      <c r="P5125">
        <v>11.124674479999999</v>
      </c>
      <c r="Q5125">
        <v>1581</v>
      </c>
      <c r="R5125">
        <v>86800</v>
      </c>
      <c r="S5125">
        <v>2270644</v>
      </c>
      <c r="T5125">
        <v>26.1594930875576</v>
      </c>
      <c r="U5125">
        <v>3</v>
      </c>
    </row>
    <row r="5126" spans="1:21" x14ac:dyDescent="0.4">
      <c r="A5126">
        <v>5124</v>
      </c>
      <c r="B5126" t="s">
        <v>12099</v>
      </c>
      <c r="C5126" s="1">
        <v>44896</v>
      </c>
      <c r="D5126" t="s">
        <v>9004</v>
      </c>
      <c r="E5126" t="s">
        <v>9005</v>
      </c>
      <c r="F5126">
        <v>10</v>
      </c>
      <c r="G5126">
        <v>10</v>
      </c>
      <c r="H5126">
        <v>40</v>
      </c>
      <c r="I5126">
        <v>20</v>
      </c>
      <c r="J5126">
        <v>10</v>
      </c>
      <c r="K5126">
        <v>18</v>
      </c>
      <c r="L5126">
        <v>21</v>
      </c>
      <c r="M5126">
        <v>26</v>
      </c>
      <c r="N5126">
        <v>1</v>
      </c>
      <c r="O5126">
        <v>2</v>
      </c>
      <c r="P5126">
        <v>27.240559900000001</v>
      </c>
      <c r="Q5126">
        <v>1136</v>
      </c>
      <c r="R5126">
        <v>86800</v>
      </c>
      <c r="S5126">
        <v>473715</v>
      </c>
      <c r="T5126">
        <v>5.4575460829492997</v>
      </c>
      <c r="U5126">
        <v>3</v>
      </c>
    </row>
    <row r="5127" spans="1:21" x14ac:dyDescent="0.4">
      <c r="A5127">
        <v>5125</v>
      </c>
      <c r="B5127" t="s">
        <v>12099</v>
      </c>
      <c r="C5127" s="1">
        <v>44866</v>
      </c>
      <c r="D5127" t="s">
        <v>9006</v>
      </c>
      <c r="E5127" t="s">
        <v>9007</v>
      </c>
      <c r="F5127">
        <v>10</v>
      </c>
      <c r="G5127">
        <v>10</v>
      </c>
      <c r="H5127">
        <v>50</v>
      </c>
      <c r="I5127">
        <v>20</v>
      </c>
      <c r="J5127">
        <v>10</v>
      </c>
      <c r="K5127">
        <v>40</v>
      </c>
      <c r="L5127">
        <v>8</v>
      </c>
      <c r="M5127">
        <v>9</v>
      </c>
      <c r="N5127">
        <v>2</v>
      </c>
      <c r="O5127">
        <v>2</v>
      </c>
      <c r="P5127">
        <v>13.79286024</v>
      </c>
      <c r="Q5127">
        <v>2091</v>
      </c>
      <c r="R5127">
        <v>85000</v>
      </c>
      <c r="S5127">
        <v>373303</v>
      </c>
      <c r="T5127">
        <v>4.3917999999999999</v>
      </c>
      <c r="U5127">
        <v>3</v>
      </c>
    </row>
    <row r="5128" spans="1:21" x14ac:dyDescent="0.4">
      <c r="A5128">
        <v>5126</v>
      </c>
      <c r="B5128" t="s">
        <v>12099</v>
      </c>
      <c r="C5128" s="1">
        <v>44866</v>
      </c>
      <c r="D5128" t="s">
        <v>9008</v>
      </c>
      <c r="E5128" t="s">
        <v>9009</v>
      </c>
      <c r="F5128">
        <v>20</v>
      </c>
      <c r="G5128">
        <v>20</v>
      </c>
      <c r="H5128">
        <v>50</v>
      </c>
      <c r="I5128">
        <v>20</v>
      </c>
      <c r="J5128">
        <v>40</v>
      </c>
      <c r="K5128">
        <v>145</v>
      </c>
      <c r="L5128">
        <v>157</v>
      </c>
      <c r="M5128">
        <v>160</v>
      </c>
      <c r="N5128">
        <v>1</v>
      </c>
      <c r="O5128">
        <v>1</v>
      </c>
      <c r="P5128">
        <v>25.793728300000001</v>
      </c>
      <c r="Q5128">
        <v>1826</v>
      </c>
      <c r="R5128">
        <v>85000</v>
      </c>
      <c r="S5128">
        <v>1090868</v>
      </c>
      <c r="T5128">
        <v>12.8337411764705</v>
      </c>
      <c r="U5128">
        <v>3</v>
      </c>
    </row>
    <row r="5129" spans="1:21" x14ac:dyDescent="0.4">
      <c r="A5129">
        <v>5127</v>
      </c>
      <c r="B5129" t="s">
        <v>12099</v>
      </c>
      <c r="C5129" s="1">
        <v>44866</v>
      </c>
      <c r="D5129" t="s">
        <v>9010</v>
      </c>
      <c r="E5129" t="s">
        <v>9011</v>
      </c>
      <c r="F5129">
        <v>10</v>
      </c>
      <c r="G5129">
        <v>20</v>
      </c>
      <c r="H5129">
        <v>50</v>
      </c>
      <c r="I5129">
        <v>20</v>
      </c>
      <c r="J5129">
        <v>20</v>
      </c>
      <c r="K5129">
        <v>26</v>
      </c>
      <c r="L5129">
        <v>25</v>
      </c>
      <c r="M5129">
        <v>30</v>
      </c>
      <c r="N5129">
        <v>2</v>
      </c>
      <c r="O5129">
        <v>1</v>
      </c>
      <c r="P5129">
        <v>27.863715280000001</v>
      </c>
      <c r="Q5129">
        <v>1544</v>
      </c>
      <c r="R5129">
        <v>85000</v>
      </c>
      <c r="S5129">
        <v>1110071</v>
      </c>
      <c r="T5129">
        <v>13.0596588235294</v>
      </c>
      <c r="U5129">
        <v>3</v>
      </c>
    </row>
    <row r="5130" spans="1:21" x14ac:dyDescent="0.4">
      <c r="A5130">
        <v>5128</v>
      </c>
      <c r="B5130" t="s">
        <v>12099</v>
      </c>
      <c r="C5130" s="1">
        <v>44866</v>
      </c>
      <c r="D5130" t="s">
        <v>9012</v>
      </c>
      <c r="E5130" t="s">
        <v>9013</v>
      </c>
      <c r="F5130">
        <v>20</v>
      </c>
      <c r="G5130">
        <v>20</v>
      </c>
      <c r="H5130">
        <v>50</v>
      </c>
      <c r="I5130">
        <v>20</v>
      </c>
      <c r="J5130">
        <v>30</v>
      </c>
      <c r="K5130">
        <v>236</v>
      </c>
      <c r="L5130">
        <v>230</v>
      </c>
      <c r="M5130">
        <v>203</v>
      </c>
      <c r="N5130">
        <v>1</v>
      </c>
      <c r="O5130">
        <v>2</v>
      </c>
      <c r="P5130">
        <v>28.507052949999999</v>
      </c>
      <c r="Q5130">
        <v>1939</v>
      </c>
      <c r="R5130">
        <v>85000</v>
      </c>
      <c r="S5130">
        <v>5258462</v>
      </c>
      <c r="T5130">
        <v>61.864258823529397</v>
      </c>
      <c r="U5130">
        <v>3</v>
      </c>
    </row>
    <row r="5131" spans="1:21" x14ac:dyDescent="0.4">
      <c r="A5131">
        <v>5129</v>
      </c>
      <c r="B5131" t="s">
        <v>12099</v>
      </c>
      <c r="C5131" s="1">
        <v>44866</v>
      </c>
      <c r="D5131" t="s">
        <v>9014</v>
      </c>
      <c r="E5131" t="s">
        <v>9015</v>
      </c>
      <c r="F5131">
        <v>10</v>
      </c>
      <c r="G5131">
        <v>20</v>
      </c>
      <c r="H5131">
        <v>50</v>
      </c>
      <c r="I5131">
        <v>20</v>
      </c>
      <c r="J5131">
        <v>10</v>
      </c>
      <c r="K5131">
        <v>10</v>
      </c>
      <c r="L5131">
        <v>15</v>
      </c>
      <c r="M5131">
        <v>19</v>
      </c>
      <c r="N5131">
        <v>1</v>
      </c>
      <c r="O5131">
        <v>1</v>
      </c>
      <c r="P5131">
        <v>21.461914060000002</v>
      </c>
      <c r="Q5131">
        <v>1190</v>
      </c>
      <c r="R5131">
        <v>85000</v>
      </c>
      <c r="S5131">
        <v>145044</v>
      </c>
      <c r="T5131">
        <v>1.7063999999999999</v>
      </c>
      <c r="U5131">
        <v>2</v>
      </c>
    </row>
    <row r="5132" spans="1:21" x14ac:dyDescent="0.4">
      <c r="A5132">
        <v>5130</v>
      </c>
      <c r="B5132" t="s">
        <v>12099</v>
      </c>
      <c r="C5132" s="1">
        <v>44835</v>
      </c>
      <c r="D5132" t="s">
        <v>9016</v>
      </c>
      <c r="E5132" t="s">
        <v>9017</v>
      </c>
      <c r="F5132">
        <v>20</v>
      </c>
      <c r="G5132">
        <v>10</v>
      </c>
      <c r="H5132">
        <v>10</v>
      </c>
      <c r="I5132">
        <v>20</v>
      </c>
      <c r="J5132">
        <v>30</v>
      </c>
      <c r="K5132">
        <v>19</v>
      </c>
      <c r="L5132">
        <v>14</v>
      </c>
      <c r="M5132">
        <v>12</v>
      </c>
      <c r="N5132">
        <v>0</v>
      </c>
      <c r="O5132">
        <v>2</v>
      </c>
      <c r="P5132">
        <v>20.70703125</v>
      </c>
      <c r="Q5132">
        <v>1558</v>
      </c>
      <c r="R5132">
        <v>80300</v>
      </c>
      <c r="S5132">
        <v>19721</v>
      </c>
      <c r="T5132">
        <v>0.245591531755915</v>
      </c>
      <c r="U5132">
        <v>0</v>
      </c>
    </row>
    <row r="5133" spans="1:21" x14ac:dyDescent="0.4">
      <c r="A5133">
        <v>5131</v>
      </c>
      <c r="B5133" t="s">
        <v>12099</v>
      </c>
      <c r="C5133" s="1">
        <v>44835</v>
      </c>
      <c r="D5133" t="s">
        <v>9018</v>
      </c>
      <c r="E5133" t="s">
        <v>9019</v>
      </c>
      <c r="F5133">
        <v>10</v>
      </c>
      <c r="G5133">
        <v>10</v>
      </c>
      <c r="H5133">
        <v>40</v>
      </c>
      <c r="I5133">
        <v>20</v>
      </c>
      <c r="J5133">
        <v>10</v>
      </c>
      <c r="K5133">
        <v>54</v>
      </c>
      <c r="L5133">
        <v>50</v>
      </c>
      <c r="M5133">
        <v>58</v>
      </c>
      <c r="N5133">
        <v>1</v>
      </c>
      <c r="O5133">
        <v>2</v>
      </c>
      <c r="P5133">
        <v>13.61816406</v>
      </c>
      <c r="Q5133">
        <v>2599</v>
      </c>
      <c r="R5133">
        <v>80300</v>
      </c>
      <c r="S5133">
        <v>251360</v>
      </c>
      <c r="T5133">
        <v>3.1302615193026102</v>
      </c>
      <c r="U5133">
        <v>2</v>
      </c>
    </row>
    <row r="5134" spans="1:21" x14ac:dyDescent="0.4">
      <c r="A5134">
        <v>5132</v>
      </c>
      <c r="B5134" t="s">
        <v>12099</v>
      </c>
      <c r="C5134" s="1">
        <v>44835</v>
      </c>
      <c r="D5134" t="s">
        <v>9020</v>
      </c>
      <c r="F5134">
        <v>10</v>
      </c>
      <c r="G5134">
        <v>10</v>
      </c>
      <c r="H5134">
        <v>10</v>
      </c>
      <c r="I5134">
        <v>20</v>
      </c>
      <c r="J5134">
        <v>20</v>
      </c>
      <c r="K5134">
        <v>17</v>
      </c>
      <c r="L5134">
        <v>22</v>
      </c>
      <c r="M5134">
        <v>39</v>
      </c>
      <c r="N5134">
        <v>0</v>
      </c>
      <c r="O5134">
        <v>1</v>
      </c>
      <c r="P5134">
        <v>0</v>
      </c>
      <c r="Q5134">
        <v>2999</v>
      </c>
      <c r="R5134">
        <v>80300</v>
      </c>
      <c r="S5134">
        <v>12529</v>
      </c>
      <c r="T5134">
        <v>0.15602739726027301</v>
      </c>
      <c r="U5134">
        <v>0</v>
      </c>
    </row>
    <row r="5135" spans="1:21" x14ac:dyDescent="0.4">
      <c r="A5135">
        <v>5133</v>
      </c>
      <c r="B5135" t="s">
        <v>12099</v>
      </c>
      <c r="C5135" s="1">
        <v>44835</v>
      </c>
      <c r="D5135" t="s">
        <v>9021</v>
      </c>
      <c r="E5135" t="s">
        <v>9022</v>
      </c>
      <c r="F5135">
        <v>20</v>
      </c>
      <c r="G5135">
        <v>20</v>
      </c>
      <c r="H5135">
        <v>40</v>
      </c>
      <c r="I5135">
        <v>20</v>
      </c>
      <c r="J5135">
        <v>20</v>
      </c>
      <c r="K5135">
        <v>103</v>
      </c>
      <c r="L5135">
        <v>167</v>
      </c>
      <c r="M5135">
        <v>187</v>
      </c>
      <c r="N5135">
        <v>1</v>
      </c>
      <c r="O5135">
        <v>1</v>
      </c>
      <c r="P5135">
        <v>21.377821180000002</v>
      </c>
      <c r="Q5135">
        <v>1654</v>
      </c>
      <c r="R5135">
        <v>80300</v>
      </c>
      <c r="S5135">
        <v>3366318</v>
      </c>
      <c r="T5135">
        <v>41.921768368617599</v>
      </c>
      <c r="U5135">
        <v>3</v>
      </c>
    </row>
    <row r="5136" spans="1:21" x14ac:dyDescent="0.4">
      <c r="A5136">
        <v>5134</v>
      </c>
      <c r="B5136" t="s">
        <v>12099</v>
      </c>
      <c r="C5136" s="1">
        <v>44835</v>
      </c>
      <c r="D5136" t="s">
        <v>9023</v>
      </c>
      <c r="E5136" t="s">
        <v>9024</v>
      </c>
      <c r="F5136">
        <v>10</v>
      </c>
      <c r="G5136">
        <v>10</v>
      </c>
      <c r="H5136">
        <v>50</v>
      </c>
      <c r="I5136">
        <v>30</v>
      </c>
      <c r="J5136">
        <v>10</v>
      </c>
      <c r="K5136">
        <v>23</v>
      </c>
      <c r="L5136">
        <v>24</v>
      </c>
      <c r="M5136">
        <v>19</v>
      </c>
      <c r="N5136">
        <v>1</v>
      </c>
      <c r="O5136">
        <v>1</v>
      </c>
      <c r="P5136">
        <v>10.392252600000001</v>
      </c>
      <c r="Q5136">
        <v>4460</v>
      </c>
      <c r="R5136">
        <v>80300</v>
      </c>
      <c r="S5136">
        <v>1015126</v>
      </c>
      <c r="T5136">
        <v>12.6416687422166</v>
      </c>
      <c r="U5136">
        <v>3</v>
      </c>
    </row>
    <row r="5137" spans="1:21" x14ac:dyDescent="0.4">
      <c r="A5137">
        <v>5135</v>
      </c>
      <c r="B5137" t="s">
        <v>12099</v>
      </c>
      <c r="C5137" s="1">
        <v>44805</v>
      </c>
      <c r="D5137" t="s">
        <v>9025</v>
      </c>
      <c r="E5137" t="s">
        <v>9026</v>
      </c>
      <c r="F5137">
        <v>10</v>
      </c>
      <c r="G5137">
        <v>10</v>
      </c>
      <c r="H5137">
        <v>40</v>
      </c>
      <c r="I5137">
        <v>20</v>
      </c>
      <c r="J5137">
        <v>10</v>
      </c>
      <c r="K5137">
        <v>58</v>
      </c>
      <c r="L5137">
        <v>45</v>
      </c>
      <c r="M5137">
        <v>27</v>
      </c>
      <c r="N5137">
        <v>2</v>
      </c>
      <c r="O5137">
        <v>1</v>
      </c>
      <c r="P5137">
        <v>9.2003038190000002</v>
      </c>
      <c r="Q5137">
        <v>527</v>
      </c>
      <c r="R5137">
        <v>70700</v>
      </c>
      <c r="S5137">
        <v>17337</v>
      </c>
      <c r="T5137">
        <v>0.245219236209335</v>
      </c>
      <c r="U5137">
        <v>0</v>
      </c>
    </row>
    <row r="5138" spans="1:21" x14ac:dyDescent="0.4">
      <c r="A5138">
        <v>5136</v>
      </c>
      <c r="B5138" t="s">
        <v>12099</v>
      </c>
      <c r="C5138" s="1">
        <v>44805</v>
      </c>
      <c r="D5138" t="s">
        <v>9027</v>
      </c>
      <c r="E5138" t="s">
        <v>9028</v>
      </c>
      <c r="F5138">
        <v>10</v>
      </c>
      <c r="G5138">
        <v>10</v>
      </c>
      <c r="H5138">
        <v>50</v>
      </c>
      <c r="I5138">
        <v>20</v>
      </c>
      <c r="J5138">
        <v>10</v>
      </c>
      <c r="K5138">
        <v>236</v>
      </c>
      <c r="L5138">
        <v>239</v>
      </c>
      <c r="M5138">
        <v>234</v>
      </c>
      <c r="N5138">
        <v>1</v>
      </c>
      <c r="O5138">
        <v>2</v>
      </c>
      <c r="P5138">
        <v>9.3824869789999994</v>
      </c>
      <c r="Q5138">
        <v>1648</v>
      </c>
      <c r="R5138">
        <v>70700</v>
      </c>
      <c r="S5138">
        <v>825039</v>
      </c>
      <c r="T5138">
        <v>11.6695756718529</v>
      </c>
      <c r="U5138">
        <v>3</v>
      </c>
    </row>
    <row r="5139" spans="1:21" x14ac:dyDescent="0.4">
      <c r="A5139">
        <v>5137</v>
      </c>
      <c r="B5139" t="s">
        <v>12099</v>
      </c>
      <c r="C5139" s="1">
        <v>44805</v>
      </c>
      <c r="D5139" t="s">
        <v>9029</v>
      </c>
      <c r="F5139">
        <v>10</v>
      </c>
      <c r="G5139">
        <v>10</v>
      </c>
      <c r="H5139">
        <v>10</v>
      </c>
      <c r="I5139">
        <v>20</v>
      </c>
      <c r="J5139">
        <v>30</v>
      </c>
      <c r="K5139">
        <v>19</v>
      </c>
      <c r="L5139">
        <v>25</v>
      </c>
      <c r="M5139">
        <v>32</v>
      </c>
      <c r="N5139">
        <v>0</v>
      </c>
      <c r="O5139">
        <v>1</v>
      </c>
      <c r="P5139">
        <v>0</v>
      </c>
      <c r="Q5139">
        <v>2236</v>
      </c>
      <c r="R5139">
        <v>70700</v>
      </c>
      <c r="S5139">
        <v>168993</v>
      </c>
      <c r="T5139">
        <v>2.3902828854314002</v>
      </c>
      <c r="U5139">
        <v>2</v>
      </c>
    </row>
    <row r="5140" spans="1:21" x14ac:dyDescent="0.4">
      <c r="A5140">
        <v>5138</v>
      </c>
      <c r="B5140" t="s">
        <v>12099</v>
      </c>
      <c r="C5140" s="1">
        <v>44805</v>
      </c>
      <c r="D5140" t="s">
        <v>9030</v>
      </c>
      <c r="E5140" t="s">
        <v>9031</v>
      </c>
      <c r="F5140">
        <v>10</v>
      </c>
      <c r="G5140">
        <v>10</v>
      </c>
      <c r="H5140">
        <v>50</v>
      </c>
      <c r="I5140">
        <v>20</v>
      </c>
      <c r="J5140">
        <v>10</v>
      </c>
      <c r="K5140">
        <v>236</v>
      </c>
      <c r="L5140">
        <v>239</v>
      </c>
      <c r="M5140">
        <v>245</v>
      </c>
      <c r="N5140">
        <v>1</v>
      </c>
      <c r="O5140">
        <v>2</v>
      </c>
      <c r="P5140">
        <v>22.464409719999999</v>
      </c>
      <c r="Q5140">
        <v>1466</v>
      </c>
      <c r="R5140">
        <v>70700</v>
      </c>
      <c r="S5140">
        <v>4918948</v>
      </c>
      <c r="T5140">
        <v>69.574936350777904</v>
      </c>
      <c r="U5140">
        <v>3</v>
      </c>
    </row>
    <row r="5141" spans="1:21" x14ac:dyDescent="0.4">
      <c r="A5141">
        <v>5139</v>
      </c>
      <c r="B5141" t="s">
        <v>12099</v>
      </c>
      <c r="C5141" s="1">
        <v>44805</v>
      </c>
      <c r="D5141" t="s">
        <v>9032</v>
      </c>
      <c r="E5141" t="s">
        <v>9033</v>
      </c>
      <c r="F5141">
        <v>20</v>
      </c>
      <c r="G5141">
        <v>10</v>
      </c>
      <c r="H5141">
        <v>50</v>
      </c>
      <c r="I5141">
        <v>20</v>
      </c>
      <c r="J5141">
        <v>20</v>
      </c>
      <c r="K5141">
        <v>48</v>
      </c>
      <c r="L5141">
        <v>44</v>
      </c>
      <c r="M5141">
        <v>37</v>
      </c>
      <c r="N5141">
        <v>1</v>
      </c>
      <c r="O5141">
        <v>2</v>
      </c>
      <c r="P5141">
        <v>17.884223089999999</v>
      </c>
      <c r="Q5141">
        <v>1548</v>
      </c>
      <c r="R5141">
        <v>70700</v>
      </c>
      <c r="S5141">
        <v>71523</v>
      </c>
      <c r="T5141">
        <v>1.01164073550212</v>
      </c>
      <c r="U5141">
        <v>1</v>
      </c>
    </row>
    <row r="5142" spans="1:21" x14ac:dyDescent="0.4">
      <c r="A5142">
        <v>5140</v>
      </c>
      <c r="B5142" t="s">
        <v>12099</v>
      </c>
      <c r="C5142" s="1">
        <v>44805</v>
      </c>
      <c r="D5142" t="s">
        <v>9034</v>
      </c>
      <c r="E5142" t="s">
        <v>9035</v>
      </c>
      <c r="F5142">
        <v>20</v>
      </c>
      <c r="G5142">
        <v>20</v>
      </c>
      <c r="H5142">
        <v>50</v>
      </c>
      <c r="I5142">
        <v>20</v>
      </c>
      <c r="J5142">
        <v>20</v>
      </c>
      <c r="K5142">
        <v>242</v>
      </c>
      <c r="L5142">
        <v>240</v>
      </c>
      <c r="M5142">
        <v>242</v>
      </c>
      <c r="N5142">
        <v>1</v>
      </c>
      <c r="O5142">
        <v>1</v>
      </c>
      <c r="P5142">
        <v>21.688585069999998</v>
      </c>
      <c r="Q5142">
        <v>2115</v>
      </c>
      <c r="R5142">
        <v>70700</v>
      </c>
      <c r="S5142">
        <v>6524371</v>
      </c>
      <c r="T5142">
        <v>92.282475247524701</v>
      </c>
      <c r="U5142">
        <v>3</v>
      </c>
    </row>
    <row r="5143" spans="1:21" x14ac:dyDescent="0.4">
      <c r="A5143">
        <v>5141</v>
      </c>
      <c r="B5143" t="s">
        <v>12100</v>
      </c>
      <c r="C5143" s="1">
        <v>45078</v>
      </c>
      <c r="D5143" t="s">
        <v>9036</v>
      </c>
      <c r="E5143" t="e">
        <f>- 야이씨ㅋㅋㅋㅋ</f>
        <v>#NAME?</v>
      </c>
      <c r="F5143">
        <v>20</v>
      </c>
      <c r="G5143">
        <v>20</v>
      </c>
      <c r="H5143">
        <v>30</v>
      </c>
      <c r="I5143">
        <v>20</v>
      </c>
      <c r="J5143">
        <v>30</v>
      </c>
      <c r="K5143">
        <v>237</v>
      </c>
      <c r="L5143">
        <v>246</v>
      </c>
      <c r="M5143">
        <v>249</v>
      </c>
      <c r="N5143">
        <v>1</v>
      </c>
      <c r="O5143">
        <v>1</v>
      </c>
      <c r="P5143">
        <v>12.493381080000001</v>
      </c>
      <c r="Q5143">
        <v>558</v>
      </c>
      <c r="R5143">
        <v>381000</v>
      </c>
      <c r="S5143">
        <v>315055</v>
      </c>
      <c r="T5143">
        <v>0.82691601049868702</v>
      </c>
      <c r="U5143">
        <v>1</v>
      </c>
    </row>
    <row r="5144" spans="1:21" x14ac:dyDescent="0.4">
      <c r="A5144">
        <v>5142</v>
      </c>
      <c r="B5144" t="s">
        <v>12100</v>
      </c>
      <c r="C5144" s="1">
        <v>45078</v>
      </c>
      <c r="D5144" t="s">
        <v>9037</v>
      </c>
      <c r="E5144" t="s">
        <v>9038</v>
      </c>
      <c r="F5144">
        <v>10</v>
      </c>
      <c r="G5144">
        <v>10</v>
      </c>
      <c r="H5144">
        <v>20</v>
      </c>
      <c r="I5144">
        <v>20</v>
      </c>
      <c r="J5144">
        <v>10</v>
      </c>
      <c r="K5144">
        <v>21</v>
      </c>
      <c r="L5144">
        <v>20</v>
      </c>
      <c r="M5144">
        <v>23</v>
      </c>
      <c r="N5144">
        <v>1</v>
      </c>
      <c r="O5144">
        <v>0</v>
      </c>
      <c r="P5144">
        <v>17.399956599999999</v>
      </c>
      <c r="Q5144">
        <v>504</v>
      </c>
      <c r="R5144">
        <v>381000</v>
      </c>
      <c r="S5144">
        <v>149254</v>
      </c>
      <c r="T5144">
        <v>0.39174278215223002</v>
      </c>
      <c r="U5144">
        <v>0</v>
      </c>
    </row>
    <row r="5145" spans="1:21" x14ac:dyDescent="0.4">
      <c r="A5145">
        <v>5143</v>
      </c>
      <c r="B5145" t="s">
        <v>12100</v>
      </c>
      <c r="C5145" s="1">
        <v>45078</v>
      </c>
      <c r="D5145" t="s">
        <v>9039</v>
      </c>
      <c r="E5145" t="s">
        <v>9040</v>
      </c>
      <c r="F5145">
        <v>10</v>
      </c>
      <c r="G5145">
        <v>10</v>
      </c>
      <c r="H5145">
        <v>20</v>
      </c>
      <c r="I5145">
        <v>20</v>
      </c>
      <c r="J5145">
        <v>20</v>
      </c>
      <c r="K5145">
        <v>34</v>
      </c>
      <c r="L5145">
        <v>27</v>
      </c>
      <c r="M5145">
        <v>7</v>
      </c>
      <c r="N5145">
        <v>2</v>
      </c>
      <c r="O5145">
        <v>1</v>
      </c>
      <c r="P5145">
        <v>13.9812283</v>
      </c>
      <c r="Q5145">
        <v>555</v>
      </c>
      <c r="R5145">
        <v>381000</v>
      </c>
      <c r="S5145">
        <v>915214</v>
      </c>
      <c r="T5145">
        <v>2.4021364829396301</v>
      </c>
      <c r="U5145">
        <v>2</v>
      </c>
    </row>
    <row r="5146" spans="1:21" x14ac:dyDescent="0.4">
      <c r="A5146">
        <v>5144</v>
      </c>
      <c r="B5146" t="s">
        <v>12100</v>
      </c>
      <c r="C5146" s="1">
        <v>45078</v>
      </c>
      <c r="D5146" t="s">
        <v>9041</v>
      </c>
      <c r="E5146" t="s">
        <v>9042</v>
      </c>
      <c r="F5146">
        <v>10</v>
      </c>
      <c r="G5146">
        <v>10</v>
      </c>
      <c r="H5146">
        <v>10</v>
      </c>
      <c r="I5146">
        <v>10</v>
      </c>
      <c r="J5146">
        <v>20</v>
      </c>
      <c r="K5146">
        <v>13</v>
      </c>
      <c r="L5146">
        <v>9</v>
      </c>
      <c r="M5146">
        <v>13</v>
      </c>
      <c r="N5146">
        <v>2</v>
      </c>
      <c r="O5146">
        <v>0</v>
      </c>
      <c r="P5146">
        <v>19.213324650000001</v>
      </c>
      <c r="Q5146">
        <v>756</v>
      </c>
      <c r="R5146">
        <v>381000</v>
      </c>
      <c r="S5146">
        <v>353185</v>
      </c>
      <c r="T5146">
        <v>0.92699475065616799</v>
      </c>
      <c r="U5146">
        <v>1</v>
      </c>
    </row>
    <row r="5147" spans="1:21" x14ac:dyDescent="0.4">
      <c r="A5147">
        <v>5145</v>
      </c>
      <c r="B5147" t="s">
        <v>12100</v>
      </c>
      <c r="C5147" s="1">
        <v>45078</v>
      </c>
      <c r="D5147" t="s">
        <v>9043</v>
      </c>
      <c r="E5147" t="s">
        <v>9044</v>
      </c>
      <c r="F5147">
        <v>10</v>
      </c>
      <c r="G5147">
        <v>10</v>
      </c>
      <c r="H5147">
        <v>10</v>
      </c>
      <c r="I5147">
        <v>20</v>
      </c>
      <c r="J5147">
        <v>10</v>
      </c>
      <c r="K5147">
        <v>10</v>
      </c>
      <c r="L5147">
        <v>18</v>
      </c>
      <c r="M5147">
        <v>24</v>
      </c>
      <c r="N5147">
        <v>1</v>
      </c>
      <c r="O5147">
        <v>0</v>
      </c>
      <c r="P5147">
        <v>15.692925349999999</v>
      </c>
      <c r="Q5147">
        <v>527</v>
      </c>
      <c r="R5147">
        <v>381000</v>
      </c>
      <c r="S5147">
        <v>227666</v>
      </c>
      <c r="T5147">
        <v>0.59754855643044602</v>
      </c>
      <c r="U5147">
        <v>1</v>
      </c>
    </row>
    <row r="5148" spans="1:21" x14ac:dyDescent="0.4">
      <c r="A5148">
        <v>5146</v>
      </c>
      <c r="B5148" t="s">
        <v>12100</v>
      </c>
      <c r="C5148" s="1">
        <v>45078</v>
      </c>
      <c r="D5148" t="s">
        <v>9045</v>
      </c>
      <c r="E5148" t="e">
        <f>- 잡아왔다, 거미.</f>
        <v>#NAME?</v>
      </c>
      <c r="F5148">
        <v>10</v>
      </c>
      <c r="G5148">
        <v>10</v>
      </c>
      <c r="H5148">
        <v>20</v>
      </c>
      <c r="I5148">
        <v>20</v>
      </c>
      <c r="J5148">
        <v>20</v>
      </c>
      <c r="K5148">
        <v>23</v>
      </c>
      <c r="L5148">
        <v>21</v>
      </c>
      <c r="M5148">
        <v>16</v>
      </c>
      <c r="N5148">
        <v>1</v>
      </c>
      <c r="O5148">
        <v>1</v>
      </c>
      <c r="P5148">
        <v>12.97178819</v>
      </c>
      <c r="Q5148">
        <v>725</v>
      </c>
      <c r="R5148">
        <v>381000</v>
      </c>
      <c r="S5148">
        <v>1868504</v>
      </c>
      <c r="T5148">
        <v>4.9042099737532796</v>
      </c>
      <c r="U5148">
        <v>3</v>
      </c>
    </row>
    <row r="5149" spans="1:21" x14ac:dyDescent="0.4">
      <c r="A5149">
        <v>5147</v>
      </c>
      <c r="B5149" t="s">
        <v>12100</v>
      </c>
      <c r="C5149" s="1">
        <v>45078</v>
      </c>
      <c r="D5149" t="s">
        <v>9046</v>
      </c>
      <c r="E5149" t="e">
        <f>- 재도전. 하십니까?</f>
        <v>#NAME?</v>
      </c>
      <c r="F5149">
        <v>10</v>
      </c>
      <c r="G5149">
        <v>10</v>
      </c>
      <c r="H5149">
        <v>10</v>
      </c>
      <c r="I5149">
        <v>10</v>
      </c>
      <c r="J5149">
        <v>10</v>
      </c>
      <c r="K5149">
        <v>19</v>
      </c>
      <c r="L5149">
        <v>16</v>
      </c>
      <c r="M5149">
        <v>17</v>
      </c>
      <c r="N5149">
        <v>1</v>
      </c>
      <c r="O5149">
        <v>2</v>
      </c>
      <c r="P5149">
        <v>12.43543837</v>
      </c>
      <c r="Q5149">
        <v>654</v>
      </c>
      <c r="R5149">
        <v>381000</v>
      </c>
      <c r="S5149">
        <v>642711</v>
      </c>
      <c r="T5149">
        <v>1.6869055118110201</v>
      </c>
      <c r="U5149">
        <v>2</v>
      </c>
    </row>
    <row r="5150" spans="1:21" x14ac:dyDescent="0.4">
      <c r="A5150">
        <v>5148</v>
      </c>
      <c r="B5150" t="s">
        <v>12100</v>
      </c>
      <c r="C5150" s="1">
        <v>45078</v>
      </c>
      <c r="D5150" t="s">
        <v>9047</v>
      </c>
      <c r="E5150" t="e">
        <f>- 이게.. 원피스?</f>
        <v>#NAME?</v>
      </c>
      <c r="F5150">
        <v>10</v>
      </c>
      <c r="G5150">
        <v>10</v>
      </c>
      <c r="H5150">
        <v>20</v>
      </c>
      <c r="I5150">
        <v>20</v>
      </c>
      <c r="J5150">
        <v>20</v>
      </c>
      <c r="K5150">
        <v>227</v>
      </c>
      <c r="L5150">
        <v>127</v>
      </c>
      <c r="M5150">
        <v>47</v>
      </c>
      <c r="N5150">
        <v>1</v>
      </c>
      <c r="O5150">
        <v>2</v>
      </c>
      <c r="P5150">
        <v>7.0321180559999998</v>
      </c>
      <c r="Q5150">
        <v>570</v>
      </c>
      <c r="R5150">
        <v>381000</v>
      </c>
      <c r="S5150">
        <v>1076753</v>
      </c>
      <c r="T5150">
        <v>2.8261233595800501</v>
      </c>
      <c r="U5150">
        <v>2</v>
      </c>
    </row>
    <row r="5151" spans="1:21" x14ac:dyDescent="0.4">
      <c r="A5151">
        <v>5149</v>
      </c>
      <c r="B5151" t="s">
        <v>12100</v>
      </c>
      <c r="C5151" s="1">
        <v>45078</v>
      </c>
      <c r="D5151" t="s">
        <v>9048</v>
      </c>
      <c r="E5151" t="e">
        <f>- 왜 여기 나와..?</f>
        <v>#NAME?</v>
      </c>
      <c r="F5151">
        <v>20</v>
      </c>
      <c r="G5151">
        <v>20</v>
      </c>
      <c r="H5151">
        <v>20</v>
      </c>
      <c r="I5151">
        <v>20</v>
      </c>
      <c r="J5151">
        <v>40</v>
      </c>
      <c r="K5151">
        <v>244</v>
      </c>
      <c r="L5151">
        <v>236</v>
      </c>
      <c r="M5151">
        <v>234</v>
      </c>
      <c r="N5151">
        <v>1</v>
      </c>
      <c r="O5151">
        <v>1</v>
      </c>
      <c r="P5151">
        <v>16.268554689999998</v>
      </c>
      <c r="Q5151">
        <v>580</v>
      </c>
      <c r="R5151">
        <v>381000</v>
      </c>
      <c r="S5151">
        <v>218756</v>
      </c>
      <c r="T5151">
        <v>0.574162729658792</v>
      </c>
      <c r="U5151">
        <v>1</v>
      </c>
    </row>
    <row r="5152" spans="1:21" x14ac:dyDescent="0.4">
      <c r="A5152">
        <v>5150</v>
      </c>
      <c r="B5152" t="s">
        <v>12100</v>
      </c>
      <c r="C5152" s="1">
        <v>45078</v>
      </c>
      <c r="D5152" t="s">
        <v>9049</v>
      </c>
      <c r="E5152" t="s">
        <v>9050</v>
      </c>
      <c r="F5152">
        <v>10</v>
      </c>
      <c r="G5152">
        <v>10</v>
      </c>
      <c r="H5152">
        <v>10</v>
      </c>
      <c r="I5152">
        <v>10</v>
      </c>
      <c r="J5152">
        <v>10</v>
      </c>
      <c r="K5152">
        <v>8</v>
      </c>
      <c r="L5152">
        <v>50</v>
      </c>
      <c r="M5152">
        <v>94</v>
      </c>
      <c r="N5152">
        <v>1</v>
      </c>
      <c r="O5152">
        <v>1</v>
      </c>
      <c r="P5152">
        <v>17.89822049</v>
      </c>
      <c r="Q5152">
        <v>884</v>
      </c>
      <c r="R5152">
        <v>381000</v>
      </c>
      <c r="S5152">
        <v>336913</v>
      </c>
      <c r="T5152">
        <v>0.884286089238845</v>
      </c>
      <c r="U5152">
        <v>1</v>
      </c>
    </row>
    <row r="5153" spans="1:21" x14ac:dyDescent="0.4">
      <c r="A5153">
        <v>5151</v>
      </c>
      <c r="B5153" t="s">
        <v>12100</v>
      </c>
      <c r="C5153" s="1">
        <v>45078</v>
      </c>
      <c r="D5153" t="s">
        <v>9051</v>
      </c>
      <c r="E5153" t="s">
        <v>9052</v>
      </c>
      <c r="F5153">
        <v>10</v>
      </c>
      <c r="G5153">
        <v>10</v>
      </c>
      <c r="H5153">
        <v>10</v>
      </c>
      <c r="I5153">
        <v>20</v>
      </c>
      <c r="J5153">
        <v>10</v>
      </c>
      <c r="K5153">
        <v>82</v>
      </c>
      <c r="L5153">
        <v>88</v>
      </c>
      <c r="M5153">
        <v>89</v>
      </c>
      <c r="N5153">
        <v>1</v>
      </c>
      <c r="O5153">
        <v>1</v>
      </c>
      <c r="P5153">
        <v>17.76768663</v>
      </c>
      <c r="Q5153">
        <v>534</v>
      </c>
      <c r="R5153">
        <v>381000</v>
      </c>
      <c r="S5153">
        <v>274540</v>
      </c>
      <c r="T5153">
        <v>0.72057742782152201</v>
      </c>
      <c r="U5153">
        <v>1</v>
      </c>
    </row>
    <row r="5154" spans="1:21" x14ac:dyDescent="0.4">
      <c r="A5154">
        <v>5152</v>
      </c>
      <c r="B5154" t="s">
        <v>12100</v>
      </c>
      <c r="C5154" s="1">
        <v>45078</v>
      </c>
      <c r="D5154" t="s">
        <v>9053</v>
      </c>
      <c r="E5154" t="e">
        <f>- 나.. 그만 할래..</f>
        <v>#NAME?</v>
      </c>
      <c r="F5154">
        <v>10</v>
      </c>
      <c r="G5154">
        <v>10</v>
      </c>
      <c r="H5154">
        <v>20</v>
      </c>
      <c r="I5154">
        <v>10</v>
      </c>
      <c r="J5154">
        <v>10</v>
      </c>
      <c r="K5154">
        <v>70</v>
      </c>
      <c r="L5154">
        <v>83</v>
      </c>
      <c r="M5154">
        <v>108</v>
      </c>
      <c r="N5154">
        <v>1</v>
      </c>
      <c r="O5154">
        <v>2</v>
      </c>
      <c r="P5154">
        <v>3.2003038190000002</v>
      </c>
      <c r="Q5154">
        <v>501</v>
      </c>
      <c r="R5154">
        <v>381000</v>
      </c>
      <c r="S5154">
        <v>426515</v>
      </c>
      <c r="T5154">
        <v>1.1194619422572101</v>
      </c>
      <c r="U5154">
        <v>1</v>
      </c>
    </row>
    <row r="5155" spans="1:21" x14ac:dyDescent="0.4">
      <c r="A5155">
        <v>5153</v>
      </c>
      <c r="B5155" t="s">
        <v>12100</v>
      </c>
      <c r="C5155" s="1">
        <v>45078</v>
      </c>
      <c r="D5155" t="s">
        <v>9054</v>
      </c>
      <c r="E5155" t="s">
        <v>9055</v>
      </c>
      <c r="F5155">
        <v>10</v>
      </c>
      <c r="G5155">
        <v>10</v>
      </c>
      <c r="H5155">
        <v>10</v>
      </c>
      <c r="I5155">
        <v>10</v>
      </c>
      <c r="J5155">
        <v>10</v>
      </c>
      <c r="K5155">
        <v>247</v>
      </c>
      <c r="L5155">
        <v>246</v>
      </c>
      <c r="M5155">
        <v>247</v>
      </c>
      <c r="N5155">
        <v>0</v>
      </c>
      <c r="O5155">
        <v>0</v>
      </c>
      <c r="P5155">
        <v>17.036783849999999</v>
      </c>
      <c r="Q5155">
        <v>582</v>
      </c>
      <c r="R5155">
        <v>381000</v>
      </c>
      <c r="S5155">
        <v>206216</v>
      </c>
      <c r="T5155">
        <v>0.54124934383202095</v>
      </c>
      <c r="U5155">
        <v>1</v>
      </c>
    </row>
    <row r="5156" spans="1:21" x14ac:dyDescent="0.4">
      <c r="A5156">
        <v>5154</v>
      </c>
      <c r="B5156" t="s">
        <v>12100</v>
      </c>
      <c r="C5156" s="1">
        <v>45078</v>
      </c>
      <c r="D5156" t="s">
        <v>9056</v>
      </c>
      <c r="E5156" t="s">
        <v>9057</v>
      </c>
      <c r="F5156">
        <v>10</v>
      </c>
      <c r="G5156">
        <v>10</v>
      </c>
      <c r="H5156">
        <v>10</v>
      </c>
      <c r="I5156">
        <v>20</v>
      </c>
      <c r="J5156">
        <v>10</v>
      </c>
      <c r="K5156">
        <v>83</v>
      </c>
      <c r="L5156">
        <v>40</v>
      </c>
      <c r="M5156">
        <v>27</v>
      </c>
      <c r="N5156">
        <v>2</v>
      </c>
      <c r="O5156">
        <v>1</v>
      </c>
      <c r="P5156">
        <v>22.325086809999998</v>
      </c>
      <c r="Q5156">
        <v>808</v>
      </c>
      <c r="R5156">
        <v>381000</v>
      </c>
      <c r="S5156">
        <v>194241</v>
      </c>
      <c r="T5156">
        <v>0.50981889763779498</v>
      </c>
      <c r="U5156">
        <v>1</v>
      </c>
    </row>
    <row r="5157" spans="1:21" x14ac:dyDescent="0.4">
      <c r="A5157">
        <v>5155</v>
      </c>
      <c r="B5157" t="s">
        <v>12100</v>
      </c>
      <c r="C5157" s="1">
        <v>45078</v>
      </c>
      <c r="D5157" t="s">
        <v>9058</v>
      </c>
      <c r="E5157" t="s">
        <v>9059</v>
      </c>
      <c r="F5157">
        <v>10</v>
      </c>
      <c r="G5157">
        <v>10</v>
      </c>
      <c r="H5157">
        <v>10</v>
      </c>
      <c r="I5157">
        <v>20</v>
      </c>
      <c r="J5157">
        <v>10</v>
      </c>
      <c r="K5157">
        <v>243</v>
      </c>
      <c r="L5157">
        <v>242</v>
      </c>
      <c r="M5157">
        <v>238</v>
      </c>
      <c r="N5157">
        <v>0</v>
      </c>
      <c r="O5157">
        <v>1</v>
      </c>
      <c r="P5157">
        <v>20.272243920000001</v>
      </c>
      <c r="Q5157">
        <v>664</v>
      </c>
      <c r="R5157">
        <v>381000</v>
      </c>
      <c r="S5157">
        <v>175335</v>
      </c>
      <c r="T5157">
        <v>0.46019685039370001</v>
      </c>
      <c r="U5157">
        <v>1</v>
      </c>
    </row>
    <row r="5158" spans="1:21" x14ac:dyDescent="0.4">
      <c r="A5158">
        <v>5156</v>
      </c>
      <c r="B5158" t="s">
        <v>12100</v>
      </c>
      <c r="C5158" s="1">
        <v>45078</v>
      </c>
      <c r="D5158" t="s">
        <v>9060</v>
      </c>
      <c r="E5158" t="s">
        <v>9061</v>
      </c>
      <c r="F5158">
        <v>10</v>
      </c>
      <c r="G5158">
        <v>10</v>
      </c>
      <c r="H5158">
        <v>10</v>
      </c>
      <c r="I5158">
        <v>20</v>
      </c>
      <c r="J5158">
        <v>10</v>
      </c>
      <c r="K5158">
        <v>14</v>
      </c>
      <c r="L5158">
        <v>26</v>
      </c>
      <c r="M5158">
        <v>47</v>
      </c>
      <c r="N5158">
        <v>1</v>
      </c>
      <c r="O5158">
        <v>1</v>
      </c>
      <c r="P5158">
        <v>4.250976563</v>
      </c>
      <c r="Q5158">
        <v>554</v>
      </c>
      <c r="R5158">
        <v>381000</v>
      </c>
      <c r="S5158">
        <v>205089</v>
      </c>
      <c r="T5158">
        <v>0.53829133858267697</v>
      </c>
      <c r="U5158">
        <v>1</v>
      </c>
    </row>
    <row r="5159" spans="1:21" x14ac:dyDescent="0.4">
      <c r="A5159">
        <v>5157</v>
      </c>
      <c r="B5159" t="s">
        <v>12100</v>
      </c>
      <c r="C5159" s="1">
        <v>45108</v>
      </c>
      <c r="D5159" t="s">
        <v>9062</v>
      </c>
      <c r="E5159" t="e">
        <f>- 형이 왜 여기에..?</f>
        <v>#NAME?</v>
      </c>
      <c r="F5159">
        <v>10</v>
      </c>
      <c r="G5159">
        <v>10</v>
      </c>
      <c r="H5159">
        <v>10</v>
      </c>
      <c r="I5159">
        <v>10</v>
      </c>
      <c r="J5159">
        <v>10</v>
      </c>
      <c r="K5159">
        <v>23</v>
      </c>
      <c r="L5159">
        <v>16</v>
      </c>
      <c r="M5159">
        <v>15</v>
      </c>
      <c r="N5159">
        <v>2</v>
      </c>
      <c r="O5159">
        <v>0</v>
      </c>
      <c r="P5159">
        <v>9.9327256940000002</v>
      </c>
      <c r="Q5159">
        <v>512</v>
      </c>
      <c r="R5159">
        <v>390000</v>
      </c>
      <c r="S5159">
        <v>318917</v>
      </c>
      <c r="T5159">
        <v>0.81773589743589703</v>
      </c>
      <c r="U5159">
        <v>1</v>
      </c>
    </row>
    <row r="5160" spans="1:21" x14ac:dyDescent="0.4">
      <c r="A5160">
        <v>5158</v>
      </c>
      <c r="B5160" t="s">
        <v>12100</v>
      </c>
      <c r="C5160" s="1">
        <v>45108</v>
      </c>
      <c r="D5160" t="s">
        <v>9063</v>
      </c>
      <c r="E5160" t="s">
        <v>9064</v>
      </c>
      <c r="F5160">
        <v>10</v>
      </c>
      <c r="G5160">
        <v>10</v>
      </c>
      <c r="H5160">
        <v>20</v>
      </c>
      <c r="I5160">
        <v>20</v>
      </c>
      <c r="J5160">
        <v>10</v>
      </c>
      <c r="K5160">
        <v>19</v>
      </c>
      <c r="L5160">
        <v>19</v>
      </c>
      <c r="M5160">
        <v>24</v>
      </c>
      <c r="N5160">
        <v>1</v>
      </c>
      <c r="O5160">
        <v>2</v>
      </c>
      <c r="P5160">
        <v>14.47851563</v>
      </c>
      <c r="Q5160">
        <v>647</v>
      </c>
      <c r="R5160">
        <v>390000</v>
      </c>
      <c r="S5160">
        <v>888037</v>
      </c>
      <c r="T5160">
        <v>2.2770179487179401</v>
      </c>
      <c r="U5160">
        <v>2</v>
      </c>
    </row>
    <row r="5161" spans="1:21" x14ac:dyDescent="0.4">
      <c r="A5161">
        <v>5159</v>
      </c>
      <c r="B5161" t="s">
        <v>12100</v>
      </c>
      <c r="C5161" s="1">
        <v>45047</v>
      </c>
      <c r="D5161" t="s">
        <v>9065</v>
      </c>
      <c r="E5161" t="s">
        <v>9066</v>
      </c>
      <c r="F5161">
        <v>20</v>
      </c>
      <c r="G5161">
        <v>20</v>
      </c>
      <c r="H5161">
        <v>20</v>
      </c>
      <c r="I5161">
        <v>10</v>
      </c>
      <c r="J5161">
        <v>10</v>
      </c>
      <c r="K5161">
        <v>231</v>
      </c>
      <c r="L5161">
        <v>229</v>
      </c>
      <c r="M5161">
        <v>231</v>
      </c>
      <c r="N5161">
        <v>1</v>
      </c>
      <c r="O5161">
        <v>1</v>
      </c>
      <c r="P5161">
        <v>2.5602213539999998</v>
      </c>
      <c r="Q5161">
        <v>518</v>
      </c>
      <c r="R5161">
        <v>375000</v>
      </c>
      <c r="S5161">
        <v>558999</v>
      </c>
      <c r="T5161">
        <v>1.490664</v>
      </c>
      <c r="U5161">
        <v>2</v>
      </c>
    </row>
    <row r="5162" spans="1:21" x14ac:dyDescent="0.4">
      <c r="A5162">
        <v>5160</v>
      </c>
      <c r="B5162" t="s">
        <v>12100</v>
      </c>
      <c r="C5162" s="1">
        <v>45047</v>
      </c>
      <c r="D5162" t="s">
        <v>9067</v>
      </c>
      <c r="E5162" t="s">
        <v>9068</v>
      </c>
      <c r="F5162">
        <v>10</v>
      </c>
      <c r="G5162">
        <v>10</v>
      </c>
      <c r="H5162">
        <v>20</v>
      </c>
      <c r="I5162">
        <v>20</v>
      </c>
      <c r="J5162">
        <v>10</v>
      </c>
      <c r="K5162">
        <v>53</v>
      </c>
      <c r="L5162">
        <v>52</v>
      </c>
      <c r="M5162">
        <v>57</v>
      </c>
      <c r="N5162">
        <v>2</v>
      </c>
      <c r="O5162">
        <v>1</v>
      </c>
      <c r="P5162">
        <v>16.088867189999998</v>
      </c>
      <c r="Q5162">
        <v>584</v>
      </c>
      <c r="R5162">
        <v>375000</v>
      </c>
      <c r="S5162">
        <v>207180</v>
      </c>
      <c r="T5162">
        <v>0.55247999999999997</v>
      </c>
      <c r="U5162">
        <v>1</v>
      </c>
    </row>
    <row r="5163" spans="1:21" x14ac:dyDescent="0.4">
      <c r="A5163">
        <v>5161</v>
      </c>
      <c r="B5163" t="s">
        <v>12100</v>
      </c>
      <c r="C5163" s="1">
        <v>45047</v>
      </c>
      <c r="D5163" t="s">
        <v>9069</v>
      </c>
      <c r="E5163" t="e">
        <f>- 뻐커형 미쳤다ㄷㄷ</f>
        <v>#NAME?</v>
      </c>
      <c r="F5163">
        <v>10</v>
      </c>
      <c r="G5163">
        <v>10</v>
      </c>
      <c r="H5163">
        <v>20</v>
      </c>
      <c r="I5163">
        <v>20</v>
      </c>
      <c r="J5163">
        <v>10</v>
      </c>
      <c r="K5163">
        <v>88</v>
      </c>
      <c r="L5163">
        <v>85</v>
      </c>
      <c r="M5163">
        <v>82</v>
      </c>
      <c r="N5163">
        <v>1</v>
      </c>
      <c r="O5163">
        <v>1</v>
      </c>
      <c r="P5163">
        <v>18.902777780000001</v>
      </c>
      <c r="Q5163">
        <v>544</v>
      </c>
      <c r="R5163">
        <v>375000</v>
      </c>
      <c r="S5163">
        <v>249254</v>
      </c>
      <c r="T5163">
        <v>0.66467733333333301</v>
      </c>
      <c r="U5163">
        <v>1</v>
      </c>
    </row>
    <row r="5164" spans="1:21" x14ac:dyDescent="0.4">
      <c r="A5164">
        <v>5162</v>
      </c>
      <c r="B5164" t="s">
        <v>12100</v>
      </c>
      <c r="C5164" s="1">
        <v>45047</v>
      </c>
      <c r="D5164" t="s">
        <v>9070</v>
      </c>
      <c r="E5164" t="e">
        <f>- 나올 때 됐잖아?</f>
        <v>#NAME?</v>
      </c>
      <c r="F5164">
        <v>10</v>
      </c>
      <c r="G5164">
        <v>10</v>
      </c>
      <c r="H5164">
        <v>10</v>
      </c>
      <c r="I5164">
        <v>20</v>
      </c>
      <c r="J5164">
        <v>10</v>
      </c>
      <c r="K5164">
        <v>50</v>
      </c>
      <c r="L5164">
        <v>49</v>
      </c>
      <c r="M5164">
        <v>59</v>
      </c>
      <c r="N5164">
        <v>1</v>
      </c>
      <c r="O5164">
        <v>0</v>
      </c>
      <c r="P5164">
        <v>9.8019748260000004</v>
      </c>
      <c r="Q5164">
        <v>513</v>
      </c>
      <c r="R5164">
        <v>375000</v>
      </c>
      <c r="S5164">
        <v>333180</v>
      </c>
      <c r="T5164">
        <v>0.88848000000000005</v>
      </c>
      <c r="U5164">
        <v>1</v>
      </c>
    </row>
    <row r="5165" spans="1:21" x14ac:dyDescent="0.4">
      <c r="A5165">
        <v>5163</v>
      </c>
      <c r="B5165" t="s">
        <v>12100</v>
      </c>
      <c r="C5165" s="1">
        <v>45047</v>
      </c>
      <c r="D5165" t="s">
        <v>9071</v>
      </c>
      <c r="E5165" t="e">
        <f>- 나.. 돌아갈래..</f>
        <v>#NAME?</v>
      </c>
      <c r="F5165">
        <v>10</v>
      </c>
      <c r="G5165">
        <v>10</v>
      </c>
      <c r="H5165">
        <v>20</v>
      </c>
      <c r="I5165">
        <v>10</v>
      </c>
      <c r="J5165">
        <v>10</v>
      </c>
      <c r="K5165">
        <v>24</v>
      </c>
      <c r="L5165">
        <v>19</v>
      </c>
      <c r="M5165">
        <v>23</v>
      </c>
      <c r="N5165">
        <v>1</v>
      </c>
      <c r="O5165">
        <v>2</v>
      </c>
      <c r="P5165">
        <v>1.7260199650000001</v>
      </c>
      <c r="Q5165">
        <v>519</v>
      </c>
      <c r="R5165">
        <v>375000</v>
      </c>
      <c r="S5165">
        <v>284580</v>
      </c>
      <c r="T5165">
        <v>0.75888</v>
      </c>
      <c r="U5165">
        <v>1</v>
      </c>
    </row>
    <row r="5166" spans="1:21" x14ac:dyDescent="0.4">
      <c r="A5166">
        <v>5164</v>
      </c>
      <c r="B5166" t="s">
        <v>12100</v>
      </c>
      <c r="C5166" s="1">
        <v>45047</v>
      </c>
      <c r="D5166" t="s">
        <v>9072</v>
      </c>
      <c r="E5166" t="s">
        <v>9073</v>
      </c>
      <c r="F5166">
        <v>10</v>
      </c>
      <c r="G5166">
        <v>10</v>
      </c>
      <c r="H5166">
        <v>20</v>
      </c>
      <c r="I5166">
        <v>10</v>
      </c>
      <c r="J5166">
        <v>10</v>
      </c>
      <c r="K5166">
        <v>18</v>
      </c>
      <c r="L5166">
        <v>14</v>
      </c>
      <c r="M5166">
        <v>16</v>
      </c>
      <c r="N5166">
        <v>2</v>
      </c>
      <c r="O5166">
        <v>1</v>
      </c>
      <c r="P5166">
        <v>11.47547743</v>
      </c>
      <c r="Q5166">
        <v>540</v>
      </c>
      <c r="R5166">
        <v>375000</v>
      </c>
      <c r="S5166">
        <v>259835</v>
      </c>
      <c r="T5166">
        <v>0.69289333333333303</v>
      </c>
      <c r="U5166">
        <v>1</v>
      </c>
    </row>
    <row r="5167" spans="1:21" x14ac:dyDescent="0.4">
      <c r="A5167">
        <v>5165</v>
      </c>
      <c r="B5167" t="s">
        <v>12100</v>
      </c>
      <c r="C5167" s="1">
        <v>45047</v>
      </c>
      <c r="D5167" t="s">
        <v>9074</v>
      </c>
      <c r="E5167" t="s">
        <v>9075</v>
      </c>
      <c r="F5167">
        <v>10</v>
      </c>
      <c r="G5167">
        <v>10</v>
      </c>
      <c r="H5167">
        <v>20</v>
      </c>
      <c r="I5167">
        <v>20</v>
      </c>
      <c r="J5167">
        <v>10</v>
      </c>
      <c r="K5167">
        <v>11</v>
      </c>
      <c r="L5167">
        <v>21</v>
      </c>
      <c r="M5167">
        <v>25</v>
      </c>
      <c r="N5167">
        <v>1</v>
      </c>
      <c r="O5167">
        <v>1</v>
      </c>
      <c r="P5167">
        <v>13.095160590000001</v>
      </c>
      <c r="Q5167">
        <v>249</v>
      </c>
      <c r="R5167">
        <v>375000</v>
      </c>
      <c r="S5167">
        <v>70920</v>
      </c>
      <c r="T5167">
        <v>0.18912000000000001</v>
      </c>
      <c r="U5167">
        <v>0</v>
      </c>
    </row>
    <row r="5168" spans="1:21" x14ac:dyDescent="0.4">
      <c r="A5168">
        <v>5166</v>
      </c>
      <c r="B5168" t="s">
        <v>12100</v>
      </c>
      <c r="C5168" s="1">
        <v>45047</v>
      </c>
      <c r="D5168" t="s">
        <v>9076</v>
      </c>
      <c r="E5168" t="e">
        <f>- 와..</f>
        <v>#NAME?</v>
      </c>
      <c r="F5168">
        <v>10</v>
      </c>
      <c r="G5168">
        <v>10</v>
      </c>
      <c r="H5168">
        <v>10</v>
      </c>
      <c r="I5168">
        <v>20</v>
      </c>
      <c r="J5168">
        <v>10</v>
      </c>
      <c r="K5168">
        <v>9</v>
      </c>
      <c r="L5168">
        <v>22</v>
      </c>
      <c r="M5168">
        <v>43</v>
      </c>
      <c r="N5168">
        <v>1</v>
      </c>
      <c r="O5168">
        <v>2</v>
      </c>
      <c r="P5168">
        <v>0.126627604</v>
      </c>
      <c r="Q5168">
        <v>627</v>
      </c>
      <c r="R5168">
        <v>375000</v>
      </c>
      <c r="S5168">
        <v>191124</v>
      </c>
      <c r="T5168">
        <v>0.50966400000000001</v>
      </c>
      <c r="U5168">
        <v>1</v>
      </c>
    </row>
    <row r="5169" spans="1:21" x14ac:dyDescent="0.4">
      <c r="A5169">
        <v>5167</v>
      </c>
      <c r="B5169" t="s">
        <v>12100</v>
      </c>
      <c r="C5169" s="1">
        <v>45047</v>
      </c>
      <c r="D5169" t="s">
        <v>9077</v>
      </c>
      <c r="E5169" t="s">
        <v>9078</v>
      </c>
      <c r="F5169">
        <v>10</v>
      </c>
      <c r="G5169">
        <v>10</v>
      </c>
      <c r="H5169">
        <v>10</v>
      </c>
      <c r="I5169">
        <v>20</v>
      </c>
      <c r="J5169">
        <v>10</v>
      </c>
      <c r="K5169">
        <v>10</v>
      </c>
      <c r="L5169">
        <v>6</v>
      </c>
      <c r="M5169">
        <v>11</v>
      </c>
      <c r="N5169">
        <v>1</v>
      </c>
      <c r="O5169">
        <v>1</v>
      </c>
      <c r="P5169">
        <v>18.929144969999999</v>
      </c>
      <c r="Q5169">
        <v>670</v>
      </c>
      <c r="R5169">
        <v>375000</v>
      </c>
      <c r="S5169">
        <v>374574</v>
      </c>
      <c r="T5169">
        <v>0.99886399999999997</v>
      </c>
      <c r="U5169">
        <v>1</v>
      </c>
    </row>
    <row r="5170" spans="1:21" x14ac:dyDescent="0.4">
      <c r="A5170">
        <v>5168</v>
      </c>
      <c r="B5170" t="s">
        <v>12100</v>
      </c>
      <c r="C5170" s="1">
        <v>45047</v>
      </c>
      <c r="D5170" t="s">
        <v>9079</v>
      </c>
      <c r="E5170" t="s">
        <v>9080</v>
      </c>
      <c r="F5170">
        <v>10</v>
      </c>
      <c r="G5170">
        <v>10</v>
      </c>
      <c r="H5170">
        <v>10</v>
      </c>
      <c r="I5170">
        <v>20</v>
      </c>
      <c r="J5170">
        <v>10</v>
      </c>
      <c r="K5170">
        <v>82</v>
      </c>
      <c r="L5170">
        <v>26</v>
      </c>
      <c r="M5170">
        <v>77</v>
      </c>
      <c r="N5170">
        <v>1</v>
      </c>
      <c r="O5170">
        <v>0</v>
      </c>
      <c r="P5170">
        <v>15.273003470000001</v>
      </c>
      <c r="Q5170">
        <v>752</v>
      </c>
      <c r="R5170">
        <v>375000</v>
      </c>
      <c r="S5170">
        <v>459188</v>
      </c>
      <c r="T5170">
        <v>1.2245013333333301</v>
      </c>
      <c r="U5170">
        <v>2</v>
      </c>
    </row>
    <row r="5171" spans="1:21" x14ac:dyDescent="0.4">
      <c r="A5171">
        <v>5169</v>
      </c>
      <c r="B5171" t="s">
        <v>12100</v>
      </c>
      <c r="C5171" s="1">
        <v>45047</v>
      </c>
      <c r="D5171" t="s">
        <v>9081</v>
      </c>
      <c r="E5171" t="s">
        <v>9082</v>
      </c>
      <c r="F5171">
        <v>10</v>
      </c>
      <c r="G5171">
        <v>10</v>
      </c>
      <c r="H5171">
        <v>10</v>
      </c>
      <c r="I5171">
        <v>10</v>
      </c>
      <c r="J5171">
        <v>10</v>
      </c>
      <c r="K5171">
        <v>16</v>
      </c>
      <c r="L5171">
        <v>48</v>
      </c>
      <c r="M5171">
        <v>110</v>
      </c>
      <c r="N5171">
        <v>1</v>
      </c>
      <c r="O5171">
        <v>0</v>
      </c>
      <c r="P5171">
        <v>16.63693576</v>
      </c>
      <c r="Q5171">
        <v>599</v>
      </c>
      <c r="R5171">
        <v>375000</v>
      </c>
      <c r="S5171">
        <v>132479</v>
      </c>
      <c r="T5171">
        <v>0.353277333333333</v>
      </c>
      <c r="U5171">
        <v>0</v>
      </c>
    </row>
    <row r="5172" spans="1:21" x14ac:dyDescent="0.4">
      <c r="A5172">
        <v>5170</v>
      </c>
      <c r="B5172" t="s">
        <v>12100</v>
      </c>
      <c r="C5172" s="1">
        <v>45047</v>
      </c>
      <c r="D5172" t="s">
        <v>9083</v>
      </c>
      <c r="E5172" t="s">
        <v>9084</v>
      </c>
      <c r="F5172">
        <v>10</v>
      </c>
      <c r="G5172">
        <v>10</v>
      </c>
      <c r="H5172">
        <v>10</v>
      </c>
      <c r="I5172">
        <v>20</v>
      </c>
      <c r="J5172">
        <v>10</v>
      </c>
      <c r="K5172">
        <v>55</v>
      </c>
      <c r="L5172">
        <v>49</v>
      </c>
      <c r="M5172">
        <v>45</v>
      </c>
      <c r="N5172">
        <v>1</v>
      </c>
      <c r="O5172">
        <v>0</v>
      </c>
      <c r="P5172">
        <v>0.196831597</v>
      </c>
      <c r="Q5172">
        <v>506</v>
      </c>
      <c r="R5172">
        <v>375000</v>
      </c>
      <c r="S5172">
        <v>407213</v>
      </c>
      <c r="T5172">
        <v>1.0859013333333301</v>
      </c>
      <c r="U5172">
        <v>1</v>
      </c>
    </row>
    <row r="5173" spans="1:21" x14ac:dyDescent="0.4">
      <c r="A5173">
        <v>5171</v>
      </c>
      <c r="B5173" t="s">
        <v>12100</v>
      </c>
      <c r="C5173" s="1">
        <v>45047</v>
      </c>
      <c r="D5173" t="s">
        <v>9085</v>
      </c>
      <c r="E5173" t="s">
        <v>9086</v>
      </c>
      <c r="F5173">
        <v>10</v>
      </c>
      <c r="G5173">
        <v>10</v>
      </c>
      <c r="H5173">
        <v>20</v>
      </c>
      <c r="I5173">
        <v>20</v>
      </c>
      <c r="J5173">
        <v>10</v>
      </c>
      <c r="K5173">
        <v>20</v>
      </c>
      <c r="L5173">
        <v>13</v>
      </c>
      <c r="M5173">
        <v>19</v>
      </c>
      <c r="N5173">
        <v>1</v>
      </c>
      <c r="O5173">
        <v>1</v>
      </c>
      <c r="P5173">
        <v>18.79318576</v>
      </c>
      <c r="Q5173">
        <v>735</v>
      </c>
      <c r="R5173">
        <v>375000</v>
      </c>
      <c r="S5173">
        <v>431931</v>
      </c>
      <c r="T5173">
        <v>1.151816</v>
      </c>
      <c r="U5173">
        <v>1</v>
      </c>
    </row>
    <row r="5174" spans="1:21" x14ac:dyDescent="0.4">
      <c r="A5174">
        <v>5172</v>
      </c>
      <c r="B5174" t="s">
        <v>12100</v>
      </c>
      <c r="C5174" s="1">
        <v>45047</v>
      </c>
      <c r="D5174" t="s">
        <v>9087</v>
      </c>
      <c r="E5174" t="s">
        <v>9088</v>
      </c>
      <c r="F5174">
        <v>10</v>
      </c>
      <c r="G5174">
        <v>10</v>
      </c>
      <c r="H5174">
        <v>10</v>
      </c>
      <c r="I5174">
        <v>20</v>
      </c>
      <c r="J5174">
        <v>10</v>
      </c>
      <c r="K5174">
        <v>144</v>
      </c>
      <c r="L5174">
        <v>204</v>
      </c>
      <c r="M5174">
        <v>223</v>
      </c>
      <c r="N5174">
        <v>2</v>
      </c>
      <c r="O5174">
        <v>1</v>
      </c>
      <c r="P5174">
        <v>12.89246962</v>
      </c>
      <c r="Q5174">
        <v>650</v>
      </c>
      <c r="R5174">
        <v>375000</v>
      </c>
      <c r="S5174">
        <v>415641</v>
      </c>
      <c r="T5174">
        <v>1.108376</v>
      </c>
      <c r="U5174">
        <v>1</v>
      </c>
    </row>
    <row r="5175" spans="1:21" x14ac:dyDescent="0.4">
      <c r="A5175">
        <v>5173</v>
      </c>
      <c r="B5175" t="s">
        <v>12100</v>
      </c>
      <c r="C5175" s="1">
        <v>45017</v>
      </c>
      <c r="D5175" t="s">
        <v>9089</v>
      </c>
      <c r="E5175" t="e">
        <f>- 아니 왜캐 쎄냐..?</f>
        <v>#NAME?</v>
      </c>
      <c r="F5175">
        <v>10</v>
      </c>
      <c r="G5175">
        <v>10</v>
      </c>
      <c r="H5175">
        <v>10</v>
      </c>
      <c r="I5175">
        <v>20</v>
      </c>
      <c r="J5175">
        <v>10</v>
      </c>
      <c r="K5175">
        <v>62</v>
      </c>
      <c r="L5175">
        <v>49</v>
      </c>
      <c r="M5175">
        <v>27</v>
      </c>
      <c r="N5175">
        <v>1</v>
      </c>
      <c r="O5175">
        <v>1</v>
      </c>
      <c r="P5175">
        <v>12.766167530000001</v>
      </c>
      <c r="Q5175">
        <v>263</v>
      </c>
      <c r="R5175">
        <v>369000</v>
      </c>
      <c r="S5175">
        <v>264563</v>
      </c>
      <c r="T5175">
        <v>0.71697289972899703</v>
      </c>
      <c r="U5175">
        <v>1</v>
      </c>
    </row>
    <row r="5176" spans="1:21" x14ac:dyDescent="0.4">
      <c r="A5176">
        <v>5174</v>
      </c>
      <c r="B5176" t="s">
        <v>12100</v>
      </c>
      <c r="C5176" s="1">
        <v>45017</v>
      </c>
      <c r="D5176" t="s">
        <v>9090</v>
      </c>
      <c r="E5176" t="s">
        <v>9091</v>
      </c>
      <c r="F5176">
        <v>10</v>
      </c>
      <c r="G5176">
        <v>10</v>
      </c>
      <c r="H5176">
        <v>10</v>
      </c>
      <c r="I5176">
        <v>20</v>
      </c>
      <c r="J5176">
        <v>10</v>
      </c>
      <c r="K5176">
        <v>55</v>
      </c>
      <c r="L5176">
        <v>46</v>
      </c>
      <c r="M5176">
        <v>41</v>
      </c>
      <c r="N5176">
        <v>1</v>
      </c>
      <c r="O5176">
        <v>0</v>
      </c>
      <c r="P5176">
        <v>0.74479166699999999</v>
      </c>
      <c r="Q5176">
        <v>324</v>
      </c>
      <c r="R5176">
        <v>369000</v>
      </c>
      <c r="S5176">
        <v>196508</v>
      </c>
      <c r="T5176">
        <v>0.53254200542005403</v>
      </c>
      <c r="U5176">
        <v>1</v>
      </c>
    </row>
    <row r="5177" spans="1:21" x14ac:dyDescent="0.4">
      <c r="A5177">
        <v>5175</v>
      </c>
      <c r="B5177" t="s">
        <v>12100</v>
      </c>
      <c r="C5177" s="1">
        <v>45017</v>
      </c>
      <c r="D5177" t="s">
        <v>9092</v>
      </c>
      <c r="E5177" t="s">
        <v>9093</v>
      </c>
      <c r="F5177">
        <v>10</v>
      </c>
      <c r="G5177">
        <v>10</v>
      </c>
      <c r="H5177">
        <v>20</v>
      </c>
      <c r="I5177">
        <v>20</v>
      </c>
      <c r="J5177">
        <v>20</v>
      </c>
      <c r="K5177">
        <v>200</v>
      </c>
      <c r="L5177">
        <v>193</v>
      </c>
      <c r="M5177">
        <v>189</v>
      </c>
      <c r="N5177">
        <v>1</v>
      </c>
      <c r="O5177">
        <v>1</v>
      </c>
      <c r="P5177">
        <v>0.18370225700000001</v>
      </c>
      <c r="Q5177">
        <v>384</v>
      </c>
      <c r="R5177">
        <v>369000</v>
      </c>
      <c r="S5177">
        <v>297666</v>
      </c>
      <c r="T5177">
        <v>0.80668292682926801</v>
      </c>
      <c r="U5177">
        <v>1</v>
      </c>
    </row>
    <row r="5178" spans="1:21" x14ac:dyDescent="0.4">
      <c r="A5178">
        <v>5176</v>
      </c>
      <c r="B5178" t="s">
        <v>12100</v>
      </c>
      <c r="C5178" s="1">
        <v>45017</v>
      </c>
      <c r="D5178" t="s">
        <v>9094</v>
      </c>
      <c r="E5178" t="s">
        <v>9095</v>
      </c>
      <c r="F5178">
        <v>10</v>
      </c>
      <c r="G5178">
        <v>10</v>
      </c>
      <c r="H5178">
        <v>20</v>
      </c>
      <c r="I5178">
        <v>20</v>
      </c>
      <c r="J5178">
        <v>20</v>
      </c>
      <c r="K5178">
        <v>20</v>
      </c>
      <c r="L5178">
        <v>22</v>
      </c>
      <c r="M5178">
        <v>25</v>
      </c>
      <c r="N5178">
        <v>2</v>
      </c>
      <c r="O5178">
        <v>1</v>
      </c>
      <c r="P5178">
        <v>19.234809030000001</v>
      </c>
      <c r="Q5178">
        <v>529</v>
      </c>
      <c r="R5178">
        <v>369000</v>
      </c>
      <c r="S5178">
        <v>377427</v>
      </c>
      <c r="T5178">
        <v>1.02283739837398</v>
      </c>
      <c r="U5178">
        <v>1</v>
      </c>
    </row>
    <row r="5179" spans="1:21" x14ac:dyDescent="0.4">
      <c r="A5179">
        <v>5177</v>
      </c>
      <c r="B5179" t="s">
        <v>12100</v>
      </c>
      <c r="C5179" s="1">
        <v>45017</v>
      </c>
      <c r="D5179" t="s">
        <v>9096</v>
      </c>
      <c r="E5179" t="s">
        <v>9097</v>
      </c>
      <c r="F5179">
        <v>10</v>
      </c>
      <c r="G5179">
        <v>10</v>
      </c>
      <c r="H5179">
        <v>10</v>
      </c>
      <c r="I5179">
        <v>10</v>
      </c>
      <c r="J5179">
        <v>10</v>
      </c>
      <c r="K5179">
        <v>78</v>
      </c>
      <c r="L5179">
        <v>38</v>
      </c>
      <c r="M5179">
        <v>28</v>
      </c>
      <c r="N5179">
        <v>0</v>
      </c>
      <c r="O5179">
        <v>2</v>
      </c>
      <c r="P5179">
        <v>15.95724826</v>
      </c>
      <c r="Q5179">
        <v>792</v>
      </c>
      <c r="R5179">
        <v>369000</v>
      </c>
      <c r="S5179">
        <v>138964</v>
      </c>
      <c r="T5179">
        <v>0.37659620596205901</v>
      </c>
      <c r="U5179">
        <v>0</v>
      </c>
    </row>
    <row r="5180" spans="1:21" x14ac:dyDescent="0.4">
      <c r="A5180">
        <v>5178</v>
      </c>
      <c r="B5180" t="s">
        <v>12100</v>
      </c>
      <c r="C5180" s="1">
        <v>45017</v>
      </c>
      <c r="D5180" t="s">
        <v>9098</v>
      </c>
      <c r="E5180" t="s">
        <v>9099</v>
      </c>
      <c r="F5180">
        <v>10</v>
      </c>
      <c r="G5180">
        <v>10</v>
      </c>
      <c r="H5180">
        <v>10</v>
      </c>
      <c r="I5180">
        <v>20</v>
      </c>
      <c r="J5180">
        <v>10</v>
      </c>
      <c r="K5180">
        <v>20</v>
      </c>
      <c r="L5180">
        <v>22</v>
      </c>
      <c r="M5180">
        <v>27</v>
      </c>
      <c r="N5180">
        <v>1</v>
      </c>
      <c r="O5180">
        <v>0</v>
      </c>
      <c r="P5180">
        <v>18.856011280000001</v>
      </c>
      <c r="Q5180">
        <v>518</v>
      </c>
      <c r="R5180">
        <v>369000</v>
      </c>
      <c r="S5180">
        <v>171101</v>
      </c>
      <c r="T5180">
        <v>0.46368834688346799</v>
      </c>
      <c r="U5180">
        <v>1</v>
      </c>
    </row>
    <row r="5181" spans="1:21" x14ac:dyDescent="0.4">
      <c r="A5181">
        <v>5179</v>
      </c>
      <c r="B5181" t="s">
        <v>12100</v>
      </c>
      <c r="C5181" s="1">
        <v>45017</v>
      </c>
      <c r="D5181" t="s">
        <v>9100</v>
      </c>
      <c r="E5181" t="s">
        <v>9101</v>
      </c>
      <c r="F5181">
        <v>10</v>
      </c>
      <c r="G5181">
        <v>10</v>
      </c>
      <c r="H5181">
        <v>20</v>
      </c>
      <c r="I5181">
        <v>20</v>
      </c>
      <c r="J5181">
        <v>10</v>
      </c>
      <c r="K5181">
        <v>24</v>
      </c>
      <c r="L5181">
        <v>24</v>
      </c>
      <c r="M5181">
        <v>28</v>
      </c>
      <c r="N5181">
        <v>1</v>
      </c>
      <c r="O5181">
        <v>1</v>
      </c>
      <c r="P5181">
        <v>8.1950954859999996</v>
      </c>
      <c r="Q5181">
        <v>179</v>
      </c>
      <c r="R5181">
        <v>369000</v>
      </c>
      <c r="S5181">
        <v>207097</v>
      </c>
      <c r="T5181">
        <v>0.56123848238482299</v>
      </c>
      <c r="U5181">
        <v>1</v>
      </c>
    </row>
    <row r="5182" spans="1:21" x14ac:dyDescent="0.4">
      <c r="A5182">
        <v>5180</v>
      </c>
      <c r="B5182" t="s">
        <v>12100</v>
      </c>
      <c r="C5182" s="1">
        <v>45017</v>
      </c>
      <c r="D5182" t="s">
        <v>9102</v>
      </c>
      <c r="E5182" t="s">
        <v>9103</v>
      </c>
      <c r="F5182">
        <v>10</v>
      </c>
      <c r="G5182">
        <v>20</v>
      </c>
      <c r="H5182">
        <v>10</v>
      </c>
      <c r="I5182">
        <v>10</v>
      </c>
      <c r="J5182">
        <v>30</v>
      </c>
      <c r="K5182">
        <v>236</v>
      </c>
      <c r="L5182">
        <v>228</v>
      </c>
      <c r="M5182">
        <v>224</v>
      </c>
      <c r="N5182">
        <v>1</v>
      </c>
      <c r="O5182">
        <v>2</v>
      </c>
      <c r="P5182">
        <v>10.83680556</v>
      </c>
      <c r="Q5182">
        <v>556</v>
      </c>
      <c r="R5182">
        <v>369000</v>
      </c>
      <c r="S5182">
        <v>752474</v>
      </c>
      <c r="T5182">
        <v>2.0392249322493199</v>
      </c>
      <c r="U5182">
        <v>2</v>
      </c>
    </row>
    <row r="5183" spans="1:21" x14ac:dyDescent="0.4">
      <c r="A5183">
        <v>5181</v>
      </c>
      <c r="B5183" t="s">
        <v>12100</v>
      </c>
      <c r="C5183" s="1">
        <v>45017</v>
      </c>
      <c r="D5183" t="s">
        <v>9104</v>
      </c>
      <c r="E5183" t="s">
        <v>9105</v>
      </c>
      <c r="F5183">
        <v>10</v>
      </c>
      <c r="G5183">
        <v>10</v>
      </c>
      <c r="H5183">
        <v>20</v>
      </c>
      <c r="I5183">
        <v>20</v>
      </c>
      <c r="J5183">
        <v>10</v>
      </c>
      <c r="K5183">
        <v>153</v>
      </c>
      <c r="L5183">
        <v>157</v>
      </c>
      <c r="M5183">
        <v>161</v>
      </c>
      <c r="N5183">
        <v>1</v>
      </c>
      <c r="O5183">
        <v>1</v>
      </c>
      <c r="P5183">
        <v>4.525390625</v>
      </c>
      <c r="Q5183">
        <v>607</v>
      </c>
      <c r="R5183">
        <v>369000</v>
      </c>
      <c r="S5183">
        <v>392651</v>
      </c>
      <c r="T5183">
        <v>1.0640948509485</v>
      </c>
      <c r="U5183">
        <v>1</v>
      </c>
    </row>
    <row r="5184" spans="1:21" x14ac:dyDescent="0.4">
      <c r="A5184">
        <v>5182</v>
      </c>
      <c r="B5184" t="s">
        <v>12100</v>
      </c>
      <c r="C5184" s="1">
        <v>45017</v>
      </c>
      <c r="D5184" t="s">
        <v>9106</v>
      </c>
      <c r="E5184" t="e">
        <f>- 새로운 영상</f>
        <v>#NAME?</v>
      </c>
      <c r="F5184">
        <v>10</v>
      </c>
      <c r="G5184">
        <v>10</v>
      </c>
      <c r="H5184">
        <v>30</v>
      </c>
      <c r="I5184">
        <v>10</v>
      </c>
      <c r="J5184">
        <v>10</v>
      </c>
      <c r="K5184">
        <v>33</v>
      </c>
      <c r="L5184">
        <v>51</v>
      </c>
      <c r="M5184">
        <v>77</v>
      </c>
      <c r="N5184">
        <v>1</v>
      </c>
      <c r="O5184">
        <v>1</v>
      </c>
      <c r="P5184">
        <v>4.1247829859999996</v>
      </c>
      <c r="Q5184">
        <v>176</v>
      </c>
      <c r="R5184">
        <v>369000</v>
      </c>
      <c r="S5184">
        <v>99133</v>
      </c>
      <c r="T5184">
        <v>0.26865311653116503</v>
      </c>
      <c r="U5184">
        <v>0</v>
      </c>
    </row>
    <row r="5185" spans="1:21" x14ac:dyDescent="0.4">
      <c r="A5185">
        <v>5183</v>
      </c>
      <c r="B5185" t="s">
        <v>12100</v>
      </c>
      <c r="C5185" s="1">
        <v>45017</v>
      </c>
      <c r="D5185" t="s">
        <v>9107</v>
      </c>
      <c r="E5185" t="s">
        <v>9108</v>
      </c>
      <c r="F5185">
        <v>10</v>
      </c>
      <c r="G5185">
        <v>20</v>
      </c>
      <c r="H5185">
        <v>20</v>
      </c>
      <c r="I5185">
        <v>20</v>
      </c>
      <c r="J5185">
        <v>10</v>
      </c>
      <c r="K5185">
        <v>62</v>
      </c>
      <c r="L5185">
        <v>43</v>
      </c>
      <c r="M5185">
        <v>78</v>
      </c>
      <c r="N5185">
        <v>1</v>
      </c>
      <c r="O5185">
        <v>0</v>
      </c>
      <c r="P5185">
        <v>17.729492189999998</v>
      </c>
      <c r="Q5185">
        <v>597</v>
      </c>
      <c r="R5185">
        <v>369000</v>
      </c>
      <c r="S5185">
        <v>273171</v>
      </c>
      <c r="T5185">
        <v>0.74030081300813</v>
      </c>
      <c r="U5185">
        <v>1</v>
      </c>
    </row>
    <row r="5186" spans="1:21" x14ac:dyDescent="0.4">
      <c r="A5186">
        <v>5184</v>
      </c>
      <c r="B5186" t="s">
        <v>12100</v>
      </c>
      <c r="C5186" s="1">
        <v>45017</v>
      </c>
      <c r="D5186" t="s">
        <v>9109</v>
      </c>
      <c r="E5186" t="s">
        <v>9110</v>
      </c>
      <c r="F5186">
        <v>10</v>
      </c>
      <c r="G5186">
        <v>10</v>
      </c>
      <c r="H5186">
        <v>10</v>
      </c>
      <c r="I5186">
        <v>20</v>
      </c>
      <c r="J5186">
        <v>20</v>
      </c>
      <c r="K5186">
        <v>19</v>
      </c>
      <c r="L5186">
        <v>18</v>
      </c>
      <c r="M5186">
        <v>23</v>
      </c>
      <c r="N5186">
        <v>2</v>
      </c>
      <c r="O5186">
        <v>0</v>
      </c>
      <c r="P5186">
        <v>7.818359375</v>
      </c>
      <c r="Q5186">
        <v>489</v>
      </c>
      <c r="R5186">
        <v>369000</v>
      </c>
      <c r="S5186">
        <v>522308</v>
      </c>
      <c r="T5186">
        <v>1.4154688346883399</v>
      </c>
      <c r="U5186">
        <v>2</v>
      </c>
    </row>
    <row r="5187" spans="1:21" x14ac:dyDescent="0.4">
      <c r="A5187">
        <v>5185</v>
      </c>
      <c r="B5187" t="s">
        <v>12100</v>
      </c>
      <c r="C5187" s="1">
        <v>45017</v>
      </c>
      <c r="D5187" t="s">
        <v>9111</v>
      </c>
      <c r="E5187" t="s">
        <v>9112</v>
      </c>
      <c r="F5187">
        <v>10</v>
      </c>
      <c r="G5187">
        <v>10</v>
      </c>
      <c r="H5187">
        <v>20</v>
      </c>
      <c r="I5187">
        <v>20</v>
      </c>
      <c r="J5187">
        <v>10</v>
      </c>
      <c r="K5187">
        <v>6</v>
      </c>
      <c r="L5187">
        <v>17</v>
      </c>
      <c r="M5187">
        <v>10</v>
      </c>
      <c r="N5187">
        <v>1</v>
      </c>
      <c r="O5187">
        <v>1</v>
      </c>
      <c r="P5187">
        <v>10.89257813</v>
      </c>
      <c r="Q5187">
        <v>553</v>
      </c>
      <c r="R5187">
        <v>369000</v>
      </c>
      <c r="S5187">
        <v>412790</v>
      </c>
      <c r="T5187">
        <v>1.1186720867208599</v>
      </c>
      <c r="U5187">
        <v>1</v>
      </c>
    </row>
    <row r="5188" spans="1:21" x14ac:dyDescent="0.4">
      <c r="A5188">
        <v>5186</v>
      </c>
      <c r="B5188" t="s">
        <v>12100</v>
      </c>
      <c r="C5188" s="1">
        <v>45017</v>
      </c>
      <c r="D5188" t="s">
        <v>9113</v>
      </c>
      <c r="E5188" t="e">
        <f>- 컴백.. 힘들겠다..</f>
        <v>#NAME?</v>
      </c>
      <c r="F5188">
        <v>10</v>
      </c>
      <c r="G5188">
        <v>10</v>
      </c>
      <c r="H5188">
        <v>20</v>
      </c>
      <c r="I5188">
        <v>20</v>
      </c>
      <c r="J5188">
        <v>10</v>
      </c>
      <c r="K5188">
        <v>16</v>
      </c>
      <c r="L5188">
        <v>17</v>
      </c>
      <c r="M5188">
        <v>21</v>
      </c>
      <c r="N5188">
        <v>1</v>
      </c>
      <c r="O5188">
        <v>1</v>
      </c>
      <c r="P5188">
        <v>12.817816840000001</v>
      </c>
      <c r="Q5188">
        <v>564</v>
      </c>
      <c r="R5188">
        <v>369000</v>
      </c>
      <c r="S5188">
        <v>1058772</v>
      </c>
      <c r="T5188">
        <v>2.8693008130081301</v>
      </c>
      <c r="U5188">
        <v>2</v>
      </c>
    </row>
    <row r="5189" spans="1:21" x14ac:dyDescent="0.4">
      <c r="A5189">
        <v>5187</v>
      </c>
      <c r="B5189" t="s">
        <v>12100</v>
      </c>
      <c r="C5189" s="1">
        <v>44986</v>
      </c>
      <c r="D5189" t="s">
        <v>9114</v>
      </c>
      <c r="E5189" t="e">
        <f>- 네가 빌런이라고..?</f>
        <v>#NAME?</v>
      </c>
      <c r="F5189">
        <v>10</v>
      </c>
      <c r="G5189">
        <v>10</v>
      </c>
      <c r="H5189">
        <v>20</v>
      </c>
      <c r="I5189">
        <v>20</v>
      </c>
      <c r="J5189">
        <v>10</v>
      </c>
      <c r="K5189">
        <v>119</v>
      </c>
      <c r="L5189">
        <v>121</v>
      </c>
      <c r="M5189">
        <v>144</v>
      </c>
      <c r="N5189">
        <v>1</v>
      </c>
      <c r="O5189">
        <v>1</v>
      </c>
      <c r="P5189">
        <v>11.267035590000001</v>
      </c>
      <c r="Q5189">
        <v>577</v>
      </c>
      <c r="R5189">
        <v>363000</v>
      </c>
      <c r="S5189">
        <v>448480</v>
      </c>
      <c r="T5189">
        <v>1.2354820936639099</v>
      </c>
      <c r="U5189">
        <v>2</v>
      </c>
    </row>
    <row r="5190" spans="1:21" x14ac:dyDescent="0.4">
      <c r="A5190">
        <v>5188</v>
      </c>
      <c r="B5190" t="s">
        <v>12100</v>
      </c>
      <c r="C5190" s="1">
        <v>44986</v>
      </c>
      <c r="D5190" t="s">
        <v>9115</v>
      </c>
      <c r="E5190" t="e">
        <f>- 형 찐빌런이었어?</f>
        <v>#NAME?</v>
      </c>
      <c r="F5190">
        <v>10</v>
      </c>
      <c r="G5190">
        <v>20</v>
      </c>
      <c r="H5190">
        <v>10</v>
      </c>
      <c r="I5190">
        <v>20</v>
      </c>
      <c r="J5190">
        <v>10</v>
      </c>
      <c r="K5190">
        <v>72</v>
      </c>
      <c r="L5190">
        <v>44</v>
      </c>
      <c r="M5190">
        <v>53</v>
      </c>
      <c r="N5190">
        <v>1</v>
      </c>
      <c r="O5190">
        <v>1</v>
      </c>
      <c r="P5190">
        <v>17.020399309999998</v>
      </c>
      <c r="Q5190">
        <v>519</v>
      </c>
      <c r="R5190">
        <v>363000</v>
      </c>
      <c r="S5190">
        <v>233488</v>
      </c>
      <c r="T5190">
        <v>0.64321763085399397</v>
      </c>
      <c r="U5190">
        <v>1</v>
      </c>
    </row>
    <row r="5191" spans="1:21" x14ac:dyDescent="0.4">
      <c r="A5191">
        <v>5189</v>
      </c>
      <c r="B5191" t="s">
        <v>12100</v>
      </c>
      <c r="C5191" s="1">
        <v>44986</v>
      </c>
      <c r="D5191" t="s">
        <v>9116</v>
      </c>
      <c r="E5191" t="e">
        <f>- 잘 지냈나 피터?</f>
        <v>#NAME?</v>
      </c>
      <c r="F5191">
        <v>10</v>
      </c>
      <c r="G5191">
        <v>10</v>
      </c>
      <c r="H5191">
        <v>10</v>
      </c>
      <c r="I5191">
        <v>20</v>
      </c>
      <c r="J5191">
        <v>20</v>
      </c>
      <c r="K5191">
        <v>16</v>
      </c>
      <c r="L5191">
        <v>16</v>
      </c>
      <c r="M5191">
        <v>21</v>
      </c>
      <c r="N5191">
        <v>1</v>
      </c>
      <c r="O5191">
        <v>1</v>
      </c>
      <c r="P5191">
        <v>13.008138020000001</v>
      </c>
      <c r="Q5191">
        <v>599</v>
      </c>
      <c r="R5191">
        <v>363000</v>
      </c>
      <c r="S5191">
        <v>1259722</v>
      </c>
      <c r="T5191">
        <v>3.4703085399449001</v>
      </c>
      <c r="U5191">
        <v>2</v>
      </c>
    </row>
    <row r="5192" spans="1:21" x14ac:dyDescent="0.4">
      <c r="A5192">
        <v>5190</v>
      </c>
      <c r="B5192" t="s">
        <v>12100</v>
      </c>
      <c r="C5192" s="1">
        <v>44986</v>
      </c>
      <c r="D5192" t="s">
        <v>9117</v>
      </c>
      <c r="E5192" t="e">
        <f>- 진짜 컴백할까?</f>
        <v>#NAME?</v>
      </c>
      <c r="F5192">
        <v>10</v>
      </c>
      <c r="G5192">
        <v>10</v>
      </c>
      <c r="H5192">
        <v>20</v>
      </c>
      <c r="I5192">
        <v>10</v>
      </c>
      <c r="J5192">
        <v>10</v>
      </c>
      <c r="K5192">
        <v>44</v>
      </c>
      <c r="L5192">
        <v>52</v>
      </c>
      <c r="M5192">
        <v>55</v>
      </c>
      <c r="N5192">
        <v>1</v>
      </c>
      <c r="O5192">
        <v>1</v>
      </c>
      <c r="P5192">
        <v>0.15722656300000001</v>
      </c>
      <c r="Q5192">
        <v>602</v>
      </c>
      <c r="R5192">
        <v>363000</v>
      </c>
      <c r="S5192">
        <v>1719216</v>
      </c>
      <c r="T5192">
        <v>4.7361322314049499</v>
      </c>
      <c r="U5192">
        <v>3</v>
      </c>
    </row>
    <row r="5193" spans="1:21" x14ac:dyDescent="0.4">
      <c r="A5193">
        <v>5191</v>
      </c>
      <c r="B5193" t="s">
        <v>12100</v>
      </c>
      <c r="C5193" s="1">
        <v>44986</v>
      </c>
      <c r="D5193" t="s">
        <v>9118</v>
      </c>
      <c r="E5193" t="e">
        <f>- 돌려주러 왔어요</f>
        <v>#NAME?</v>
      </c>
      <c r="F5193">
        <v>20</v>
      </c>
      <c r="G5193">
        <v>10</v>
      </c>
      <c r="H5193">
        <v>10</v>
      </c>
      <c r="I5193">
        <v>20</v>
      </c>
      <c r="J5193">
        <v>20</v>
      </c>
      <c r="K5193">
        <v>126</v>
      </c>
      <c r="L5193">
        <v>114</v>
      </c>
      <c r="M5193">
        <v>109</v>
      </c>
      <c r="N5193">
        <v>1</v>
      </c>
      <c r="O5193">
        <v>1</v>
      </c>
      <c r="P5193">
        <v>13.36013455</v>
      </c>
      <c r="Q5193">
        <v>651</v>
      </c>
      <c r="R5193">
        <v>363000</v>
      </c>
      <c r="S5193">
        <v>779685</v>
      </c>
      <c r="T5193">
        <v>2.1478925619834701</v>
      </c>
      <c r="U5193">
        <v>2</v>
      </c>
    </row>
    <row r="5194" spans="1:21" x14ac:dyDescent="0.4">
      <c r="A5194">
        <v>5192</v>
      </c>
      <c r="B5194" t="s">
        <v>12100</v>
      </c>
      <c r="C5194" s="1">
        <v>44986</v>
      </c>
      <c r="D5194" t="s">
        <v>9119</v>
      </c>
      <c r="E5194" t="s">
        <v>9120</v>
      </c>
      <c r="F5194">
        <v>10</v>
      </c>
      <c r="G5194">
        <v>10</v>
      </c>
      <c r="H5194">
        <v>10</v>
      </c>
      <c r="I5194">
        <v>20</v>
      </c>
      <c r="J5194">
        <v>10</v>
      </c>
      <c r="K5194">
        <v>20</v>
      </c>
      <c r="L5194">
        <v>17</v>
      </c>
      <c r="M5194">
        <v>20</v>
      </c>
      <c r="N5194">
        <v>1</v>
      </c>
      <c r="O5194">
        <v>1</v>
      </c>
      <c r="P5194">
        <v>12.73144531</v>
      </c>
      <c r="Q5194">
        <v>512</v>
      </c>
      <c r="R5194">
        <v>363000</v>
      </c>
      <c r="S5194">
        <v>130975</v>
      </c>
      <c r="T5194">
        <v>0.36081267217630802</v>
      </c>
      <c r="U5194">
        <v>0</v>
      </c>
    </row>
    <row r="5195" spans="1:21" x14ac:dyDescent="0.4">
      <c r="A5195">
        <v>5193</v>
      </c>
      <c r="B5195" t="s">
        <v>12100</v>
      </c>
      <c r="C5195" s="1">
        <v>44986</v>
      </c>
      <c r="D5195" t="s">
        <v>9121</v>
      </c>
      <c r="E5195" t="s">
        <v>9122</v>
      </c>
      <c r="F5195">
        <v>10</v>
      </c>
      <c r="G5195">
        <v>10</v>
      </c>
      <c r="H5195">
        <v>10</v>
      </c>
      <c r="I5195">
        <v>10</v>
      </c>
      <c r="J5195">
        <v>10</v>
      </c>
      <c r="K5195">
        <v>21</v>
      </c>
      <c r="L5195">
        <v>17</v>
      </c>
      <c r="M5195">
        <v>17</v>
      </c>
      <c r="N5195">
        <v>1</v>
      </c>
      <c r="O5195">
        <v>2</v>
      </c>
      <c r="P5195">
        <v>16.139539930000002</v>
      </c>
      <c r="Q5195">
        <v>552</v>
      </c>
      <c r="R5195">
        <v>363000</v>
      </c>
      <c r="S5195">
        <v>301020</v>
      </c>
      <c r="T5195">
        <v>0.82925619834710695</v>
      </c>
      <c r="U5195">
        <v>1</v>
      </c>
    </row>
    <row r="5196" spans="1:21" x14ac:dyDescent="0.4">
      <c r="A5196">
        <v>5194</v>
      </c>
      <c r="B5196" t="s">
        <v>12100</v>
      </c>
      <c r="C5196" s="1">
        <v>44986</v>
      </c>
      <c r="D5196" t="s">
        <v>9123</v>
      </c>
      <c r="E5196" t="s">
        <v>9124</v>
      </c>
      <c r="F5196">
        <v>10</v>
      </c>
      <c r="G5196">
        <v>10</v>
      </c>
      <c r="H5196">
        <v>10</v>
      </c>
      <c r="I5196">
        <v>20</v>
      </c>
      <c r="J5196">
        <v>10</v>
      </c>
      <c r="K5196">
        <v>20</v>
      </c>
      <c r="L5196">
        <v>12</v>
      </c>
      <c r="M5196">
        <v>11</v>
      </c>
      <c r="N5196">
        <v>1</v>
      </c>
      <c r="O5196">
        <v>1</v>
      </c>
      <c r="P5196">
        <v>11.15625</v>
      </c>
      <c r="Q5196">
        <v>699</v>
      </c>
      <c r="R5196">
        <v>363000</v>
      </c>
      <c r="S5196">
        <v>725336</v>
      </c>
      <c r="T5196">
        <v>1.9981707988980699</v>
      </c>
      <c r="U5196">
        <v>2</v>
      </c>
    </row>
    <row r="5197" spans="1:21" x14ac:dyDescent="0.4">
      <c r="A5197">
        <v>5195</v>
      </c>
      <c r="B5197" t="s">
        <v>12100</v>
      </c>
      <c r="C5197" s="1">
        <v>44986</v>
      </c>
      <c r="D5197" t="s">
        <v>9125</v>
      </c>
      <c r="E5197" t="e">
        <f>- 돌아온다고 했죠?</f>
        <v>#NAME?</v>
      </c>
      <c r="F5197">
        <v>10</v>
      </c>
      <c r="G5197">
        <v>10</v>
      </c>
      <c r="H5197">
        <v>20</v>
      </c>
      <c r="I5197">
        <v>20</v>
      </c>
      <c r="J5197">
        <v>20</v>
      </c>
      <c r="K5197">
        <v>117</v>
      </c>
      <c r="L5197">
        <v>78</v>
      </c>
      <c r="M5197">
        <v>68</v>
      </c>
      <c r="N5197">
        <v>1</v>
      </c>
      <c r="O5197">
        <v>1</v>
      </c>
      <c r="P5197">
        <v>14.405598960000001</v>
      </c>
      <c r="Q5197">
        <v>618</v>
      </c>
      <c r="R5197">
        <v>363000</v>
      </c>
      <c r="S5197">
        <v>322635</v>
      </c>
      <c r="T5197">
        <v>0.88880165289256197</v>
      </c>
      <c r="U5197">
        <v>1</v>
      </c>
    </row>
    <row r="5198" spans="1:21" x14ac:dyDescent="0.4">
      <c r="A5198">
        <v>5196</v>
      </c>
      <c r="B5198" t="s">
        <v>12100</v>
      </c>
      <c r="C5198" s="1">
        <v>44986</v>
      </c>
      <c r="D5198" t="s">
        <v>9126</v>
      </c>
      <c r="E5198" t="s">
        <v>9127</v>
      </c>
      <c r="F5198">
        <v>10</v>
      </c>
      <c r="G5198">
        <v>10</v>
      </c>
      <c r="H5198">
        <v>10</v>
      </c>
      <c r="I5198">
        <v>20</v>
      </c>
      <c r="J5198">
        <v>20</v>
      </c>
      <c r="K5198">
        <v>82</v>
      </c>
      <c r="L5198">
        <v>39</v>
      </c>
      <c r="M5198">
        <v>28</v>
      </c>
      <c r="N5198">
        <v>2</v>
      </c>
      <c r="O5198">
        <v>1</v>
      </c>
      <c r="P5198">
        <v>15.150716149999999</v>
      </c>
      <c r="Q5198">
        <v>551</v>
      </c>
      <c r="R5198">
        <v>363000</v>
      </c>
      <c r="S5198">
        <v>215458</v>
      </c>
      <c r="T5198">
        <v>0.59354820936639097</v>
      </c>
      <c r="U5198">
        <v>1</v>
      </c>
    </row>
    <row r="5199" spans="1:21" x14ac:dyDescent="0.4">
      <c r="A5199">
        <v>5197</v>
      </c>
      <c r="B5199" t="s">
        <v>12100</v>
      </c>
      <c r="C5199" s="1">
        <v>44958</v>
      </c>
      <c r="D5199" t="s">
        <v>9128</v>
      </c>
      <c r="E5199" t="s">
        <v>9129</v>
      </c>
      <c r="F5199">
        <v>10</v>
      </c>
      <c r="G5199">
        <v>10</v>
      </c>
      <c r="H5199">
        <v>20</v>
      </c>
      <c r="I5199">
        <v>10</v>
      </c>
      <c r="J5199">
        <v>10</v>
      </c>
      <c r="K5199">
        <v>23</v>
      </c>
      <c r="L5199">
        <v>19</v>
      </c>
      <c r="M5199">
        <v>24</v>
      </c>
      <c r="N5199">
        <v>1</v>
      </c>
      <c r="O5199">
        <v>2</v>
      </c>
      <c r="P5199">
        <v>15.95876736</v>
      </c>
      <c r="Q5199">
        <v>529</v>
      </c>
      <c r="R5199">
        <v>358000</v>
      </c>
      <c r="S5199">
        <v>223522</v>
      </c>
      <c r="T5199">
        <v>0.62436312849162001</v>
      </c>
      <c r="U5199">
        <v>1</v>
      </c>
    </row>
    <row r="5200" spans="1:21" x14ac:dyDescent="0.4">
      <c r="A5200">
        <v>5198</v>
      </c>
      <c r="B5200" t="s">
        <v>12100</v>
      </c>
      <c r="C5200" s="1">
        <v>44958</v>
      </c>
      <c r="D5200" t="s">
        <v>9130</v>
      </c>
      <c r="E5200" t="e">
        <f>- 너구나.. 거미?</f>
        <v>#NAME?</v>
      </c>
      <c r="F5200">
        <v>10</v>
      </c>
      <c r="G5200">
        <v>10</v>
      </c>
      <c r="H5200">
        <v>20</v>
      </c>
      <c r="I5200">
        <v>20</v>
      </c>
      <c r="J5200">
        <v>10</v>
      </c>
      <c r="K5200">
        <v>18</v>
      </c>
      <c r="L5200">
        <v>17</v>
      </c>
      <c r="M5200">
        <v>24</v>
      </c>
      <c r="N5200">
        <v>1</v>
      </c>
      <c r="O5200">
        <v>1</v>
      </c>
      <c r="P5200">
        <v>4.7528211809999998</v>
      </c>
      <c r="Q5200">
        <v>540</v>
      </c>
      <c r="R5200">
        <v>358000</v>
      </c>
      <c r="S5200">
        <v>341739</v>
      </c>
      <c r="T5200">
        <v>0.95457821229050199</v>
      </c>
      <c r="U5200">
        <v>1</v>
      </c>
    </row>
    <row r="5201" spans="1:21" x14ac:dyDescent="0.4">
      <c r="A5201">
        <v>5199</v>
      </c>
      <c r="B5201" t="s">
        <v>12100</v>
      </c>
      <c r="C5201" s="1">
        <v>44958</v>
      </c>
      <c r="D5201" t="s">
        <v>9131</v>
      </c>
      <c r="E5201" t="s">
        <v>9132</v>
      </c>
      <c r="F5201">
        <v>10</v>
      </c>
      <c r="G5201">
        <v>10</v>
      </c>
      <c r="H5201">
        <v>10</v>
      </c>
      <c r="I5201">
        <v>20</v>
      </c>
      <c r="J5201">
        <v>10</v>
      </c>
      <c r="K5201">
        <v>13</v>
      </c>
      <c r="L5201">
        <v>12</v>
      </c>
      <c r="M5201">
        <v>14</v>
      </c>
      <c r="N5201">
        <v>1</v>
      </c>
      <c r="O5201">
        <v>1</v>
      </c>
      <c r="P5201">
        <v>29.149848089999999</v>
      </c>
      <c r="Q5201">
        <v>555</v>
      </c>
      <c r="R5201">
        <v>358000</v>
      </c>
      <c r="S5201">
        <v>405706</v>
      </c>
      <c r="T5201">
        <v>1.13325698324022</v>
      </c>
      <c r="U5201">
        <v>1</v>
      </c>
    </row>
    <row r="5202" spans="1:21" x14ac:dyDescent="0.4">
      <c r="A5202">
        <v>5200</v>
      </c>
      <c r="B5202" t="s">
        <v>12100</v>
      </c>
      <c r="C5202" s="1">
        <v>44958</v>
      </c>
      <c r="D5202" t="s">
        <v>9133</v>
      </c>
      <c r="E5202" t="s">
        <v>9134</v>
      </c>
      <c r="F5202">
        <v>10</v>
      </c>
      <c r="G5202">
        <v>10</v>
      </c>
      <c r="H5202">
        <v>10</v>
      </c>
      <c r="I5202">
        <v>20</v>
      </c>
      <c r="J5202">
        <v>10</v>
      </c>
      <c r="K5202">
        <v>16</v>
      </c>
      <c r="L5202">
        <v>20</v>
      </c>
      <c r="M5202">
        <v>23</v>
      </c>
      <c r="N5202">
        <v>1</v>
      </c>
      <c r="O5202">
        <v>0</v>
      </c>
      <c r="P5202">
        <v>20.542100690000002</v>
      </c>
      <c r="Q5202">
        <v>754</v>
      </c>
      <c r="R5202">
        <v>358000</v>
      </c>
      <c r="S5202">
        <v>635186</v>
      </c>
      <c r="T5202">
        <v>1.7742625698323999</v>
      </c>
      <c r="U5202">
        <v>2</v>
      </c>
    </row>
    <row r="5203" spans="1:21" x14ac:dyDescent="0.4">
      <c r="A5203">
        <v>5201</v>
      </c>
      <c r="B5203" t="s">
        <v>12100</v>
      </c>
      <c r="C5203" s="1">
        <v>44958</v>
      </c>
      <c r="D5203" t="s">
        <v>9135</v>
      </c>
      <c r="E5203" t="s">
        <v>9136</v>
      </c>
      <c r="F5203">
        <v>10</v>
      </c>
      <c r="G5203">
        <v>10</v>
      </c>
      <c r="H5203">
        <v>20</v>
      </c>
      <c r="I5203">
        <v>20</v>
      </c>
      <c r="J5203">
        <v>10</v>
      </c>
      <c r="K5203">
        <v>91</v>
      </c>
      <c r="L5203">
        <v>23</v>
      </c>
      <c r="M5203">
        <v>21</v>
      </c>
      <c r="N5203">
        <v>1</v>
      </c>
      <c r="O5203">
        <v>1</v>
      </c>
      <c r="P5203">
        <v>21.643120660000001</v>
      </c>
      <c r="Q5203">
        <v>949</v>
      </c>
      <c r="R5203">
        <v>358000</v>
      </c>
      <c r="S5203">
        <v>367658</v>
      </c>
      <c r="T5203">
        <v>1.02697765363128</v>
      </c>
      <c r="U5203">
        <v>1</v>
      </c>
    </row>
    <row r="5204" spans="1:21" x14ac:dyDescent="0.4">
      <c r="A5204">
        <v>5202</v>
      </c>
      <c r="B5204" t="s">
        <v>12100</v>
      </c>
      <c r="C5204" s="1">
        <v>44958</v>
      </c>
      <c r="D5204" t="s">
        <v>9137</v>
      </c>
      <c r="E5204" t="s">
        <v>9138</v>
      </c>
      <c r="F5204">
        <v>10</v>
      </c>
      <c r="G5204">
        <v>10</v>
      </c>
      <c r="H5204">
        <v>10</v>
      </c>
      <c r="I5204">
        <v>10</v>
      </c>
      <c r="J5204">
        <v>10</v>
      </c>
      <c r="K5204">
        <v>11</v>
      </c>
      <c r="L5204">
        <v>21</v>
      </c>
      <c r="M5204">
        <v>23</v>
      </c>
      <c r="N5204">
        <v>2</v>
      </c>
      <c r="O5204">
        <v>1</v>
      </c>
      <c r="P5204">
        <v>14.307074650000001</v>
      </c>
      <c r="Q5204">
        <v>627</v>
      </c>
      <c r="R5204">
        <v>358000</v>
      </c>
      <c r="S5204">
        <v>902353</v>
      </c>
      <c r="T5204">
        <v>2.5205391061452498</v>
      </c>
      <c r="U5204">
        <v>2</v>
      </c>
    </row>
    <row r="5205" spans="1:21" x14ac:dyDescent="0.4">
      <c r="A5205">
        <v>5203</v>
      </c>
      <c r="B5205" t="s">
        <v>12100</v>
      </c>
      <c r="C5205" s="1">
        <v>44958</v>
      </c>
      <c r="D5205" t="s">
        <v>9139</v>
      </c>
      <c r="E5205" t="s">
        <v>9140</v>
      </c>
      <c r="F5205">
        <v>10</v>
      </c>
      <c r="G5205">
        <v>10</v>
      </c>
      <c r="H5205">
        <v>20</v>
      </c>
      <c r="I5205">
        <v>20</v>
      </c>
      <c r="J5205">
        <v>20</v>
      </c>
      <c r="K5205">
        <v>69</v>
      </c>
      <c r="L5205">
        <v>40</v>
      </c>
      <c r="M5205">
        <v>45</v>
      </c>
      <c r="N5205">
        <v>1</v>
      </c>
      <c r="O5205">
        <v>1</v>
      </c>
      <c r="P5205">
        <v>12.15907118</v>
      </c>
      <c r="Q5205">
        <v>575</v>
      </c>
      <c r="R5205">
        <v>358000</v>
      </c>
      <c r="S5205">
        <v>402059</v>
      </c>
      <c r="T5205">
        <v>1.1230698324022299</v>
      </c>
      <c r="U5205">
        <v>1</v>
      </c>
    </row>
    <row r="5206" spans="1:21" x14ac:dyDescent="0.4">
      <c r="A5206">
        <v>5204</v>
      </c>
      <c r="B5206" t="s">
        <v>12100</v>
      </c>
      <c r="C5206" s="1">
        <v>44958</v>
      </c>
      <c r="D5206" t="s">
        <v>9141</v>
      </c>
      <c r="E5206" t="s">
        <v>9142</v>
      </c>
      <c r="F5206">
        <v>10</v>
      </c>
      <c r="G5206">
        <v>10</v>
      </c>
      <c r="H5206">
        <v>10</v>
      </c>
      <c r="I5206">
        <v>20</v>
      </c>
      <c r="J5206">
        <v>20</v>
      </c>
      <c r="K5206">
        <v>51</v>
      </c>
      <c r="L5206">
        <v>18</v>
      </c>
      <c r="M5206">
        <v>9</v>
      </c>
      <c r="N5206">
        <v>1</v>
      </c>
      <c r="O5206">
        <v>1</v>
      </c>
      <c r="P5206">
        <v>13.459418400000001</v>
      </c>
      <c r="Q5206">
        <v>488</v>
      </c>
      <c r="R5206">
        <v>358000</v>
      </c>
      <c r="S5206">
        <v>160944</v>
      </c>
      <c r="T5206">
        <v>0.449564245810055</v>
      </c>
      <c r="U5206">
        <v>1</v>
      </c>
    </row>
    <row r="5207" spans="1:21" x14ac:dyDescent="0.4">
      <c r="A5207">
        <v>5205</v>
      </c>
      <c r="B5207" t="s">
        <v>12100</v>
      </c>
      <c r="C5207" s="1">
        <v>44958</v>
      </c>
      <c r="D5207" t="s">
        <v>9143</v>
      </c>
      <c r="E5207" t="s">
        <v>9144</v>
      </c>
      <c r="F5207">
        <v>10</v>
      </c>
      <c r="G5207">
        <v>10</v>
      </c>
      <c r="H5207">
        <v>10</v>
      </c>
      <c r="I5207">
        <v>10</v>
      </c>
      <c r="J5207">
        <v>10</v>
      </c>
      <c r="K5207">
        <v>12</v>
      </c>
      <c r="L5207">
        <v>23</v>
      </c>
      <c r="M5207">
        <v>46</v>
      </c>
      <c r="N5207">
        <v>1</v>
      </c>
      <c r="O5207">
        <v>2</v>
      </c>
      <c r="P5207">
        <v>18.671440969999999</v>
      </c>
      <c r="Q5207">
        <v>540</v>
      </c>
      <c r="R5207">
        <v>358000</v>
      </c>
      <c r="S5207">
        <v>227659</v>
      </c>
      <c r="T5207">
        <v>0.63591899441340705</v>
      </c>
      <c r="U5207">
        <v>1</v>
      </c>
    </row>
    <row r="5208" spans="1:21" x14ac:dyDescent="0.4">
      <c r="A5208">
        <v>5206</v>
      </c>
      <c r="B5208" t="s">
        <v>12100</v>
      </c>
      <c r="C5208" s="1">
        <v>44958</v>
      </c>
      <c r="D5208" t="s">
        <v>9145</v>
      </c>
      <c r="E5208" t="s">
        <v>9146</v>
      </c>
      <c r="F5208">
        <v>10</v>
      </c>
      <c r="G5208">
        <v>10</v>
      </c>
      <c r="H5208">
        <v>20</v>
      </c>
      <c r="I5208">
        <v>20</v>
      </c>
      <c r="J5208">
        <v>20</v>
      </c>
      <c r="K5208">
        <v>25</v>
      </c>
      <c r="L5208">
        <v>20</v>
      </c>
      <c r="M5208">
        <v>16</v>
      </c>
      <c r="N5208">
        <v>1</v>
      </c>
      <c r="O5208">
        <v>1</v>
      </c>
      <c r="P5208">
        <v>12.00705295</v>
      </c>
      <c r="Q5208">
        <v>521</v>
      </c>
      <c r="R5208">
        <v>358000</v>
      </c>
      <c r="S5208">
        <v>274370</v>
      </c>
      <c r="T5208">
        <v>0.76639664804469199</v>
      </c>
      <c r="U5208">
        <v>1</v>
      </c>
    </row>
    <row r="5209" spans="1:21" x14ac:dyDescent="0.4">
      <c r="A5209">
        <v>5207</v>
      </c>
      <c r="B5209" t="s">
        <v>12100</v>
      </c>
      <c r="C5209" s="1">
        <v>44958</v>
      </c>
      <c r="D5209" t="s">
        <v>9147</v>
      </c>
      <c r="E5209" t="s">
        <v>9148</v>
      </c>
      <c r="F5209">
        <v>20</v>
      </c>
      <c r="G5209">
        <v>20</v>
      </c>
      <c r="H5209">
        <v>10</v>
      </c>
      <c r="I5209">
        <v>20</v>
      </c>
      <c r="J5209">
        <v>20</v>
      </c>
      <c r="K5209">
        <v>13</v>
      </c>
      <c r="L5209">
        <v>6</v>
      </c>
      <c r="M5209">
        <v>4</v>
      </c>
      <c r="N5209">
        <v>1</v>
      </c>
      <c r="O5209">
        <v>1</v>
      </c>
      <c r="P5209">
        <v>11.352756080000001</v>
      </c>
      <c r="Q5209">
        <v>142</v>
      </c>
      <c r="R5209">
        <v>358000</v>
      </c>
      <c r="S5209">
        <v>47304</v>
      </c>
      <c r="T5209">
        <v>0.13213407821229001</v>
      </c>
      <c r="U5209">
        <v>0</v>
      </c>
    </row>
    <row r="5210" spans="1:21" x14ac:dyDescent="0.4">
      <c r="A5210">
        <v>5208</v>
      </c>
      <c r="B5210" t="s">
        <v>12100</v>
      </c>
      <c r="C5210" s="1">
        <v>44958</v>
      </c>
      <c r="D5210" t="s">
        <v>9149</v>
      </c>
      <c r="E5210" t="e">
        <f>- 정복자 캉 떴다 ㄷㄷ</f>
        <v>#NAME?</v>
      </c>
      <c r="F5210">
        <v>10</v>
      </c>
      <c r="G5210">
        <v>10</v>
      </c>
      <c r="H5210">
        <v>10</v>
      </c>
      <c r="I5210">
        <v>20</v>
      </c>
      <c r="J5210">
        <v>10</v>
      </c>
      <c r="K5210">
        <v>32</v>
      </c>
      <c r="L5210">
        <v>21</v>
      </c>
      <c r="M5210">
        <v>19</v>
      </c>
      <c r="N5210">
        <v>1</v>
      </c>
      <c r="O5210">
        <v>1</v>
      </c>
      <c r="P5210">
        <v>12.546223960000001</v>
      </c>
      <c r="Q5210">
        <v>326</v>
      </c>
      <c r="R5210">
        <v>358000</v>
      </c>
      <c r="S5210">
        <v>121743</v>
      </c>
      <c r="T5210">
        <v>0.34006424581005501</v>
      </c>
      <c r="U5210">
        <v>0</v>
      </c>
    </row>
    <row r="5211" spans="1:21" x14ac:dyDescent="0.4">
      <c r="A5211">
        <v>5209</v>
      </c>
      <c r="B5211" t="s">
        <v>12100</v>
      </c>
      <c r="C5211" s="1">
        <v>44958</v>
      </c>
      <c r="D5211" t="s">
        <v>9150</v>
      </c>
      <c r="E5211" t="s">
        <v>9151</v>
      </c>
      <c r="F5211">
        <v>10</v>
      </c>
      <c r="G5211">
        <v>10</v>
      </c>
      <c r="H5211">
        <v>10</v>
      </c>
      <c r="I5211">
        <v>20</v>
      </c>
      <c r="J5211">
        <v>10</v>
      </c>
      <c r="K5211">
        <v>81</v>
      </c>
      <c r="L5211">
        <v>44</v>
      </c>
      <c r="M5211">
        <v>29</v>
      </c>
      <c r="N5211">
        <v>1</v>
      </c>
      <c r="O5211">
        <v>2</v>
      </c>
      <c r="P5211">
        <v>12.918619789999999</v>
      </c>
      <c r="Q5211">
        <v>570</v>
      </c>
      <c r="R5211">
        <v>358000</v>
      </c>
      <c r="S5211">
        <v>324231</v>
      </c>
      <c r="T5211">
        <v>0.90567318435754096</v>
      </c>
      <c r="U5211">
        <v>1</v>
      </c>
    </row>
    <row r="5212" spans="1:21" x14ac:dyDescent="0.4">
      <c r="A5212">
        <v>5210</v>
      </c>
      <c r="B5212" t="s">
        <v>12100</v>
      </c>
      <c r="C5212" s="1">
        <v>44958</v>
      </c>
      <c r="D5212" t="s">
        <v>9152</v>
      </c>
      <c r="E5212" t="s">
        <v>9153</v>
      </c>
      <c r="F5212">
        <v>10</v>
      </c>
      <c r="G5212">
        <v>10</v>
      </c>
      <c r="H5212">
        <v>10</v>
      </c>
      <c r="I5212">
        <v>20</v>
      </c>
      <c r="J5212">
        <v>10</v>
      </c>
      <c r="K5212">
        <v>18</v>
      </c>
      <c r="L5212">
        <v>26</v>
      </c>
      <c r="M5212">
        <v>25</v>
      </c>
      <c r="N5212">
        <v>1</v>
      </c>
      <c r="O5212">
        <v>1</v>
      </c>
      <c r="P5212">
        <v>17.750759550000001</v>
      </c>
      <c r="Q5212">
        <v>814</v>
      </c>
      <c r="R5212">
        <v>358000</v>
      </c>
      <c r="S5212">
        <v>188224</v>
      </c>
      <c r="T5212">
        <v>0.52576536312849098</v>
      </c>
      <c r="U5212">
        <v>1</v>
      </c>
    </row>
    <row r="5213" spans="1:21" x14ac:dyDescent="0.4">
      <c r="A5213">
        <v>5211</v>
      </c>
      <c r="B5213" t="s">
        <v>12100</v>
      </c>
      <c r="C5213" s="1">
        <v>44927</v>
      </c>
      <c r="D5213" t="s">
        <v>9154</v>
      </c>
      <c r="E5213" t="s">
        <v>9155</v>
      </c>
      <c r="F5213">
        <v>10</v>
      </c>
      <c r="G5213">
        <v>10</v>
      </c>
      <c r="H5213">
        <v>10</v>
      </c>
      <c r="I5213">
        <v>20</v>
      </c>
      <c r="J5213">
        <v>10</v>
      </c>
      <c r="K5213">
        <v>9</v>
      </c>
      <c r="L5213">
        <v>4</v>
      </c>
      <c r="M5213">
        <v>4</v>
      </c>
      <c r="N5213">
        <v>1</v>
      </c>
      <c r="O5213">
        <v>0</v>
      </c>
      <c r="P5213">
        <v>12.682400169999999</v>
      </c>
      <c r="Q5213">
        <v>124</v>
      </c>
      <c r="R5213">
        <v>353000</v>
      </c>
      <c r="S5213">
        <v>39690</v>
      </c>
      <c r="T5213">
        <v>0.11243626062322901</v>
      </c>
      <c r="U5213">
        <v>0</v>
      </c>
    </row>
    <row r="5214" spans="1:21" x14ac:dyDescent="0.4">
      <c r="A5214">
        <v>5212</v>
      </c>
      <c r="B5214" t="s">
        <v>12100</v>
      </c>
      <c r="C5214" s="1">
        <v>44927</v>
      </c>
      <c r="D5214" t="s">
        <v>9156</v>
      </c>
      <c r="E5214" t="s">
        <v>9157</v>
      </c>
      <c r="F5214">
        <v>10</v>
      </c>
      <c r="G5214">
        <v>10</v>
      </c>
      <c r="H5214">
        <v>10</v>
      </c>
      <c r="I5214">
        <v>20</v>
      </c>
      <c r="J5214">
        <v>10</v>
      </c>
      <c r="K5214">
        <v>18</v>
      </c>
      <c r="L5214">
        <v>24</v>
      </c>
      <c r="M5214">
        <v>26</v>
      </c>
      <c r="N5214">
        <v>1</v>
      </c>
      <c r="O5214">
        <v>0</v>
      </c>
      <c r="P5214">
        <v>13.385091149999999</v>
      </c>
      <c r="Q5214">
        <v>482</v>
      </c>
      <c r="R5214">
        <v>353000</v>
      </c>
      <c r="S5214">
        <v>110887</v>
      </c>
      <c r="T5214">
        <v>0.31412747875354102</v>
      </c>
      <c r="U5214">
        <v>0</v>
      </c>
    </row>
    <row r="5215" spans="1:21" x14ac:dyDescent="0.4">
      <c r="A5215">
        <v>5213</v>
      </c>
      <c r="B5215" t="s">
        <v>12100</v>
      </c>
      <c r="C5215" s="1">
        <v>44927</v>
      </c>
      <c r="D5215" t="s">
        <v>9158</v>
      </c>
      <c r="E5215" t="s">
        <v>9159</v>
      </c>
      <c r="F5215">
        <v>10</v>
      </c>
      <c r="G5215">
        <v>10</v>
      </c>
      <c r="H5215">
        <v>10</v>
      </c>
      <c r="I5215">
        <v>20</v>
      </c>
      <c r="J5215">
        <v>10</v>
      </c>
      <c r="K5215">
        <v>30</v>
      </c>
      <c r="L5215">
        <v>19</v>
      </c>
      <c r="M5215">
        <v>20</v>
      </c>
      <c r="N5215">
        <v>1</v>
      </c>
      <c r="O5215">
        <v>0</v>
      </c>
      <c r="P5215">
        <v>9.0591362849999992</v>
      </c>
      <c r="Q5215">
        <v>133</v>
      </c>
      <c r="R5215">
        <v>353000</v>
      </c>
      <c r="S5215">
        <v>71666</v>
      </c>
      <c r="T5215">
        <v>0.20301983002832799</v>
      </c>
      <c r="U5215">
        <v>0</v>
      </c>
    </row>
    <row r="5216" spans="1:21" x14ac:dyDescent="0.4">
      <c r="A5216">
        <v>5214</v>
      </c>
      <c r="B5216" t="s">
        <v>12100</v>
      </c>
      <c r="C5216" s="1">
        <v>44927</v>
      </c>
      <c r="D5216" t="s">
        <v>9160</v>
      </c>
      <c r="E5216" t="s">
        <v>9161</v>
      </c>
      <c r="F5216">
        <v>10</v>
      </c>
      <c r="G5216">
        <v>10</v>
      </c>
      <c r="H5216">
        <v>10</v>
      </c>
      <c r="I5216">
        <v>10</v>
      </c>
      <c r="J5216">
        <v>20</v>
      </c>
      <c r="K5216">
        <v>44</v>
      </c>
      <c r="L5216">
        <v>58</v>
      </c>
      <c r="M5216">
        <v>86</v>
      </c>
      <c r="N5216">
        <v>1</v>
      </c>
      <c r="O5216">
        <v>0</v>
      </c>
      <c r="P5216">
        <v>11.02549913</v>
      </c>
      <c r="Q5216">
        <v>537</v>
      </c>
      <c r="R5216">
        <v>353000</v>
      </c>
      <c r="S5216">
        <v>422410</v>
      </c>
      <c r="T5216">
        <v>1.19662889518413</v>
      </c>
      <c r="U5216">
        <v>2</v>
      </c>
    </row>
    <row r="5217" spans="1:21" x14ac:dyDescent="0.4">
      <c r="A5217">
        <v>5215</v>
      </c>
      <c r="B5217" t="s">
        <v>12100</v>
      </c>
      <c r="C5217" s="1">
        <v>44927</v>
      </c>
      <c r="D5217" t="s">
        <v>9162</v>
      </c>
      <c r="E5217" t="s">
        <v>9163</v>
      </c>
      <c r="F5217">
        <v>10</v>
      </c>
      <c r="G5217">
        <v>10</v>
      </c>
      <c r="H5217">
        <v>10</v>
      </c>
      <c r="I5217">
        <v>20</v>
      </c>
      <c r="J5217">
        <v>10</v>
      </c>
      <c r="K5217">
        <v>24</v>
      </c>
      <c r="L5217">
        <v>24</v>
      </c>
      <c r="M5217">
        <v>26</v>
      </c>
      <c r="N5217">
        <v>1</v>
      </c>
      <c r="O5217">
        <v>1</v>
      </c>
      <c r="P5217">
        <v>16.764973959999999</v>
      </c>
      <c r="Q5217">
        <v>241</v>
      </c>
      <c r="R5217">
        <v>353000</v>
      </c>
      <c r="S5217">
        <v>142954</v>
      </c>
      <c r="T5217">
        <v>0.40496883852691201</v>
      </c>
      <c r="U5217">
        <v>1</v>
      </c>
    </row>
    <row r="5218" spans="1:21" x14ac:dyDescent="0.4">
      <c r="A5218">
        <v>5216</v>
      </c>
      <c r="B5218" t="s">
        <v>12100</v>
      </c>
      <c r="C5218" s="1">
        <v>44927</v>
      </c>
      <c r="D5218" t="s">
        <v>9164</v>
      </c>
      <c r="E5218" t="s">
        <v>9165</v>
      </c>
      <c r="F5218">
        <v>10</v>
      </c>
      <c r="G5218">
        <v>10</v>
      </c>
      <c r="H5218">
        <v>10</v>
      </c>
      <c r="I5218">
        <v>10</v>
      </c>
      <c r="J5218">
        <v>10</v>
      </c>
      <c r="K5218">
        <v>119</v>
      </c>
      <c r="L5218">
        <v>118</v>
      </c>
      <c r="M5218">
        <v>122</v>
      </c>
      <c r="N5218">
        <v>1</v>
      </c>
      <c r="O5218">
        <v>0</v>
      </c>
      <c r="P5218">
        <v>15.21104601</v>
      </c>
      <c r="Q5218">
        <v>554</v>
      </c>
      <c r="R5218">
        <v>353000</v>
      </c>
      <c r="S5218">
        <v>563432</v>
      </c>
      <c r="T5218">
        <v>1.5961246458923499</v>
      </c>
      <c r="U5218">
        <v>2</v>
      </c>
    </row>
    <row r="5219" spans="1:21" x14ac:dyDescent="0.4">
      <c r="A5219">
        <v>5217</v>
      </c>
      <c r="B5219" t="s">
        <v>12100</v>
      </c>
      <c r="C5219" s="1">
        <v>44927</v>
      </c>
      <c r="D5219" t="s">
        <v>9166</v>
      </c>
      <c r="E5219" t="s">
        <v>9167</v>
      </c>
      <c r="F5219">
        <v>10</v>
      </c>
      <c r="G5219">
        <v>10</v>
      </c>
      <c r="H5219">
        <v>10</v>
      </c>
      <c r="I5219">
        <v>20</v>
      </c>
      <c r="J5219">
        <v>20</v>
      </c>
      <c r="K5219">
        <v>248</v>
      </c>
      <c r="L5219">
        <v>247</v>
      </c>
      <c r="M5219">
        <v>242</v>
      </c>
      <c r="N5219">
        <v>1</v>
      </c>
      <c r="O5219">
        <v>0</v>
      </c>
      <c r="P5219">
        <v>1.927517361</v>
      </c>
      <c r="Q5219">
        <v>565</v>
      </c>
      <c r="R5219">
        <v>353000</v>
      </c>
      <c r="S5219">
        <v>303566</v>
      </c>
      <c r="T5219">
        <v>0.85996033994334198</v>
      </c>
      <c r="U5219">
        <v>1</v>
      </c>
    </row>
    <row r="5220" spans="1:21" x14ac:dyDescent="0.4">
      <c r="A5220">
        <v>5218</v>
      </c>
      <c r="B5220" t="s">
        <v>12100</v>
      </c>
      <c r="C5220" s="1">
        <v>44927</v>
      </c>
      <c r="D5220" t="s">
        <v>9168</v>
      </c>
      <c r="E5220" t="s">
        <v>9169</v>
      </c>
      <c r="F5220">
        <v>10</v>
      </c>
      <c r="G5220">
        <v>10</v>
      </c>
      <c r="H5220">
        <v>10</v>
      </c>
      <c r="I5220">
        <v>10</v>
      </c>
      <c r="J5220">
        <v>10</v>
      </c>
      <c r="K5220">
        <v>42</v>
      </c>
      <c r="L5220">
        <v>49</v>
      </c>
      <c r="M5220">
        <v>77</v>
      </c>
      <c r="N5220">
        <v>1</v>
      </c>
      <c r="O5220">
        <v>2</v>
      </c>
      <c r="P5220">
        <v>8.322265625</v>
      </c>
      <c r="Q5220">
        <v>570</v>
      </c>
      <c r="R5220">
        <v>353000</v>
      </c>
      <c r="S5220">
        <v>147463</v>
      </c>
      <c r="T5220">
        <v>0.41774220963172798</v>
      </c>
      <c r="U5220">
        <v>1</v>
      </c>
    </row>
    <row r="5221" spans="1:21" x14ac:dyDescent="0.4">
      <c r="A5221">
        <v>5219</v>
      </c>
      <c r="B5221" t="s">
        <v>12100</v>
      </c>
      <c r="C5221" s="1">
        <v>44927</v>
      </c>
      <c r="D5221" t="s">
        <v>9170</v>
      </c>
      <c r="E5221" t="s">
        <v>9171</v>
      </c>
      <c r="F5221">
        <v>10</v>
      </c>
      <c r="G5221">
        <v>10</v>
      </c>
      <c r="H5221">
        <v>10</v>
      </c>
      <c r="I5221">
        <v>20</v>
      </c>
      <c r="J5221">
        <v>10</v>
      </c>
      <c r="K5221">
        <v>77</v>
      </c>
      <c r="L5221">
        <v>41</v>
      </c>
      <c r="M5221">
        <v>30</v>
      </c>
      <c r="N5221">
        <v>1</v>
      </c>
      <c r="O5221">
        <v>0</v>
      </c>
      <c r="P5221">
        <v>13.350151909999999</v>
      </c>
      <c r="Q5221">
        <v>585</v>
      </c>
      <c r="R5221">
        <v>353000</v>
      </c>
      <c r="S5221">
        <v>519995</v>
      </c>
      <c r="T5221">
        <v>1.47307365439093</v>
      </c>
      <c r="U5221">
        <v>2</v>
      </c>
    </row>
    <row r="5222" spans="1:21" x14ac:dyDescent="0.4">
      <c r="A5222">
        <v>5220</v>
      </c>
      <c r="B5222" t="s">
        <v>12100</v>
      </c>
      <c r="C5222" s="1">
        <v>44927</v>
      </c>
      <c r="D5222" t="s">
        <v>9172</v>
      </c>
      <c r="E5222" t="e">
        <f>- 죽일까..?</f>
        <v>#NAME?</v>
      </c>
      <c r="F5222">
        <v>10</v>
      </c>
      <c r="G5222">
        <v>20</v>
      </c>
      <c r="H5222">
        <v>20</v>
      </c>
      <c r="I5222">
        <v>20</v>
      </c>
      <c r="J5222">
        <v>30</v>
      </c>
      <c r="K5222">
        <v>14</v>
      </c>
      <c r="L5222">
        <v>8</v>
      </c>
      <c r="M5222">
        <v>5</v>
      </c>
      <c r="N5222">
        <v>1</v>
      </c>
      <c r="O5222">
        <v>1</v>
      </c>
      <c r="P5222">
        <v>12.867513020000001</v>
      </c>
      <c r="Q5222">
        <v>544</v>
      </c>
      <c r="R5222">
        <v>353000</v>
      </c>
      <c r="S5222">
        <v>242999</v>
      </c>
      <c r="T5222">
        <v>0.68838243626062301</v>
      </c>
      <c r="U5222">
        <v>1</v>
      </c>
    </row>
    <row r="5223" spans="1:21" x14ac:dyDescent="0.4">
      <c r="A5223">
        <v>5221</v>
      </c>
      <c r="B5223" t="s">
        <v>12100</v>
      </c>
      <c r="C5223" s="1">
        <v>44927</v>
      </c>
      <c r="D5223" t="s">
        <v>9173</v>
      </c>
      <c r="E5223" t="s">
        <v>9174</v>
      </c>
      <c r="F5223">
        <v>10</v>
      </c>
      <c r="G5223">
        <v>10</v>
      </c>
      <c r="H5223">
        <v>10</v>
      </c>
      <c r="I5223">
        <v>20</v>
      </c>
      <c r="J5223">
        <v>10</v>
      </c>
      <c r="K5223">
        <v>9</v>
      </c>
      <c r="L5223">
        <v>20</v>
      </c>
      <c r="M5223">
        <v>41</v>
      </c>
      <c r="N5223">
        <v>1</v>
      </c>
      <c r="O5223">
        <v>0</v>
      </c>
      <c r="P5223">
        <v>8.282226563</v>
      </c>
      <c r="Q5223">
        <v>663</v>
      </c>
      <c r="R5223">
        <v>353000</v>
      </c>
      <c r="S5223">
        <v>625624</v>
      </c>
      <c r="T5223">
        <v>1.77230594900849</v>
      </c>
      <c r="U5223">
        <v>2</v>
      </c>
    </row>
    <row r="5224" spans="1:21" x14ac:dyDescent="0.4">
      <c r="A5224">
        <v>5222</v>
      </c>
      <c r="B5224" t="s">
        <v>12100</v>
      </c>
      <c r="C5224" s="1">
        <v>44927</v>
      </c>
      <c r="D5224" t="s">
        <v>9175</v>
      </c>
      <c r="E5224" t="s">
        <v>9176</v>
      </c>
      <c r="F5224">
        <v>10</v>
      </c>
      <c r="G5224">
        <v>10</v>
      </c>
      <c r="H5224">
        <v>10</v>
      </c>
      <c r="I5224">
        <v>20</v>
      </c>
      <c r="J5224">
        <v>10</v>
      </c>
      <c r="K5224">
        <v>4</v>
      </c>
      <c r="L5224">
        <v>15</v>
      </c>
      <c r="M5224">
        <v>44</v>
      </c>
      <c r="N5224">
        <v>1</v>
      </c>
      <c r="O5224">
        <v>1</v>
      </c>
      <c r="P5224">
        <v>11.304036460000001</v>
      </c>
      <c r="Q5224">
        <v>515</v>
      </c>
      <c r="R5224">
        <v>353000</v>
      </c>
      <c r="S5224">
        <v>383667</v>
      </c>
      <c r="T5224">
        <v>1.0868753541076399</v>
      </c>
      <c r="U5224">
        <v>1</v>
      </c>
    </row>
    <row r="5225" spans="1:21" x14ac:dyDescent="0.4">
      <c r="A5225">
        <v>5223</v>
      </c>
      <c r="B5225" t="s">
        <v>12100</v>
      </c>
      <c r="C5225" s="1">
        <v>44927</v>
      </c>
      <c r="D5225" t="s">
        <v>9177</v>
      </c>
      <c r="E5225" t="s">
        <v>9178</v>
      </c>
      <c r="F5225">
        <v>10</v>
      </c>
      <c r="G5225">
        <v>10</v>
      </c>
      <c r="H5225">
        <v>10</v>
      </c>
      <c r="I5225">
        <v>10</v>
      </c>
      <c r="J5225">
        <v>10</v>
      </c>
      <c r="K5225">
        <v>244</v>
      </c>
      <c r="L5225">
        <v>204</v>
      </c>
      <c r="M5225">
        <v>20</v>
      </c>
      <c r="N5225">
        <v>1</v>
      </c>
      <c r="O5225">
        <v>0</v>
      </c>
      <c r="P5225">
        <v>13.94401042</v>
      </c>
      <c r="Q5225">
        <v>516</v>
      </c>
      <c r="R5225">
        <v>353000</v>
      </c>
      <c r="S5225">
        <v>211037</v>
      </c>
      <c r="T5225">
        <v>0.59783852691218098</v>
      </c>
      <c r="U5225">
        <v>1</v>
      </c>
    </row>
    <row r="5226" spans="1:21" x14ac:dyDescent="0.4">
      <c r="A5226">
        <v>5224</v>
      </c>
      <c r="B5226" t="s">
        <v>12100</v>
      </c>
      <c r="C5226" s="1">
        <v>44927</v>
      </c>
      <c r="D5226" t="s">
        <v>9179</v>
      </c>
      <c r="E5226" t="s">
        <v>9180</v>
      </c>
      <c r="F5226">
        <v>10</v>
      </c>
      <c r="G5226">
        <v>20</v>
      </c>
      <c r="H5226">
        <v>10</v>
      </c>
      <c r="I5226">
        <v>20</v>
      </c>
      <c r="J5226">
        <v>20</v>
      </c>
      <c r="K5226">
        <v>22</v>
      </c>
      <c r="L5226">
        <v>16</v>
      </c>
      <c r="M5226">
        <v>13</v>
      </c>
      <c r="N5226">
        <v>0</v>
      </c>
      <c r="O5226">
        <v>1</v>
      </c>
      <c r="P5226">
        <v>18.464192709999999</v>
      </c>
      <c r="Q5226">
        <v>120</v>
      </c>
      <c r="R5226">
        <v>353000</v>
      </c>
      <c r="S5226">
        <v>168209</v>
      </c>
      <c r="T5226">
        <v>0.47651274787535403</v>
      </c>
      <c r="U5226">
        <v>1</v>
      </c>
    </row>
    <row r="5227" spans="1:21" x14ac:dyDescent="0.4">
      <c r="A5227">
        <v>5225</v>
      </c>
      <c r="B5227" t="s">
        <v>12100</v>
      </c>
      <c r="C5227" s="1">
        <v>44927</v>
      </c>
      <c r="D5227" t="s">
        <v>9181</v>
      </c>
      <c r="E5227" t="s">
        <v>9182</v>
      </c>
      <c r="F5227">
        <v>10</v>
      </c>
      <c r="G5227">
        <v>10</v>
      </c>
      <c r="H5227">
        <v>10</v>
      </c>
      <c r="I5227">
        <v>10</v>
      </c>
      <c r="J5227">
        <v>10</v>
      </c>
      <c r="K5227">
        <v>238</v>
      </c>
      <c r="L5227">
        <v>245</v>
      </c>
      <c r="M5227">
        <v>249</v>
      </c>
      <c r="N5227">
        <v>1</v>
      </c>
      <c r="O5227">
        <v>0</v>
      </c>
      <c r="P5227">
        <v>10.98426649</v>
      </c>
      <c r="Q5227">
        <v>633</v>
      </c>
      <c r="R5227">
        <v>353000</v>
      </c>
      <c r="S5227">
        <v>744609</v>
      </c>
      <c r="T5227">
        <v>2.1093739376770499</v>
      </c>
      <c r="U5227">
        <v>2</v>
      </c>
    </row>
    <row r="5228" spans="1:21" x14ac:dyDescent="0.4">
      <c r="A5228">
        <v>5226</v>
      </c>
      <c r="B5228" t="s">
        <v>12100</v>
      </c>
      <c r="C5228" s="1">
        <v>44927</v>
      </c>
      <c r="D5228" t="s">
        <v>9183</v>
      </c>
      <c r="E5228" t="s">
        <v>9184</v>
      </c>
      <c r="F5228">
        <v>10</v>
      </c>
      <c r="G5228">
        <v>10</v>
      </c>
      <c r="H5228">
        <v>10</v>
      </c>
      <c r="I5228">
        <v>20</v>
      </c>
      <c r="J5228">
        <v>10</v>
      </c>
      <c r="K5228">
        <v>14</v>
      </c>
      <c r="L5228">
        <v>19</v>
      </c>
      <c r="M5228">
        <v>24</v>
      </c>
      <c r="N5228">
        <v>2</v>
      </c>
      <c r="O5228">
        <v>1</v>
      </c>
      <c r="P5228">
        <v>17.099934900000001</v>
      </c>
      <c r="Q5228">
        <v>1273</v>
      </c>
      <c r="R5228">
        <v>353000</v>
      </c>
      <c r="S5228">
        <v>26865</v>
      </c>
      <c r="T5228">
        <v>7.6104815864022596E-2</v>
      </c>
      <c r="U5228">
        <v>0</v>
      </c>
    </row>
    <row r="5229" spans="1:21" x14ac:dyDescent="0.4">
      <c r="A5229">
        <v>5227</v>
      </c>
      <c r="B5229" t="s">
        <v>12100</v>
      </c>
      <c r="C5229" s="1">
        <v>44896</v>
      </c>
      <c r="D5229" t="s">
        <v>9185</v>
      </c>
      <c r="E5229" t="e">
        <f>- 이게.. 뭐지..?</f>
        <v>#NAME?</v>
      </c>
      <c r="F5229">
        <v>10</v>
      </c>
      <c r="G5229">
        <v>20</v>
      </c>
      <c r="H5229">
        <v>10</v>
      </c>
      <c r="I5229">
        <v>10</v>
      </c>
      <c r="J5229">
        <v>20</v>
      </c>
      <c r="K5229">
        <v>242</v>
      </c>
      <c r="L5229">
        <v>238</v>
      </c>
      <c r="M5229">
        <v>238</v>
      </c>
      <c r="N5229">
        <v>2</v>
      </c>
      <c r="O5229">
        <v>1</v>
      </c>
      <c r="P5229">
        <v>13.038736979999999</v>
      </c>
      <c r="Q5229">
        <v>564</v>
      </c>
      <c r="R5229">
        <v>346000</v>
      </c>
      <c r="S5229">
        <v>301133</v>
      </c>
      <c r="T5229">
        <v>0.87032658959537501</v>
      </c>
      <c r="U5229">
        <v>1</v>
      </c>
    </row>
    <row r="5230" spans="1:21" x14ac:dyDescent="0.4">
      <c r="A5230">
        <v>5228</v>
      </c>
      <c r="B5230" t="s">
        <v>12100</v>
      </c>
      <c r="C5230" s="1">
        <v>44896</v>
      </c>
      <c r="D5230" t="s">
        <v>9186</v>
      </c>
      <c r="E5230" t="s">
        <v>9187</v>
      </c>
      <c r="F5230">
        <v>10</v>
      </c>
      <c r="G5230">
        <v>10</v>
      </c>
      <c r="H5230">
        <v>10</v>
      </c>
      <c r="I5230">
        <v>10</v>
      </c>
      <c r="J5230">
        <v>10</v>
      </c>
      <c r="K5230">
        <v>16</v>
      </c>
      <c r="L5230">
        <v>24</v>
      </c>
      <c r="M5230">
        <v>26</v>
      </c>
      <c r="N5230">
        <v>1</v>
      </c>
      <c r="O5230">
        <v>0</v>
      </c>
      <c r="P5230">
        <v>11.26193576</v>
      </c>
      <c r="Q5230">
        <v>556</v>
      </c>
      <c r="R5230">
        <v>346000</v>
      </c>
      <c r="S5230">
        <v>302433</v>
      </c>
      <c r="T5230">
        <v>0.87408381502890098</v>
      </c>
      <c r="U5230">
        <v>1</v>
      </c>
    </row>
    <row r="5231" spans="1:21" x14ac:dyDescent="0.4">
      <c r="A5231">
        <v>5229</v>
      </c>
      <c r="B5231" t="s">
        <v>12100</v>
      </c>
      <c r="C5231" s="1">
        <v>44896</v>
      </c>
      <c r="D5231" t="s">
        <v>9188</v>
      </c>
      <c r="E5231" t="s">
        <v>9189</v>
      </c>
      <c r="F5231">
        <v>10</v>
      </c>
      <c r="G5231">
        <v>10</v>
      </c>
      <c r="H5231">
        <v>20</v>
      </c>
      <c r="I5231">
        <v>20</v>
      </c>
      <c r="J5231">
        <v>10</v>
      </c>
      <c r="K5231">
        <v>231</v>
      </c>
      <c r="L5231">
        <v>239</v>
      </c>
      <c r="M5231">
        <v>241</v>
      </c>
      <c r="N5231">
        <v>1</v>
      </c>
      <c r="O5231">
        <v>1</v>
      </c>
      <c r="P5231">
        <v>17.145724829999999</v>
      </c>
      <c r="Q5231">
        <v>623</v>
      </c>
      <c r="R5231">
        <v>346000</v>
      </c>
      <c r="S5231">
        <v>383448</v>
      </c>
      <c r="T5231">
        <v>1.1082312138728301</v>
      </c>
      <c r="U5231">
        <v>1</v>
      </c>
    </row>
    <row r="5232" spans="1:21" x14ac:dyDescent="0.4">
      <c r="A5232">
        <v>5230</v>
      </c>
      <c r="B5232" t="s">
        <v>12100</v>
      </c>
      <c r="C5232" s="1">
        <v>44896</v>
      </c>
      <c r="D5232" t="s">
        <v>9190</v>
      </c>
      <c r="E5232" t="s">
        <v>9191</v>
      </c>
      <c r="F5232">
        <v>10</v>
      </c>
      <c r="G5232">
        <v>10</v>
      </c>
      <c r="H5232">
        <v>20</v>
      </c>
      <c r="I5232">
        <v>30</v>
      </c>
      <c r="J5232">
        <v>10</v>
      </c>
      <c r="K5232">
        <v>25</v>
      </c>
      <c r="L5232">
        <v>15</v>
      </c>
      <c r="M5232">
        <v>9</v>
      </c>
      <c r="N5232">
        <v>1</v>
      </c>
      <c r="O5232">
        <v>1</v>
      </c>
      <c r="P5232">
        <v>17.346896699999999</v>
      </c>
      <c r="Q5232">
        <v>1406</v>
      </c>
      <c r="R5232">
        <v>346000</v>
      </c>
      <c r="S5232">
        <v>554948</v>
      </c>
      <c r="T5232">
        <v>1.6038959537572199</v>
      </c>
      <c r="U5232">
        <v>2</v>
      </c>
    </row>
    <row r="5233" spans="1:21" x14ac:dyDescent="0.4">
      <c r="A5233">
        <v>5231</v>
      </c>
      <c r="B5233" t="s">
        <v>12100</v>
      </c>
      <c r="C5233" s="1">
        <v>44896</v>
      </c>
      <c r="D5233" t="s">
        <v>9192</v>
      </c>
      <c r="E5233" t="s">
        <v>9193</v>
      </c>
      <c r="F5233">
        <v>10</v>
      </c>
      <c r="G5233">
        <v>10</v>
      </c>
      <c r="H5233">
        <v>40</v>
      </c>
      <c r="I5233">
        <v>20</v>
      </c>
      <c r="J5233">
        <v>10</v>
      </c>
      <c r="K5233">
        <v>5</v>
      </c>
      <c r="L5233">
        <v>23</v>
      </c>
      <c r="M5233">
        <v>45</v>
      </c>
      <c r="N5233">
        <v>1</v>
      </c>
      <c r="O5233">
        <v>1</v>
      </c>
      <c r="P5233">
        <v>16.364474829999999</v>
      </c>
      <c r="Q5233">
        <v>564</v>
      </c>
      <c r="R5233">
        <v>346000</v>
      </c>
      <c r="S5233">
        <v>63358</v>
      </c>
      <c r="T5233">
        <v>0.18311560693641599</v>
      </c>
      <c r="U5233">
        <v>0</v>
      </c>
    </row>
    <row r="5234" spans="1:21" x14ac:dyDescent="0.4">
      <c r="A5234">
        <v>5232</v>
      </c>
      <c r="B5234" t="s">
        <v>12100</v>
      </c>
      <c r="C5234" s="1">
        <v>44896</v>
      </c>
      <c r="D5234" t="s">
        <v>9194</v>
      </c>
      <c r="E5234" t="s">
        <v>9195</v>
      </c>
      <c r="F5234">
        <v>10</v>
      </c>
      <c r="G5234">
        <v>10</v>
      </c>
      <c r="H5234">
        <v>10</v>
      </c>
      <c r="I5234">
        <v>10</v>
      </c>
      <c r="J5234">
        <v>10</v>
      </c>
      <c r="K5234">
        <v>196</v>
      </c>
      <c r="L5234">
        <v>98</v>
      </c>
      <c r="M5234">
        <v>35</v>
      </c>
      <c r="N5234">
        <v>2</v>
      </c>
      <c r="O5234">
        <v>1</v>
      </c>
      <c r="P5234">
        <v>12.459418400000001</v>
      </c>
      <c r="Q5234">
        <v>648</v>
      </c>
      <c r="R5234">
        <v>346000</v>
      </c>
      <c r="S5234">
        <v>233251</v>
      </c>
      <c r="T5234">
        <v>0.67413583815028899</v>
      </c>
      <c r="U5234">
        <v>1</v>
      </c>
    </row>
    <row r="5235" spans="1:21" x14ac:dyDescent="0.4">
      <c r="A5235">
        <v>5233</v>
      </c>
      <c r="B5235" t="s">
        <v>12100</v>
      </c>
      <c r="C5235" s="1">
        <v>44896</v>
      </c>
      <c r="D5235" t="s">
        <v>9196</v>
      </c>
      <c r="E5235" t="e">
        <f>- 잘가요 슈퍼맨..</f>
        <v>#NAME?</v>
      </c>
      <c r="F5235">
        <v>10</v>
      </c>
      <c r="G5235">
        <v>10</v>
      </c>
      <c r="H5235">
        <v>10</v>
      </c>
      <c r="I5235">
        <v>20</v>
      </c>
      <c r="J5235">
        <v>20</v>
      </c>
      <c r="K5235">
        <v>20</v>
      </c>
      <c r="L5235">
        <v>17</v>
      </c>
      <c r="M5235">
        <v>12</v>
      </c>
      <c r="N5235">
        <v>2</v>
      </c>
      <c r="O5235">
        <v>1</v>
      </c>
      <c r="P5235">
        <v>16.807508680000002</v>
      </c>
      <c r="Q5235">
        <v>518</v>
      </c>
      <c r="R5235">
        <v>346000</v>
      </c>
      <c r="S5235">
        <v>301423</v>
      </c>
      <c r="T5235">
        <v>0.87116473988439302</v>
      </c>
      <c r="U5235">
        <v>1</v>
      </c>
    </row>
    <row r="5236" spans="1:21" x14ac:dyDescent="0.4">
      <c r="A5236">
        <v>5234</v>
      </c>
      <c r="B5236" t="s">
        <v>12100</v>
      </c>
      <c r="C5236" s="1">
        <v>44896</v>
      </c>
      <c r="D5236" t="s">
        <v>9197</v>
      </c>
      <c r="E5236" t="s">
        <v>9198</v>
      </c>
      <c r="F5236">
        <v>10</v>
      </c>
      <c r="G5236">
        <v>10</v>
      </c>
      <c r="H5236">
        <v>10</v>
      </c>
      <c r="I5236">
        <v>10</v>
      </c>
      <c r="J5236">
        <v>10</v>
      </c>
      <c r="K5236">
        <v>8</v>
      </c>
      <c r="L5236">
        <v>8</v>
      </c>
      <c r="M5236">
        <v>12</v>
      </c>
      <c r="N5236">
        <v>1</v>
      </c>
      <c r="O5236">
        <v>0</v>
      </c>
      <c r="P5236">
        <v>15.53732639</v>
      </c>
      <c r="Q5236">
        <v>498</v>
      </c>
      <c r="R5236">
        <v>346000</v>
      </c>
      <c r="S5236">
        <v>294283</v>
      </c>
      <c r="T5236">
        <v>0.850528901734104</v>
      </c>
      <c r="U5236">
        <v>1</v>
      </c>
    </row>
    <row r="5237" spans="1:21" x14ac:dyDescent="0.4">
      <c r="A5237">
        <v>5235</v>
      </c>
      <c r="B5237" t="s">
        <v>12100</v>
      </c>
      <c r="C5237" s="1">
        <v>44896</v>
      </c>
      <c r="D5237" t="s">
        <v>9199</v>
      </c>
      <c r="E5237" t="s">
        <v>9200</v>
      </c>
      <c r="F5237">
        <v>10</v>
      </c>
      <c r="G5237">
        <v>10</v>
      </c>
      <c r="H5237">
        <v>10</v>
      </c>
      <c r="I5237">
        <v>20</v>
      </c>
      <c r="J5237">
        <v>10</v>
      </c>
      <c r="K5237">
        <v>97</v>
      </c>
      <c r="L5237">
        <v>202</v>
      </c>
      <c r="M5237">
        <v>247</v>
      </c>
      <c r="N5237">
        <v>2</v>
      </c>
      <c r="O5237">
        <v>1</v>
      </c>
      <c r="P5237">
        <v>17.290147569999998</v>
      </c>
      <c r="Q5237">
        <v>625</v>
      </c>
      <c r="R5237">
        <v>346000</v>
      </c>
      <c r="S5237">
        <v>833184</v>
      </c>
      <c r="T5237">
        <v>2.4080462427745601</v>
      </c>
      <c r="U5237">
        <v>2</v>
      </c>
    </row>
    <row r="5238" spans="1:21" x14ac:dyDescent="0.4">
      <c r="A5238">
        <v>5236</v>
      </c>
      <c r="B5238" t="s">
        <v>12100</v>
      </c>
      <c r="C5238" s="1">
        <v>44896</v>
      </c>
      <c r="D5238" t="s">
        <v>9201</v>
      </c>
      <c r="E5238" t="e">
        <f>- 싹 다 리부트 ㄷㄷ</f>
        <v>#NAME?</v>
      </c>
      <c r="F5238">
        <v>10</v>
      </c>
      <c r="G5238">
        <v>10</v>
      </c>
      <c r="H5238">
        <v>10</v>
      </c>
      <c r="I5238">
        <v>10</v>
      </c>
      <c r="J5238">
        <v>20</v>
      </c>
      <c r="K5238">
        <v>15</v>
      </c>
      <c r="L5238">
        <v>10</v>
      </c>
      <c r="M5238">
        <v>10</v>
      </c>
      <c r="N5238">
        <v>1</v>
      </c>
      <c r="O5238">
        <v>2</v>
      </c>
      <c r="P5238">
        <v>13.798502600000001</v>
      </c>
      <c r="Q5238">
        <v>529</v>
      </c>
      <c r="R5238">
        <v>346000</v>
      </c>
      <c r="S5238">
        <v>516003</v>
      </c>
      <c r="T5238">
        <v>1.49133815028901</v>
      </c>
      <c r="U5238">
        <v>2</v>
      </c>
    </row>
    <row r="5239" spans="1:21" x14ac:dyDescent="0.4">
      <c r="A5239">
        <v>5237</v>
      </c>
      <c r="B5239" t="s">
        <v>12100</v>
      </c>
      <c r="C5239" s="1">
        <v>44896</v>
      </c>
      <c r="D5239" t="s">
        <v>9202</v>
      </c>
      <c r="E5239" t="s">
        <v>9203</v>
      </c>
      <c r="F5239">
        <v>10</v>
      </c>
      <c r="G5239">
        <v>10</v>
      </c>
      <c r="H5239">
        <v>10</v>
      </c>
      <c r="I5239">
        <v>20</v>
      </c>
      <c r="J5239">
        <v>10</v>
      </c>
      <c r="K5239">
        <v>16</v>
      </c>
      <c r="L5239">
        <v>5</v>
      </c>
      <c r="M5239">
        <v>4</v>
      </c>
      <c r="N5239">
        <v>2</v>
      </c>
      <c r="O5239">
        <v>1</v>
      </c>
      <c r="P5239">
        <v>9.6265190969999992</v>
      </c>
      <c r="Q5239">
        <v>588</v>
      </c>
      <c r="R5239">
        <v>346000</v>
      </c>
      <c r="S5239">
        <v>298722</v>
      </c>
      <c r="T5239">
        <v>0.86335838150289002</v>
      </c>
      <c r="U5239">
        <v>1</v>
      </c>
    </row>
    <row r="5240" spans="1:21" x14ac:dyDescent="0.4">
      <c r="A5240">
        <v>5238</v>
      </c>
      <c r="B5240" t="s">
        <v>12100</v>
      </c>
      <c r="C5240" s="1">
        <v>44896</v>
      </c>
      <c r="D5240" t="s">
        <v>9204</v>
      </c>
      <c r="E5240" t="e">
        <f>- 이게.. 로봇..?</f>
        <v>#NAME?</v>
      </c>
      <c r="F5240">
        <v>10</v>
      </c>
      <c r="G5240">
        <v>10</v>
      </c>
      <c r="H5240">
        <v>20</v>
      </c>
      <c r="I5240">
        <v>20</v>
      </c>
      <c r="J5240">
        <v>10</v>
      </c>
      <c r="K5240">
        <v>11</v>
      </c>
      <c r="L5240">
        <v>19</v>
      </c>
      <c r="M5240">
        <v>23</v>
      </c>
      <c r="N5240">
        <v>1</v>
      </c>
      <c r="O5240">
        <v>0</v>
      </c>
      <c r="P5240">
        <v>0.1640625</v>
      </c>
      <c r="Q5240">
        <v>538</v>
      </c>
      <c r="R5240">
        <v>346000</v>
      </c>
      <c r="S5240">
        <v>1984099</v>
      </c>
      <c r="T5240">
        <v>5.7343901734104001</v>
      </c>
      <c r="U5240">
        <v>3</v>
      </c>
    </row>
    <row r="5241" spans="1:21" x14ac:dyDescent="0.4">
      <c r="A5241">
        <v>5239</v>
      </c>
      <c r="B5241" t="s">
        <v>12100</v>
      </c>
      <c r="C5241" s="1">
        <v>44896</v>
      </c>
      <c r="D5241" t="s">
        <v>9205</v>
      </c>
      <c r="E5241" t="s">
        <v>9206</v>
      </c>
      <c r="F5241">
        <v>10</v>
      </c>
      <c r="G5241">
        <v>10</v>
      </c>
      <c r="H5241">
        <v>10</v>
      </c>
      <c r="I5241">
        <v>20</v>
      </c>
      <c r="J5241">
        <v>10</v>
      </c>
      <c r="K5241">
        <v>25</v>
      </c>
      <c r="L5241">
        <v>25</v>
      </c>
      <c r="M5241">
        <v>25</v>
      </c>
      <c r="N5241">
        <v>1</v>
      </c>
      <c r="O5241">
        <v>1</v>
      </c>
      <c r="P5241">
        <v>11.960503470000001</v>
      </c>
      <c r="Q5241">
        <v>504</v>
      </c>
      <c r="R5241">
        <v>346000</v>
      </c>
      <c r="S5241">
        <v>502525</v>
      </c>
      <c r="T5241">
        <v>1.45238439306358</v>
      </c>
      <c r="U5241">
        <v>2</v>
      </c>
    </row>
    <row r="5242" spans="1:21" x14ac:dyDescent="0.4">
      <c r="A5242">
        <v>5240</v>
      </c>
      <c r="B5242" t="s">
        <v>12100</v>
      </c>
      <c r="C5242" s="1">
        <v>44866</v>
      </c>
      <c r="D5242" t="s">
        <v>9207</v>
      </c>
      <c r="E5242" t="s">
        <v>9208</v>
      </c>
      <c r="F5242">
        <v>10</v>
      </c>
      <c r="G5242">
        <v>10</v>
      </c>
      <c r="H5242">
        <v>30</v>
      </c>
      <c r="I5242">
        <v>20</v>
      </c>
      <c r="J5242">
        <v>10</v>
      </c>
      <c r="K5242">
        <v>239</v>
      </c>
      <c r="L5242">
        <v>229</v>
      </c>
      <c r="M5242">
        <v>227</v>
      </c>
      <c r="N5242">
        <v>1</v>
      </c>
      <c r="O5242">
        <v>0</v>
      </c>
      <c r="P5242">
        <v>13.500325520000001</v>
      </c>
      <c r="Q5242">
        <v>649</v>
      </c>
      <c r="R5242">
        <v>341000</v>
      </c>
      <c r="S5242">
        <v>556764</v>
      </c>
      <c r="T5242">
        <v>1.6327390029325499</v>
      </c>
      <c r="U5242">
        <v>2</v>
      </c>
    </row>
    <row r="5243" spans="1:21" x14ac:dyDescent="0.4">
      <c r="A5243">
        <v>5241</v>
      </c>
      <c r="B5243" t="s">
        <v>12100</v>
      </c>
      <c r="C5243" s="1">
        <v>44866</v>
      </c>
      <c r="D5243" t="s">
        <v>9209</v>
      </c>
      <c r="E5243" t="s">
        <v>9210</v>
      </c>
      <c r="F5243">
        <v>20</v>
      </c>
      <c r="G5243">
        <v>10</v>
      </c>
      <c r="H5243">
        <v>20</v>
      </c>
      <c r="I5243">
        <v>30</v>
      </c>
      <c r="J5243">
        <v>30</v>
      </c>
      <c r="K5243">
        <v>36</v>
      </c>
      <c r="L5243">
        <v>55</v>
      </c>
      <c r="M5243">
        <v>75</v>
      </c>
      <c r="N5243">
        <v>1</v>
      </c>
      <c r="O5243">
        <v>0</v>
      </c>
      <c r="P5243">
        <v>16.589084199999999</v>
      </c>
      <c r="Q5243">
        <v>580</v>
      </c>
      <c r="R5243">
        <v>341000</v>
      </c>
      <c r="S5243">
        <v>401388</v>
      </c>
      <c r="T5243">
        <v>1.1770909090909001</v>
      </c>
      <c r="U5243">
        <v>2</v>
      </c>
    </row>
    <row r="5244" spans="1:21" x14ac:dyDescent="0.4">
      <c r="A5244">
        <v>5242</v>
      </c>
      <c r="B5244" t="s">
        <v>12100</v>
      </c>
      <c r="C5244" s="1">
        <v>44866</v>
      </c>
      <c r="D5244" t="s">
        <v>9211</v>
      </c>
      <c r="E5244" t="s">
        <v>9212</v>
      </c>
      <c r="F5244">
        <v>20</v>
      </c>
      <c r="G5244">
        <v>10</v>
      </c>
      <c r="H5244">
        <v>20</v>
      </c>
      <c r="I5244">
        <v>20</v>
      </c>
      <c r="J5244">
        <v>30</v>
      </c>
      <c r="K5244">
        <v>24</v>
      </c>
      <c r="L5244">
        <v>18</v>
      </c>
      <c r="M5244">
        <v>10</v>
      </c>
      <c r="N5244">
        <v>1</v>
      </c>
      <c r="O5244">
        <v>1</v>
      </c>
      <c r="P5244">
        <v>14.851128470000001</v>
      </c>
      <c r="Q5244">
        <v>787</v>
      </c>
      <c r="R5244">
        <v>341000</v>
      </c>
      <c r="S5244">
        <v>334519</v>
      </c>
      <c r="T5244">
        <v>0.98099413489735998</v>
      </c>
      <c r="U5244">
        <v>1</v>
      </c>
    </row>
    <row r="5245" spans="1:21" x14ac:dyDescent="0.4">
      <c r="A5245">
        <v>5243</v>
      </c>
      <c r="B5245" t="s">
        <v>12100</v>
      </c>
      <c r="C5245" s="1">
        <v>44866</v>
      </c>
      <c r="D5245" t="s">
        <v>9213</v>
      </c>
      <c r="E5245" t="s">
        <v>9214</v>
      </c>
      <c r="F5245">
        <v>10</v>
      </c>
      <c r="G5245">
        <v>10</v>
      </c>
      <c r="H5245">
        <v>10</v>
      </c>
      <c r="I5245">
        <v>20</v>
      </c>
      <c r="J5245">
        <v>10</v>
      </c>
      <c r="K5245">
        <v>19</v>
      </c>
      <c r="L5245">
        <v>10</v>
      </c>
      <c r="M5245">
        <v>9</v>
      </c>
      <c r="N5245">
        <v>1</v>
      </c>
      <c r="O5245">
        <v>1</v>
      </c>
      <c r="P5245">
        <v>7.4988064239999996</v>
      </c>
      <c r="Q5245">
        <v>557</v>
      </c>
      <c r="R5245">
        <v>341000</v>
      </c>
      <c r="S5245">
        <v>314391</v>
      </c>
      <c r="T5245">
        <v>0.92196774193548303</v>
      </c>
      <c r="U5245">
        <v>1</v>
      </c>
    </row>
    <row r="5246" spans="1:21" x14ac:dyDescent="0.4">
      <c r="A5246">
        <v>5244</v>
      </c>
      <c r="B5246" t="s">
        <v>12100</v>
      </c>
      <c r="C5246" s="1">
        <v>44866</v>
      </c>
      <c r="D5246" t="s">
        <v>9215</v>
      </c>
      <c r="E5246" t="e">
        <f>- 큰 거 또 온다..</f>
        <v>#NAME?</v>
      </c>
      <c r="F5246">
        <v>10</v>
      </c>
      <c r="G5246">
        <v>10</v>
      </c>
      <c r="H5246">
        <v>20</v>
      </c>
      <c r="I5246">
        <v>20</v>
      </c>
      <c r="J5246">
        <v>20</v>
      </c>
      <c r="K5246">
        <v>225</v>
      </c>
      <c r="L5246">
        <v>230</v>
      </c>
      <c r="M5246">
        <v>241</v>
      </c>
      <c r="N5246">
        <v>1</v>
      </c>
      <c r="O5246">
        <v>1</v>
      </c>
      <c r="P5246">
        <v>7.8610026040000003</v>
      </c>
      <c r="Q5246">
        <v>600</v>
      </c>
      <c r="R5246">
        <v>341000</v>
      </c>
      <c r="S5246">
        <v>346231</v>
      </c>
      <c r="T5246">
        <v>1.01534017595307</v>
      </c>
      <c r="U5246">
        <v>1</v>
      </c>
    </row>
    <row r="5247" spans="1:21" x14ac:dyDescent="0.4">
      <c r="A5247">
        <v>5245</v>
      </c>
      <c r="B5247" t="s">
        <v>12100</v>
      </c>
      <c r="C5247" s="1">
        <v>44866</v>
      </c>
      <c r="D5247" t="s">
        <v>9216</v>
      </c>
      <c r="E5247" t="e">
        <f>- 여기가 어딘데..?</f>
        <v>#NAME?</v>
      </c>
      <c r="F5247">
        <v>10</v>
      </c>
      <c r="G5247">
        <v>10</v>
      </c>
      <c r="H5247">
        <v>20</v>
      </c>
      <c r="I5247">
        <v>10</v>
      </c>
      <c r="J5247">
        <v>10</v>
      </c>
      <c r="K5247">
        <v>206</v>
      </c>
      <c r="L5247">
        <v>78</v>
      </c>
      <c r="M5247">
        <v>94</v>
      </c>
      <c r="N5247">
        <v>1</v>
      </c>
      <c r="O5247">
        <v>2</v>
      </c>
      <c r="P5247">
        <v>13.41894531</v>
      </c>
      <c r="Q5247">
        <v>439</v>
      </c>
      <c r="R5247">
        <v>341000</v>
      </c>
      <c r="S5247">
        <v>36254</v>
      </c>
      <c r="T5247">
        <v>0.10631671554252101</v>
      </c>
      <c r="U5247">
        <v>0</v>
      </c>
    </row>
    <row r="5248" spans="1:21" x14ac:dyDescent="0.4">
      <c r="A5248">
        <v>5246</v>
      </c>
      <c r="B5248" t="s">
        <v>12100</v>
      </c>
      <c r="C5248" s="1">
        <v>44866</v>
      </c>
      <c r="D5248" t="s">
        <v>9217</v>
      </c>
      <c r="E5248" t="s">
        <v>9218</v>
      </c>
      <c r="F5248">
        <v>10</v>
      </c>
      <c r="G5248">
        <v>10</v>
      </c>
      <c r="H5248">
        <v>20</v>
      </c>
      <c r="I5248">
        <v>20</v>
      </c>
      <c r="J5248">
        <v>10</v>
      </c>
      <c r="K5248">
        <v>75</v>
      </c>
      <c r="L5248">
        <v>48</v>
      </c>
      <c r="M5248">
        <v>52</v>
      </c>
      <c r="N5248">
        <v>1</v>
      </c>
      <c r="O5248">
        <v>0</v>
      </c>
      <c r="P5248">
        <v>0.65049913199999998</v>
      </c>
      <c r="Q5248">
        <v>184</v>
      </c>
      <c r="R5248">
        <v>341000</v>
      </c>
      <c r="S5248">
        <v>46417</v>
      </c>
      <c r="T5248">
        <v>0.13612023460410499</v>
      </c>
      <c r="U5248">
        <v>0</v>
      </c>
    </row>
    <row r="5249" spans="1:21" x14ac:dyDescent="0.4">
      <c r="A5249">
        <v>5247</v>
      </c>
      <c r="B5249" t="s">
        <v>12100</v>
      </c>
      <c r="C5249" s="1">
        <v>44866</v>
      </c>
      <c r="D5249" t="s">
        <v>9219</v>
      </c>
      <c r="E5249" t="s">
        <v>9220</v>
      </c>
      <c r="F5249">
        <v>10</v>
      </c>
      <c r="G5249">
        <v>10</v>
      </c>
      <c r="H5249">
        <v>10</v>
      </c>
      <c r="I5249">
        <v>10</v>
      </c>
      <c r="J5249">
        <v>10</v>
      </c>
      <c r="K5249">
        <v>66</v>
      </c>
      <c r="L5249">
        <v>49</v>
      </c>
      <c r="M5249">
        <v>30</v>
      </c>
      <c r="N5249">
        <v>1</v>
      </c>
      <c r="O5249">
        <v>2</v>
      </c>
      <c r="P5249">
        <v>13.39344618</v>
      </c>
      <c r="Q5249">
        <v>611</v>
      </c>
      <c r="R5249">
        <v>341000</v>
      </c>
      <c r="S5249">
        <v>748891</v>
      </c>
      <c r="T5249">
        <v>2.1961612903225798</v>
      </c>
      <c r="U5249">
        <v>2</v>
      </c>
    </row>
    <row r="5250" spans="1:21" x14ac:dyDescent="0.4">
      <c r="A5250">
        <v>5248</v>
      </c>
      <c r="B5250" t="s">
        <v>12100</v>
      </c>
      <c r="C5250" s="1">
        <v>44866</v>
      </c>
      <c r="D5250" t="s">
        <v>9221</v>
      </c>
      <c r="E5250" t="s">
        <v>9222</v>
      </c>
      <c r="F5250">
        <v>10</v>
      </c>
      <c r="G5250">
        <v>10</v>
      </c>
      <c r="H5250">
        <v>10</v>
      </c>
      <c r="I5250">
        <v>10</v>
      </c>
      <c r="J5250">
        <v>10</v>
      </c>
      <c r="K5250">
        <v>13</v>
      </c>
      <c r="L5250">
        <v>12</v>
      </c>
      <c r="M5250">
        <v>14</v>
      </c>
      <c r="N5250">
        <v>1</v>
      </c>
      <c r="O5250">
        <v>1</v>
      </c>
      <c r="P5250">
        <v>11.79557292</v>
      </c>
      <c r="Q5250">
        <v>617</v>
      </c>
      <c r="R5250">
        <v>341000</v>
      </c>
      <c r="S5250">
        <v>678054</v>
      </c>
      <c r="T5250">
        <v>1.9884281524926599</v>
      </c>
      <c r="U5250">
        <v>2</v>
      </c>
    </row>
    <row r="5251" spans="1:21" x14ac:dyDescent="0.4">
      <c r="A5251">
        <v>5249</v>
      </c>
      <c r="B5251" t="s">
        <v>12100</v>
      </c>
      <c r="C5251" s="1">
        <v>44866</v>
      </c>
      <c r="D5251" t="s">
        <v>9223</v>
      </c>
      <c r="E5251" t="s">
        <v>9224</v>
      </c>
      <c r="F5251">
        <v>10</v>
      </c>
      <c r="G5251">
        <v>10</v>
      </c>
      <c r="H5251">
        <v>10</v>
      </c>
      <c r="I5251">
        <v>20</v>
      </c>
      <c r="J5251">
        <v>10</v>
      </c>
      <c r="K5251">
        <v>41</v>
      </c>
      <c r="L5251">
        <v>14</v>
      </c>
      <c r="M5251">
        <v>22</v>
      </c>
      <c r="N5251">
        <v>0</v>
      </c>
      <c r="O5251">
        <v>1</v>
      </c>
      <c r="P5251">
        <v>15.46202257</v>
      </c>
      <c r="Q5251">
        <v>596</v>
      </c>
      <c r="R5251">
        <v>341000</v>
      </c>
      <c r="S5251">
        <v>716323</v>
      </c>
      <c r="T5251">
        <v>2.1006539589442799</v>
      </c>
      <c r="U5251">
        <v>2</v>
      </c>
    </row>
    <row r="5252" spans="1:21" x14ac:dyDescent="0.4">
      <c r="A5252">
        <v>5250</v>
      </c>
      <c r="B5252" t="s">
        <v>12100</v>
      </c>
      <c r="C5252" s="1">
        <v>44866</v>
      </c>
      <c r="D5252" t="s">
        <v>9225</v>
      </c>
      <c r="E5252" t="s">
        <v>9226</v>
      </c>
      <c r="F5252">
        <v>10</v>
      </c>
      <c r="G5252">
        <v>10</v>
      </c>
      <c r="H5252">
        <v>10</v>
      </c>
      <c r="I5252">
        <v>10</v>
      </c>
      <c r="J5252">
        <v>10</v>
      </c>
      <c r="K5252">
        <v>22</v>
      </c>
      <c r="L5252">
        <v>22</v>
      </c>
      <c r="M5252">
        <v>22</v>
      </c>
      <c r="N5252">
        <v>1</v>
      </c>
      <c r="O5252">
        <v>1</v>
      </c>
      <c r="P5252">
        <v>26.188585069999998</v>
      </c>
      <c r="Q5252">
        <v>664</v>
      </c>
      <c r="R5252">
        <v>341000</v>
      </c>
      <c r="S5252">
        <v>336805</v>
      </c>
      <c r="T5252">
        <v>0.987697947214076</v>
      </c>
      <c r="U5252">
        <v>1</v>
      </c>
    </row>
    <row r="5253" spans="1:21" x14ac:dyDescent="0.4">
      <c r="A5253">
        <v>5251</v>
      </c>
      <c r="B5253" t="s">
        <v>12100</v>
      </c>
      <c r="C5253" s="1">
        <v>44866</v>
      </c>
      <c r="D5253" t="s">
        <v>9227</v>
      </c>
      <c r="E5253" t="s">
        <v>9228</v>
      </c>
      <c r="F5253">
        <v>10</v>
      </c>
      <c r="G5253">
        <v>10</v>
      </c>
      <c r="H5253">
        <v>10</v>
      </c>
      <c r="I5253">
        <v>20</v>
      </c>
      <c r="J5253">
        <v>10</v>
      </c>
      <c r="K5253">
        <v>12</v>
      </c>
      <c r="L5253">
        <v>11</v>
      </c>
      <c r="M5253">
        <v>11</v>
      </c>
      <c r="N5253">
        <v>1</v>
      </c>
      <c r="O5253">
        <v>0</v>
      </c>
      <c r="P5253">
        <v>11.929144969999999</v>
      </c>
      <c r="Q5253">
        <v>877</v>
      </c>
      <c r="R5253">
        <v>341000</v>
      </c>
      <c r="S5253">
        <v>344337</v>
      </c>
      <c r="T5253">
        <v>1.0097859237536599</v>
      </c>
      <c r="U5253">
        <v>1</v>
      </c>
    </row>
    <row r="5254" spans="1:21" x14ac:dyDescent="0.4">
      <c r="A5254">
        <v>5252</v>
      </c>
      <c r="B5254" t="s">
        <v>12100</v>
      </c>
      <c r="C5254" s="1">
        <v>44866</v>
      </c>
      <c r="D5254" t="s">
        <v>9229</v>
      </c>
      <c r="E5254" t="s">
        <v>9230</v>
      </c>
      <c r="F5254">
        <v>10</v>
      </c>
      <c r="G5254">
        <v>10</v>
      </c>
      <c r="H5254">
        <v>10</v>
      </c>
      <c r="I5254">
        <v>20</v>
      </c>
      <c r="J5254">
        <v>20</v>
      </c>
      <c r="K5254">
        <v>16</v>
      </c>
      <c r="L5254">
        <v>10</v>
      </c>
      <c r="M5254">
        <v>12</v>
      </c>
      <c r="N5254">
        <v>1</v>
      </c>
      <c r="O5254">
        <v>2</v>
      </c>
      <c r="P5254">
        <v>20.887695310000002</v>
      </c>
      <c r="Q5254">
        <v>605</v>
      </c>
      <c r="R5254">
        <v>341000</v>
      </c>
      <c r="S5254">
        <v>285785</v>
      </c>
      <c r="T5254">
        <v>0.83807917888562999</v>
      </c>
      <c r="U5254">
        <v>1</v>
      </c>
    </row>
    <row r="5255" spans="1:21" x14ac:dyDescent="0.4">
      <c r="A5255">
        <v>5253</v>
      </c>
      <c r="B5255" t="s">
        <v>12100</v>
      </c>
      <c r="C5255" s="1">
        <v>44835</v>
      </c>
      <c r="D5255" t="s">
        <v>9231</v>
      </c>
      <c r="E5255" t="e">
        <f>- 비전 VS 비전</f>
        <v>#NAME?</v>
      </c>
      <c r="F5255">
        <v>10</v>
      </c>
      <c r="G5255">
        <v>10</v>
      </c>
      <c r="H5255">
        <v>20</v>
      </c>
      <c r="I5255">
        <v>20</v>
      </c>
      <c r="J5255">
        <v>20</v>
      </c>
      <c r="K5255">
        <v>217</v>
      </c>
      <c r="L5255">
        <v>230</v>
      </c>
      <c r="M5255">
        <v>238</v>
      </c>
      <c r="N5255">
        <v>1</v>
      </c>
      <c r="O5255">
        <v>1</v>
      </c>
      <c r="P5255">
        <v>0</v>
      </c>
      <c r="Q5255">
        <v>532</v>
      </c>
      <c r="R5255">
        <v>334000</v>
      </c>
      <c r="S5255">
        <v>253934</v>
      </c>
      <c r="T5255">
        <v>0.76028143712574803</v>
      </c>
      <c r="U5255">
        <v>1</v>
      </c>
    </row>
    <row r="5256" spans="1:21" x14ac:dyDescent="0.4">
      <c r="A5256">
        <v>5254</v>
      </c>
      <c r="B5256" t="s">
        <v>12100</v>
      </c>
      <c r="C5256" s="1">
        <v>44835</v>
      </c>
      <c r="D5256" t="s">
        <v>9232</v>
      </c>
      <c r="E5256" t="s">
        <v>9233</v>
      </c>
      <c r="F5256">
        <v>10</v>
      </c>
      <c r="G5256">
        <v>10</v>
      </c>
      <c r="H5256">
        <v>10</v>
      </c>
      <c r="I5256">
        <v>20</v>
      </c>
      <c r="J5256">
        <v>20</v>
      </c>
      <c r="K5256">
        <v>241</v>
      </c>
      <c r="L5256">
        <v>238</v>
      </c>
      <c r="M5256">
        <v>237</v>
      </c>
      <c r="N5256">
        <v>1</v>
      </c>
      <c r="O5256">
        <v>1</v>
      </c>
      <c r="P5256">
        <v>12.13205295</v>
      </c>
      <c r="Q5256">
        <v>599</v>
      </c>
      <c r="R5256">
        <v>334000</v>
      </c>
      <c r="S5256">
        <v>241573</v>
      </c>
      <c r="T5256">
        <v>0.72327245508981997</v>
      </c>
      <c r="U5256">
        <v>1</v>
      </c>
    </row>
    <row r="5257" spans="1:21" x14ac:dyDescent="0.4">
      <c r="A5257">
        <v>5255</v>
      </c>
      <c r="B5257" t="s">
        <v>12100</v>
      </c>
      <c r="C5257" s="1">
        <v>44835</v>
      </c>
      <c r="D5257" t="s">
        <v>9234</v>
      </c>
      <c r="E5257" t="s">
        <v>9235</v>
      </c>
      <c r="F5257">
        <v>10</v>
      </c>
      <c r="G5257">
        <v>10</v>
      </c>
      <c r="H5257">
        <v>30</v>
      </c>
      <c r="I5257">
        <v>20</v>
      </c>
      <c r="J5257">
        <v>10</v>
      </c>
      <c r="K5257">
        <v>22</v>
      </c>
      <c r="L5257">
        <v>19</v>
      </c>
      <c r="M5257">
        <v>21</v>
      </c>
      <c r="N5257">
        <v>1</v>
      </c>
      <c r="O5257">
        <v>2</v>
      </c>
      <c r="P5257">
        <v>16.080837670000001</v>
      </c>
      <c r="Q5257">
        <v>561</v>
      </c>
      <c r="R5257">
        <v>334000</v>
      </c>
      <c r="S5257">
        <v>341901</v>
      </c>
      <c r="T5257">
        <v>1.0236556886227499</v>
      </c>
      <c r="U5257">
        <v>1</v>
      </c>
    </row>
    <row r="5258" spans="1:21" x14ac:dyDescent="0.4">
      <c r="A5258">
        <v>5256</v>
      </c>
      <c r="B5258" t="s">
        <v>12100</v>
      </c>
      <c r="C5258" s="1">
        <v>44835</v>
      </c>
      <c r="D5258" t="s">
        <v>9236</v>
      </c>
      <c r="E5258" t="s">
        <v>9237</v>
      </c>
      <c r="F5258">
        <v>10</v>
      </c>
      <c r="G5258">
        <v>10</v>
      </c>
      <c r="H5258">
        <v>10</v>
      </c>
      <c r="I5258">
        <v>20</v>
      </c>
      <c r="J5258">
        <v>10</v>
      </c>
      <c r="K5258">
        <v>25</v>
      </c>
      <c r="L5258">
        <v>15</v>
      </c>
      <c r="M5258">
        <v>14</v>
      </c>
      <c r="N5258">
        <v>2</v>
      </c>
      <c r="O5258">
        <v>1</v>
      </c>
      <c r="P5258">
        <v>17.21082899</v>
      </c>
      <c r="Q5258">
        <v>707</v>
      </c>
      <c r="R5258">
        <v>334000</v>
      </c>
      <c r="S5258">
        <v>48333</v>
      </c>
      <c r="T5258">
        <v>0.144709580838323</v>
      </c>
      <c r="U5258">
        <v>0</v>
      </c>
    </row>
    <row r="5259" spans="1:21" x14ac:dyDescent="0.4">
      <c r="A5259">
        <v>5257</v>
      </c>
      <c r="B5259" t="s">
        <v>12100</v>
      </c>
      <c r="C5259" s="1">
        <v>44835</v>
      </c>
      <c r="D5259" t="s">
        <v>9238</v>
      </c>
      <c r="E5259" t="s">
        <v>9239</v>
      </c>
      <c r="F5259">
        <v>10</v>
      </c>
      <c r="G5259">
        <v>10</v>
      </c>
      <c r="H5259">
        <v>10</v>
      </c>
      <c r="I5259">
        <v>20</v>
      </c>
      <c r="J5259">
        <v>20</v>
      </c>
      <c r="K5259">
        <v>25</v>
      </c>
      <c r="L5259">
        <v>12</v>
      </c>
      <c r="M5259">
        <v>9</v>
      </c>
      <c r="N5259">
        <v>1</v>
      </c>
      <c r="O5259">
        <v>1</v>
      </c>
      <c r="P5259">
        <v>12.86241319</v>
      </c>
      <c r="Q5259">
        <v>491</v>
      </c>
      <c r="R5259">
        <v>334000</v>
      </c>
      <c r="S5259">
        <v>616114</v>
      </c>
      <c r="T5259">
        <v>1.84465269461077</v>
      </c>
      <c r="U5259">
        <v>2</v>
      </c>
    </row>
    <row r="5260" spans="1:21" x14ac:dyDescent="0.4">
      <c r="A5260">
        <v>5258</v>
      </c>
      <c r="B5260" t="s">
        <v>12100</v>
      </c>
      <c r="C5260" s="1">
        <v>44835</v>
      </c>
      <c r="D5260" t="s">
        <v>9240</v>
      </c>
      <c r="E5260" t="s">
        <v>9241</v>
      </c>
      <c r="F5260">
        <v>10</v>
      </c>
      <c r="G5260">
        <v>10</v>
      </c>
      <c r="H5260">
        <v>10</v>
      </c>
      <c r="I5260">
        <v>10</v>
      </c>
      <c r="J5260">
        <v>10</v>
      </c>
      <c r="K5260">
        <v>58</v>
      </c>
      <c r="L5260">
        <v>123</v>
      </c>
      <c r="M5260">
        <v>173</v>
      </c>
      <c r="N5260">
        <v>1</v>
      </c>
      <c r="O5260">
        <v>2</v>
      </c>
      <c r="P5260">
        <v>11.304253470000001</v>
      </c>
      <c r="Q5260">
        <v>510</v>
      </c>
      <c r="R5260">
        <v>334000</v>
      </c>
      <c r="S5260">
        <v>182054</v>
      </c>
      <c r="T5260">
        <v>0.54507185628742505</v>
      </c>
      <c r="U5260">
        <v>1</v>
      </c>
    </row>
    <row r="5261" spans="1:21" x14ac:dyDescent="0.4">
      <c r="A5261">
        <v>5259</v>
      </c>
      <c r="B5261" t="s">
        <v>12100</v>
      </c>
      <c r="C5261" s="1">
        <v>44835</v>
      </c>
      <c r="D5261" t="s">
        <v>9242</v>
      </c>
      <c r="E5261" t="s">
        <v>9243</v>
      </c>
      <c r="F5261">
        <v>10</v>
      </c>
      <c r="G5261">
        <v>10</v>
      </c>
      <c r="H5261">
        <v>10</v>
      </c>
      <c r="I5261">
        <v>20</v>
      </c>
      <c r="J5261">
        <v>10</v>
      </c>
      <c r="K5261">
        <v>20</v>
      </c>
      <c r="L5261">
        <v>9</v>
      </c>
      <c r="M5261">
        <v>6</v>
      </c>
      <c r="N5261">
        <v>2</v>
      </c>
      <c r="O5261">
        <v>2</v>
      </c>
      <c r="P5261">
        <v>15.54470486</v>
      </c>
      <c r="Q5261">
        <v>499</v>
      </c>
      <c r="R5261">
        <v>334000</v>
      </c>
      <c r="S5261">
        <v>376379</v>
      </c>
      <c r="T5261">
        <v>1.12688323353293</v>
      </c>
      <c r="U5261">
        <v>1</v>
      </c>
    </row>
    <row r="5262" spans="1:21" x14ac:dyDescent="0.4">
      <c r="A5262">
        <v>5260</v>
      </c>
      <c r="B5262" t="s">
        <v>12100</v>
      </c>
      <c r="C5262" s="1">
        <v>44835</v>
      </c>
      <c r="D5262" t="s">
        <v>9244</v>
      </c>
      <c r="E5262" t="e">
        <f>- 이걸 봐야할까?</f>
        <v>#NAME?</v>
      </c>
      <c r="F5262">
        <v>10</v>
      </c>
      <c r="G5262">
        <v>10</v>
      </c>
      <c r="H5262">
        <v>20</v>
      </c>
      <c r="I5262">
        <v>20</v>
      </c>
      <c r="J5262">
        <v>10</v>
      </c>
      <c r="K5262">
        <v>202</v>
      </c>
      <c r="L5262">
        <v>186</v>
      </c>
      <c r="M5262">
        <v>159</v>
      </c>
      <c r="N5262">
        <v>2</v>
      </c>
      <c r="O5262">
        <v>1</v>
      </c>
      <c r="P5262">
        <v>7.1154513890000004</v>
      </c>
      <c r="Q5262">
        <v>562</v>
      </c>
      <c r="R5262">
        <v>334000</v>
      </c>
      <c r="S5262">
        <v>495137</v>
      </c>
      <c r="T5262">
        <v>1.48244610778443</v>
      </c>
      <c r="U5262">
        <v>2</v>
      </c>
    </row>
    <row r="5263" spans="1:21" x14ac:dyDescent="0.4">
      <c r="A5263">
        <v>5261</v>
      </c>
      <c r="B5263" t="s">
        <v>12100</v>
      </c>
      <c r="C5263" s="1">
        <v>44835</v>
      </c>
      <c r="D5263" t="s">
        <v>9245</v>
      </c>
      <c r="E5263" t="s">
        <v>9246</v>
      </c>
      <c r="F5263">
        <v>10</v>
      </c>
      <c r="G5263">
        <v>10</v>
      </c>
      <c r="H5263">
        <v>10</v>
      </c>
      <c r="I5263">
        <v>10</v>
      </c>
      <c r="J5263">
        <v>10</v>
      </c>
      <c r="K5263">
        <v>23</v>
      </c>
      <c r="L5263">
        <v>20</v>
      </c>
      <c r="M5263">
        <v>18</v>
      </c>
      <c r="N5263">
        <v>1</v>
      </c>
      <c r="O5263">
        <v>1</v>
      </c>
      <c r="P5263">
        <v>24.774631079999999</v>
      </c>
      <c r="Q5263">
        <v>3108</v>
      </c>
      <c r="R5263">
        <v>334000</v>
      </c>
      <c r="S5263">
        <v>576338</v>
      </c>
      <c r="T5263">
        <v>1.7255628742514899</v>
      </c>
      <c r="U5263">
        <v>2</v>
      </c>
    </row>
    <row r="5264" spans="1:21" x14ac:dyDescent="0.4">
      <c r="A5264">
        <v>5262</v>
      </c>
      <c r="B5264" t="s">
        <v>12100</v>
      </c>
      <c r="C5264" s="1">
        <v>44835</v>
      </c>
      <c r="D5264" t="s">
        <v>9247</v>
      </c>
      <c r="E5264" t="s">
        <v>9248</v>
      </c>
      <c r="F5264">
        <v>10</v>
      </c>
      <c r="G5264">
        <v>10</v>
      </c>
      <c r="H5264">
        <v>20</v>
      </c>
      <c r="I5264">
        <v>20</v>
      </c>
      <c r="J5264">
        <v>10</v>
      </c>
      <c r="K5264">
        <v>20</v>
      </c>
      <c r="L5264">
        <v>46</v>
      </c>
      <c r="M5264">
        <v>102</v>
      </c>
      <c r="N5264">
        <v>1</v>
      </c>
      <c r="O5264">
        <v>1</v>
      </c>
      <c r="P5264">
        <v>10.57411024</v>
      </c>
      <c r="Q5264">
        <v>645</v>
      </c>
      <c r="R5264">
        <v>334000</v>
      </c>
      <c r="S5264">
        <v>573010</v>
      </c>
      <c r="T5264">
        <v>1.7155988023952</v>
      </c>
      <c r="U5264">
        <v>2</v>
      </c>
    </row>
    <row r="5265" spans="1:21" x14ac:dyDescent="0.4">
      <c r="A5265">
        <v>5263</v>
      </c>
      <c r="B5265" t="s">
        <v>12100</v>
      </c>
      <c r="C5265" s="1">
        <v>44835</v>
      </c>
      <c r="D5265" t="s">
        <v>9249</v>
      </c>
      <c r="E5265" t="s">
        <v>9250</v>
      </c>
      <c r="F5265">
        <v>20</v>
      </c>
      <c r="G5265">
        <v>10</v>
      </c>
      <c r="H5265">
        <v>30</v>
      </c>
      <c r="I5265">
        <v>20</v>
      </c>
      <c r="J5265">
        <v>10</v>
      </c>
      <c r="K5265">
        <v>15</v>
      </c>
      <c r="L5265">
        <v>15</v>
      </c>
      <c r="M5265">
        <v>13</v>
      </c>
      <c r="N5265">
        <v>1</v>
      </c>
      <c r="O5265">
        <v>1</v>
      </c>
      <c r="P5265">
        <v>4.0539279510000004</v>
      </c>
      <c r="Q5265">
        <v>482</v>
      </c>
      <c r="R5265">
        <v>334000</v>
      </c>
      <c r="S5265">
        <v>200944</v>
      </c>
      <c r="T5265">
        <v>0.60162874251497001</v>
      </c>
      <c r="U5265">
        <v>1</v>
      </c>
    </row>
    <row r="5266" spans="1:21" x14ac:dyDescent="0.4">
      <c r="A5266">
        <v>5264</v>
      </c>
      <c r="B5266" t="s">
        <v>12100</v>
      </c>
      <c r="C5266" s="1">
        <v>44835</v>
      </c>
      <c r="D5266" t="s">
        <v>9251</v>
      </c>
      <c r="E5266" t="s">
        <v>9252</v>
      </c>
      <c r="F5266">
        <v>10</v>
      </c>
      <c r="G5266">
        <v>10</v>
      </c>
      <c r="H5266">
        <v>20</v>
      </c>
      <c r="I5266">
        <v>20</v>
      </c>
      <c r="J5266">
        <v>20</v>
      </c>
      <c r="K5266">
        <v>18</v>
      </c>
      <c r="L5266">
        <v>17</v>
      </c>
      <c r="M5266">
        <v>14</v>
      </c>
      <c r="N5266">
        <v>0</v>
      </c>
      <c r="O5266">
        <v>1</v>
      </c>
      <c r="P5266">
        <v>5.4764539929999998</v>
      </c>
      <c r="Q5266">
        <v>642</v>
      </c>
      <c r="R5266">
        <v>334000</v>
      </c>
      <c r="S5266">
        <v>247315</v>
      </c>
      <c r="T5266">
        <v>0.74046407185628704</v>
      </c>
      <c r="U5266">
        <v>1</v>
      </c>
    </row>
    <row r="5267" spans="1:21" x14ac:dyDescent="0.4">
      <c r="A5267">
        <v>5265</v>
      </c>
      <c r="B5267" t="s">
        <v>12100</v>
      </c>
      <c r="C5267" s="1">
        <v>44835</v>
      </c>
      <c r="D5267" t="s">
        <v>9253</v>
      </c>
      <c r="E5267" t="s">
        <v>9254</v>
      </c>
      <c r="F5267">
        <v>10</v>
      </c>
      <c r="G5267">
        <v>10</v>
      </c>
      <c r="H5267">
        <v>10</v>
      </c>
      <c r="I5267">
        <v>20</v>
      </c>
      <c r="J5267">
        <v>20</v>
      </c>
      <c r="K5267">
        <v>10</v>
      </c>
      <c r="L5267">
        <v>18</v>
      </c>
      <c r="M5267">
        <v>13</v>
      </c>
      <c r="N5267">
        <v>1</v>
      </c>
      <c r="O5267">
        <v>1</v>
      </c>
      <c r="P5267">
        <v>13.54394531</v>
      </c>
      <c r="Q5267">
        <v>514</v>
      </c>
      <c r="R5267">
        <v>334000</v>
      </c>
      <c r="S5267">
        <v>184046</v>
      </c>
      <c r="T5267">
        <v>0.55103592814371205</v>
      </c>
      <c r="U5267">
        <v>1</v>
      </c>
    </row>
    <row r="5268" spans="1:21" x14ac:dyDescent="0.4">
      <c r="A5268">
        <v>5266</v>
      </c>
      <c r="B5268" t="s">
        <v>12100</v>
      </c>
      <c r="C5268" s="1">
        <v>44835</v>
      </c>
      <c r="D5268" t="s">
        <v>9255</v>
      </c>
      <c r="E5268" t="s">
        <v>9256</v>
      </c>
      <c r="F5268">
        <v>10</v>
      </c>
      <c r="G5268">
        <v>10</v>
      </c>
      <c r="H5268">
        <v>20</v>
      </c>
      <c r="I5268">
        <v>20</v>
      </c>
      <c r="J5268">
        <v>10</v>
      </c>
      <c r="K5268">
        <v>20</v>
      </c>
      <c r="L5268">
        <v>16</v>
      </c>
      <c r="M5268">
        <v>11</v>
      </c>
      <c r="N5268">
        <v>0</v>
      </c>
      <c r="O5268">
        <v>1</v>
      </c>
      <c r="P5268">
        <v>15.50390625</v>
      </c>
      <c r="Q5268">
        <v>640</v>
      </c>
      <c r="R5268">
        <v>334000</v>
      </c>
      <c r="S5268">
        <v>582696</v>
      </c>
      <c r="T5268">
        <v>1.7445988023951999</v>
      </c>
      <c r="U5268">
        <v>2</v>
      </c>
    </row>
    <row r="5269" spans="1:21" x14ac:dyDescent="0.4">
      <c r="A5269">
        <v>5267</v>
      </c>
      <c r="B5269" t="s">
        <v>12100</v>
      </c>
      <c r="C5269" s="1">
        <v>44835</v>
      </c>
      <c r="D5269" t="s">
        <v>9257</v>
      </c>
      <c r="E5269" t="s">
        <v>9258</v>
      </c>
      <c r="F5269">
        <v>10</v>
      </c>
      <c r="G5269">
        <v>10</v>
      </c>
      <c r="H5269">
        <v>10</v>
      </c>
      <c r="I5269">
        <v>20</v>
      </c>
      <c r="J5269">
        <v>10</v>
      </c>
      <c r="K5269">
        <v>12</v>
      </c>
      <c r="L5269">
        <v>18</v>
      </c>
      <c r="M5269">
        <v>21</v>
      </c>
      <c r="N5269">
        <v>1</v>
      </c>
      <c r="O5269">
        <v>0</v>
      </c>
      <c r="P5269">
        <v>19.47092014</v>
      </c>
      <c r="Q5269">
        <v>488</v>
      </c>
      <c r="R5269">
        <v>334000</v>
      </c>
      <c r="S5269">
        <v>446420</v>
      </c>
      <c r="T5269">
        <v>1.3365868263473</v>
      </c>
      <c r="U5269">
        <v>2</v>
      </c>
    </row>
    <row r="5270" spans="1:21" x14ac:dyDescent="0.4">
      <c r="A5270">
        <v>5268</v>
      </c>
      <c r="B5270" t="s">
        <v>12100</v>
      </c>
      <c r="C5270" s="1">
        <v>44835</v>
      </c>
      <c r="D5270" t="s">
        <v>9259</v>
      </c>
      <c r="E5270" t="s">
        <v>9260</v>
      </c>
      <c r="F5270">
        <v>10</v>
      </c>
      <c r="G5270">
        <v>10</v>
      </c>
      <c r="H5270">
        <v>10</v>
      </c>
      <c r="I5270">
        <v>20</v>
      </c>
      <c r="J5270">
        <v>20</v>
      </c>
      <c r="K5270">
        <v>62</v>
      </c>
      <c r="L5270">
        <v>84</v>
      </c>
      <c r="M5270">
        <v>104</v>
      </c>
      <c r="N5270">
        <v>1</v>
      </c>
      <c r="O5270">
        <v>1</v>
      </c>
      <c r="P5270">
        <v>5.3317057290000003</v>
      </c>
      <c r="Q5270">
        <v>553</v>
      </c>
      <c r="R5270">
        <v>334000</v>
      </c>
      <c r="S5270">
        <v>484307</v>
      </c>
      <c r="T5270">
        <v>1.4500209580838299</v>
      </c>
      <c r="U5270">
        <v>2</v>
      </c>
    </row>
    <row r="5271" spans="1:21" x14ac:dyDescent="0.4">
      <c r="A5271">
        <v>5269</v>
      </c>
      <c r="B5271" t="s">
        <v>12100</v>
      </c>
      <c r="C5271" s="1">
        <v>44835</v>
      </c>
      <c r="D5271" t="s">
        <v>9261</v>
      </c>
      <c r="E5271" t="s">
        <v>9262</v>
      </c>
      <c r="F5271">
        <v>10</v>
      </c>
      <c r="G5271">
        <v>10</v>
      </c>
      <c r="H5271">
        <v>10</v>
      </c>
      <c r="I5271">
        <v>20</v>
      </c>
      <c r="J5271">
        <v>10</v>
      </c>
      <c r="K5271">
        <v>15</v>
      </c>
      <c r="L5271">
        <v>18</v>
      </c>
      <c r="M5271">
        <v>22</v>
      </c>
      <c r="N5271">
        <v>2</v>
      </c>
      <c r="O5271">
        <v>1</v>
      </c>
      <c r="P5271">
        <v>16.487738719999999</v>
      </c>
      <c r="Q5271">
        <v>136</v>
      </c>
      <c r="R5271">
        <v>334000</v>
      </c>
      <c r="S5271">
        <v>61082</v>
      </c>
      <c r="T5271">
        <v>0.182880239520958</v>
      </c>
      <c r="U5271">
        <v>0</v>
      </c>
    </row>
    <row r="5272" spans="1:21" x14ac:dyDescent="0.4">
      <c r="A5272">
        <v>5270</v>
      </c>
      <c r="B5272" t="s">
        <v>12100</v>
      </c>
      <c r="C5272" s="1">
        <v>44805</v>
      </c>
      <c r="D5272" t="s">
        <v>9263</v>
      </c>
      <c r="E5272" t="e">
        <f>- 역대급 캐스팅..</f>
        <v>#NAME?</v>
      </c>
      <c r="F5272">
        <v>20</v>
      </c>
      <c r="G5272">
        <v>10</v>
      </c>
      <c r="H5272">
        <v>20</v>
      </c>
      <c r="I5272">
        <v>20</v>
      </c>
      <c r="J5272">
        <v>50</v>
      </c>
      <c r="K5272">
        <v>17</v>
      </c>
      <c r="L5272">
        <v>9</v>
      </c>
      <c r="M5272">
        <v>12</v>
      </c>
      <c r="N5272">
        <v>1</v>
      </c>
      <c r="O5272">
        <v>1</v>
      </c>
      <c r="P5272">
        <v>4.7572699649999999</v>
      </c>
      <c r="Q5272">
        <v>528</v>
      </c>
      <c r="R5272">
        <v>329000</v>
      </c>
      <c r="S5272">
        <v>167881</v>
      </c>
      <c r="T5272">
        <v>0.51027659574467998</v>
      </c>
      <c r="U5272">
        <v>1</v>
      </c>
    </row>
    <row r="5273" spans="1:21" x14ac:dyDescent="0.4">
      <c r="A5273">
        <v>5271</v>
      </c>
      <c r="B5273" t="s">
        <v>12100</v>
      </c>
      <c r="C5273" s="1">
        <v>44805</v>
      </c>
      <c r="D5273" t="s">
        <v>9264</v>
      </c>
      <c r="E5273" t="e">
        <f>- 어보좌와 아이들</f>
        <v>#NAME?</v>
      </c>
      <c r="F5273">
        <v>10</v>
      </c>
      <c r="G5273">
        <v>10</v>
      </c>
      <c r="H5273">
        <v>20</v>
      </c>
      <c r="I5273">
        <v>20</v>
      </c>
      <c r="J5273">
        <v>10</v>
      </c>
      <c r="K5273">
        <v>21</v>
      </c>
      <c r="L5273">
        <v>19</v>
      </c>
      <c r="M5273">
        <v>15</v>
      </c>
      <c r="N5273">
        <v>1</v>
      </c>
      <c r="O5273">
        <v>2</v>
      </c>
      <c r="P5273">
        <v>11.47439236</v>
      </c>
      <c r="Q5273">
        <v>339</v>
      </c>
      <c r="R5273">
        <v>329000</v>
      </c>
      <c r="S5273">
        <v>92831</v>
      </c>
      <c r="T5273">
        <v>0.28216109422492403</v>
      </c>
      <c r="U5273">
        <v>0</v>
      </c>
    </row>
    <row r="5274" spans="1:21" x14ac:dyDescent="0.4">
      <c r="A5274">
        <v>5272</v>
      </c>
      <c r="B5274" t="s">
        <v>12100</v>
      </c>
      <c r="C5274" s="1">
        <v>44805</v>
      </c>
      <c r="D5274" t="s">
        <v>9265</v>
      </c>
      <c r="E5274" t="s">
        <v>9266</v>
      </c>
      <c r="F5274">
        <v>10</v>
      </c>
      <c r="G5274">
        <v>10</v>
      </c>
      <c r="H5274">
        <v>10</v>
      </c>
      <c r="I5274">
        <v>10</v>
      </c>
      <c r="J5274">
        <v>10</v>
      </c>
      <c r="K5274">
        <v>7</v>
      </c>
      <c r="L5274">
        <v>24</v>
      </c>
      <c r="M5274">
        <v>28</v>
      </c>
      <c r="N5274">
        <v>1</v>
      </c>
      <c r="O5274">
        <v>1</v>
      </c>
      <c r="P5274">
        <v>10.567057289999999</v>
      </c>
      <c r="Q5274">
        <v>383</v>
      </c>
      <c r="R5274">
        <v>329000</v>
      </c>
      <c r="S5274">
        <v>107927</v>
      </c>
      <c r="T5274">
        <v>0.32804559270516698</v>
      </c>
      <c r="U5274">
        <v>0</v>
      </c>
    </row>
    <row r="5275" spans="1:21" x14ac:dyDescent="0.4">
      <c r="A5275">
        <v>5273</v>
      </c>
      <c r="B5275" t="s">
        <v>12100</v>
      </c>
      <c r="C5275" s="1">
        <v>44805</v>
      </c>
      <c r="D5275" t="s">
        <v>9267</v>
      </c>
      <c r="E5275" t="s">
        <v>9268</v>
      </c>
      <c r="F5275">
        <v>10</v>
      </c>
      <c r="G5275">
        <v>10</v>
      </c>
      <c r="H5275">
        <v>10</v>
      </c>
      <c r="I5275">
        <v>10</v>
      </c>
      <c r="J5275">
        <v>10</v>
      </c>
      <c r="K5275">
        <v>25</v>
      </c>
      <c r="L5275">
        <v>22</v>
      </c>
      <c r="M5275">
        <v>28</v>
      </c>
      <c r="N5275">
        <v>2</v>
      </c>
      <c r="O5275">
        <v>1</v>
      </c>
      <c r="P5275">
        <v>21.344292530000001</v>
      </c>
      <c r="Q5275">
        <v>645</v>
      </c>
      <c r="R5275">
        <v>329000</v>
      </c>
      <c r="S5275">
        <v>213087</v>
      </c>
      <c r="T5275">
        <v>0.647680851063829</v>
      </c>
      <c r="U5275">
        <v>1</v>
      </c>
    </row>
    <row r="5276" spans="1:21" x14ac:dyDescent="0.4">
      <c r="A5276">
        <v>5274</v>
      </c>
      <c r="B5276" t="s">
        <v>12100</v>
      </c>
      <c r="C5276" s="1">
        <v>44805</v>
      </c>
      <c r="D5276" t="s">
        <v>9269</v>
      </c>
      <c r="E5276" t="s">
        <v>9270</v>
      </c>
      <c r="F5276">
        <v>10</v>
      </c>
      <c r="G5276">
        <v>10</v>
      </c>
      <c r="H5276">
        <v>10</v>
      </c>
      <c r="I5276">
        <v>20</v>
      </c>
      <c r="J5276">
        <v>10</v>
      </c>
      <c r="K5276">
        <v>25</v>
      </c>
      <c r="L5276">
        <v>16</v>
      </c>
      <c r="M5276">
        <v>15</v>
      </c>
      <c r="N5276">
        <v>1</v>
      </c>
      <c r="O5276">
        <v>1</v>
      </c>
      <c r="P5276">
        <v>8.9192708330000006</v>
      </c>
      <c r="Q5276">
        <v>554</v>
      </c>
      <c r="R5276">
        <v>329000</v>
      </c>
      <c r="S5276">
        <v>390919</v>
      </c>
      <c r="T5276">
        <v>1.1882036474164099</v>
      </c>
      <c r="U5276">
        <v>2</v>
      </c>
    </row>
    <row r="5277" spans="1:21" x14ac:dyDescent="0.4">
      <c r="A5277">
        <v>5275</v>
      </c>
      <c r="B5277" t="s">
        <v>12100</v>
      </c>
      <c r="C5277" s="1">
        <v>44805</v>
      </c>
      <c r="D5277" t="s">
        <v>9271</v>
      </c>
      <c r="E5277" t="s">
        <v>9272</v>
      </c>
      <c r="F5277">
        <v>20</v>
      </c>
      <c r="G5277">
        <v>20</v>
      </c>
      <c r="H5277">
        <v>10</v>
      </c>
      <c r="I5277">
        <v>20</v>
      </c>
      <c r="J5277">
        <v>30</v>
      </c>
      <c r="K5277">
        <v>19</v>
      </c>
      <c r="L5277">
        <v>16</v>
      </c>
      <c r="M5277">
        <v>14</v>
      </c>
      <c r="N5277">
        <v>1</v>
      </c>
      <c r="O5277">
        <v>1</v>
      </c>
      <c r="P5277">
        <v>15.87413194</v>
      </c>
      <c r="Q5277">
        <v>389</v>
      </c>
      <c r="R5277">
        <v>329000</v>
      </c>
      <c r="S5277">
        <v>172256</v>
      </c>
      <c r="T5277">
        <v>0.52357446808510599</v>
      </c>
      <c r="U5277">
        <v>1</v>
      </c>
    </row>
    <row r="5278" spans="1:21" x14ac:dyDescent="0.4">
      <c r="A5278">
        <v>5276</v>
      </c>
      <c r="B5278" t="s">
        <v>12100</v>
      </c>
      <c r="C5278" s="1">
        <v>44805</v>
      </c>
      <c r="D5278" t="s">
        <v>9273</v>
      </c>
      <c r="E5278" t="s">
        <v>9274</v>
      </c>
      <c r="F5278">
        <v>10</v>
      </c>
      <c r="G5278">
        <v>10</v>
      </c>
      <c r="H5278">
        <v>10</v>
      </c>
      <c r="I5278">
        <v>10</v>
      </c>
      <c r="J5278">
        <v>10</v>
      </c>
      <c r="K5278">
        <v>237</v>
      </c>
      <c r="L5278">
        <v>240</v>
      </c>
      <c r="M5278">
        <v>241</v>
      </c>
      <c r="N5278">
        <v>0</v>
      </c>
      <c r="O5278">
        <v>2</v>
      </c>
      <c r="P5278">
        <v>19.78526476</v>
      </c>
      <c r="Q5278">
        <v>858</v>
      </c>
      <c r="R5278">
        <v>329000</v>
      </c>
      <c r="S5278">
        <v>192907</v>
      </c>
      <c r="T5278">
        <v>0.58634346504559198</v>
      </c>
      <c r="U5278">
        <v>1</v>
      </c>
    </row>
    <row r="5279" spans="1:21" x14ac:dyDescent="0.4">
      <c r="A5279">
        <v>5277</v>
      </c>
      <c r="B5279" t="s">
        <v>12100</v>
      </c>
      <c r="C5279" s="1">
        <v>44805</v>
      </c>
      <c r="D5279" t="s">
        <v>9275</v>
      </c>
      <c r="E5279" t="s">
        <v>9276</v>
      </c>
      <c r="F5279">
        <v>10</v>
      </c>
      <c r="G5279">
        <v>10</v>
      </c>
      <c r="H5279">
        <v>20</v>
      </c>
      <c r="I5279">
        <v>20</v>
      </c>
      <c r="J5279">
        <v>20</v>
      </c>
      <c r="K5279">
        <v>17</v>
      </c>
      <c r="L5279">
        <v>17</v>
      </c>
      <c r="M5279">
        <v>19</v>
      </c>
      <c r="N5279">
        <v>2</v>
      </c>
      <c r="O5279">
        <v>1</v>
      </c>
      <c r="P5279">
        <v>6.2584635420000003</v>
      </c>
      <c r="Q5279">
        <v>541</v>
      </c>
      <c r="R5279">
        <v>329000</v>
      </c>
      <c r="S5279">
        <v>315531</v>
      </c>
      <c r="T5279">
        <v>0.95906079027355595</v>
      </c>
      <c r="U5279">
        <v>1</v>
      </c>
    </row>
    <row r="5280" spans="1:21" x14ac:dyDescent="0.4">
      <c r="A5280">
        <v>5278</v>
      </c>
      <c r="B5280" t="s">
        <v>12100</v>
      </c>
      <c r="C5280" s="1">
        <v>44805</v>
      </c>
      <c r="D5280" t="s">
        <v>9277</v>
      </c>
      <c r="E5280" t="e">
        <f>- 녹박사님 계세요..?</f>
        <v>#NAME?</v>
      </c>
      <c r="F5280">
        <v>10</v>
      </c>
      <c r="G5280">
        <v>10</v>
      </c>
      <c r="H5280">
        <v>10</v>
      </c>
      <c r="I5280">
        <v>20</v>
      </c>
      <c r="J5280">
        <v>10</v>
      </c>
      <c r="K5280">
        <v>26</v>
      </c>
      <c r="L5280">
        <v>19</v>
      </c>
      <c r="M5280">
        <v>22</v>
      </c>
      <c r="N5280">
        <v>1</v>
      </c>
      <c r="O5280">
        <v>1</v>
      </c>
      <c r="P5280">
        <v>13.931966149999999</v>
      </c>
      <c r="Q5280">
        <v>419</v>
      </c>
      <c r="R5280">
        <v>329000</v>
      </c>
      <c r="S5280">
        <v>145181</v>
      </c>
      <c r="T5280">
        <v>0.44127963525835801</v>
      </c>
      <c r="U5280">
        <v>1</v>
      </c>
    </row>
    <row r="5281" spans="1:21" x14ac:dyDescent="0.4">
      <c r="A5281">
        <v>5279</v>
      </c>
      <c r="B5281" t="s">
        <v>12100</v>
      </c>
      <c r="C5281" s="1">
        <v>44774</v>
      </c>
      <c r="D5281" t="s">
        <v>9278</v>
      </c>
      <c r="E5281" t="e">
        <f>- 수펴맨.. 관뒀냐?</f>
        <v>#NAME?</v>
      </c>
      <c r="F5281">
        <v>10</v>
      </c>
      <c r="G5281">
        <v>10</v>
      </c>
      <c r="H5281">
        <v>20</v>
      </c>
      <c r="I5281">
        <v>10</v>
      </c>
      <c r="J5281">
        <v>10</v>
      </c>
      <c r="K5281">
        <v>21</v>
      </c>
      <c r="L5281">
        <v>19</v>
      </c>
      <c r="M5281">
        <v>23</v>
      </c>
      <c r="N5281">
        <v>1</v>
      </c>
      <c r="O5281">
        <v>2</v>
      </c>
      <c r="P5281">
        <v>13.789388020000001</v>
      </c>
      <c r="Q5281">
        <v>551</v>
      </c>
      <c r="R5281">
        <v>327000</v>
      </c>
      <c r="S5281">
        <v>560109</v>
      </c>
      <c r="T5281">
        <v>1.71287155963302</v>
      </c>
      <c r="U5281">
        <v>2</v>
      </c>
    </row>
    <row r="5282" spans="1:21" x14ac:dyDescent="0.4">
      <c r="A5282">
        <v>5280</v>
      </c>
      <c r="B5282" t="s">
        <v>12100</v>
      </c>
      <c r="C5282" s="1">
        <v>44774</v>
      </c>
      <c r="D5282" t="s">
        <v>9279</v>
      </c>
      <c r="E5282" t="s">
        <v>9280</v>
      </c>
      <c r="F5282">
        <v>10</v>
      </c>
      <c r="G5282">
        <v>10</v>
      </c>
      <c r="H5282">
        <v>10</v>
      </c>
      <c r="I5282">
        <v>10</v>
      </c>
      <c r="J5282">
        <v>10</v>
      </c>
      <c r="K5282">
        <v>16</v>
      </c>
      <c r="L5282">
        <v>8</v>
      </c>
      <c r="M5282">
        <v>8</v>
      </c>
      <c r="N5282">
        <v>1</v>
      </c>
      <c r="O5282">
        <v>2</v>
      </c>
      <c r="P5282">
        <v>13.35286458</v>
      </c>
      <c r="Q5282">
        <v>565</v>
      </c>
      <c r="R5282">
        <v>327000</v>
      </c>
      <c r="S5282">
        <v>368631</v>
      </c>
      <c r="T5282">
        <v>1.1273119266055001</v>
      </c>
      <c r="U5282">
        <v>1</v>
      </c>
    </row>
    <row r="5283" spans="1:21" x14ac:dyDescent="0.4">
      <c r="A5283">
        <v>5281</v>
      </c>
      <c r="B5283" t="s">
        <v>12100</v>
      </c>
      <c r="C5283" s="1">
        <v>44774</v>
      </c>
      <c r="D5283" t="s">
        <v>9281</v>
      </c>
      <c r="E5283" t="s">
        <v>9282</v>
      </c>
      <c r="F5283">
        <v>10</v>
      </c>
      <c r="G5283">
        <v>20</v>
      </c>
      <c r="H5283">
        <v>10</v>
      </c>
      <c r="I5283">
        <v>20</v>
      </c>
      <c r="J5283">
        <v>20</v>
      </c>
      <c r="K5283">
        <v>20</v>
      </c>
      <c r="L5283">
        <v>12</v>
      </c>
      <c r="M5283">
        <v>10</v>
      </c>
      <c r="N5283">
        <v>1</v>
      </c>
      <c r="O5283">
        <v>1</v>
      </c>
      <c r="P5283">
        <v>12.64854601</v>
      </c>
      <c r="Q5283">
        <v>367</v>
      </c>
      <c r="R5283">
        <v>327000</v>
      </c>
      <c r="S5283">
        <v>131961</v>
      </c>
      <c r="T5283">
        <v>0.40355045871559603</v>
      </c>
      <c r="U5283">
        <v>1</v>
      </c>
    </row>
    <row r="5284" spans="1:21" x14ac:dyDescent="0.4">
      <c r="A5284">
        <v>5282</v>
      </c>
      <c r="B5284" t="s">
        <v>12100</v>
      </c>
      <c r="C5284" s="1">
        <v>44774</v>
      </c>
      <c r="D5284" t="s">
        <v>9283</v>
      </c>
      <c r="E5284" t="s">
        <v>9284</v>
      </c>
      <c r="F5284">
        <v>10</v>
      </c>
      <c r="G5284">
        <v>10</v>
      </c>
      <c r="H5284">
        <v>10</v>
      </c>
      <c r="I5284">
        <v>20</v>
      </c>
      <c r="J5284">
        <v>10</v>
      </c>
      <c r="K5284">
        <v>40</v>
      </c>
      <c r="L5284">
        <v>56</v>
      </c>
      <c r="M5284">
        <v>80</v>
      </c>
      <c r="N5284">
        <v>1</v>
      </c>
      <c r="O5284">
        <v>0</v>
      </c>
      <c r="P5284">
        <v>11.01432292</v>
      </c>
      <c r="Q5284">
        <v>637</v>
      </c>
      <c r="R5284">
        <v>327000</v>
      </c>
      <c r="S5284">
        <v>203059</v>
      </c>
      <c r="T5284">
        <v>0.62097553516819504</v>
      </c>
      <c r="U5284">
        <v>1</v>
      </c>
    </row>
    <row r="5285" spans="1:21" x14ac:dyDescent="0.4">
      <c r="A5285">
        <v>5283</v>
      </c>
      <c r="B5285" t="s">
        <v>12100</v>
      </c>
      <c r="C5285" s="1">
        <v>44774</v>
      </c>
      <c r="D5285" t="s">
        <v>9285</v>
      </c>
      <c r="E5285" t="e">
        <f>- 새로운 프로페서x</f>
        <v>#NAME?</v>
      </c>
      <c r="F5285">
        <v>10</v>
      </c>
      <c r="G5285">
        <v>10</v>
      </c>
      <c r="H5285">
        <v>10</v>
      </c>
      <c r="I5285">
        <v>20</v>
      </c>
      <c r="J5285">
        <v>10</v>
      </c>
      <c r="K5285">
        <v>19</v>
      </c>
      <c r="L5285">
        <v>22</v>
      </c>
      <c r="M5285">
        <v>26</v>
      </c>
      <c r="N5285">
        <v>1</v>
      </c>
      <c r="O5285">
        <v>1</v>
      </c>
      <c r="P5285">
        <v>10.94618056</v>
      </c>
      <c r="Q5285">
        <v>504</v>
      </c>
      <c r="R5285">
        <v>327000</v>
      </c>
      <c r="S5285">
        <v>207881</v>
      </c>
      <c r="T5285">
        <v>0.63572171253822596</v>
      </c>
      <c r="U5285">
        <v>1</v>
      </c>
    </row>
    <row r="5286" spans="1:21" x14ac:dyDescent="0.4">
      <c r="A5286">
        <v>5284</v>
      </c>
      <c r="B5286" t="s">
        <v>12100</v>
      </c>
      <c r="C5286" s="1">
        <v>44774</v>
      </c>
      <c r="D5286" t="s">
        <v>9286</v>
      </c>
      <c r="E5286" t="s">
        <v>9287</v>
      </c>
      <c r="F5286">
        <v>10</v>
      </c>
      <c r="G5286">
        <v>10</v>
      </c>
      <c r="H5286">
        <v>10</v>
      </c>
      <c r="I5286">
        <v>10</v>
      </c>
      <c r="J5286">
        <v>20</v>
      </c>
      <c r="K5286">
        <v>224</v>
      </c>
      <c r="L5286">
        <v>228</v>
      </c>
      <c r="M5286">
        <v>232</v>
      </c>
      <c r="N5286">
        <v>1</v>
      </c>
      <c r="O5286">
        <v>1</v>
      </c>
      <c r="P5286">
        <v>20.256727430000002</v>
      </c>
      <c r="Q5286">
        <v>510</v>
      </c>
      <c r="R5286">
        <v>327000</v>
      </c>
      <c r="S5286">
        <v>242876</v>
      </c>
      <c r="T5286">
        <v>0.74274006116207902</v>
      </c>
      <c r="U5286">
        <v>1</v>
      </c>
    </row>
    <row r="5287" spans="1:21" x14ac:dyDescent="0.4">
      <c r="A5287">
        <v>5285</v>
      </c>
      <c r="B5287" t="s">
        <v>12100</v>
      </c>
      <c r="C5287" s="1">
        <v>44774</v>
      </c>
      <c r="D5287" t="s">
        <v>9288</v>
      </c>
      <c r="E5287" t="s">
        <v>9289</v>
      </c>
      <c r="F5287">
        <v>10</v>
      </c>
      <c r="G5287">
        <v>10</v>
      </c>
      <c r="H5287">
        <v>10</v>
      </c>
      <c r="I5287">
        <v>20</v>
      </c>
      <c r="J5287">
        <v>10</v>
      </c>
      <c r="K5287">
        <v>250</v>
      </c>
      <c r="L5287">
        <v>250</v>
      </c>
      <c r="M5287">
        <v>250</v>
      </c>
      <c r="N5287">
        <v>1</v>
      </c>
      <c r="O5287">
        <v>1</v>
      </c>
      <c r="P5287">
        <v>17.106662329999999</v>
      </c>
      <c r="Q5287">
        <v>496</v>
      </c>
      <c r="R5287">
        <v>327000</v>
      </c>
      <c r="S5287">
        <v>91787</v>
      </c>
      <c r="T5287">
        <v>0.28069418960244602</v>
      </c>
      <c r="U5287">
        <v>0</v>
      </c>
    </row>
    <row r="5288" spans="1:21" x14ac:dyDescent="0.4">
      <c r="A5288">
        <v>5286</v>
      </c>
      <c r="B5288" t="s">
        <v>12100</v>
      </c>
      <c r="C5288" s="1">
        <v>44774</v>
      </c>
      <c r="D5288" t="s">
        <v>9290</v>
      </c>
      <c r="E5288" t="s">
        <v>9291</v>
      </c>
      <c r="F5288">
        <v>10</v>
      </c>
      <c r="G5288">
        <v>20</v>
      </c>
      <c r="H5288">
        <v>10</v>
      </c>
      <c r="I5288">
        <v>10</v>
      </c>
      <c r="J5288">
        <v>10</v>
      </c>
      <c r="K5288">
        <v>249</v>
      </c>
      <c r="L5288">
        <v>225</v>
      </c>
      <c r="M5288">
        <v>186</v>
      </c>
      <c r="N5288">
        <v>1</v>
      </c>
      <c r="O5288">
        <v>0</v>
      </c>
      <c r="P5288">
        <v>14.02061632</v>
      </c>
      <c r="Q5288">
        <v>443</v>
      </c>
      <c r="R5288">
        <v>327000</v>
      </c>
      <c r="S5288">
        <v>207117</v>
      </c>
      <c r="T5288">
        <v>0.63338532110091705</v>
      </c>
      <c r="U5288">
        <v>1</v>
      </c>
    </row>
    <row r="5289" spans="1:21" x14ac:dyDescent="0.4">
      <c r="A5289">
        <v>5287</v>
      </c>
      <c r="B5289" t="s">
        <v>12100</v>
      </c>
      <c r="C5289" s="1">
        <v>44774</v>
      </c>
      <c r="D5289" t="s">
        <v>9292</v>
      </c>
      <c r="E5289" t="s">
        <v>9293</v>
      </c>
      <c r="F5289">
        <v>10</v>
      </c>
      <c r="G5289">
        <v>10</v>
      </c>
      <c r="H5289">
        <v>10</v>
      </c>
      <c r="I5289">
        <v>10</v>
      </c>
      <c r="J5289">
        <v>10</v>
      </c>
      <c r="K5289">
        <v>235</v>
      </c>
      <c r="L5289">
        <v>239</v>
      </c>
      <c r="M5289">
        <v>243</v>
      </c>
      <c r="N5289">
        <v>1</v>
      </c>
      <c r="O5289">
        <v>1</v>
      </c>
      <c r="P5289">
        <v>23.554253469999999</v>
      </c>
      <c r="Q5289">
        <v>542</v>
      </c>
      <c r="R5289">
        <v>327000</v>
      </c>
      <c r="S5289">
        <v>328864</v>
      </c>
      <c r="T5289">
        <v>1.0057003058103899</v>
      </c>
      <c r="U5289">
        <v>1</v>
      </c>
    </row>
    <row r="5290" spans="1:21" x14ac:dyDescent="0.4">
      <c r="A5290">
        <v>5288</v>
      </c>
      <c r="B5290" t="s">
        <v>12100</v>
      </c>
      <c r="C5290" s="1">
        <v>44774</v>
      </c>
      <c r="D5290" t="s">
        <v>9294</v>
      </c>
      <c r="E5290" t="e">
        <f>- 다시 돌아왔다.</f>
        <v>#NAME?</v>
      </c>
      <c r="F5290">
        <v>10</v>
      </c>
      <c r="G5290">
        <v>10</v>
      </c>
      <c r="H5290">
        <v>10</v>
      </c>
      <c r="I5290">
        <v>20</v>
      </c>
      <c r="J5290">
        <v>30</v>
      </c>
      <c r="K5290">
        <v>20</v>
      </c>
      <c r="L5290">
        <v>19</v>
      </c>
      <c r="M5290">
        <v>18</v>
      </c>
      <c r="N5290">
        <v>1</v>
      </c>
      <c r="O5290">
        <v>0</v>
      </c>
      <c r="P5290">
        <v>10.700629340000001</v>
      </c>
      <c r="Q5290">
        <v>521</v>
      </c>
      <c r="R5290">
        <v>327000</v>
      </c>
      <c r="S5290">
        <v>501861</v>
      </c>
      <c r="T5290">
        <v>1.5347431192660499</v>
      </c>
      <c r="U5290">
        <v>2</v>
      </c>
    </row>
    <row r="5291" spans="1:21" x14ac:dyDescent="0.4">
      <c r="A5291">
        <v>5289</v>
      </c>
      <c r="B5291" t="s">
        <v>12100</v>
      </c>
      <c r="C5291" s="1">
        <v>44774</v>
      </c>
      <c r="D5291" t="s">
        <v>9295</v>
      </c>
      <c r="E5291" t="e">
        <f>- 형이 왜 여기서..?</f>
        <v>#NAME?</v>
      </c>
      <c r="F5291">
        <v>10</v>
      </c>
      <c r="G5291">
        <v>10</v>
      </c>
      <c r="H5291">
        <v>20</v>
      </c>
      <c r="I5291">
        <v>20</v>
      </c>
      <c r="J5291">
        <v>10</v>
      </c>
      <c r="K5291">
        <v>18</v>
      </c>
      <c r="L5291">
        <v>12</v>
      </c>
      <c r="M5291">
        <v>13</v>
      </c>
      <c r="N5291">
        <v>1</v>
      </c>
      <c r="O5291">
        <v>1</v>
      </c>
      <c r="P5291">
        <v>15.53016493</v>
      </c>
      <c r="Q5291">
        <v>655</v>
      </c>
      <c r="R5291">
        <v>327000</v>
      </c>
      <c r="S5291">
        <v>349265</v>
      </c>
      <c r="T5291">
        <v>1.06808868501529</v>
      </c>
      <c r="U5291">
        <v>1</v>
      </c>
    </row>
    <row r="5292" spans="1:21" x14ac:dyDescent="0.4">
      <c r="A5292">
        <v>5290</v>
      </c>
      <c r="B5292" t="s">
        <v>12100</v>
      </c>
      <c r="C5292" s="1">
        <v>44774</v>
      </c>
      <c r="D5292" t="s">
        <v>9296</v>
      </c>
      <c r="E5292" t="s">
        <v>9297</v>
      </c>
      <c r="F5292">
        <v>10</v>
      </c>
      <c r="G5292">
        <v>10</v>
      </c>
      <c r="H5292">
        <v>10</v>
      </c>
      <c r="I5292">
        <v>20</v>
      </c>
      <c r="J5292">
        <v>10</v>
      </c>
      <c r="K5292">
        <v>20</v>
      </c>
      <c r="L5292">
        <v>23</v>
      </c>
      <c r="M5292">
        <v>41</v>
      </c>
      <c r="N5292">
        <v>1</v>
      </c>
      <c r="O5292">
        <v>0</v>
      </c>
      <c r="P5292">
        <v>11.101888020000001</v>
      </c>
      <c r="Q5292">
        <v>578</v>
      </c>
      <c r="R5292">
        <v>327000</v>
      </c>
      <c r="S5292">
        <v>371503</v>
      </c>
      <c r="T5292">
        <v>1.1360948012232399</v>
      </c>
      <c r="U5292">
        <v>1</v>
      </c>
    </row>
    <row r="5293" spans="1:21" x14ac:dyDescent="0.4">
      <c r="A5293">
        <v>5291</v>
      </c>
      <c r="B5293" t="s">
        <v>12100</v>
      </c>
      <c r="C5293" s="1">
        <v>44743</v>
      </c>
      <c r="D5293" t="s">
        <v>9298</v>
      </c>
      <c r="E5293" t="s">
        <v>9299</v>
      </c>
      <c r="F5293">
        <v>10</v>
      </c>
      <c r="G5293">
        <v>10</v>
      </c>
      <c r="H5293">
        <v>10</v>
      </c>
      <c r="I5293">
        <v>10</v>
      </c>
      <c r="J5293">
        <v>10</v>
      </c>
      <c r="K5293">
        <v>16</v>
      </c>
      <c r="L5293">
        <v>15</v>
      </c>
      <c r="M5293">
        <v>16</v>
      </c>
      <c r="N5293">
        <v>1</v>
      </c>
      <c r="O5293">
        <v>2</v>
      </c>
      <c r="P5293">
        <v>6.6120876739999996</v>
      </c>
      <c r="Q5293">
        <v>669</v>
      </c>
      <c r="R5293">
        <v>321000</v>
      </c>
      <c r="S5293">
        <v>221296</v>
      </c>
      <c r="T5293">
        <v>0.68939563862928299</v>
      </c>
      <c r="U5293">
        <v>1</v>
      </c>
    </row>
    <row r="5294" spans="1:21" x14ac:dyDescent="0.4">
      <c r="A5294">
        <v>5292</v>
      </c>
      <c r="B5294" t="s">
        <v>12100</v>
      </c>
      <c r="C5294" s="1">
        <v>44743</v>
      </c>
      <c r="D5294" t="s">
        <v>9300</v>
      </c>
      <c r="E5294" t="s">
        <v>9301</v>
      </c>
      <c r="F5294">
        <v>10</v>
      </c>
      <c r="G5294">
        <v>10</v>
      </c>
      <c r="H5294">
        <v>20</v>
      </c>
      <c r="I5294">
        <v>20</v>
      </c>
      <c r="J5294">
        <v>10</v>
      </c>
      <c r="K5294">
        <v>22</v>
      </c>
      <c r="L5294">
        <v>11</v>
      </c>
      <c r="M5294">
        <v>6</v>
      </c>
      <c r="N5294">
        <v>1</v>
      </c>
      <c r="O5294">
        <v>1</v>
      </c>
      <c r="P5294">
        <v>19.719184030000001</v>
      </c>
      <c r="Q5294">
        <v>621</v>
      </c>
      <c r="R5294">
        <v>321000</v>
      </c>
      <c r="S5294">
        <v>287947</v>
      </c>
      <c r="T5294">
        <v>0.89703115264797495</v>
      </c>
      <c r="U5294">
        <v>1</v>
      </c>
    </row>
    <row r="5295" spans="1:21" x14ac:dyDescent="0.4">
      <c r="A5295">
        <v>5293</v>
      </c>
      <c r="B5295" t="s">
        <v>12100</v>
      </c>
      <c r="C5295" s="1">
        <v>44743</v>
      </c>
      <c r="D5295" t="s">
        <v>9302</v>
      </c>
      <c r="E5295" t="s">
        <v>9303</v>
      </c>
      <c r="F5295">
        <v>10</v>
      </c>
      <c r="G5295">
        <v>10</v>
      </c>
      <c r="H5295">
        <v>10</v>
      </c>
      <c r="I5295">
        <v>20</v>
      </c>
      <c r="J5295">
        <v>10</v>
      </c>
      <c r="K5295">
        <v>11</v>
      </c>
      <c r="L5295">
        <v>11</v>
      </c>
      <c r="M5295">
        <v>6</v>
      </c>
      <c r="N5295">
        <v>1</v>
      </c>
      <c r="O5295">
        <v>0</v>
      </c>
      <c r="P5295">
        <v>17.80642361</v>
      </c>
      <c r="Q5295">
        <v>531</v>
      </c>
      <c r="R5295">
        <v>321000</v>
      </c>
      <c r="S5295">
        <v>703790</v>
      </c>
      <c r="T5295">
        <v>2.1924922118380001</v>
      </c>
      <c r="U5295">
        <v>2</v>
      </c>
    </row>
    <row r="5296" spans="1:21" x14ac:dyDescent="0.4">
      <c r="A5296">
        <v>5294</v>
      </c>
      <c r="B5296" t="s">
        <v>12100</v>
      </c>
      <c r="C5296" s="1">
        <v>44743</v>
      </c>
      <c r="D5296" t="s">
        <v>9304</v>
      </c>
      <c r="E5296" t="s">
        <v>9206</v>
      </c>
      <c r="F5296">
        <v>10</v>
      </c>
      <c r="G5296">
        <v>10</v>
      </c>
      <c r="H5296">
        <v>20</v>
      </c>
      <c r="I5296">
        <v>20</v>
      </c>
      <c r="J5296">
        <v>20</v>
      </c>
      <c r="K5296">
        <v>90</v>
      </c>
      <c r="L5296">
        <v>81</v>
      </c>
      <c r="M5296">
        <v>52</v>
      </c>
      <c r="N5296">
        <v>2</v>
      </c>
      <c r="O5296">
        <v>1</v>
      </c>
      <c r="P5296">
        <v>2.319335938</v>
      </c>
      <c r="Q5296">
        <v>510</v>
      </c>
      <c r="R5296">
        <v>321000</v>
      </c>
      <c r="S5296">
        <v>440543</v>
      </c>
      <c r="T5296">
        <v>1.37240809968847</v>
      </c>
      <c r="U5296">
        <v>2</v>
      </c>
    </row>
    <row r="5297" spans="1:21" x14ac:dyDescent="0.4">
      <c r="A5297">
        <v>5295</v>
      </c>
      <c r="B5297" t="s">
        <v>12100</v>
      </c>
      <c r="C5297" s="1">
        <v>44743</v>
      </c>
      <c r="D5297" t="s">
        <v>9305</v>
      </c>
      <c r="E5297" t="s">
        <v>9306</v>
      </c>
      <c r="F5297">
        <v>10</v>
      </c>
      <c r="G5297">
        <v>20</v>
      </c>
      <c r="H5297">
        <v>20</v>
      </c>
      <c r="I5297">
        <v>20</v>
      </c>
      <c r="J5297">
        <v>20</v>
      </c>
      <c r="K5297">
        <v>104</v>
      </c>
      <c r="L5297">
        <v>70</v>
      </c>
      <c r="M5297">
        <v>51</v>
      </c>
      <c r="N5297">
        <v>2</v>
      </c>
      <c r="O5297">
        <v>0</v>
      </c>
      <c r="P5297">
        <v>14.43532986</v>
      </c>
      <c r="Q5297">
        <v>496</v>
      </c>
      <c r="R5297">
        <v>321000</v>
      </c>
      <c r="S5297">
        <v>172596</v>
      </c>
      <c r="T5297">
        <v>0.53768224299065404</v>
      </c>
      <c r="U5297">
        <v>1</v>
      </c>
    </row>
    <row r="5298" spans="1:21" x14ac:dyDescent="0.4">
      <c r="A5298">
        <v>5296</v>
      </c>
      <c r="B5298" t="s">
        <v>12100</v>
      </c>
      <c r="C5298" s="1">
        <v>44743</v>
      </c>
      <c r="D5298" t="s">
        <v>9307</v>
      </c>
      <c r="E5298" t="s">
        <v>9308</v>
      </c>
      <c r="F5298">
        <v>10</v>
      </c>
      <c r="G5298">
        <v>10</v>
      </c>
      <c r="H5298">
        <v>20</v>
      </c>
      <c r="I5298">
        <v>10</v>
      </c>
      <c r="J5298">
        <v>10</v>
      </c>
      <c r="K5298">
        <v>209</v>
      </c>
      <c r="L5298">
        <v>173</v>
      </c>
      <c r="M5298">
        <v>195</v>
      </c>
      <c r="N5298">
        <v>1</v>
      </c>
      <c r="O5298">
        <v>1</v>
      </c>
      <c r="P5298">
        <v>20.997612849999999</v>
      </c>
      <c r="Q5298">
        <v>487</v>
      </c>
      <c r="R5298">
        <v>321000</v>
      </c>
      <c r="S5298">
        <v>217000</v>
      </c>
      <c r="T5298">
        <v>0.67601246105919</v>
      </c>
      <c r="U5298">
        <v>1</v>
      </c>
    </row>
    <row r="5299" spans="1:21" x14ac:dyDescent="0.4">
      <c r="A5299">
        <v>5297</v>
      </c>
      <c r="B5299" t="s">
        <v>12100</v>
      </c>
      <c r="C5299" s="1">
        <v>44743</v>
      </c>
      <c r="D5299" t="s">
        <v>9309</v>
      </c>
      <c r="E5299" t="s">
        <v>9310</v>
      </c>
      <c r="F5299">
        <v>10</v>
      </c>
      <c r="G5299">
        <v>10</v>
      </c>
      <c r="H5299">
        <v>10</v>
      </c>
      <c r="I5299">
        <v>10</v>
      </c>
      <c r="J5299">
        <v>10</v>
      </c>
      <c r="K5299">
        <v>45</v>
      </c>
      <c r="L5299">
        <v>50</v>
      </c>
      <c r="M5299">
        <v>75</v>
      </c>
      <c r="N5299">
        <v>1</v>
      </c>
      <c r="O5299">
        <v>0</v>
      </c>
      <c r="P5299">
        <v>20.081380209999999</v>
      </c>
      <c r="Q5299">
        <v>587</v>
      </c>
      <c r="R5299">
        <v>321000</v>
      </c>
      <c r="S5299">
        <v>536171</v>
      </c>
      <c r="T5299">
        <v>1.67031464174454</v>
      </c>
      <c r="U5299">
        <v>2</v>
      </c>
    </row>
    <row r="5300" spans="1:21" x14ac:dyDescent="0.4">
      <c r="A5300">
        <v>5298</v>
      </c>
      <c r="B5300" t="s">
        <v>12100</v>
      </c>
      <c r="C5300" s="1">
        <v>44743</v>
      </c>
      <c r="D5300" t="s">
        <v>9311</v>
      </c>
      <c r="E5300" t="s">
        <v>9228</v>
      </c>
      <c r="F5300">
        <v>10</v>
      </c>
      <c r="G5300">
        <v>10</v>
      </c>
      <c r="H5300">
        <v>10</v>
      </c>
      <c r="I5300">
        <v>20</v>
      </c>
      <c r="J5300">
        <v>10</v>
      </c>
      <c r="K5300">
        <v>15</v>
      </c>
      <c r="L5300">
        <v>6</v>
      </c>
      <c r="M5300">
        <v>8</v>
      </c>
      <c r="N5300">
        <v>1</v>
      </c>
      <c r="O5300">
        <v>1</v>
      </c>
      <c r="P5300">
        <v>25.06032986</v>
      </c>
      <c r="Q5300">
        <v>867</v>
      </c>
      <c r="R5300">
        <v>321000</v>
      </c>
      <c r="S5300">
        <v>291564</v>
      </c>
      <c r="T5300">
        <v>0.90829906542056005</v>
      </c>
      <c r="U5300">
        <v>1</v>
      </c>
    </row>
    <row r="5301" spans="1:21" x14ac:dyDescent="0.4">
      <c r="A5301">
        <v>5299</v>
      </c>
      <c r="B5301" t="s">
        <v>12100</v>
      </c>
      <c r="C5301" s="1">
        <v>44743</v>
      </c>
      <c r="D5301" t="s">
        <v>9312</v>
      </c>
      <c r="E5301" t="s">
        <v>9313</v>
      </c>
      <c r="F5301">
        <v>20</v>
      </c>
      <c r="G5301">
        <v>10</v>
      </c>
      <c r="H5301">
        <v>10</v>
      </c>
      <c r="I5301">
        <v>10</v>
      </c>
      <c r="J5301">
        <v>10</v>
      </c>
      <c r="K5301">
        <v>16</v>
      </c>
      <c r="L5301">
        <v>9</v>
      </c>
      <c r="M5301">
        <v>10</v>
      </c>
      <c r="N5301">
        <v>1</v>
      </c>
      <c r="O5301">
        <v>1</v>
      </c>
      <c r="P5301">
        <v>26.285590280000001</v>
      </c>
      <c r="Q5301">
        <v>589</v>
      </c>
      <c r="R5301">
        <v>321000</v>
      </c>
      <c r="S5301">
        <v>197190</v>
      </c>
      <c r="T5301">
        <v>0.61429906542056001</v>
      </c>
      <c r="U5301">
        <v>1</v>
      </c>
    </row>
    <row r="5302" spans="1:21" x14ac:dyDescent="0.4">
      <c r="A5302">
        <v>5300</v>
      </c>
      <c r="B5302" t="s">
        <v>12100</v>
      </c>
      <c r="C5302" s="1">
        <v>44743</v>
      </c>
      <c r="D5302" t="s">
        <v>9314</v>
      </c>
      <c r="E5302" t="s">
        <v>9315</v>
      </c>
      <c r="F5302">
        <v>20</v>
      </c>
      <c r="G5302">
        <v>20</v>
      </c>
      <c r="H5302">
        <v>10</v>
      </c>
      <c r="I5302">
        <v>20</v>
      </c>
      <c r="J5302">
        <v>30</v>
      </c>
      <c r="K5302">
        <v>17</v>
      </c>
      <c r="L5302">
        <v>18</v>
      </c>
      <c r="M5302">
        <v>20</v>
      </c>
      <c r="N5302">
        <v>1</v>
      </c>
      <c r="O5302">
        <v>1</v>
      </c>
      <c r="P5302">
        <v>12.93153212</v>
      </c>
      <c r="Q5302">
        <v>377</v>
      </c>
      <c r="R5302">
        <v>321000</v>
      </c>
      <c r="S5302">
        <v>157652</v>
      </c>
      <c r="T5302">
        <v>0.49112772585669701</v>
      </c>
      <c r="U5302">
        <v>1</v>
      </c>
    </row>
    <row r="5303" spans="1:21" x14ac:dyDescent="0.4">
      <c r="A5303">
        <v>5301</v>
      </c>
      <c r="B5303" t="s">
        <v>12100</v>
      </c>
      <c r="C5303" s="1">
        <v>44743</v>
      </c>
      <c r="D5303" t="s">
        <v>9316</v>
      </c>
      <c r="E5303" t="s">
        <v>9317</v>
      </c>
      <c r="F5303">
        <v>10</v>
      </c>
      <c r="G5303">
        <v>10</v>
      </c>
      <c r="H5303">
        <v>10</v>
      </c>
      <c r="I5303">
        <v>10</v>
      </c>
      <c r="J5303">
        <v>10</v>
      </c>
      <c r="K5303">
        <v>234</v>
      </c>
      <c r="L5303">
        <v>237</v>
      </c>
      <c r="M5303">
        <v>241</v>
      </c>
      <c r="N5303">
        <v>1</v>
      </c>
      <c r="O5303">
        <v>1</v>
      </c>
      <c r="P5303">
        <v>26.042534719999999</v>
      </c>
      <c r="Q5303">
        <v>666</v>
      </c>
      <c r="R5303">
        <v>321000</v>
      </c>
      <c r="S5303">
        <v>152889</v>
      </c>
      <c r="T5303">
        <v>0.47628971962616801</v>
      </c>
      <c r="U5303">
        <v>1</v>
      </c>
    </row>
    <row r="5304" spans="1:21" x14ac:dyDescent="0.4">
      <c r="A5304">
        <v>5302</v>
      </c>
      <c r="B5304" t="s">
        <v>12100</v>
      </c>
      <c r="C5304" s="1">
        <v>44743</v>
      </c>
      <c r="D5304" t="s">
        <v>9318</v>
      </c>
      <c r="E5304" t="s">
        <v>9319</v>
      </c>
      <c r="F5304">
        <v>10</v>
      </c>
      <c r="G5304">
        <v>20</v>
      </c>
      <c r="H5304">
        <v>20</v>
      </c>
      <c r="I5304">
        <v>10</v>
      </c>
      <c r="J5304">
        <v>30</v>
      </c>
      <c r="K5304">
        <v>230</v>
      </c>
      <c r="L5304">
        <v>229</v>
      </c>
      <c r="M5304">
        <v>224</v>
      </c>
      <c r="N5304">
        <v>1</v>
      </c>
      <c r="O5304">
        <v>1</v>
      </c>
      <c r="P5304">
        <v>13.43261719</v>
      </c>
      <c r="Q5304">
        <v>416</v>
      </c>
      <c r="R5304">
        <v>321000</v>
      </c>
      <c r="S5304">
        <v>54659</v>
      </c>
      <c r="T5304">
        <v>0.17027725856697801</v>
      </c>
      <c r="U5304">
        <v>0</v>
      </c>
    </row>
    <row r="5305" spans="1:21" x14ac:dyDescent="0.4">
      <c r="A5305">
        <v>5303</v>
      </c>
      <c r="B5305" t="s">
        <v>12100</v>
      </c>
      <c r="C5305" s="1">
        <v>44713</v>
      </c>
      <c r="D5305" t="s">
        <v>9320</v>
      </c>
      <c r="E5305" t="s">
        <v>9321</v>
      </c>
      <c r="F5305">
        <v>10</v>
      </c>
      <c r="G5305">
        <v>10</v>
      </c>
      <c r="H5305">
        <v>10</v>
      </c>
      <c r="I5305">
        <v>20</v>
      </c>
      <c r="J5305">
        <v>20</v>
      </c>
      <c r="K5305">
        <v>35</v>
      </c>
      <c r="L5305">
        <v>26</v>
      </c>
      <c r="M5305">
        <v>22</v>
      </c>
      <c r="N5305">
        <v>1</v>
      </c>
      <c r="O5305">
        <v>1</v>
      </c>
      <c r="P5305">
        <v>13.272026909999999</v>
      </c>
      <c r="Q5305">
        <v>183</v>
      </c>
      <c r="R5305">
        <v>316000</v>
      </c>
      <c r="S5305">
        <v>163455</v>
      </c>
      <c r="T5305">
        <v>0.517262658227848</v>
      </c>
      <c r="U5305">
        <v>1</v>
      </c>
    </row>
    <row r="5306" spans="1:21" x14ac:dyDescent="0.4">
      <c r="A5306">
        <v>5304</v>
      </c>
      <c r="B5306" t="s">
        <v>12100</v>
      </c>
      <c r="C5306" s="1">
        <v>44713</v>
      </c>
      <c r="D5306" t="s">
        <v>9322</v>
      </c>
      <c r="E5306" t="s">
        <v>9323</v>
      </c>
      <c r="F5306">
        <v>20</v>
      </c>
      <c r="G5306">
        <v>10</v>
      </c>
      <c r="H5306">
        <v>10</v>
      </c>
      <c r="I5306">
        <v>10</v>
      </c>
      <c r="J5306">
        <v>30</v>
      </c>
      <c r="K5306">
        <v>45</v>
      </c>
      <c r="L5306">
        <v>53</v>
      </c>
      <c r="M5306">
        <v>81</v>
      </c>
      <c r="N5306">
        <v>1</v>
      </c>
      <c r="O5306">
        <v>0</v>
      </c>
      <c r="P5306">
        <v>14.414605030000001</v>
      </c>
      <c r="Q5306">
        <v>507</v>
      </c>
      <c r="R5306">
        <v>316000</v>
      </c>
      <c r="S5306">
        <v>111044</v>
      </c>
      <c r="T5306">
        <v>0.35140506329113902</v>
      </c>
      <c r="U5306">
        <v>0</v>
      </c>
    </row>
    <row r="5307" spans="1:21" x14ac:dyDescent="0.4">
      <c r="A5307">
        <v>5305</v>
      </c>
      <c r="B5307" t="s">
        <v>12100</v>
      </c>
      <c r="C5307" s="1">
        <v>44713</v>
      </c>
      <c r="D5307" t="s">
        <v>9324</v>
      </c>
      <c r="E5307" t="s">
        <v>9325</v>
      </c>
      <c r="F5307">
        <v>10</v>
      </c>
      <c r="G5307">
        <v>10</v>
      </c>
      <c r="H5307">
        <v>10</v>
      </c>
      <c r="I5307">
        <v>10</v>
      </c>
      <c r="J5307">
        <v>10</v>
      </c>
      <c r="K5307">
        <v>13</v>
      </c>
      <c r="L5307">
        <v>24</v>
      </c>
      <c r="M5307">
        <v>46</v>
      </c>
      <c r="N5307">
        <v>1</v>
      </c>
      <c r="O5307">
        <v>2</v>
      </c>
      <c r="P5307">
        <v>16.99782986</v>
      </c>
      <c r="Q5307">
        <v>492</v>
      </c>
      <c r="R5307">
        <v>316000</v>
      </c>
      <c r="S5307">
        <v>260440</v>
      </c>
      <c r="T5307">
        <v>0.82417721518987297</v>
      </c>
      <c r="U5307">
        <v>1</v>
      </c>
    </row>
    <row r="5308" spans="1:21" x14ac:dyDescent="0.4">
      <c r="A5308">
        <v>5306</v>
      </c>
      <c r="B5308" t="s">
        <v>12100</v>
      </c>
      <c r="C5308" s="1">
        <v>44713</v>
      </c>
      <c r="D5308" t="s">
        <v>9326</v>
      </c>
      <c r="E5308" t="e">
        <f>- 신을 찢은 자..</f>
        <v>#NAME?</v>
      </c>
      <c r="F5308">
        <v>10</v>
      </c>
      <c r="G5308">
        <v>10</v>
      </c>
      <c r="H5308">
        <v>20</v>
      </c>
      <c r="I5308">
        <v>20</v>
      </c>
      <c r="J5308">
        <v>10</v>
      </c>
      <c r="K5308">
        <v>16</v>
      </c>
      <c r="L5308">
        <v>21</v>
      </c>
      <c r="M5308">
        <v>19</v>
      </c>
      <c r="N5308">
        <v>1</v>
      </c>
      <c r="O5308">
        <v>1</v>
      </c>
      <c r="P5308">
        <v>18.719835069999998</v>
      </c>
      <c r="Q5308">
        <v>650</v>
      </c>
      <c r="R5308">
        <v>316000</v>
      </c>
      <c r="S5308">
        <v>206114</v>
      </c>
      <c r="T5308">
        <v>0.65225949367088598</v>
      </c>
      <c r="U5308">
        <v>1</v>
      </c>
    </row>
    <row r="5309" spans="1:21" x14ac:dyDescent="0.4">
      <c r="A5309">
        <v>5307</v>
      </c>
      <c r="B5309" t="s">
        <v>12100</v>
      </c>
      <c r="C5309" s="1">
        <v>44713</v>
      </c>
      <c r="D5309" t="s">
        <v>9327</v>
      </c>
      <c r="E5309" t="e">
        <f>-지쟈쓰..</f>
        <v>#NAME?</v>
      </c>
      <c r="F5309">
        <v>20</v>
      </c>
      <c r="G5309">
        <v>20</v>
      </c>
      <c r="H5309">
        <v>20</v>
      </c>
      <c r="I5309">
        <v>20</v>
      </c>
      <c r="J5309">
        <v>20</v>
      </c>
      <c r="K5309">
        <v>78</v>
      </c>
      <c r="L5309">
        <v>42</v>
      </c>
      <c r="M5309">
        <v>28</v>
      </c>
      <c r="N5309">
        <v>1</v>
      </c>
      <c r="O5309">
        <v>1</v>
      </c>
      <c r="P5309">
        <v>9.7126736109999996</v>
      </c>
      <c r="Q5309">
        <v>111</v>
      </c>
      <c r="R5309">
        <v>316000</v>
      </c>
      <c r="S5309">
        <v>117096</v>
      </c>
      <c r="T5309">
        <v>0.37055696202531602</v>
      </c>
      <c r="U5309">
        <v>0</v>
      </c>
    </row>
    <row r="5310" spans="1:21" x14ac:dyDescent="0.4">
      <c r="A5310">
        <v>5308</v>
      </c>
      <c r="B5310" t="s">
        <v>12100</v>
      </c>
      <c r="C5310" s="1">
        <v>44713</v>
      </c>
      <c r="D5310" t="s">
        <v>9328</v>
      </c>
      <c r="E5310" t="s">
        <v>9329</v>
      </c>
      <c r="F5310">
        <v>10</v>
      </c>
      <c r="G5310">
        <v>10</v>
      </c>
      <c r="H5310">
        <v>10</v>
      </c>
      <c r="I5310">
        <v>20</v>
      </c>
      <c r="J5310">
        <v>10</v>
      </c>
      <c r="K5310">
        <v>26</v>
      </c>
      <c r="L5310">
        <v>18</v>
      </c>
      <c r="M5310">
        <v>15</v>
      </c>
      <c r="N5310">
        <v>1</v>
      </c>
      <c r="O5310">
        <v>0</v>
      </c>
      <c r="P5310">
        <v>0.16145833300000001</v>
      </c>
      <c r="Q5310">
        <v>143</v>
      </c>
      <c r="R5310">
        <v>316000</v>
      </c>
      <c r="S5310">
        <v>134730</v>
      </c>
      <c r="T5310">
        <v>0.42636075949367003</v>
      </c>
      <c r="U5310">
        <v>1</v>
      </c>
    </row>
    <row r="5311" spans="1:21" x14ac:dyDescent="0.4">
      <c r="A5311">
        <v>5309</v>
      </c>
      <c r="B5311" t="s">
        <v>12100</v>
      </c>
      <c r="C5311" s="1">
        <v>44713</v>
      </c>
      <c r="D5311" t="s">
        <v>9330</v>
      </c>
      <c r="E5311" t="e">
        <f>- 우리 어디가?</f>
        <v>#NAME?</v>
      </c>
      <c r="F5311">
        <v>10</v>
      </c>
      <c r="G5311">
        <v>10</v>
      </c>
      <c r="H5311">
        <v>20</v>
      </c>
      <c r="I5311">
        <v>10</v>
      </c>
      <c r="J5311">
        <v>10</v>
      </c>
      <c r="K5311">
        <v>44</v>
      </c>
      <c r="L5311">
        <v>45</v>
      </c>
      <c r="M5311">
        <v>107</v>
      </c>
      <c r="N5311">
        <v>1</v>
      </c>
      <c r="O5311">
        <v>2</v>
      </c>
      <c r="P5311">
        <v>15.56032986</v>
      </c>
      <c r="Q5311">
        <v>503</v>
      </c>
      <c r="R5311">
        <v>316000</v>
      </c>
      <c r="S5311">
        <v>136966</v>
      </c>
      <c r="T5311">
        <v>0.43343670886075902</v>
      </c>
      <c r="U5311">
        <v>1</v>
      </c>
    </row>
    <row r="5312" spans="1:21" x14ac:dyDescent="0.4">
      <c r="A5312">
        <v>5310</v>
      </c>
      <c r="B5312" t="s">
        <v>12100</v>
      </c>
      <c r="C5312" s="1">
        <v>44713</v>
      </c>
      <c r="D5312" t="s">
        <v>9331</v>
      </c>
      <c r="E5312" t="e">
        <f>- 이분들이 또..?</f>
        <v>#NAME?</v>
      </c>
      <c r="F5312">
        <v>10</v>
      </c>
      <c r="G5312">
        <v>10</v>
      </c>
      <c r="H5312">
        <v>10</v>
      </c>
      <c r="I5312">
        <v>10</v>
      </c>
      <c r="J5312">
        <v>10</v>
      </c>
      <c r="K5312">
        <v>176</v>
      </c>
      <c r="L5312">
        <v>154</v>
      </c>
      <c r="M5312">
        <v>125</v>
      </c>
      <c r="N5312">
        <v>1</v>
      </c>
      <c r="O5312">
        <v>0</v>
      </c>
      <c r="P5312">
        <v>12.23448351</v>
      </c>
      <c r="Q5312">
        <v>216</v>
      </c>
      <c r="R5312">
        <v>316000</v>
      </c>
      <c r="S5312">
        <v>248542</v>
      </c>
      <c r="T5312">
        <v>0.78652531645569601</v>
      </c>
      <c r="U5312">
        <v>1</v>
      </c>
    </row>
    <row r="5313" spans="1:21" x14ac:dyDescent="0.4">
      <c r="A5313">
        <v>5311</v>
      </c>
      <c r="B5313" t="s">
        <v>12100</v>
      </c>
      <c r="C5313" s="1">
        <v>44713</v>
      </c>
      <c r="D5313" t="s">
        <v>9332</v>
      </c>
      <c r="E5313" t="s">
        <v>9333</v>
      </c>
      <c r="F5313">
        <v>10</v>
      </c>
      <c r="G5313">
        <v>10</v>
      </c>
      <c r="H5313">
        <v>30</v>
      </c>
      <c r="I5313">
        <v>20</v>
      </c>
      <c r="J5313">
        <v>10</v>
      </c>
      <c r="K5313">
        <v>26</v>
      </c>
      <c r="L5313">
        <v>23</v>
      </c>
      <c r="M5313">
        <v>22</v>
      </c>
      <c r="N5313">
        <v>1</v>
      </c>
      <c r="O5313">
        <v>1</v>
      </c>
      <c r="P5313">
        <v>16.616427949999999</v>
      </c>
      <c r="Q5313">
        <v>131</v>
      </c>
      <c r="R5313">
        <v>316000</v>
      </c>
      <c r="S5313">
        <v>107794</v>
      </c>
      <c r="T5313">
        <v>0.34112025316455602</v>
      </c>
      <c r="U5313">
        <v>0</v>
      </c>
    </row>
    <row r="5314" spans="1:21" x14ac:dyDescent="0.4">
      <c r="A5314">
        <v>5312</v>
      </c>
      <c r="B5314" t="s">
        <v>12100</v>
      </c>
      <c r="C5314" s="1">
        <v>44713</v>
      </c>
      <c r="D5314" t="s">
        <v>9334</v>
      </c>
      <c r="E5314" t="s">
        <v>9335</v>
      </c>
      <c r="F5314">
        <v>10</v>
      </c>
      <c r="G5314">
        <v>10</v>
      </c>
      <c r="H5314">
        <v>10</v>
      </c>
      <c r="I5314">
        <v>20</v>
      </c>
      <c r="J5314">
        <v>10</v>
      </c>
      <c r="K5314">
        <v>76</v>
      </c>
      <c r="L5314">
        <v>41</v>
      </c>
      <c r="M5314">
        <v>50</v>
      </c>
      <c r="N5314">
        <v>1</v>
      </c>
      <c r="O5314">
        <v>2</v>
      </c>
      <c r="P5314">
        <v>6.3192274309999998</v>
      </c>
      <c r="Q5314">
        <v>1011</v>
      </c>
      <c r="R5314">
        <v>316000</v>
      </c>
      <c r="S5314">
        <v>165735</v>
      </c>
      <c r="T5314">
        <v>0.52447784810126497</v>
      </c>
      <c r="U5314">
        <v>1</v>
      </c>
    </row>
    <row r="5315" spans="1:21" x14ac:dyDescent="0.4">
      <c r="A5315">
        <v>5313</v>
      </c>
      <c r="B5315" t="s">
        <v>12100</v>
      </c>
      <c r="C5315" s="1">
        <v>44713</v>
      </c>
      <c r="D5315" t="s">
        <v>9336</v>
      </c>
      <c r="E5315" t="s">
        <v>9337</v>
      </c>
      <c r="F5315">
        <v>10</v>
      </c>
      <c r="G5315">
        <v>10</v>
      </c>
      <c r="H5315">
        <v>10</v>
      </c>
      <c r="I5315">
        <v>10</v>
      </c>
      <c r="J5315">
        <v>10</v>
      </c>
      <c r="K5315">
        <v>62</v>
      </c>
      <c r="L5315">
        <v>85</v>
      </c>
      <c r="M5315">
        <v>107</v>
      </c>
      <c r="N5315">
        <v>1</v>
      </c>
      <c r="O5315">
        <v>1</v>
      </c>
      <c r="P5315">
        <v>13.95800781</v>
      </c>
      <c r="Q5315">
        <v>390</v>
      </c>
      <c r="R5315">
        <v>316000</v>
      </c>
      <c r="S5315">
        <v>96380</v>
      </c>
      <c r="T5315">
        <v>0.30499999999999999</v>
      </c>
      <c r="U5315">
        <v>0</v>
      </c>
    </row>
    <row r="5316" spans="1:21" x14ac:dyDescent="0.4">
      <c r="A5316">
        <v>5314</v>
      </c>
      <c r="B5316" t="s">
        <v>12100</v>
      </c>
      <c r="C5316" s="1">
        <v>44713</v>
      </c>
      <c r="D5316" t="s">
        <v>9338</v>
      </c>
      <c r="E5316" t="s">
        <v>9339</v>
      </c>
      <c r="F5316">
        <v>20</v>
      </c>
      <c r="G5316">
        <v>10</v>
      </c>
      <c r="H5316">
        <v>10</v>
      </c>
      <c r="I5316">
        <v>20</v>
      </c>
      <c r="J5316">
        <v>40</v>
      </c>
      <c r="K5316">
        <v>25</v>
      </c>
      <c r="L5316">
        <v>25</v>
      </c>
      <c r="M5316">
        <v>31</v>
      </c>
      <c r="N5316">
        <v>1</v>
      </c>
      <c r="O5316">
        <v>1</v>
      </c>
      <c r="P5316">
        <v>11.371527779999999</v>
      </c>
      <c r="Q5316">
        <v>155</v>
      </c>
      <c r="R5316">
        <v>316000</v>
      </c>
      <c r="S5316">
        <v>74094</v>
      </c>
      <c r="T5316">
        <v>0.23447468354430301</v>
      </c>
      <c r="U5316">
        <v>0</v>
      </c>
    </row>
    <row r="5317" spans="1:21" x14ac:dyDescent="0.4">
      <c r="A5317">
        <v>5315</v>
      </c>
      <c r="B5317" t="s">
        <v>12100</v>
      </c>
      <c r="C5317" s="1">
        <v>44713</v>
      </c>
      <c r="D5317" t="s">
        <v>9340</v>
      </c>
      <c r="E5317" t="s">
        <v>9169</v>
      </c>
      <c r="F5317">
        <v>10</v>
      </c>
      <c r="G5317">
        <v>10</v>
      </c>
      <c r="H5317">
        <v>10</v>
      </c>
      <c r="I5317">
        <v>30</v>
      </c>
      <c r="J5317">
        <v>20</v>
      </c>
      <c r="K5317">
        <v>26</v>
      </c>
      <c r="L5317">
        <v>15</v>
      </c>
      <c r="M5317">
        <v>13</v>
      </c>
      <c r="N5317">
        <v>1</v>
      </c>
      <c r="O5317">
        <v>2</v>
      </c>
      <c r="P5317">
        <v>16.068684900000001</v>
      </c>
      <c r="Q5317">
        <v>108</v>
      </c>
      <c r="R5317">
        <v>316000</v>
      </c>
      <c r="S5317">
        <v>278841</v>
      </c>
      <c r="T5317">
        <v>0.88240822784810102</v>
      </c>
      <c r="U5317">
        <v>1</v>
      </c>
    </row>
    <row r="5318" spans="1:21" x14ac:dyDescent="0.4">
      <c r="A5318">
        <v>5316</v>
      </c>
      <c r="B5318" t="s">
        <v>12100</v>
      </c>
      <c r="C5318" s="1">
        <v>44713</v>
      </c>
      <c r="D5318" t="s">
        <v>9341</v>
      </c>
      <c r="E5318" t="e">
        <f>- 이게 왜 NG?</f>
        <v>#NAME?</v>
      </c>
      <c r="F5318">
        <v>20</v>
      </c>
      <c r="G5318">
        <v>20</v>
      </c>
      <c r="H5318">
        <v>50</v>
      </c>
      <c r="I5318">
        <v>20</v>
      </c>
      <c r="J5318">
        <v>20</v>
      </c>
      <c r="K5318">
        <v>21</v>
      </c>
      <c r="L5318">
        <v>12</v>
      </c>
      <c r="M5318">
        <v>11</v>
      </c>
      <c r="N5318">
        <v>1</v>
      </c>
      <c r="O5318">
        <v>1</v>
      </c>
      <c r="P5318">
        <v>11.523003470000001</v>
      </c>
      <c r="Q5318">
        <v>184</v>
      </c>
      <c r="R5318">
        <v>316000</v>
      </c>
      <c r="S5318">
        <v>138557</v>
      </c>
      <c r="T5318">
        <v>0.43847151898734099</v>
      </c>
      <c r="U5318">
        <v>1</v>
      </c>
    </row>
    <row r="5319" spans="1:21" x14ac:dyDescent="0.4">
      <c r="A5319">
        <v>5317</v>
      </c>
      <c r="B5319" t="s">
        <v>12100</v>
      </c>
      <c r="C5319" s="1">
        <v>44713</v>
      </c>
      <c r="D5319" t="s">
        <v>9342</v>
      </c>
      <c r="E5319" t="e">
        <f>- 마블 최강 빌런..</f>
        <v>#NAME?</v>
      </c>
      <c r="F5319">
        <v>10</v>
      </c>
      <c r="G5319">
        <v>10</v>
      </c>
      <c r="H5319">
        <v>20</v>
      </c>
      <c r="I5319">
        <v>20</v>
      </c>
      <c r="J5319">
        <v>10</v>
      </c>
      <c r="K5319">
        <v>91</v>
      </c>
      <c r="L5319">
        <v>18</v>
      </c>
      <c r="M5319">
        <v>44</v>
      </c>
      <c r="N5319">
        <v>1</v>
      </c>
      <c r="O5319">
        <v>1</v>
      </c>
      <c r="P5319">
        <v>13.286783850000001</v>
      </c>
      <c r="Q5319">
        <v>506</v>
      </c>
      <c r="R5319">
        <v>316000</v>
      </c>
      <c r="S5319">
        <v>538993</v>
      </c>
      <c r="T5319">
        <v>1.70567405063291</v>
      </c>
      <c r="U5319">
        <v>2</v>
      </c>
    </row>
    <row r="5320" spans="1:21" x14ac:dyDescent="0.4">
      <c r="A5320">
        <v>5318</v>
      </c>
      <c r="B5320" t="s">
        <v>12100</v>
      </c>
      <c r="C5320" s="1">
        <v>44713</v>
      </c>
      <c r="D5320" t="s">
        <v>9343</v>
      </c>
      <c r="E5320" t="e">
        <f>- 귀요미 등장</f>
        <v>#NAME?</v>
      </c>
      <c r="F5320">
        <v>10</v>
      </c>
      <c r="G5320">
        <v>10</v>
      </c>
      <c r="H5320">
        <v>20</v>
      </c>
      <c r="I5320">
        <v>10</v>
      </c>
      <c r="J5320">
        <v>10</v>
      </c>
      <c r="K5320">
        <v>18</v>
      </c>
      <c r="L5320">
        <v>20</v>
      </c>
      <c r="M5320">
        <v>21</v>
      </c>
      <c r="N5320">
        <v>1</v>
      </c>
      <c r="O5320">
        <v>1</v>
      </c>
      <c r="P5320">
        <v>14.09190538</v>
      </c>
      <c r="Q5320">
        <v>485</v>
      </c>
      <c r="R5320">
        <v>316000</v>
      </c>
      <c r="S5320">
        <v>112580</v>
      </c>
      <c r="T5320">
        <v>0.35626582278481</v>
      </c>
      <c r="U5320">
        <v>0</v>
      </c>
    </row>
    <row r="5321" spans="1:21" x14ac:dyDescent="0.4">
      <c r="A5321">
        <v>5319</v>
      </c>
      <c r="B5321" t="s">
        <v>12100</v>
      </c>
      <c r="C5321" s="1">
        <v>44713</v>
      </c>
      <c r="D5321" t="s">
        <v>9344</v>
      </c>
      <c r="E5321" t="s">
        <v>9345</v>
      </c>
      <c r="F5321">
        <v>10</v>
      </c>
      <c r="G5321">
        <v>10</v>
      </c>
      <c r="H5321">
        <v>10</v>
      </c>
      <c r="I5321">
        <v>20</v>
      </c>
      <c r="J5321">
        <v>10</v>
      </c>
      <c r="K5321">
        <v>47</v>
      </c>
      <c r="L5321">
        <v>49</v>
      </c>
      <c r="M5321">
        <v>51</v>
      </c>
      <c r="N5321">
        <v>1</v>
      </c>
      <c r="O5321">
        <v>1</v>
      </c>
      <c r="P5321">
        <v>0.162109375</v>
      </c>
      <c r="Q5321">
        <v>563</v>
      </c>
      <c r="R5321">
        <v>316000</v>
      </c>
      <c r="S5321">
        <v>480865</v>
      </c>
      <c r="T5321">
        <v>1.5217246835442999</v>
      </c>
      <c r="U5321">
        <v>2</v>
      </c>
    </row>
    <row r="5322" spans="1:21" x14ac:dyDescent="0.4">
      <c r="A5322">
        <v>5320</v>
      </c>
      <c r="B5322" t="s">
        <v>12100</v>
      </c>
      <c r="C5322" s="1">
        <v>44713</v>
      </c>
      <c r="D5322" t="s">
        <v>9346</v>
      </c>
      <c r="E5322" t="e">
        <f>- 응 찢어줄게.</f>
        <v>#NAME?</v>
      </c>
      <c r="F5322">
        <v>10</v>
      </c>
      <c r="G5322">
        <v>10</v>
      </c>
      <c r="H5322">
        <v>10</v>
      </c>
      <c r="I5322">
        <v>10</v>
      </c>
      <c r="J5322">
        <v>10</v>
      </c>
      <c r="K5322">
        <v>25</v>
      </c>
      <c r="L5322">
        <v>14</v>
      </c>
      <c r="M5322">
        <v>10</v>
      </c>
      <c r="N5322">
        <v>1</v>
      </c>
      <c r="O5322">
        <v>1</v>
      </c>
      <c r="P5322">
        <v>16.459526910000001</v>
      </c>
      <c r="Q5322">
        <v>523</v>
      </c>
      <c r="R5322">
        <v>316000</v>
      </c>
      <c r="S5322">
        <v>360046</v>
      </c>
      <c r="T5322">
        <v>1.1393860759493599</v>
      </c>
      <c r="U5322">
        <v>1</v>
      </c>
    </row>
    <row r="5323" spans="1:21" x14ac:dyDescent="0.4">
      <c r="A5323">
        <v>5321</v>
      </c>
      <c r="B5323" t="s">
        <v>12100</v>
      </c>
      <c r="C5323" s="1">
        <v>44713</v>
      </c>
      <c r="D5323" t="s">
        <v>9347</v>
      </c>
      <c r="E5323" t="s">
        <v>9348</v>
      </c>
      <c r="F5323">
        <v>10</v>
      </c>
      <c r="G5323">
        <v>10</v>
      </c>
      <c r="H5323">
        <v>20</v>
      </c>
      <c r="I5323">
        <v>10</v>
      </c>
      <c r="J5323">
        <v>10</v>
      </c>
      <c r="K5323">
        <v>25</v>
      </c>
      <c r="L5323">
        <v>21</v>
      </c>
      <c r="M5323">
        <v>23</v>
      </c>
      <c r="N5323">
        <v>1</v>
      </c>
      <c r="O5323">
        <v>1</v>
      </c>
      <c r="P5323">
        <v>14.21202257</v>
      </c>
      <c r="Q5323">
        <v>488</v>
      </c>
      <c r="R5323">
        <v>316000</v>
      </c>
      <c r="S5323">
        <v>276322</v>
      </c>
      <c r="T5323">
        <v>0.87443670886075897</v>
      </c>
      <c r="U5323">
        <v>1</v>
      </c>
    </row>
    <row r="5324" spans="1:21" x14ac:dyDescent="0.4">
      <c r="A5324">
        <v>5322</v>
      </c>
      <c r="B5324" t="s">
        <v>12100</v>
      </c>
      <c r="C5324" s="1">
        <v>44713</v>
      </c>
      <c r="D5324" t="s">
        <v>9349</v>
      </c>
      <c r="E5324" t="e">
        <f>- 아이엠..</f>
        <v>#NAME?</v>
      </c>
      <c r="F5324">
        <v>10</v>
      </c>
      <c r="G5324">
        <v>10</v>
      </c>
      <c r="H5324">
        <v>20</v>
      </c>
      <c r="I5324">
        <v>20</v>
      </c>
      <c r="J5324">
        <v>10</v>
      </c>
      <c r="K5324">
        <v>72</v>
      </c>
      <c r="L5324">
        <v>41</v>
      </c>
      <c r="M5324">
        <v>54</v>
      </c>
      <c r="N5324">
        <v>1</v>
      </c>
      <c r="O5324">
        <v>0</v>
      </c>
      <c r="P5324">
        <v>7.7770182290000003</v>
      </c>
      <c r="Q5324">
        <v>499</v>
      </c>
      <c r="R5324">
        <v>316000</v>
      </c>
      <c r="S5324">
        <v>278865</v>
      </c>
      <c r="T5324">
        <v>0.88248417721518901</v>
      </c>
      <c r="U5324">
        <v>1</v>
      </c>
    </row>
    <row r="5325" spans="1:21" x14ac:dyDescent="0.4">
      <c r="A5325">
        <v>5323</v>
      </c>
      <c r="B5325" t="s">
        <v>12100</v>
      </c>
      <c r="C5325" s="1">
        <v>44713</v>
      </c>
      <c r="D5325" t="s">
        <v>9350</v>
      </c>
      <c r="E5325" t="e">
        <f>- 망치야.. 돌아와..</f>
        <v>#NAME?</v>
      </c>
      <c r="F5325">
        <v>10</v>
      </c>
      <c r="G5325">
        <v>10</v>
      </c>
      <c r="H5325">
        <v>30</v>
      </c>
      <c r="I5325">
        <v>20</v>
      </c>
      <c r="J5325">
        <v>10</v>
      </c>
      <c r="K5325">
        <v>23</v>
      </c>
      <c r="L5325">
        <v>20</v>
      </c>
      <c r="M5325">
        <v>21</v>
      </c>
      <c r="N5325">
        <v>1</v>
      </c>
      <c r="O5325">
        <v>1</v>
      </c>
      <c r="P5325">
        <v>15.94704861</v>
      </c>
      <c r="Q5325">
        <v>112</v>
      </c>
      <c r="R5325">
        <v>316000</v>
      </c>
      <c r="S5325">
        <v>101884</v>
      </c>
      <c r="T5325">
        <v>0.32241772151898701</v>
      </c>
      <c r="U5325">
        <v>0</v>
      </c>
    </row>
    <row r="5326" spans="1:21" x14ac:dyDescent="0.4">
      <c r="A5326">
        <v>5324</v>
      </c>
      <c r="B5326" t="s">
        <v>12100</v>
      </c>
      <c r="C5326" s="1">
        <v>44713</v>
      </c>
      <c r="D5326" t="s">
        <v>9351</v>
      </c>
      <c r="E5326" t="e">
        <f>- 완다가 아니었다?</f>
        <v>#NAME?</v>
      </c>
      <c r="F5326">
        <v>10</v>
      </c>
      <c r="G5326">
        <v>10</v>
      </c>
      <c r="H5326">
        <v>10</v>
      </c>
      <c r="I5326">
        <v>20</v>
      </c>
      <c r="J5326">
        <v>30</v>
      </c>
      <c r="K5326">
        <v>12</v>
      </c>
      <c r="L5326">
        <v>10</v>
      </c>
      <c r="M5326">
        <v>13</v>
      </c>
      <c r="N5326">
        <v>1</v>
      </c>
      <c r="O5326">
        <v>1</v>
      </c>
      <c r="P5326">
        <v>12.30653212</v>
      </c>
      <c r="Q5326">
        <v>514</v>
      </c>
      <c r="R5326">
        <v>316000</v>
      </c>
      <c r="S5326">
        <v>438995</v>
      </c>
      <c r="T5326">
        <v>1.3892246835443001</v>
      </c>
      <c r="U5326">
        <v>2</v>
      </c>
    </row>
    <row r="5327" spans="1:21" x14ac:dyDescent="0.4">
      <c r="A5327">
        <v>5325</v>
      </c>
      <c r="B5327" t="s">
        <v>12100</v>
      </c>
      <c r="C5327" s="1">
        <v>44682</v>
      </c>
      <c r="D5327" t="s">
        <v>9352</v>
      </c>
      <c r="E5327" t="e">
        <f>- 다시 볼 수 있을까?</f>
        <v>#NAME?</v>
      </c>
      <c r="F5327">
        <v>10</v>
      </c>
      <c r="G5327">
        <v>10</v>
      </c>
      <c r="H5327">
        <v>20</v>
      </c>
      <c r="I5327">
        <v>20</v>
      </c>
      <c r="J5327">
        <v>20</v>
      </c>
      <c r="K5327">
        <v>68</v>
      </c>
      <c r="L5327">
        <v>88</v>
      </c>
      <c r="M5327">
        <v>122</v>
      </c>
      <c r="N5327">
        <v>1</v>
      </c>
      <c r="O5327">
        <v>1</v>
      </c>
      <c r="P5327">
        <v>12.65104167</v>
      </c>
      <c r="Q5327">
        <v>582</v>
      </c>
      <c r="R5327">
        <v>297000</v>
      </c>
      <c r="S5327">
        <v>253544</v>
      </c>
      <c r="T5327">
        <v>0.85368350168350104</v>
      </c>
      <c r="U5327">
        <v>1</v>
      </c>
    </row>
    <row r="5328" spans="1:21" x14ac:dyDescent="0.4">
      <c r="A5328">
        <v>5326</v>
      </c>
      <c r="B5328" t="s">
        <v>12100</v>
      </c>
      <c r="C5328" s="1">
        <v>44682</v>
      </c>
      <c r="D5328" t="s">
        <v>9353</v>
      </c>
      <c r="E5328" t="s">
        <v>9354</v>
      </c>
      <c r="F5328">
        <v>10</v>
      </c>
      <c r="G5328">
        <v>10</v>
      </c>
      <c r="H5328">
        <v>10</v>
      </c>
      <c r="I5328">
        <v>10</v>
      </c>
      <c r="J5328">
        <v>10</v>
      </c>
      <c r="K5328">
        <v>11</v>
      </c>
      <c r="L5328">
        <v>30</v>
      </c>
      <c r="M5328">
        <v>55</v>
      </c>
      <c r="N5328">
        <v>1</v>
      </c>
      <c r="O5328">
        <v>0</v>
      </c>
      <c r="P5328">
        <v>17.323242189999998</v>
      </c>
      <c r="Q5328">
        <v>546</v>
      </c>
      <c r="R5328">
        <v>297000</v>
      </c>
      <c r="S5328">
        <v>431363</v>
      </c>
      <c r="T5328">
        <v>1.45240067340067</v>
      </c>
      <c r="U5328">
        <v>2</v>
      </c>
    </row>
    <row r="5329" spans="1:21" x14ac:dyDescent="0.4">
      <c r="A5329">
        <v>5327</v>
      </c>
      <c r="B5329" t="s">
        <v>12100</v>
      </c>
      <c r="C5329" s="1">
        <v>44682</v>
      </c>
      <c r="D5329" t="s">
        <v>9355</v>
      </c>
      <c r="E5329" t="s">
        <v>9356</v>
      </c>
      <c r="F5329">
        <v>10</v>
      </c>
      <c r="G5329">
        <v>10</v>
      </c>
      <c r="H5329">
        <v>10</v>
      </c>
      <c r="I5329">
        <v>20</v>
      </c>
      <c r="J5329">
        <v>10</v>
      </c>
      <c r="K5329">
        <v>29</v>
      </c>
      <c r="L5329">
        <v>50</v>
      </c>
      <c r="M5329">
        <v>79</v>
      </c>
      <c r="N5329">
        <v>1</v>
      </c>
      <c r="O5329">
        <v>1</v>
      </c>
      <c r="P5329">
        <v>13.232096350000001</v>
      </c>
      <c r="Q5329">
        <v>580</v>
      </c>
      <c r="R5329">
        <v>297000</v>
      </c>
      <c r="S5329">
        <v>352412</v>
      </c>
      <c r="T5329">
        <v>1.1865723905723899</v>
      </c>
      <c r="U5329">
        <v>2</v>
      </c>
    </row>
    <row r="5330" spans="1:21" x14ac:dyDescent="0.4">
      <c r="A5330">
        <v>5328</v>
      </c>
      <c r="B5330" t="s">
        <v>12100</v>
      </c>
      <c r="C5330" s="1">
        <v>44682</v>
      </c>
      <c r="D5330" t="s">
        <v>9357</v>
      </c>
      <c r="E5330" t="s">
        <v>9358</v>
      </c>
      <c r="F5330">
        <v>10</v>
      </c>
      <c r="G5330">
        <v>10</v>
      </c>
      <c r="H5330">
        <v>10</v>
      </c>
      <c r="I5330">
        <v>20</v>
      </c>
      <c r="J5330">
        <v>20</v>
      </c>
      <c r="K5330">
        <v>18</v>
      </c>
      <c r="L5330">
        <v>10</v>
      </c>
      <c r="M5330">
        <v>8</v>
      </c>
      <c r="N5330">
        <v>1</v>
      </c>
      <c r="O5330">
        <v>1</v>
      </c>
      <c r="P5330">
        <v>0.162868924</v>
      </c>
      <c r="Q5330">
        <v>533</v>
      </c>
      <c r="R5330">
        <v>297000</v>
      </c>
      <c r="S5330">
        <v>177543</v>
      </c>
      <c r="T5330">
        <v>0.59778787878787798</v>
      </c>
      <c r="U5330">
        <v>1</v>
      </c>
    </row>
    <row r="5331" spans="1:21" x14ac:dyDescent="0.4">
      <c r="A5331">
        <v>5329</v>
      </c>
      <c r="B5331" t="s">
        <v>12100</v>
      </c>
      <c r="C5331" s="1">
        <v>44682</v>
      </c>
      <c r="D5331" t="s">
        <v>9359</v>
      </c>
      <c r="E5331" t="e">
        <f>- 누나들이 참아..</f>
        <v>#NAME?</v>
      </c>
      <c r="F5331">
        <v>10</v>
      </c>
      <c r="G5331">
        <v>10</v>
      </c>
      <c r="H5331">
        <v>10</v>
      </c>
      <c r="I5331">
        <v>10</v>
      </c>
      <c r="J5331">
        <v>20</v>
      </c>
      <c r="K5331">
        <v>24</v>
      </c>
      <c r="L5331">
        <v>17</v>
      </c>
      <c r="M5331">
        <v>14</v>
      </c>
      <c r="N5331">
        <v>1</v>
      </c>
      <c r="O5331">
        <v>1</v>
      </c>
      <c r="P5331">
        <v>17.666775170000001</v>
      </c>
      <c r="Q5331">
        <v>506</v>
      </c>
      <c r="R5331">
        <v>297000</v>
      </c>
      <c r="S5331">
        <v>491368</v>
      </c>
      <c r="T5331">
        <v>1.6544377104377099</v>
      </c>
      <c r="U5331">
        <v>2</v>
      </c>
    </row>
    <row r="5332" spans="1:21" x14ac:dyDescent="0.4">
      <c r="A5332">
        <v>5330</v>
      </c>
      <c r="B5332" t="s">
        <v>12100</v>
      </c>
      <c r="C5332" s="1">
        <v>44682</v>
      </c>
      <c r="D5332" t="s">
        <v>9360</v>
      </c>
      <c r="E5332" t="e">
        <f>-공식 예고편 리뷰</f>
        <v>#NAME?</v>
      </c>
      <c r="F5332">
        <v>10</v>
      </c>
      <c r="G5332">
        <v>10</v>
      </c>
      <c r="H5332">
        <v>20</v>
      </c>
      <c r="I5332">
        <v>20</v>
      </c>
      <c r="J5332">
        <v>20</v>
      </c>
      <c r="K5332">
        <v>95</v>
      </c>
      <c r="L5332">
        <v>84</v>
      </c>
      <c r="M5332">
        <v>62</v>
      </c>
      <c r="N5332">
        <v>2</v>
      </c>
      <c r="O5332">
        <v>0</v>
      </c>
      <c r="P5332">
        <v>7.859375</v>
      </c>
      <c r="Q5332">
        <v>520</v>
      </c>
      <c r="R5332">
        <v>297000</v>
      </c>
      <c r="S5332">
        <v>1118068</v>
      </c>
      <c r="T5332">
        <v>3.7645387205387202</v>
      </c>
      <c r="U5332">
        <v>2</v>
      </c>
    </row>
    <row r="5333" spans="1:21" x14ac:dyDescent="0.4">
      <c r="A5333">
        <v>5331</v>
      </c>
      <c r="B5333" t="s">
        <v>12100</v>
      </c>
      <c r="C5333" s="1">
        <v>44682</v>
      </c>
      <c r="D5333" t="s">
        <v>9361</v>
      </c>
      <c r="E5333" t="s">
        <v>9362</v>
      </c>
      <c r="F5333">
        <v>10</v>
      </c>
      <c r="G5333">
        <v>10</v>
      </c>
      <c r="H5333">
        <v>10</v>
      </c>
      <c r="I5333">
        <v>20</v>
      </c>
      <c r="J5333">
        <v>20</v>
      </c>
      <c r="K5333">
        <v>23</v>
      </c>
      <c r="L5333">
        <v>14</v>
      </c>
      <c r="M5333">
        <v>13</v>
      </c>
      <c r="N5333">
        <v>1</v>
      </c>
      <c r="O5333">
        <v>0</v>
      </c>
      <c r="P5333">
        <v>16.85926649</v>
      </c>
      <c r="Q5333">
        <v>489</v>
      </c>
      <c r="R5333">
        <v>297000</v>
      </c>
      <c r="S5333">
        <v>331440</v>
      </c>
      <c r="T5333">
        <v>1.11595959595959</v>
      </c>
      <c r="U5333">
        <v>1</v>
      </c>
    </row>
    <row r="5334" spans="1:21" x14ac:dyDescent="0.4">
      <c r="A5334">
        <v>5332</v>
      </c>
      <c r="B5334" t="s">
        <v>12100</v>
      </c>
      <c r="C5334" s="1">
        <v>44682</v>
      </c>
      <c r="D5334" t="s">
        <v>9363</v>
      </c>
      <c r="E5334" t="s">
        <v>9364</v>
      </c>
      <c r="F5334">
        <v>20</v>
      </c>
      <c r="G5334">
        <v>10</v>
      </c>
      <c r="H5334">
        <v>10</v>
      </c>
      <c r="I5334">
        <v>20</v>
      </c>
      <c r="J5334">
        <v>40</v>
      </c>
      <c r="K5334">
        <v>60</v>
      </c>
      <c r="L5334">
        <v>37</v>
      </c>
      <c r="M5334">
        <v>68</v>
      </c>
      <c r="N5334">
        <v>1</v>
      </c>
      <c r="O5334">
        <v>1</v>
      </c>
      <c r="P5334">
        <v>17.580729170000001</v>
      </c>
      <c r="Q5334">
        <v>647</v>
      </c>
      <c r="R5334">
        <v>297000</v>
      </c>
      <c r="S5334">
        <v>409915</v>
      </c>
      <c r="T5334">
        <v>1.3801851851851801</v>
      </c>
      <c r="U5334">
        <v>2</v>
      </c>
    </row>
    <row r="5335" spans="1:21" x14ac:dyDescent="0.4">
      <c r="A5335">
        <v>5333</v>
      </c>
      <c r="B5335" t="s">
        <v>12100</v>
      </c>
      <c r="C5335" s="1">
        <v>44682</v>
      </c>
      <c r="D5335" t="s">
        <v>9365</v>
      </c>
      <c r="E5335" t="s">
        <v>9366</v>
      </c>
      <c r="F5335">
        <v>10</v>
      </c>
      <c r="G5335">
        <v>20</v>
      </c>
      <c r="H5335">
        <v>10</v>
      </c>
      <c r="I5335">
        <v>20</v>
      </c>
      <c r="J5335">
        <v>20</v>
      </c>
      <c r="K5335">
        <v>25</v>
      </c>
      <c r="L5335">
        <v>16</v>
      </c>
      <c r="M5335">
        <v>12</v>
      </c>
      <c r="N5335">
        <v>1</v>
      </c>
      <c r="O5335">
        <v>1</v>
      </c>
      <c r="P5335">
        <v>20.782443579999999</v>
      </c>
      <c r="Q5335">
        <v>585</v>
      </c>
      <c r="R5335">
        <v>297000</v>
      </c>
      <c r="S5335">
        <v>421719</v>
      </c>
      <c r="T5335">
        <v>1.4199292929292899</v>
      </c>
      <c r="U5335">
        <v>2</v>
      </c>
    </row>
    <row r="5336" spans="1:21" x14ac:dyDescent="0.4">
      <c r="A5336">
        <v>5334</v>
      </c>
      <c r="B5336" t="s">
        <v>12100</v>
      </c>
      <c r="C5336" s="1">
        <v>44682</v>
      </c>
      <c r="D5336" t="s">
        <v>9367</v>
      </c>
      <c r="E5336" t="s">
        <v>9368</v>
      </c>
      <c r="F5336">
        <v>10</v>
      </c>
      <c r="G5336">
        <v>10</v>
      </c>
      <c r="H5336">
        <v>10</v>
      </c>
      <c r="I5336">
        <v>20</v>
      </c>
      <c r="J5336">
        <v>10</v>
      </c>
      <c r="K5336">
        <v>54</v>
      </c>
      <c r="L5336">
        <v>53</v>
      </c>
      <c r="M5336">
        <v>52</v>
      </c>
      <c r="N5336">
        <v>1</v>
      </c>
      <c r="O5336">
        <v>0</v>
      </c>
      <c r="P5336">
        <v>20.429144969999999</v>
      </c>
      <c r="Q5336">
        <v>2552</v>
      </c>
      <c r="R5336">
        <v>297000</v>
      </c>
      <c r="S5336">
        <v>506273</v>
      </c>
      <c r="T5336">
        <v>1.7046228956228899</v>
      </c>
      <c r="U5336">
        <v>2</v>
      </c>
    </row>
    <row r="5337" spans="1:21" x14ac:dyDescent="0.4">
      <c r="A5337">
        <v>5335</v>
      </c>
      <c r="B5337" t="s">
        <v>12100</v>
      </c>
      <c r="C5337" s="1">
        <v>44682</v>
      </c>
      <c r="D5337" t="s">
        <v>9369</v>
      </c>
      <c r="E5337" t="s">
        <v>9370</v>
      </c>
      <c r="F5337">
        <v>10</v>
      </c>
      <c r="G5337">
        <v>10</v>
      </c>
      <c r="H5337">
        <v>10</v>
      </c>
      <c r="I5337">
        <v>20</v>
      </c>
      <c r="J5337">
        <v>20</v>
      </c>
      <c r="K5337">
        <v>206</v>
      </c>
      <c r="L5337">
        <v>199</v>
      </c>
      <c r="M5337">
        <v>190</v>
      </c>
      <c r="N5337">
        <v>1</v>
      </c>
      <c r="O5337">
        <v>1</v>
      </c>
      <c r="P5337">
        <v>15.36024306</v>
      </c>
      <c r="Q5337">
        <v>709</v>
      </c>
      <c r="R5337">
        <v>297000</v>
      </c>
      <c r="S5337">
        <v>340920</v>
      </c>
      <c r="T5337">
        <v>1.1478787878787799</v>
      </c>
      <c r="U5337">
        <v>1</v>
      </c>
    </row>
    <row r="5338" spans="1:21" x14ac:dyDescent="0.4">
      <c r="A5338">
        <v>5336</v>
      </c>
      <c r="B5338" t="s">
        <v>12100</v>
      </c>
      <c r="C5338" s="1">
        <v>44682</v>
      </c>
      <c r="D5338" t="s">
        <v>9371</v>
      </c>
      <c r="E5338" t="s">
        <v>9226</v>
      </c>
      <c r="F5338">
        <v>10</v>
      </c>
      <c r="G5338">
        <v>20</v>
      </c>
      <c r="H5338">
        <v>10</v>
      </c>
      <c r="I5338">
        <v>20</v>
      </c>
      <c r="J5338">
        <v>10</v>
      </c>
      <c r="K5338">
        <v>20</v>
      </c>
      <c r="L5338">
        <v>8</v>
      </c>
      <c r="M5338">
        <v>4</v>
      </c>
      <c r="N5338">
        <v>1</v>
      </c>
      <c r="O5338">
        <v>0</v>
      </c>
      <c r="P5338">
        <v>21.553602430000002</v>
      </c>
      <c r="Q5338">
        <v>532</v>
      </c>
      <c r="R5338">
        <v>297000</v>
      </c>
      <c r="S5338">
        <v>618511</v>
      </c>
      <c r="T5338">
        <v>2.0825286195286101</v>
      </c>
      <c r="U5338">
        <v>2</v>
      </c>
    </row>
    <row r="5339" spans="1:21" x14ac:dyDescent="0.4">
      <c r="A5339">
        <v>5337</v>
      </c>
      <c r="B5339" t="s">
        <v>12100</v>
      </c>
      <c r="C5339" s="1">
        <v>44682</v>
      </c>
      <c r="D5339" t="s">
        <v>9372</v>
      </c>
      <c r="E5339" t="s">
        <v>9373</v>
      </c>
      <c r="F5339">
        <v>10</v>
      </c>
      <c r="G5339">
        <v>10</v>
      </c>
      <c r="H5339">
        <v>10</v>
      </c>
      <c r="I5339">
        <v>20</v>
      </c>
      <c r="J5339">
        <v>10</v>
      </c>
      <c r="K5339">
        <v>78</v>
      </c>
      <c r="L5339">
        <v>38</v>
      </c>
      <c r="M5339">
        <v>28</v>
      </c>
      <c r="N5339">
        <v>1</v>
      </c>
      <c r="O5339">
        <v>1</v>
      </c>
      <c r="P5339">
        <v>23.991536459999999</v>
      </c>
      <c r="Q5339">
        <v>1068</v>
      </c>
      <c r="R5339">
        <v>297000</v>
      </c>
      <c r="S5339">
        <v>724907</v>
      </c>
      <c r="T5339">
        <v>2.4407643097643099</v>
      </c>
      <c r="U5339">
        <v>2</v>
      </c>
    </row>
    <row r="5340" spans="1:21" x14ac:dyDescent="0.4">
      <c r="A5340">
        <v>5338</v>
      </c>
      <c r="B5340" t="s">
        <v>12100</v>
      </c>
      <c r="C5340" s="1">
        <v>44682</v>
      </c>
      <c r="D5340" t="s">
        <v>9374</v>
      </c>
      <c r="E5340" t="s">
        <v>9375</v>
      </c>
      <c r="F5340">
        <v>10</v>
      </c>
      <c r="G5340">
        <v>10</v>
      </c>
      <c r="H5340">
        <v>10</v>
      </c>
      <c r="I5340">
        <v>20</v>
      </c>
      <c r="J5340">
        <v>20</v>
      </c>
      <c r="K5340">
        <v>21</v>
      </c>
      <c r="L5340">
        <v>9</v>
      </c>
      <c r="M5340">
        <v>10</v>
      </c>
      <c r="N5340">
        <v>1</v>
      </c>
      <c r="O5340">
        <v>1</v>
      </c>
      <c r="P5340">
        <v>22.631835939999998</v>
      </c>
      <c r="Q5340">
        <v>544</v>
      </c>
      <c r="R5340">
        <v>297000</v>
      </c>
      <c r="S5340">
        <v>183049</v>
      </c>
      <c r="T5340">
        <v>0.61632659932659895</v>
      </c>
      <c r="U5340">
        <v>1</v>
      </c>
    </row>
    <row r="5341" spans="1:21" x14ac:dyDescent="0.4">
      <c r="A5341">
        <v>5339</v>
      </c>
      <c r="B5341" t="s">
        <v>12100</v>
      </c>
      <c r="C5341" s="1">
        <v>44682</v>
      </c>
      <c r="D5341" t="s">
        <v>9376</v>
      </c>
      <c r="E5341" t="s">
        <v>9377</v>
      </c>
      <c r="F5341">
        <v>10</v>
      </c>
      <c r="G5341">
        <v>20</v>
      </c>
      <c r="H5341">
        <v>10</v>
      </c>
      <c r="I5341">
        <v>20</v>
      </c>
      <c r="J5341">
        <v>20</v>
      </c>
      <c r="K5341">
        <v>38</v>
      </c>
      <c r="L5341">
        <v>6</v>
      </c>
      <c r="M5341">
        <v>6</v>
      </c>
      <c r="N5341">
        <v>1</v>
      </c>
      <c r="O5341">
        <v>1</v>
      </c>
      <c r="P5341">
        <v>20.35525174</v>
      </c>
      <c r="Q5341">
        <v>935</v>
      </c>
      <c r="R5341">
        <v>297000</v>
      </c>
      <c r="S5341">
        <v>85952</v>
      </c>
      <c r="T5341">
        <v>0.28940067340067299</v>
      </c>
      <c r="U5341">
        <v>0</v>
      </c>
    </row>
    <row r="5342" spans="1:21" x14ac:dyDescent="0.4">
      <c r="A5342">
        <v>5340</v>
      </c>
      <c r="B5342" t="s">
        <v>12100</v>
      </c>
      <c r="C5342" s="1">
        <v>44652</v>
      </c>
      <c r="D5342" t="s">
        <v>9378</v>
      </c>
      <c r="E5342" t="s">
        <v>9379</v>
      </c>
      <c r="F5342">
        <v>10</v>
      </c>
      <c r="G5342">
        <v>10</v>
      </c>
      <c r="H5342">
        <v>10</v>
      </c>
      <c r="I5342">
        <v>20</v>
      </c>
      <c r="J5342">
        <v>20</v>
      </c>
      <c r="K5342">
        <v>76</v>
      </c>
      <c r="L5342">
        <v>36</v>
      </c>
      <c r="M5342">
        <v>50</v>
      </c>
      <c r="N5342">
        <v>1</v>
      </c>
      <c r="O5342">
        <v>1</v>
      </c>
      <c r="P5342">
        <v>23.204535589999999</v>
      </c>
      <c r="Q5342">
        <v>631</v>
      </c>
      <c r="R5342">
        <v>289000</v>
      </c>
      <c r="S5342">
        <v>715751</v>
      </c>
      <c r="T5342">
        <v>2.4766470588235201</v>
      </c>
      <c r="U5342">
        <v>2</v>
      </c>
    </row>
    <row r="5343" spans="1:21" x14ac:dyDescent="0.4">
      <c r="A5343">
        <v>5341</v>
      </c>
      <c r="B5343" t="s">
        <v>12100</v>
      </c>
      <c r="C5343" s="1">
        <v>44652</v>
      </c>
      <c r="D5343" t="s">
        <v>9380</v>
      </c>
      <c r="E5343" t="s">
        <v>9381</v>
      </c>
      <c r="F5343">
        <v>10</v>
      </c>
      <c r="G5343">
        <v>10</v>
      </c>
      <c r="H5343">
        <v>20</v>
      </c>
      <c r="I5343">
        <v>20</v>
      </c>
      <c r="J5343">
        <v>10</v>
      </c>
      <c r="K5343">
        <v>77</v>
      </c>
      <c r="L5343">
        <v>41</v>
      </c>
      <c r="M5343">
        <v>30</v>
      </c>
      <c r="N5343">
        <v>1</v>
      </c>
      <c r="O5343">
        <v>1</v>
      </c>
      <c r="P5343">
        <v>15.52050781</v>
      </c>
      <c r="Q5343">
        <v>219</v>
      </c>
      <c r="R5343">
        <v>289000</v>
      </c>
      <c r="S5343">
        <v>164520</v>
      </c>
      <c r="T5343">
        <v>0.56927335640138399</v>
      </c>
      <c r="U5343">
        <v>1</v>
      </c>
    </row>
    <row r="5344" spans="1:21" x14ac:dyDescent="0.4">
      <c r="A5344">
        <v>5342</v>
      </c>
      <c r="B5344" t="s">
        <v>12100</v>
      </c>
      <c r="C5344" s="1">
        <v>44652</v>
      </c>
      <c r="D5344" t="s">
        <v>9382</v>
      </c>
      <c r="E5344" t="s">
        <v>9383</v>
      </c>
      <c r="F5344">
        <v>10</v>
      </c>
      <c r="G5344">
        <v>10</v>
      </c>
      <c r="H5344">
        <v>20</v>
      </c>
      <c r="I5344">
        <v>20</v>
      </c>
      <c r="J5344">
        <v>20</v>
      </c>
      <c r="K5344">
        <v>59</v>
      </c>
      <c r="L5344">
        <v>50</v>
      </c>
      <c r="M5344">
        <v>46</v>
      </c>
      <c r="N5344">
        <v>1</v>
      </c>
      <c r="O5344">
        <v>2</v>
      </c>
      <c r="P5344">
        <v>22.069661459999999</v>
      </c>
      <c r="Q5344">
        <v>235</v>
      </c>
      <c r="R5344">
        <v>289000</v>
      </c>
      <c r="S5344">
        <v>153809</v>
      </c>
      <c r="T5344">
        <v>0.53221107266435896</v>
      </c>
      <c r="U5344">
        <v>1</v>
      </c>
    </row>
    <row r="5345" spans="1:21" x14ac:dyDescent="0.4">
      <c r="A5345">
        <v>5343</v>
      </c>
      <c r="B5345" t="s">
        <v>12100</v>
      </c>
      <c r="C5345" s="1">
        <v>44652</v>
      </c>
      <c r="D5345" t="s">
        <v>9384</v>
      </c>
      <c r="E5345" t="s">
        <v>9385</v>
      </c>
      <c r="F5345">
        <v>10</v>
      </c>
      <c r="G5345">
        <v>10</v>
      </c>
      <c r="H5345">
        <v>20</v>
      </c>
      <c r="I5345">
        <v>20</v>
      </c>
      <c r="J5345">
        <v>10</v>
      </c>
      <c r="K5345">
        <v>21</v>
      </c>
      <c r="L5345">
        <v>15</v>
      </c>
      <c r="M5345">
        <v>15</v>
      </c>
      <c r="N5345">
        <v>1</v>
      </c>
      <c r="O5345">
        <v>2</v>
      </c>
      <c r="P5345">
        <v>10.099066840000001</v>
      </c>
      <c r="Q5345">
        <v>211</v>
      </c>
      <c r="R5345">
        <v>289000</v>
      </c>
      <c r="S5345">
        <v>145782</v>
      </c>
      <c r="T5345">
        <v>0.50443598615916896</v>
      </c>
      <c r="U5345">
        <v>1</v>
      </c>
    </row>
    <row r="5346" spans="1:21" x14ac:dyDescent="0.4">
      <c r="A5346">
        <v>5344</v>
      </c>
      <c r="B5346" t="s">
        <v>12100</v>
      </c>
      <c r="C5346" s="1">
        <v>44652</v>
      </c>
      <c r="D5346" t="s">
        <v>9386</v>
      </c>
      <c r="E5346" t="e">
        <f>- 님들이 왜 여기?</f>
        <v>#NAME?</v>
      </c>
      <c r="F5346">
        <v>20</v>
      </c>
      <c r="G5346">
        <v>10</v>
      </c>
      <c r="H5346">
        <v>10</v>
      </c>
      <c r="I5346">
        <v>20</v>
      </c>
      <c r="J5346">
        <v>30</v>
      </c>
      <c r="K5346">
        <v>83</v>
      </c>
      <c r="L5346">
        <v>37</v>
      </c>
      <c r="M5346">
        <v>29</v>
      </c>
      <c r="N5346">
        <v>1</v>
      </c>
      <c r="O5346">
        <v>0</v>
      </c>
      <c r="P5346">
        <v>15.548068580000001</v>
      </c>
      <c r="Q5346">
        <v>209</v>
      </c>
      <c r="R5346">
        <v>289000</v>
      </c>
      <c r="S5346">
        <v>112802</v>
      </c>
      <c r="T5346">
        <v>0.39031833910034602</v>
      </c>
      <c r="U5346">
        <v>0</v>
      </c>
    </row>
    <row r="5347" spans="1:21" x14ac:dyDescent="0.4">
      <c r="A5347">
        <v>5345</v>
      </c>
      <c r="B5347" t="s">
        <v>12100</v>
      </c>
      <c r="C5347" s="1">
        <v>44652</v>
      </c>
      <c r="D5347" t="s">
        <v>9387</v>
      </c>
      <c r="E5347" t="s">
        <v>9388</v>
      </c>
      <c r="F5347">
        <v>10</v>
      </c>
      <c r="G5347">
        <v>10</v>
      </c>
      <c r="H5347">
        <v>20</v>
      </c>
      <c r="I5347">
        <v>20</v>
      </c>
      <c r="J5347">
        <v>10</v>
      </c>
      <c r="K5347">
        <v>22</v>
      </c>
      <c r="L5347">
        <v>16</v>
      </c>
      <c r="M5347">
        <v>16</v>
      </c>
      <c r="N5347">
        <v>1</v>
      </c>
      <c r="O5347">
        <v>1</v>
      </c>
      <c r="P5347">
        <v>18.630316839999999</v>
      </c>
      <c r="Q5347">
        <v>591</v>
      </c>
      <c r="R5347">
        <v>289000</v>
      </c>
      <c r="S5347">
        <v>166606</v>
      </c>
      <c r="T5347">
        <v>0.57649134948096803</v>
      </c>
      <c r="U5347">
        <v>1</v>
      </c>
    </row>
    <row r="5348" spans="1:21" x14ac:dyDescent="0.4">
      <c r="A5348">
        <v>5346</v>
      </c>
      <c r="B5348" t="s">
        <v>12100</v>
      </c>
      <c r="C5348" s="1">
        <v>44652</v>
      </c>
      <c r="D5348" t="s">
        <v>9389</v>
      </c>
      <c r="E5348" t="s">
        <v>9390</v>
      </c>
      <c r="F5348">
        <v>20</v>
      </c>
      <c r="G5348">
        <v>10</v>
      </c>
      <c r="H5348">
        <v>40</v>
      </c>
      <c r="I5348">
        <v>20</v>
      </c>
      <c r="J5348">
        <v>20</v>
      </c>
      <c r="K5348">
        <v>28</v>
      </c>
      <c r="L5348">
        <v>26</v>
      </c>
      <c r="M5348">
        <v>31</v>
      </c>
      <c r="N5348">
        <v>1</v>
      </c>
      <c r="O5348">
        <v>2</v>
      </c>
      <c r="P5348">
        <v>15.70789931</v>
      </c>
      <c r="Q5348">
        <v>227</v>
      </c>
      <c r="R5348">
        <v>289000</v>
      </c>
      <c r="S5348">
        <v>67627</v>
      </c>
      <c r="T5348">
        <v>0.23400346020761201</v>
      </c>
      <c r="U5348">
        <v>0</v>
      </c>
    </row>
    <row r="5349" spans="1:21" x14ac:dyDescent="0.4">
      <c r="A5349">
        <v>5347</v>
      </c>
      <c r="B5349" t="s">
        <v>12100</v>
      </c>
      <c r="C5349" s="1">
        <v>44652</v>
      </c>
      <c r="D5349" t="s">
        <v>9391</v>
      </c>
      <c r="E5349" t="s">
        <v>9392</v>
      </c>
      <c r="F5349">
        <v>10</v>
      </c>
      <c r="G5349">
        <v>10</v>
      </c>
      <c r="H5349">
        <v>20</v>
      </c>
      <c r="I5349">
        <v>10</v>
      </c>
      <c r="J5349">
        <v>10</v>
      </c>
      <c r="K5349">
        <v>73</v>
      </c>
      <c r="L5349">
        <v>89</v>
      </c>
      <c r="M5349">
        <v>121</v>
      </c>
      <c r="N5349">
        <v>1</v>
      </c>
      <c r="O5349">
        <v>1</v>
      </c>
      <c r="P5349">
        <v>19.88671875</v>
      </c>
      <c r="Q5349">
        <v>636</v>
      </c>
      <c r="R5349">
        <v>289000</v>
      </c>
      <c r="S5349">
        <v>304232</v>
      </c>
      <c r="T5349">
        <v>1.05270588235294</v>
      </c>
      <c r="U5349">
        <v>1</v>
      </c>
    </row>
    <row r="5350" spans="1:21" x14ac:dyDescent="0.4">
      <c r="A5350">
        <v>5348</v>
      </c>
      <c r="B5350" t="s">
        <v>12100</v>
      </c>
      <c r="C5350" s="1">
        <v>44652</v>
      </c>
      <c r="D5350" t="s">
        <v>9393</v>
      </c>
      <c r="E5350" t="s">
        <v>9394</v>
      </c>
      <c r="F5350">
        <v>10</v>
      </c>
      <c r="G5350">
        <v>10</v>
      </c>
      <c r="H5350">
        <v>10</v>
      </c>
      <c r="I5350">
        <v>20</v>
      </c>
      <c r="J5350">
        <v>20</v>
      </c>
      <c r="K5350">
        <v>108</v>
      </c>
      <c r="L5350">
        <v>77</v>
      </c>
      <c r="M5350">
        <v>112</v>
      </c>
      <c r="N5350">
        <v>1</v>
      </c>
      <c r="O5350">
        <v>1</v>
      </c>
      <c r="P5350">
        <v>8.6643880210000006</v>
      </c>
      <c r="Q5350">
        <v>150</v>
      </c>
      <c r="R5350">
        <v>289000</v>
      </c>
      <c r="S5350">
        <v>119553</v>
      </c>
      <c r="T5350">
        <v>0.41367820069204098</v>
      </c>
      <c r="U5350">
        <v>1</v>
      </c>
    </row>
    <row r="5351" spans="1:21" x14ac:dyDescent="0.4">
      <c r="A5351">
        <v>5349</v>
      </c>
      <c r="B5351" t="s">
        <v>12100</v>
      </c>
      <c r="C5351" s="1">
        <v>44652</v>
      </c>
      <c r="D5351" t="s">
        <v>9395</v>
      </c>
      <c r="E5351" t="e">
        <f>-왜캐 찰떡인데ㅋㅋ</f>
        <v>#NAME?</v>
      </c>
      <c r="F5351">
        <v>10</v>
      </c>
      <c r="G5351">
        <v>10</v>
      </c>
      <c r="H5351">
        <v>20</v>
      </c>
      <c r="I5351">
        <v>20</v>
      </c>
      <c r="J5351">
        <v>10</v>
      </c>
      <c r="K5351">
        <v>78</v>
      </c>
      <c r="L5351">
        <v>41</v>
      </c>
      <c r="M5351">
        <v>26</v>
      </c>
      <c r="N5351">
        <v>1</v>
      </c>
      <c r="O5351">
        <v>1</v>
      </c>
      <c r="P5351">
        <v>16.660481770000001</v>
      </c>
      <c r="Q5351">
        <v>103</v>
      </c>
      <c r="R5351">
        <v>289000</v>
      </c>
      <c r="S5351">
        <v>102119</v>
      </c>
      <c r="T5351">
        <v>0.35335294117646998</v>
      </c>
      <c r="U5351">
        <v>0</v>
      </c>
    </row>
    <row r="5352" spans="1:21" x14ac:dyDescent="0.4">
      <c r="A5352">
        <v>5350</v>
      </c>
      <c r="B5352" t="s">
        <v>12100</v>
      </c>
      <c r="C5352" s="1">
        <v>44652</v>
      </c>
      <c r="D5352" t="s">
        <v>9396</v>
      </c>
      <c r="E5352" t="s">
        <v>9397</v>
      </c>
      <c r="F5352">
        <v>10</v>
      </c>
      <c r="G5352">
        <v>10</v>
      </c>
      <c r="H5352">
        <v>20</v>
      </c>
      <c r="I5352">
        <v>20</v>
      </c>
      <c r="J5352">
        <v>10</v>
      </c>
      <c r="K5352">
        <v>20</v>
      </c>
      <c r="L5352">
        <v>20</v>
      </c>
      <c r="M5352">
        <v>26</v>
      </c>
      <c r="N5352">
        <v>1</v>
      </c>
      <c r="O5352">
        <v>1</v>
      </c>
      <c r="P5352">
        <v>24.17578125</v>
      </c>
      <c r="Q5352">
        <v>568</v>
      </c>
      <c r="R5352">
        <v>289000</v>
      </c>
      <c r="S5352">
        <v>199205</v>
      </c>
      <c r="T5352">
        <v>0.68929065743944595</v>
      </c>
      <c r="U5352">
        <v>1</v>
      </c>
    </row>
    <row r="5353" spans="1:21" x14ac:dyDescent="0.4">
      <c r="A5353">
        <v>5351</v>
      </c>
      <c r="B5353" t="s">
        <v>12100</v>
      </c>
      <c r="C5353" s="1">
        <v>44652</v>
      </c>
      <c r="D5353" t="s">
        <v>9398</v>
      </c>
      <c r="E5353" t="e">
        <f>- 망치..깨졌냐..?</f>
        <v>#NAME?</v>
      </c>
      <c r="F5353">
        <v>10</v>
      </c>
      <c r="G5353">
        <v>10</v>
      </c>
      <c r="H5353">
        <v>10</v>
      </c>
      <c r="I5353">
        <v>10</v>
      </c>
      <c r="J5353">
        <v>10</v>
      </c>
      <c r="K5353">
        <v>22</v>
      </c>
      <c r="L5353">
        <v>20</v>
      </c>
      <c r="M5353">
        <v>26</v>
      </c>
      <c r="N5353">
        <v>1</v>
      </c>
      <c r="O5353">
        <v>0</v>
      </c>
      <c r="P5353">
        <v>19.41004774</v>
      </c>
      <c r="Q5353">
        <v>194</v>
      </c>
      <c r="R5353">
        <v>289000</v>
      </c>
      <c r="S5353">
        <v>106087</v>
      </c>
      <c r="T5353">
        <v>0.367083044982698</v>
      </c>
      <c r="U5353">
        <v>0</v>
      </c>
    </row>
    <row r="5354" spans="1:21" x14ac:dyDescent="0.4">
      <c r="A5354">
        <v>5352</v>
      </c>
      <c r="B5354" t="s">
        <v>12100</v>
      </c>
      <c r="C5354" s="1">
        <v>44652</v>
      </c>
      <c r="D5354" t="s">
        <v>9399</v>
      </c>
      <c r="E5354" t="s">
        <v>9400</v>
      </c>
      <c r="F5354">
        <v>10</v>
      </c>
      <c r="G5354">
        <v>10</v>
      </c>
      <c r="H5354">
        <v>10</v>
      </c>
      <c r="I5354">
        <v>20</v>
      </c>
      <c r="J5354">
        <v>10</v>
      </c>
      <c r="K5354">
        <v>25</v>
      </c>
      <c r="L5354">
        <v>21</v>
      </c>
      <c r="M5354">
        <v>19</v>
      </c>
      <c r="N5354">
        <v>1</v>
      </c>
      <c r="O5354">
        <v>1</v>
      </c>
      <c r="P5354">
        <v>14.6750217</v>
      </c>
      <c r="Q5354">
        <v>483</v>
      </c>
      <c r="R5354">
        <v>289000</v>
      </c>
      <c r="S5354">
        <v>858415</v>
      </c>
      <c r="T5354">
        <v>2.9702941176470499</v>
      </c>
      <c r="U5354">
        <v>2</v>
      </c>
    </row>
    <row r="5355" spans="1:21" x14ac:dyDescent="0.4">
      <c r="A5355">
        <v>5353</v>
      </c>
      <c r="B5355" t="s">
        <v>12100</v>
      </c>
      <c r="C5355" s="1">
        <v>44652</v>
      </c>
      <c r="D5355" t="s">
        <v>9401</v>
      </c>
      <c r="E5355" t="e">
        <f>- 뚜껑..열렸냐..?</f>
        <v>#NAME?</v>
      </c>
      <c r="F5355">
        <v>10</v>
      </c>
      <c r="G5355">
        <v>10</v>
      </c>
      <c r="H5355">
        <v>10</v>
      </c>
      <c r="I5355">
        <v>20</v>
      </c>
      <c r="J5355">
        <v>10</v>
      </c>
      <c r="K5355">
        <v>65</v>
      </c>
      <c r="L5355">
        <v>41</v>
      </c>
      <c r="M5355">
        <v>77</v>
      </c>
      <c r="N5355">
        <v>1</v>
      </c>
      <c r="O5355">
        <v>0</v>
      </c>
      <c r="P5355">
        <v>15.212565100000001</v>
      </c>
      <c r="Q5355">
        <v>508</v>
      </c>
      <c r="R5355">
        <v>289000</v>
      </c>
      <c r="S5355">
        <v>188837</v>
      </c>
      <c r="T5355">
        <v>0.65341522491349402</v>
      </c>
      <c r="U5355">
        <v>1</v>
      </c>
    </row>
    <row r="5356" spans="1:21" x14ac:dyDescent="0.4">
      <c r="A5356">
        <v>5354</v>
      </c>
      <c r="B5356" t="s">
        <v>12100</v>
      </c>
      <c r="C5356" s="1">
        <v>44652</v>
      </c>
      <c r="D5356" t="s">
        <v>9402</v>
      </c>
      <c r="E5356" t="s">
        <v>9403</v>
      </c>
      <c r="F5356">
        <v>20</v>
      </c>
      <c r="G5356">
        <v>10</v>
      </c>
      <c r="H5356">
        <v>10</v>
      </c>
      <c r="I5356">
        <v>20</v>
      </c>
      <c r="J5356">
        <v>20</v>
      </c>
      <c r="K5356">
        <v>21</v>
      </c>
      <c r="L5356">
        <v>21</v>
      </c>
      <c r="M5356">
        <v>25</v>
      </c>
      <c r="N5356">
        <v>1</v>
      </c>
      <c r="O5356">
        <v>1</v>
      </c>
      <c r="P5356">
        <v>9.8074001739999996</v>
      </c>
      <c r="Q5356">
        <v>609</v>
      </c>
      <c r="R5356">
        <v>289000</v>
      </c>
      <c r="S5356">
        <v>226550</v>
      </c>
      <c r="T5356">
        <v>0.78391003460207598</v>
      </c>
      <c r="U5356">
        <v>1</v>
      </c>
    </row>
    <row r="5357" spans="1:21" x14ac:dyDescent="0.4">
      <c r="A5357">
        <v>5355</v>
      </c>
      <c r="B5357" t="s">
        <v>12100</v>
      </c>
      <c r="C5357" s="1">
        <v>44652</v>
      </c>
      <c r="D5357" t="s">
        <v>9404</v>
      </c>
      <c r="E5357" t="s">
        <v>9405</v>
      </c>
      <c r="F5357">
        <v>10</v>
      </c>
      <c r="G5357">
        <v>10</v>
      </c>
      <c r="H5357">
        <v>10</v>
      </c>
      <c r="I5357">
        <v>20</v>
      </c>
      <c r="J5357">
        <v>20</v>
      </c>
      <c r="K5357">
        <v>45</v>
      </c>
      <c r="L5357">
        <v>49</v>
      </c>
      <c r="M5357">
        <v>52</v>
      </c>
      <c r="N5357">
        <v>1</v>
      </c>
      <c r="O5357">
        <v>1</v>
      </c>
      <c r="P5357">
        <v>0.19900173600000001</v>
      </c>
      <c r="Q5357">
        <v>122</v>
      </c>
      <c r="R5357">
        <v>289000</v>
      </c>
      <c r="S5357">
        <v>185863</v>
      </c>
      <c r="T5357">
        <v>0.643124567474048</v>
      </c>
      <c r="U5357">
        <v>1</v>
      </c>
    </row>
    <row r="5358" spans="1:21" x14ac:dyDescent="0.4">
      <c r="A5358">
        <v>5356</v>
      </c>
      <c r="B5358" t="s">
        <v>12100</v>
      </c>
      <c r="C5358" s="1">
        <v>44652</v>
      </c>
      <c r="D5358" t="s">
        <v>9406</v>
      </c>
      <c r="E5358" t="s">
        <v>9407</v>
      </c>
      <c r="F5358">
        <v>10</v>
      </c>
      <c r="G5358">
        <v>10</v>
      </c>
      <c r="H5358">
        <v>20</v>
      </c>
      <c r="I5358">
        <v>20</v>
      </c>
      <c r="J5358">
        <v>20</v>
      </c>
      <c r="K5358">
        <v>20</v>
      </c>
      <c r="L5358">
        <v>22</v>
      </c>
      <c r="M5358">
        <v>30</v>
      </c>
      <c r="N5358">
        <v>1</v>
      </c>
      <c r="O5358">
        <v>0</v>
      </c>
      <c r="P5358">
        <v>18.022569440000002</v>
      </c>
      <c r="Q5358">
        <v>432</v>
      </c>
      <c r="R5358">
        <v>289000</v>
      </c>
      <c r="S5358">
        <v>166736</v>
      </c>
      <c r="T5358">
        <v>0.57694117647058796</v>
      </c>
      <c r="U5358">
        <v>1</v>
      </c>
    </row>
    <row r="5359" spans="1:21" x14ac:dyDescent="0.4">
      <c r="A5359">
        <v>5357</v>
      </c>
      <c r="B5359" t="s">
        <v>12100</v>
      </c>
      <c r="C5359" s="1">
        <v>44652</v>
      </c>
      <c r="D5359" t="s">
        <v>9408</v>
      </c>
      <c r="E5359" t="e">
        <f>- 어디에 있을까?</f>
        <v>#NAME?</v>
      </c>
      <c r="F5359">
        <v>10</v>
      </c>
      <c r="G5359">
        <v>20</v>
      </c>
      <c r="H5359">
        <v>10</v>
      </c>
      <c r="I5359">
        <v>10</v>
      </c>
      <c r="J5359">
        <v>10</v>
      </c>
      <c r="K5359">
        <v>24</v>
      </c>
      <c r="L5359">
        <v>23</v>
      </c>
      <c r="M5359">
        <v>25</v>
      </c>
      <c r="N5359">
        <v>1</v>
      </c>
      <c r="O5359">
        <v>0</v>
      </c>
      <c r="P5359">
        <v>12.739908850000001</v>
      </c>
      <c r="Q5359">
        <v>231</v>
      </c>
      <c r="R5359">
        <v>289000</v>
      </c>
      <c r="S5359">
        <v>165829</v>
      </c>
      <c r="T5359">
        <v>0.57380276816608999</v>
      </c>
      <c r="U5359">
        <v>1</v>
      </c>
    </row>
    <row r="5360" spans="1:21" x14ac:dyDescent="0.4">
      <c r="A5360">
        <v>5358</v>
      </c>
      <c r="B5360" t="s">
        <v>12100</v>
      </c>
      <c r="C5360" s="1">
        <v>44652</v>
      </c>
      <c r="D5360" t="s">
        <v>9409</v>
      </c>
      <c r="E5360" t="s">
        <v>9410</v>
      </c>
      <c r="F5360">
        <v>20</v>
      </c>
      <c r="G5360">
        <v>10</v>
      </c>
      <c r="H5360">
        <v>20</v>
      </c>
      <c r="I5360">
        <v>20</v>
      </c>
      <c r="J5360">
        <v>20</v>
      </c>
      <c r="K5360">
        <v>19</v>
      </c>
      <c r="L5360">
        <v>13</v>
      </c>
      <c r="M5360">
        <v>15</v>
      </c>
      <c r="N5360">
        <v>1</v>
      </c>
      <c r="O5360">
        <v>0</v>
      </c>
      <c r="P5360">
        <v>15.182400169999999</v>
      </c>
      <c r="Q5360">
        <v>533</v>
      </c>
      <c r="R5360">
        <v>289000</v>
      </c>
      <c r="S5360">
        <v>174240</v>
      </c>
      <c r="T5360">
        <v>0.60290657439446305</v>
      </c>
      <c r="U5360">
        <v>1</v>
      </c>
    </row>
    <row r="5361" spans="1:21" x14ac:dyDescent="0.4">
      <c r="A5361">
        <v>5359</v>
      </c>
      <c r="B5361" t="s">
        <v>12100</v>
      </c>
      <c r="C5361" s="1">
        <v>44652</v>
      </c>
      <c r="D5361" t="s">
        <v>9411</v>
      </c>
      <c r="E5361" t="e">
        <f>-큰거 [1]!·</f>
        <v>#NAME?</v>
      </c>
      <c r="F5361">
        <v>10</v>
      </c>
      <c r="G5361">
        <v>20</v>
      </c>
      <c r="H5361">
        <v>10</v>
      </c>
      <c r="I5361">
        <v>20</v>
      </c>
      <c r="J5361">
        <v>10</v>
      </c>
      <c r="K5361">
        <v>43</v>
      </c>
      <c r="L5361">
        <v>12</v>
      </c>
      <c r="M5361">
        <v>14</v>
      </c>
      <c r="N5361">
        <v>1</v>
      </c>
      <c r="O5361">
        <v>1</v>
      </c>
      <c r="P5361">
        <v>14.167643229999999</v>
      </c>
      <c r="Q5361">
        <v>596</v>
      </c>
      <c r="R5361">
        <v>289000</v>
      </c>
      <c r="S5361">
        <v>246411</v>
      </c>
      <c r="T5361">
        <v>0.85263321799307901</v>
      </c>
      <c r="U5361">
        <v>1</v>
      </c>
    </row>
    <row r="5362" spans="1:21" x14ac:dyDescent="0.4">
      <c r="A5362">
        <v>5360</v>
      </c>
      <c r="B5362" t="s">
        <v>12100</v>
      </c>
      <c r="C5362" s="1">
        <v>44652</v>
      </c>
      <c r="D5362" t="s">
        <v>9412</v>
      </c>
      <c r="E5362" t="s">
        <v>9413</v>
      </c>
      <c r="F5362">
        <v>10</v>
      </c>
      <c r="G5362">
        <v>10</v>
      </c>
      <c r="H5362">
        <v>10</v>
      </c>
      <c r="I5362">
        <v>20</v>
      </c>
      <c r="J5362">
        <v>10</v>
      </c>
      <c r="K5362">
        <v>19</v>
      </c>
      <c r="L5362">
        <v>15</v>
      </c>
      <c r="M5362">
        <v>20</v>
      </c>
      <c r="N5362">
        <v>2</v>
      </c>
      <c r="O5362">
        <v>0</v>
      </c>
      <c r="P5362">
        <v>2.9556206600000001</v>
      </c>
      <c r="Q5362">
        <v>915</v>
      </c>
      <c r="R5362">
        <v>289000</v>
      </c>
      <c r="S5362">
        <v>38980</v>
      </c>
      <c r="T5362">
        <v>0.13487889273356399</v>
      </c>
      <c r="U5362">
        <v>0</v>
      </c>
    </row>
    <row r="5363" spans="1:21" x14ac:dyDescent="0.4">
      <c r="A5363">
        <v>5361</v>
      </c>
      <c r="B5363" t="s">
        <v>12100</v>
      </c>
      <c r="C5363" s="1">
        <v>44652</v>
      </c>
      <c r="D5363" t="s">
        <v>9414</v>
      </c>
      <c r="E5363" t="e">
        <f>- 홀리쓋..</f>
        <v>#NAME?</v>
      </c>
      <c r="F5363">
        <v>10</v>
      </c>
      <c r="G5363">
        <v>10</v>
      </c>
      <c r="H5363">
        <v>10</v>
      </c>
      <c r="I5363">
        <v>20</v>
      </c>
      <c r="J5363">
        <v>20</v>
      </c>
      <c r="K5363">
        <v>20</v>
      </c>
      <c r="L5363">
        <v>21</v>
      </c>
      <c r="M5363">
        <v>25</v>
      </c>
      <c r="N5363">
        <v>1</v>
      </c>
      <c r="O5363">
        <v>1</v>
      </c>
      <c r="P5363">
        <v>0.191840278</v>
      </c>
      <c r="Q5363">
        <v>102</v>
      </c>
      <c r="R5363">
        <v>289000</v>
      </c>
      <c r="S5363">
        <v>150652</v>
      </c>
      <c r="T5363">
        <v>0.52128719723183303</v>
      </c>
      <c r="U5363">
        <v>1</v>
      </c>
    </row>
    <row r="5364" spans="1:21" x14ac:dyDescent="0.4">
      <c r="A5364">
        <v>5362</v>
      </c>
      <c r="B5364" t="s">
        <v>12100</v>
      </c>
      <c r="C5364" s="1">
        <v>44652</v>
      </c>
      <c r="D5364" t="s">
        <v>9415</v>
      </c>
      <c r="E5364" t="s">
        <v>9416</v>
      </c>
      <c r="F5364">
        <v>10</v>
      </c>
      <c r="G5364">
        <v>10</v>
      </c>
      <c r="H5364">
        <v>10</v>
      </c>
      <c r="I5364">
        <v>20</v>
      </c>
      <c r="J5364">
        <v>20</v>
      </c>
      <c r="K5364">
        <v>23</v>
      </c>
      <c r="L5364">
        <v>10</v>
      </c>
      <c r="M5364">
        <v>6</v>
      </c>
      <c r="N5364">
        <v>1</v>
      </c>
      <c r="O5364">
        <v>0</v>
      </c>
      <c r="P5364">
        <v>16.82248264</v>
      </c>
      <c r="Q5364">
        <v>492</v>
      </c>
      <c r="R5364">
        <v>289000</v>
      </c>
      <c r="S5364">
        <v>194891</v>
      </c>
      <c r="T5364">
        <v>0.67436332179930703</v>
      </c>
      <c r="U5364">
        <v>1</v>
      </c>
    </row>
    <row r="5365" spans="1:21" x14ac:dyDescent="0.4">
      <c r="A5365">
        <v>5363</v>
      </c>
      <c r="B5365" t="s">
        <v>12100</v>
      </c>
      <c r="C5365" s="1">
        <v>44652</v>
      </c>
      <c r="D5365" t="s">
        <v>9417</v>
      </c>
      <c r="E5365" t="s">
        <v>9418</v>
      </c>
      <c r="F5365">
        <v>10</v>
      </c>
      <c r="G5365">
        <v>10</v>
      </c>
      <c r="H5365">
        <v>10</v>
      </c>
      <c r="I5365">
        <v>20</v>
      </c>
      <c r="J5365">
        <v>20</v>
      </c>
      <c r="K5365">
        <v>27</v>
      </c>
      <c r="L5365">
        <v>16</v>
      </c>
      <c r="M5365">
        <v>15</v>
      </c>
      <c r="N5365">
        <v>1</v>
      </c>
      <c r="O5365">
        <v>0</v>
      </c>
      <c r="P5365">
        <v>12.120659720000001</v>
      </c>
      <c r="Q5365">
        <v>539</v>
      </c>
      <c r="R5365">
        <v>289000</v>
      </c>
      <c r="S5365">
        <v>341970</v>
      </c>
      <c r="T5365">
        <v>1.18328719723183</v>
      </c>
      <c r="U5365">
        <v>2</v>
      </c>
    </row>
    <row r="5366" spans="1:21" x14ac:dyDescent="0.4">
      <c r="A5366">
        <v>5364</v>
      </c>
      <c r="B5366" t="s">
        <v>12100</v>
      </c>
      <c r="C5366" s="1">
        <v>44621</v>
      </c>
      <c r="D5366" t="s">
        <v>9419</v>
      </c>
      <c r="E5366" t="s">
        <v>9420</v>
      </c>
      <c r="F5366">
        <v>10</v>
      </c>
      <c r="G5366">
        <v>10</v>
      </c>
      <c r="H5366">
        <v>10</v>
      </c>
      <c r="I5366">
        <v>20</v>
      </c>
      <c r="J5366">
        <v>20</v>
      </c>
      <c r="K5366">
        <v>190</v>
      </c>
      <c r="L5366">
        <v>191</v>
      </c>
      <c r="M5366">
        <v>192</v>
      </c>
      <c r="N5366">
        <v>1</v>
      </c>
      <c r="O5366">
        <v>0</v>
      </c>
      <c r="P5366">
        <v>16.220052079999999</v>
      </c>
      <c r="Q5366">
        <v>483</v>
      </c>
      <c r="R5366">
        <v>282000</v>
      </c>
      <c r="S5366">
        <v>427886</v>
      </c>
      <c r="T5366">
        <v>1.5173262411347499</v>
      </c>
      <c r="U5366">
        <v>2</v>
      </c>
    </row>
    <row r="5367" spans="1:21" x14ac:dyDescent="0.4">
      <c r="A5367">
        <v>5365</v>
      </c>
      <c r="B5367" t="s">
        <v>12100</v>
      </c>
      <c r="C5367" s="1">
        <v>44621</v>
      </c>
      <c r="D5367" t="s">
        <v>9421</v>
      </c>
      <c r="E5367" t="s">
        <v>9422</v>
      </c>
      <c r="F5367">
        <v>10</v>
      </c>
      <c r="G5367">
        <v>10</v>
      </c>
      <c r="H5367">
        <v>20</v>
      </c>
      <c r="I5367">
        <v>10</v>
      </c>
      <c r="J5367">
        <v>10</v>
      </c>
      <c r="K5367">
        <v>19</v>
      </c>
      <c r="L5367">
        <v>16</v>
      </c>
      <c r="M5367">
        <v>17</v>
      </c>
      <c r="N5367">
        <v>2</v>
      </c>
      <c r="O5367">
        <v>2</v>
      </c>
      <c r="P5367">
        <v>7.0662977429999998</v>
      </c>
      <c r="Q5367">
        <v>496</v>
      </c>
      <c r="R5367">
        <v>282000</v>
      </c>
      <c r="S5367">
        <v>302491</v>
      </c>
      <c r="T5367">
        <v>1.07266312056737</v>
      </c>
      <c r="U5367">
        <v>1</v>
      </c>
    </row>
    <row r="5368" spans="1:21" x14ac:dyDescent="0.4">
      <c r="A5368">
        <v>5366</v>
      </c>
      <c r="B5368" t="s">
        <v>12100</v>
      </c>
      <c r="C5368" s="1">
        <v>44621</v>
      </c>
      <c r="D5368" t="s">
        <v>9423</v>
      </c>
      <c r="E5368" t="s">
        <v>9424</v>
      </c>
      <c r="F5368">
        <v>10</v>
      </c>
      <c r="G5368">
        <v>10</v>
      </c>
      <c r="H5368">
        <v>40</v>
      </c>
      <c r="I5368">
        <v>20</v>
      </c>
      <c r="J5368">
        <v>10</v>
      </c>
      <c r="K5368">
        <v>22</v>
      </c>
      <c r="L5368">
        <v>17</v>
      </c>
      <c r="M5368">
        <v>20</v>
      </c>
      <c r="N5368">
        <v>1</v>
      </c>
      <c r="O5368">
        <v>1</v>
      </c>
      <c r="P5368">
        <v>13.917643229999999</v>
      </c>
      <c r="Q5368">
        <v>487</v>
      </c>
      <c r="R5368">
        <v>282000</v>
      </c>
      <c r="S5368">
        <v>793950</v>
      </c>
      <c r="T5368">
        <v>2.8154255319148902</v>
      </c>
      <c r="U5368">
        <v>2</v>
      </c>
    </row>
    <row r="5369" spans="1:21" x14ac:dyDescent="0.4">
      <c r="A5369">
        <v>5367</v>
      </c>
      <c r="B5369" t="s">
        <v>12100</v>
      </c>
      <c r="C5369" s="1">
        <v>44621</v>
      </c>
      <c r="D5369" t="s">
        <v>9425</v>
      </c>
      <c r="E5369" t="s">
        <v>9426</v>
      </c>
      <c r="F5369">
        <v>10</v>
      </c>
      <c r="G5369">
        <v>10</v>
      </c>
      <c r="H5369">
        <v>10</v>
      </c>
      <c r="I5369">
        <v>10</v>
      </c>
      <c r="J5369">
        <v>10</v>
      </c>
      <c r="K5369">
        <v>22</v>
      </c>
      <c r="L5369">
        <v>16</v>
      </c>
      <c r="M5369">
        <v>14</v>
      </c>
      <c r="N5369">
        <v>1</v>
      </c>
      <c r="O5369">
        <v>0</v>
      </c>
      <c r="P5369">
        <v>17.272026910000001</v>
      </c>
      <c r="Q5369">
        <v>505</v>
      </c>
      <c r="R5369">
        <v>282000</v>
      </c>
      <c r="S5369">
        <v>225955</v>
      </c>
      <c r="T5369">
        <v>0.80125886524822698</v>
      </c>
      <c r="U5369">
        <v>1</v>
      </c>
    </row>
    <row r="5370" spans="1:21" x14ac:dyDescent="0.4">
      <c r="A5370">
        <v>5368</v>
      </c>
      <c r="B5370" t="s">
        <v>12100</v>
      </c>
      <c r="C5370" s="1">
        <v>44621</v>
      </c>
      <c r="D5370" t="s">
        <v>9427</v>
      </c>
      <c r="E5370" t="e">
        <f>- 형.. 아니지..?</f>
        <v>#NAME?</v>
      </c>
      <c r="F5370">
        <v>10</v>
      </c>
      <c r="G5370">
        <v>20</v>
      </c>
      <c r="H5370">
        <v>10</v>
      </c>
      <c r="I5370">
        <v>20</v>
      </c>
      <c r="J5370">
        <v>20</v>
      </c>
      <c r="K5370">
        <v>9</v>
      </c>
      <c r="L5370">
        <v>16</v>
      </c>
      <c r="M5370">
        <v>19</v>
      </c>
      <c r="N5370">
        <v>1</v>
      </c>
      <c r="O5370">
        <v>1</v>
      </c>
      <c r="P5370">
        <v>15.02528212</v>
      </c>
      <c r="Q5370">
        <v>551</v>
      </c>
      <c r="R5370">
        <v>282000</v>
      </c>
      <c r="S5370">
        <v>210103</v>
      </c>
      <c r="T5370">
        <v>0.74504609929078003</v>
      </c>
      <c r="U5370">
        <v>1</v>
      </c>
    </row>
    <row r="5371" spans="1:21" x14ac:dyDescent="0.4">
      <c r="A5371">
        <v>5369</v>
      </c>
      <c r="B5371" t="s">
        <v>12100</v>
      </c>
      <c r="C5371" s="1">
        <v>44621</v>
      </c>
      <c r="D5371" t="s">
        <v>9428</v>
      </c>
      <c r="E5371" t="s">
        <v>9429</v>
      </c>
      <c r="F5371">
        <v>10</v>
      </c>
      <c r="G5371">
        <v>10</v>
      </c>
      <c r="H5371">
        <v>10</v>
      </c>
      <c r="I5371">
        <v>20</v>
      </c>
      <c r="J5371">
        <v>10</v>
      </c>
      <c r="K5371">
        <v>18</v>
      </c>
      <c r="L5371">
        <v>11</v>
      </c>
      <c r="M5371">
        <v>14</v>
      </c>
      <c r="N5371">
        <v>1</v>
      </c>
      <c r="O5371">
        <v>1</v>
      </c>
      <c r="P5371">
        <v>19.89474826</v>
      </c>
      <c r="Q5371">
        <v>539</v>
      </c>
      <c r="R5371">
        <v>282000</v>
      </c>
      <c r="S5371">
        <v>125903</v>
      </c>
      <c r="T5371">
        <v>0.44646453900709199</v>
      </c>
      <c r="U5371">
        <v>1</v>
      </c>
    </row>
    <row r="5372" spans="1:21" x14ac:dyDescent="0.4">
      <c r="A5372">
        <v>5370</v>
      </c>
      <c r="B5372" t="s">
        <v>12100</v>
      </c>
      <c r="C5372" s="1">
        <v>44621</v>
      </c>
      <c r="D5372" t="s">
        <v>9430</v>
      </c>
      <c r="E5372" t="e">
        <f>-형 왔다..</f>
        <v>#NAME?</v>
      </c>
      <c r="F5372">
        <v>10</v>
      </c>
      <c r="G5372">
        <v>10</v>
      </c>
      <c r="H5372">
        <v>10</v>
      </c>
      <c r="I5372">
        <v>10</v>
      </c>
      <c r="J5372">
        <v>10</v>
      </c>
      <c r="K5372">
        <v>25</v>
      </c>
      <c r="L5372">
        <v>16</v>
      </c>
      <c r="M5372">
        <v>15</v>
      </c>
      <c r="N5372">
        <v>1</v>
      </c>
      <c r="O5372">
        <v>0</v>
      </c>
      <c r="P5372">
        <v>10.322591149999999</v>
      </c>
      <c r="Q5372">
        <v>525</v>
      </c>
      <c r="R5372">
        <v>282000</v>
      </c>
      <c r="S5372">
        <v>436856</v>
      </c>
      <c r="T5372">
        <v>1.5491347517730401</v>
      </c>
      <c r="U5372">
        <v>2</v>
      </c>
    </row>
    <row r="5373" spans="1:21" x14ac:dyDescent="0.4">
      <c r="A5373">
        <v>5371</v>
      </c>
      <c r="B5373" t="s">
        <v>12100</v>
      </c>
      <c r="C5373" s="1">
        <v>44621</v>
      </c>
      <c r="D5373" t="s">
        <v>9431</v>
      </c>
      <c r="E5373" t="s">
        <v>9432</v>
      </c>
      <c r="F5373">
        <v>10</v>
      </c>
      <c r="G5373">
        <v>10</v>
      </c>
      <c r="H5373">
        <v>10</v>
      </c>
      <c r="I5373">
        <v>10</v>
      </c>
      <c r="J5373">
        <v>20</v>
      </c>
      <c r="K5373">
        <v>21</v>
      </c>
      <c r="L5373">
        <v>13</v>
      </c>
      <c r="M5373">
        <v>20</v>
      </c>
      <c r="N5373">
        <v>1</v>
      </c>
      <c r="O5373">
        <v>1</v>
      </c>
      <c r="P5373">
        <v>15.546440970000001</v>
      </c>
      <c r="Q5373">
        <v>482</v>
      </c>
      <c r="R5373">
        <v>282000</v>
      </c>
      <c r="S5373">
        <v>461828</v>
      </c>
      <c r="T5373">
        <v>1.6376879432624101</v>
      </c>
      <c r="U5373">
        <v>2</v>
      </c>
    </row>
    <row r="5374" spans="1:21" x14ac:dyDescent="0.4">
      <c r="A5374">
        <v>5372</v>
      </c>
      <c r="B5374" t="s">
        <v>12100</v>
      </c>
      <c r="C5374" s="1">
        <v>44621</v>
      </c>
      <c r="D5374" t="s">
        <v>9433</v>
      </c>
      <c r="E5374" t="s">
        <v>9434</v>
      </c>
      <c r="F5374">
        <v>10</v>
      </c>
      <c r="G5374">
        <v>10</v>
      </c>
      <c r="H5374">
        <v>10</v>
      </c>
      <c r="I5374">
        <v>20</v>
      </c>
      <c r="J5374">
        <v>10</v>
      </c>
      <c r="K5374">
        <v>27</v>
      </c>
      <c r="L5374">
        <v>26</v>
      </c>
      <c r="M5374">
        <v>20</v>
      </c>
      <c r="N5374">
        <v>1</v>
      </c>
      <c r="O5374">
        <v>1</v>
      </c>
      <c r="P5374">
        <v>3.5013020830000001</v>
      </c>
      <c r="Q5374">
        <v>95</v>
      </c>
      <c r="R5374">
        <v>282000</v>
      </c>
      <c r="S5374">
        <v>66618</v>
      </c>
      <c r="T5374">
        <v>0.236234042553191</v>
      </c>
      <c r="U5374">
        <v>0</v>
      </c>
    </row>
    <row r="5375" spans="1:21" x14ac:dyDescent="0.4">
      <c r="A5375">
        <v>5373</v>
      </c>
      <c r="B5375" t="s">
        <v>12100</v>
      </c>
      <c r="C5375" s="1">
        <v>44621</v>
      </c>
      <c r="D5375" t="s">
        <v>9435</v>
      </c>
      <c r="E5375" t="e">
        <f>- 먼저 내릴 사람..?</f>
        <v>#NAME?</v>
      </c>
      <c r="F5375">
        <v>10</v>
      </c>
      <c r="G5375">
        <v>10</v>
      </c>
      <c r="H5375">
        <v>20</v>
      </c>
      <c r="I5375">
        <v>20</v>
      </c>
      <c r="J5375">
        <v>10</v>
      </c>
      <c r="K5375">
        <v>196</v>
      </c>
      <c r="L5375">
        <v>197</v>
      </c>
      <c r="M5375">
        <v>174</v>
      </c>
      <c r="N5375">
        <v>1</v>
      </c>
      <c r="O5375">
        <v>2</v>
      </c>
      <c r="P5375">
        <v>8.3926866320000002</v>
      </c>
      <c r="Q5375">
        <v>401</v>
      </c>
      <c r="R5375">
        <v>282000</v>
      </c>
      <c r="S5375">
        <v>287172</v>
      </c>
      <c r="T5375">
        <v>1.01834042553191</v>
      </c>
      <c r="U5375">
        <v>1</v>
      </c>
    </row>
    <row r="5376" spans="1:21" x14ac:dyDescent="0.4">
      <c r="A5376">
        <v>5374</v>
      </c>
      <c r="B5376" t="s">
        <v>12100</v>
      </c>
      <c r="C5376" s="1">
        <v>44621</v>
      </c>
      <c r="D5376" t="s">
        <v>9436</v>
      </c>
      <c r="E5376" t="s">
        <v>9437</v>
      </c>
      <c r="F5376">
        <v>10</v>
      </c>
      <c r="G5376">
        <v>10</v>
      </c>
      <c r="H5376">
        <v>10</v>
      </c>
      <c r="I5376">
        <v>20</v>
      </c>
      <c r="J5376">
        <v>10</v>
      </c>
      <c r="K5376">
        <v>44</v>
      </c>
      <c r="L5376">
        <v>11</v>
      </c>
      <c r="M5376">
        <v>17</v>
      </c>
      <c r="N5376">
        <v>1</v>
      </c>
      <c r="O5376">
        <v>1</v>
      </c>
      <c r="P5376">
        <v>14.83984375</v>
      </c>
      <c r="Q5376">
        <v>537</v>
      </c>
      <c r="R5376">
        <v>282000</v>
      </c>
      <c r="S5376">
        <v>222500</v>
      </c>
      <c r="T5376">
        <v>0.78900709219858101</v>
      </c>
      <c r="U5376">
        <v>1</v>
      </c>
    </row>
    <row r="5377" spans="1:21" x14ac:dyDescent="0.4">
      <c r="A5377">
        <v>5375</v>
      </c>
      <c r="B5377" t="s">
        <v>12100</v>
      </c>
      <c r="C5377" s="1">
        <v>44621</v>
      </c>
      <c r="D5377" t="s">
        <v>9438</v>
      </c>
      <c r="E5377" t="s">
        <v>9439</v>
      </c>
      <c r="F5377">
        <v>10</v>
      </c>
      <c r="G5377">
        <v>10</v>
      </c>
      <c r="H5377">
        <v>10</v>
      </c>
      <c r="I5377">
        <v>20</v>
      </c>
      <c r="J5377">
        <v>10</v>
      </c>
      <c r="K5377">
        <v>231</v>
      </c>
      <c r="L5377">
        <v>231</v>
      </c>
      <c r="M5377">
        <v>232</v>
      </c>
      <c r="N5377">
        <v>1</v>
      </c>
      <c r="O5377">
        <v>0</v>
      </c>
      <c r="P5377">
        <v>17.469509550000001</v>
      </c>
      <c r="Q5377">
        <v>542</v>
      </c>
      <c r="R5377">
        <v>282000</v>
      </c>
      <c r="S5377">
        <v>140510</v>
      </c>
      <c r="T5377">
        <v>0.49826241134751698</v>
      </c>
      <c r="U5377">
        <v>1</v>
      </c>
    </row>
    <row r="5378" spans="1:21" x14ac:dyDescent="0.4">
      <c r="A5378">
        <v>5376</v>
      </c>
      <c r="B5378" t="s">
        <v>12100</v>
      </c>
      <c r="C5378" s="1">
        <v>44621</v>
      </c>
      <c r="D5378" t="s">
        <v>9440</v>
      </c>
      <c r="E5378" t="e">
        <f>- 막내가.. 말대꾸?</f>
        <v>#NAME?</v>
      </c>
      <c r="F5378">
        <v>10</v>
      </c>
      <c r="G5378">
        <v>10</v>
      </c>
      <c r="H5378">
        <v>10</v>
      </c>
      <c r="I5378">
        <v>10</v>
      </c>
      <c r="J5378">
        <v>10</v>
      </c>
      <c r="K5378">
        <v>18</v>
      </c>
      <c r="L5378">
        <v>20</v>
      </c>
      <c r="M5378">
        <v>24</v>
      </c>
      <c r="N5378">
        <v>1</v>
      </c>
      <c r="O5378">
        <v>2</v>
      </c>
      <c r="P5378">
        <v>1.8587239579999999</v>
      </c>
      <c r="Q5378">
        <v>118</v>
      </c>
      <c r="R5378">
        <v>282000</v>
      </c>
      <c r="S5378">
        <v>88557</v>
      </c>
      <c r="T5378">
        <v>0.31403191489361698</v>
      </c>
      <c r="U5378">
        <v>0</v>
      </c>
    </row>
    <row r="5379" spans="1:21" x14ac:dyDescent="0.4">
      <c r="A5379">
        <v>5377</v>
      </c>
      <c r="B5379" t="s">
        <v>12100</v>
      </c>
      <c r="C5379" s="1">
        <v>44621</v>
      </c>
      <c r="D5379" t="s">
        <v>9441</v>
      </c>
      <c r="E5379" t="s">
        <v>9442</v>
      </c>
      <c r="F5379">
        <v>10</v>
      </c>
      <c r="G5379">
        <v>10</v>
      </c>
      <c r="H5379">
        <v>10</v>
      </c>
      <c r="I5379">
        <v>20</v>
      </c>
      <c r="J5379">
        <v>10</v>
      </c>
      <c r="K5379">
        <v>19</v>
      </c>
      <c r="L5379">
        <v>20</v>
      </c>
      <c r="M5379">
        <v>23</v>
      </c>
      <c r="N5379">
        <v>1</v>
      </c>
      <c r="O5379">
        <v>2</v>
      </c>
      <c r="P5379">
        <v>12.533745659999999</v>
      </c>
      <c r="Q5379">
        <v>421</v>
      </c>
      <c r="R5379">
        <v>282000</v>
      </c>
      <c r="S5379">
        <v>221738</v>
      </c>
      <c r="T5379">
        <v>0.786304964539007</v>
      </c>
      <c r="U5379">
        <v>1</v>
      </c>
    </row>
    <row r="5380" spans="1:21" x14ac:dyDescent="0.4">
      <c r="A5380">
        <v>5378</v>
      </c>
      <c r="B5380" t="s">
        <v>12100</v>
      </c>
      <c r="C5380" s="1">
        <v>44621</v>
      </c>
      <c r="D5380" t="s">
        <v>9443</v>
      </c>
      <c r="E5380" t="s">
        <v>9444</v>
      </c>
      <c r="F5380">
        <v>10</v>
      </c>
      <c r="G5380">
        <v>10</v>
      </c>
      <c r="H5380">
        <v>20</v>
      </c>
      <c r="I5380">
        <v>20</v>
      </c>
      <c r="J5380">
        <v>10</v>
      </c>
      <c r="K5380">
        <v>16</v>
      </c>
      <c r="L5380">
        <v>16</v>
      </c>
      <c r="M5380">
        <v>20</v>
      </c>
      <c r="N5380">
        <v>1</v>
      </c>
      <c r="O5380">
        <v>1</v>
      </c>
      <c r="P5380">
        <v>13.087348090000001</v>
      </c>
      <c r="Q5380">
        <v>559</v>
      </c>
      <c r="R5380">
        <v>282000</v>
      </c>
      <c r="S5380">
        <v>217212</v>
      </c>
      <c r="T5380">
        <v>0.77025531914893597</v>
      </c>
      <c r="U5380">
        <v>1</v>
      </c>
    </row>
    <row r="5381" spans="1:21" x14ac:dyDescent="0.4">
      <c r="A5381">
        <v>5379</v>
      </c>
      <c r="B5381" t="s">
        <v>12100</v>
      </c>
      <c r="C5381" s="1">
        <v>44593</v>
      </c>
      <c r="D5381" t="s">
        <v>9445</v>
      </c>
      <c r="E5381" t="e">
        <f>- 개쩌는 형 온다</f>
        <v>#NAME?</v>
      </c>
      <c r="F5381">
        <v>10</v>
      </c>
      <c r="G5381">
        <v>10</v>
      </c>
      <c r="H5381">
        <v>20</v>
      </c>
      <c r="I5381">
        <v>20</v>
      </c>
      <c r="J5381">
        <v>20</v>
      </c>
      <c r="K5381">
        <v>23</v>
      </c>
      <c r="L5381">
        <v>22</v>
      </c>
      <c r="M5381">
        <v>24</v>
      </c>
      <c r="N5381">
        <v>1</v>
      </c>
      <c r="O5381">
        <v>0</v>
      </c>
      <c r="P5381">
        <v>14.74414062</v>
      </c>
      <c r="Q5381">
        <v>488</v>
      </c>
      <c r="R5381">
        <v>271000</v>
      </c>
      <c r="S5381">
        <v>198673</v>
      </c>
      <c r="T5381">
        <v>0.73311070110701104</v>
      </c>
      <c r="U5381">
        <v>1</v>
      </c>
    </row>
    <row r="5382" spans="1:21" x14ac:dyDescent="0.4">
      <c r="A5382">
        <v>5380</v>
      </c>
      <c r="B5382" t="s">
        <v>12100</v>
      </c>
      <c r="C5382" s="1">
        <v>44593</v>
      </c>
      <c r="D5382" t="s">
        <v>9446</v>
      </c>
      <c r="E5382" t="s">
        <v>9447</v>
      </c>
      <c r="F5382">
        <v>10</v>
      </c>
      <c r="G5382">
        <v>10</v>
      </c>
      <c r="H5382">
        <v>20</v>
      </c>
      <c r="I5382">
        <v>20</v>
      </c>
      <c r="J5382">
        <v>10</v>
      </c>
      <c r="K5382">
        <v>17</v>
      </c>
      <c r="L5382">
        <v>15</v>
      </c>
      <c r="M5382">
        <v>17</v>
      </c>
      <c r="N5382">
        <v>1</v>
      </c>
      <c r="O5382">
        <v>1</v>
      </c>
      <c r="P5382">
        <v>11.80490451</v>
      </c>
      <c r="Q5382">
        <v>490</v>
      </c>
      <c r="R5382">
        <v>271000</v>
      </c>
      <c r="S5382">
        <v>324700</v>
      </c>
      <c r="T5382">
        <v>1.19815498154981</v>
      </c>
      <c r="U5382">
        <v>2</v>
      </c>
    </row>
    <row r="5383" spans="1:21" x14ac:dyDescent="0.4">
      <c r="A5383">
        <v>5381</v>
      </c>
      <c r="B5383" t="s">
        <v>12100</v>
      </c>
      <c r="C5383" s="1">
        <v>44593</v>
      </c>
      <c r="D5383" t="s">
        <v>9448</v>
      </c>
      <c r="E5383" t="s">
        <v>9449</v>
      </c>
      <c r="F5383">
        <v>10</v>
      </c>
      <c r="G5383">
        <v>10</v>
      </c>
      <c r="H5383">
        <v>10</v>
      </c>
      <c r="I5383">
        <v>20</v>
      </c>
      <c r="J5383">
        <v>20</v>
      </c>
      <c r="K5383">
        <v>11</v>
      </c>
      <c r="L5383">
        <v>5</v>
      </c>
      <c r="M5383">
        <v>5</v>
      </c>
      <c r="N5383">
        <v>1</v>
      </c>
      <c r="O5383">
        <v>0</v>
      </c>
      <c r="P5383">
        <v>14.883246529999999</v>
      </c>
      <c r="Q5383">
        <v>537</v>
      </c>
      <c r="R5383">
        <v>271000</v>
      </c>
      <c r="S5383">
        <v>325697</v>
      </c>
      <c r="T5383">
        <v>1.20183394833948</v>
      </c>
      <c r="U5383">
        <v>2</v>
      </c>
    </row>
    <row r="5384" spans="1:21" x14ac:dyDescent="0.4">
      <c r="A5384">
        <v>5382</v>
      </c>
      <c r="B5384" t="s">
        <v>12100</v>
      </c>
      <c r="C5384" s="1">
        <v>44593</v>
      </c>
      <c r="D5384" t="s">
        <v>9450</v>
      </c>
      <c r="E5384" t="e">
        <f>-형이 왜 거기서..?</f>
        <v>#NAME?</v>
      </c>
      <c r="F5384">
        <v>10</v>
      </c>
      <c r="G5384">
        <v>10</v>
      </c>
      <c r="H5384">
        <v>20</v>
      </c>
      <c r="I5384">
        <v>10</v>
      </c>
      <c r="J5384">
        <v>10</v>
      </c>
      <c r="K5384">
        <v>49</v>
      </c>
      <c r="L5384">
        <v>50</v>
      </c>
      <c r="M5384">
        <v>55</v>
      </c>
      <c r="N5384">
        <v>1</v>
      </c>
      <c r="O5384">
        <v>1</v>
      </c>
      <c r="P5384">
        <v>9.6462673609999996</v>
      </c>
      <c r="Q5384">
        <v>529</v>
      </c>
      <c r="R5384">
        <v>271000</v>
      </c>
      <c r="S5384">
        <v>500278</v>
      </c>
      <c r="T5384">
        <v>1.8460442804427999</v>
      </c>
      <c r="U5384">
        <v>2</v>
      </c>
    </row>
    <row r="5385" spans="1:21" x14ac:dyDescent="0.4">
      <c r="A5385">
        <v>5383</v>
      </c>
      <c r="B5385" t="s">
        <v>12100</v>
      </c>
      <c r="C5385" s="1">
        <v>44593</v>
      </c>
      <c r="D5385" t="s">
        <v>9451</v>
      </c>
      <c r="E5385" t="s">
        <v>9452</v>
      </c>
      <c r="F5385">
        <v>10</v>
      </c>
      <c r="G5385">
        <v>10</v>
      </c>
      <c r="H5385">
        <v>20</v>
      </c>
      <c r="I5385">
        <v>20</v>
      </c>
      <c r="J5385">
        <v>10</v>
      </c>
      <c r="K5385">
        <v>23</v>
      </c>
      <c r="L5385">
        <v>17</v>
      </c>
      <c r="M5385">
        <v>20</v>
      </c>
      <c r="N5385">
        <v>1</v>
      </c>
      <c r="O5385">
        <v>2</v>
      </c>
      <c r="P5385">
        <v>11.392252600000001</v>
      </c>
      <c r="Q5385">
        <v>674</v>
      </c>
      <c r="R5385">
        <v>271000</v>
      </c>
      <c r="S5385">
        <v>240013</v>
      </c>
      <c r="T5385">
        <v>0.88565682656826505</v>
      </c>
      <c r="U5385">
        <v>1</v>
      </c>
    </row>
    <row r="5386" spans="1:21" x14ac:dyDescent="0.4">
      <c r="A5386">
        <v>5384</v>
      </c>
      <c r="B5386" t="s">
        <v>12100</v>
      </c>
      <c r="C5386" s="1">
        <v>44593</v>
      </c>
      <c r="D5386" t="s">
        <v>9453</v>
      </c>
      <c r="E5386" t="s">
        <v>9454</v>
      </c>
      <c r="F5386">
        <v>10</v>
      </c>
      <c r="G5386">
        <v>10</v>
      </c>
      <c r="H5386">
        <v>10</v>
      </c>
      <c r="I5386">
        <v>20</v>
      </c>
      <c r="J5386">
        <v>20</v>
      </c>
      <c r="K5386">
        <v>79</v>
      </c>
      <c r="L5386">
        <v>45</v>
      </c>
      <c r="M5386">
        <v>59</v>
      </c>
      <c r="N5386">
        <v>1</v>
      </c>
      <c r="O5386">
        <v>1</v>
      </c>
      <c r="P5386">
        <v>15.734049479999999</v>
      </c>
      <c r="Q5386">
        <v>650</v>
      </c>
      <c r="R5386">
        <v>271000</v>
      </c>
      <c r="S5386">
        <v>593661</v>
      </c>
      <c r="T5386">
        <v>2.1906309963099599</v>
      </c>
      <c r="U5386">
        <v>2</v>
      </c>
    </row>
    <row r="5387" spans="1:21" x14ac:dyDescent="0.4">
      <c r="A5387">
        <v>5385</v>
      </c>
      <c r="B5387" t="s">
        <v>12100</v>
      </c>
      <c r="C5387" s="1">
        <v>44593</v>
      </c>
      <c r="D5387" t="s">
        <v>9455</v>
      </c>
      <c r="E5387" t="s">
        <v>9456</v>
      </c>
      <c r="F5387">
        <v>10</v>
      </c>
      <c r="G5387">
        <v>10</v>
      </c>
      <c r="H5387">
        <v>20</v>
      </c>
      <c r="I5387">
        <v>20</v>
      </c>
      <c r="J5387">
        <v>10</v>
      </c>
      <c r="K5387">
        <v>35</v>
      </c>
      <c r="L5387">
        <v>49</v>
      </c>
      <c r="M5387">
        <v>67</v>
      </c>
      <c r="N5387">
        <v>0</v>
      </c>
      <c r="O5387">
        <v>1</v>
      </c>
      <c r="P5387">
        <v>15.944878470000001</v>
      </c>
      <c r="Q5387">
        <v>502</v>
      </c>
      <c r="R5387">
        <v>271000</v>
      </c>
      <c r="S5387">
        <v>283483</v>
      </c>
      <c r="T5387">
        <v>1.0460627306273</v>
      </c>
      <c r="U5387">
        <v>1</v>
      </c>
    </row>
    <row r="5388" spans="1:21" x14ac:dyDescent="0.4">
      <c r="A5388">
        <v>5386</v>
      </c>
      <c r="B5388" t="s">
        <v>12100</v>
      </c>
      <c r="C5388" s="1">
        <v>44593</v>
      </c>
      <c r="D5388" t="s">
        <v>9457</v>
      </c>
      <c r="E5388" t="s">
        <v>9458</v>
      </c>
      <c r="F5388">
        <v>10</v>
      </c>
      <c r="G5388">
        <v>10</v>
      </c>
      <c r="H5388">
        <v>10</v>
      </c>
      <c r="I5388">
        <v>20</v>
      </c>
      <c r="J5388">
        <v>10</v>
      </c>
      <c r="K5388">
        <v>23</v>
      </c>
      <c r="L5388">
        <v>18</v>
      </c>
      <c r="M5388">
        <v>17</v>
      </c>
      <c r="N5388">
        <v>1</v>
      </c>
      <c r="O5388">
        <v>1</v>
      </c>
      <c r="P5388">
        <v>14.374565970000001</v>
      </c>
      <c r="Q5388">
        <v>554</v>
      </c>
      <c r="R5388">
        <v>271000</v>
      </c>
      <c r="S5388">
        <v>140161</v>
      </c>
      <c r="T5388">
        <v>0.51719926199261901</v>
      </c>
      <c r="U5388">
        <v>1</v>
      </c>
    </row>
    <row r="5389" spans="1:21" x14ac:dyDescent="0.4">
      <c r="A5389">
        <v>5387</v>
      </c>
      <c r="B5389" t="s">
        <v>12100</v>
      </c>
      <c r="C5389" s="1">
        <v>44593</v>
      </c>
      <c r="D5389" t="s">
        <v>9459</v>
      </c>
      <c r="E5389" t="e">
        <f>- 벌써든다고?</f>
        <v>#NAME?</v>
      </c>
      <c r="F5389">
        <v>10</v>
      </c>
      <c r="G5389">
        <v>10</v>
      </c>
      <c r="H5389">
        <v>20</v>
      </c>
      <c r="I5389">
        <v>10</v>
      </c>
      <c r="J5389">
        <v>10</v>
      </c>
      <c r="K5389">
        <v>70</v>
      </c>
      <c r="L5389">
        <v>40</v>
      </c>
      <c r="M5389">
        <v>46</v>
      </c>
      <c r="N5389">
        <v>1</v>
      </c>
      <c r="O5389">
        <v>1</v>
      </c>
      <c r="P5389">
        <v>13.35742188</v>
      </c>
      <c r="Q5389">
        <v>517</v>
      </c>
      <c r="R5389">
        <v>271000</v>
      </c>
      <c r="S5389">
        <v>373785</v>
      </c>
      <c r="T5389">
        <v>1.3792804428044201</v>
      </c>
      <c r="U5389">
        <v>2</v>
      </c>
    </row>
    <row r="5390" spans="1:21" x14ac:dyDescent="0.4">
      <c r="A5390">
        <v>5388</v>
      </c>
      <c r="B5390" t="s">
        <v>12100</v>
      </c>
      <c r="C5390" s="1">
        <v>44593</v>
      </c>
      <c r="D5390" t="s">
        <v>9460</v>
      </c>
      <c r="E5390" t="s">
        <v>9461</v>
      </c>
      <c r="F5390">
        <v>10</v>
      </c>
      <c r="G5390">
        <v>10</v>
      </c>
      <c r="H5390">
        <v>20</v>
      </c>
      <c r="I5390">
        <v>10</v>
      </c>
      <c r="J5390">
        <v>20</v>
      </c>
      <c r="K5390">
        <v>24</v>
      </c>
      <c r="L5390">
        <v>16</v>
      </c>
      <c r="M5390">
        <v>16</v>
      </c>
      <c r="N5390">
        <v>1</v>
      </c>
      <c r="O5390">
        <v>2</v>
      </c>
      <c r="P5390">
        <v>17.673068579999999</v>
      </c>
      <c r="Q5390">
        <v>577</v>
      </c>
      <c r="R5390">
        <v>271000</v>
      </c>
      <c r="S5390">
        <v>75791</v>
      </c>
      <c r="T5390">
        <v>0.279671586715867</v>
      </c>
      <c r="U5390">
        <v>0</v>
      </c>
    </row>
    <row r="5391" spans="1:21" x14ac:dyDescent="0.4">
      <c r="A5391">
        <v>5389</v>
      </c>
      <c r="B5391" t="s">
        <v>12100</v>
      </c>
      <c r="C5391" s="1">
        <v>44562</v>
      </c>
      <c r="D5391" t="s">
        <v>9462</v>
      </c>
      <c r="E5391" t="s">
        <v>9463</v>
      </c>
      <c r="F5391">
        <v>10</v>
      </c>
      <c r="G5391">
        <v>10</v>
      </c>
      <c r="H5391">
        <v>10</v>
      </c>
      <c r="I5391">
        <v>10</v>
      </c>
      <c r="J5391">
        <v>10</v>
      </c>
      <c r="K5391">
        <v>243</v>
      </c>
      <c r="L5391">
        <v>247</v>
      </c>
      <c r="M5391">
        <v>244</v>
      </c>
      <c r="N5391">
        <v>1</v>
      </c>
      <c r="O5391">
        <v>1</v>
      </c>
      <c r="P5391">
        <v>10.129340279999999</v>
      </c>
      <c r="Q5391">
        <v>523</v>
      </c>
      <c r="R5391">
        <v>237000</v>
      </c>
      <c r="S5391">
        <v>253596</v>
      </c>
      <c r="T5391">
        <v>1.0700253164556901</v>
      </c>
      <c r="U5391">
        <v>1</v>
      </c>
    </row>
    <row r="5392" spans="1:21" x14ac:dyDescent="0.4">
      <c r="A5392">
        <v>5390</v>
      </c>
      <c r="B5392" t="s">
        <v>12100</v>
      </c>
      <c r="C5392" s="1">
        <v>44562</v>
      </c>
      <c r="D5392" t="s">
        <v>9464</v>
      </c>
      <c r="E5392" t="s">
        <v>9465</v>
      </c>
      <c r="F5392">
        <v>10</v>
      </c>
      <c r="G5392">
        <v>20</v>
      </c>
      <c r="H5392">
        <v>30</v>
      </c>
      <c r="I5392">
        <v>20</v>
      </c>
      <c r="J5392">
        <v>20</v>
      </c>
      <c r="K5392">
        <v>58</v>
      </c>
      <c r="L5392">
        <v>52</v>
      </c>
      <c r="M5392">
        <v>48</v>
      </c>
      <c r="N5392">
        <v>1</v>
      </c>
      <c r="O5392">
        <v>1</v>
      </c>
      <c r="P5392">
        <v>24.043836809999998</v>
      </c>
      <c r="Q5392">
        <v>199</v>
      </c>
      <c r="R5392">
        <v>237000</v>
      </c>
      <c r="S5392">
        <v>87030</v>
      </c>
      <c r="T5392">
        <v>0.367215189873417</v>
      </c>
      <c r="U5392">
        <v>0</v>
      </c>
    </row>
    <row r="5393" spans="1:21" x14ac:dyDescent="0.4">
      <c r="A5393">
        <v>5391</v>
      </c>
      <c r="B5393" t="s">
        <v>12100</v>
      </c>
      <c r="C5393" s="1">
        <v>44562</v>
      </c>
      <c r="D5393" t="s">
        <v>9466</v>
      </c>
      <c r="E5393" t="s">
        <v>9467</v>
      </c>
      <c r="F5393">
        <v>10</v>
      </c>
      <c r="G5393">
        <v>10</v>
      </c>
      <c r="H5393">
        <v>10</v>
      </c>
      <c r="I5393">
        <v>20</v>
      </c>
      <c r="J5393">
        <v>10</v>
      </c>
      <c r="K5393">
        <v>32</v>
      </c>
      <c r="L5393">
        <v>51</v>
      </c>
      <c r="M5393">
        <v>14</v>
      </c>
      <c r="N5393">
        <v>1</v>
      </c>
      <c r="O5393">
        <v>1</v>
      </c>
      <c r="P5393">
        <v>11.58181424</v>
      </c>
      <c r="Q5393">
        <v>509</v>
      </c>
      <c r="R5393">
        <v>237000</v>
      </c>
      <c r="S5393">
        <v>271383</v>
      </c>
      <c r="T5393">
        <v>1.1450759493670799</v>
      </c>
      <c r="U5393">
        <v>1</v>
      </c>
    </row>
    <row r="5394" spans="1:21" x14ac:dyDescent="0.4">
      <c r="A5394">
        <v>5392</v>
      </c>
      <c r="B5394" t="s">
        <v>12100</v>
      </c>
      <c r="C5394" s="1">
        <v>44562</v>
      </c>
      <c r="D5394" t="s">
        <v>9468</v>
      </c>
      <c r="E5394" t="s">
        <v>9469</v>
      </c>
      <c r="F5394">
        <v>10</v>
      </c>
      <c r="G5394">
        <v>10</v>
      </c>
      <c r="H5394">
        <v>40</v>
      </c>
      <c r="I5394">
        <v>20</v>
      </c>
      <c r="J5394">
        <v>10</v>
      </c>
      <c r="K5394">
        <v>25</v>
      </c>
      <c r="L5394">
        <v>20</v>
      </c>
      <c r="M5394">
        <v>23</v>
      </c>
      <c r="N5394">
        <v>1</v>
      </c>
      <c r="O5394">
        <v>0</v>
      </c>
      <c r="P5394">
        <v>14.794487849999999</v>
      </c>
      <c r="Q5394">
        <v>494</v>
      </c>
      <c r="R5394">
        <v>237000</v>
      </c>
      <c r="S5394">
        <v>802930</v>
      </c>
      <c r="T5394">
        <v>3.3878902953586398</v>
      </c>
      <c r="U5394">
        <v>2</v>
      </c>
    </row>
    <row r="5395" spans="1:21" x14ac:dyDescent="0.4">
      <c r="A5395">
        <v>5393</v>
      </c>
      <c r="B5395" t="s">
        <v>12100</v>
      </c>
      <c r="C5395" s="1">
        <v>44562</v>
      </c>
      <c r="D5395" t="s">
        <v>9470</v>
      </c>
      <c r="E5395" t="e">
        <f>-엌ㅋㅋ개꿀잼ㅋㅋ</f>
        <v>#NAME?</v>
      </c>
      <c r="F5395">
        <v>10</v>
      </c>
      <c r="G5395">
        <v>10</v>
      </c>
      <c r="H5395">
        <v>20</v>
      </c>
      <c r="I5395">
        <v>10</v>
      </c>
      <c r="J5395">
        <v>10</v>
      </c>
      <c r="K5395">
        <v>11</v>
      </c>
      <c r="L5395">
        <v>12</v>
      </c>
      <c r="M5395">
        <v>22</v>
      </c>
      <c r="N5395">
        <v>1</v>
      </c>
      <c r="O5395">
        <v>1</v>
      </c>
      <c r="P5395">
        <v>14.917643229999999</v>
      </c>
      <c r="Q5395">
        <v>185</v>
      </c>
      <c r="R5395">
        <v>237000</v>
      </c>
      <c r="S5395">
        <v>61973</v>
      </c>
      <c r="T5395">
        <v>0.26148945147679298</v>
      </c>
      <c r="U5395">
        <v>0</v>
      </c>
    </row>
    <row r="5396" spans="1:21" x14ac:dyDescent="0.4">
      <c r="A5396">
        <v>5394</v>
      </c>
      <c r="B5396" t="s">
        <v>12100</v>
      </c>
      <c r="C5396" s="1">
        <v>44593</v>
      </c>
      <c r="D5396" t="s">
        <v>9471</v>
      </c>
      <c r="E5396" t="s">
        <v>9472</v>
      </c>
      <c r="F5396">
        <v>10</v>
      </c>
      <c r="G5396">
        <v>10</v>
      </c>
      <c r="H5396">
        <v>10</v>
      </c>
      <c r="I5396">
        <v>10</v>
      </c>
      <c r="J5396">
        <v>10</v>
      </c>
      <c r="K5396">
        <v>21</v>
      </c>
      <c r="L5396">
        <v>18</v>
      </c>
      <c r="M5396">
        <v>16</v>
      </c>
      <c r="N5396">
        <v>1</v>
      </c>
      <c r="O5396">
        <v>1</v>
      </c>
      <c r="P5396">
        <v>12.439887150000001</v>
      </c>
      <c r="Q5396">
        <v>497</v>
      </c>
      <c r="R5396">
        <v>271000</v>
      </c>
      <c r="S5396">
        <v>190287</v>
      </c>
      <c r="T5396">
        <v>0.70216605166051604</v>
      </c>
      <c r="U5396">
        <v>1</v>
      </c>
    </row>
    <row r="5397" spans="1:21" x14ac:dyDescent="0.4">
      <c r="A5397">
        <v>5395</v>
      </c>
      <c r="B5397" t="s">
        <v>12100</v>
      </c>
      <c r="C5397" s="1">
        <v>44562</v>
      </c>
      <c r="D5397" t="s">
        <v>9473</v>
      </c>
      <c r="E5397" t="e">
        <f>- 어벤저스는 못참지..</f>
        <v>#NAME?</v>
      </c>
      <c r="F5397">
        <v>10</v>
      </c>
      <c r="G5397">
        <v>10</v>
      </c>
      <c r="H5397">
        <v>10</v>
      </c>
      <c r="I5397">
        <v>10</v>
      </c>
      <c r="J5397">
        <v>10</v>
      </c>
      <c r="K5397">
        <v>107</v>
      </c>
      <c r="L5397">
        <v>21</v>
      </c>
      <c r="M5397">
        <v>8</v>
      </c>
      <c r="N5397">
        <v>1</v>
      </c>
      <c r="O5397">
        <v>2</v>
      </c>
      <c r="P5397">
        <v>8.2123480900000008</v>
      </c>
      <c r="Q5397">
        <v>492</v>
      </c>
      <c r="R5397">
        <v>237000</v>
      </c>
      <c r="S5397">
        <v>327791</v>
      </c>
      <c r="T5397">
        <v>1.38308438818565</v>
      </c>
      <c r="U5397">
        <v>2</v>
      </c>
    </row>
    <row r="5398" spans="1:21" x14ac:dyDescent="0.4">
      <c r="A5398">
        <v>5396</v>
      </c>
      <c r="B5398" t="s">
        <v>12100</v>
      </c>
      <c r="C5398" s="1">
        <v>44562</v>
      </c>
      <c r="D5398" t="s">
        <v>9474</v>
      </c>
      <c r="E5398" t="s">
        <v>9475</v>
      </c>
      <c r="F5398">
        <v>10</v>
      </c>
      <c r="G5398">
        <v>20</v>
      </c>
      <c r="H5398">
        <v>20</v>
      </c>
      <c r="I5398">
        <v>20</v>
      </c>
      <c r="J5398">
        <v>20</v>
      </c>
      <c r="K5398">
        <v>20</v>
      </c>
      <c r="L5398">
        <v>24</v>
      </c>
      <c r="M5398">
        <v>28</v>
      </c>
      <c r="N5398">
        <v>1</v>
      </c>
      <c r="O5398">
        <v>0</v>
      </c>
      <c r="P5398">
        <v>12.08778212</v>
      </c>
      <c r="Q5398">
        <v>568</v>
      </c>
      <c r="R5398">
        <v>237000</v>
      </c>
      <c r="S5398">
        <v>539975</v>
      </c>
      <c r="T5398">
        <v>2.2783755274261601</v>
      </c>
      <c r="U5398">
        <v>2</v>
      </c>
    </row>
    <row r="5399" spans="1:21" x14ac:dyDescent="0.4">
      <c r="A5399">
        <v>5397</v>
      </c>
      <c r="B5399" t="s">
        <v>12100</v>
      </c>
      <c r="C5399" s="1">
        <v>44562</v>
      </c>
      <c r="D5399" t="s">
        <v>9476</v>
      </c>
      <c r="E5399" t="s">
        <v>9477</v>
      </c>
      <c r="F5399">
        <v>10</v>
      </c>
      <c r="G5399">
        <v>20</v>
      </c>
      <c r="H5399">
        <v>10</v>
      </c>
      <c r="I5399">
        <v>10</v>
      </c>
      <c r="J5399">
        <v>10</v>
      </c>
      <c r="K5399">
        <v>246</v>
      </c>
      <c r="L5399">
        <v>246</v>
      </c>
      <c r="M5399">
        <v>246</v>
      </c>
      <c r="N5399">
        <v>2</v>
      </c>
      <c r="O5399">
        <v>1</v>
      </c>
      <c r="P5399">
        <v>25.055338540000001</v>
      </c>
      <c r="Q5399">
        <v>147</v>
      </c>
      <c r="R5399">
        <v>237000</v>
      </c>
      <c r="S5399">
        <v>184976</v>
      </c>
      <c r="T5399">
        <v>0.78048945147679305</v>
      </c>
      <c r="U5399">
        <v>1</v>
      </c>
    </row>
    <row r="5400" spans="1:21" x14ac:dyDescent="0.4">
      <c r="A5400">
        <v>5398</v>
      </c>
      <c r="B5400" t="s">
        <v>12100</v>
      </c>
      <c r="C5400" s="1">
        <v>44562</v>
      </c>
      <c r="D5400" t="s">
        <v>9478</v>
      </c>
      <c r="E5400" t="e">
        <f>- 미쳤다 미쳤어..</f>
        <v>#NAME?</v>
      </c>
      <c r="F5400">
        <v>10</v>
      </c>
      <c r="G5400">
        <v>10</v>
      </c>
      <c r="H5400">
        <v>10</v>
      </c>
      <c r="I5400">
        <v>20</v>
      </c>
      <c r="J5400">
        <v>20</v>
      </c>
      <c r="K5400">
        <v>41</v>
      </c>
      <c r="L5400">
        <v>8</v>
      </c>
      <c r="M5400">
        <v>11</v>
      </c>
      <c r="N5400">
        <v>1</v>
      </c>
      <c r="O5400">
        <v>1</v>
      </c>
      <c r="P5400">
        <v>11.67089844</v>
      </c>
      <c r="Q5400">
        <v>538</v>
      </c>
      <c r="R5400">
        <v>237000</v>
      </c>
      <c r="S5400">
        <v>517035</v>
      </c>
      <c r="T5400">
        <v>2.1815822784810099</v>
      </c>
      <c r="U5400">
        <v>2</v>
      </c>
    </row>
    <row r="5401" spans="1:21" x14ac:dyDescent="0.4">
      <c r="A5401">
        <v>5399</v>
      </c>
      <c r="B5401" t="s">
        <v>12100</v>
      </c>
      <c r="C5401" s="1">
        <v>44562</v>
      </c>
      <c r="D5401" t="s">
        <v>9479</v>
      </c>
      <c r="E5401" t="e">
        <f>- 믿어도 되냐..?</f>
        <v>#NAME?</v>
      </c>
      <c r="F5401">
        <v>10</v>
      </c>
      <c r="G5401">
        <v>10</v>
      </c>
      <c r="H5401">
        <v>40</v>
      </c>
      <c r="I5401">
        <v>20</v>
      </c>
      <c r="J5401">
        <v>20</v>
      </c>
      <c r="K5401">
        <v>18</v>
      </c>
      <c r="L5401">
        <v>13</v>
      </c>
      <c r="M5401">
        <v>16</v>
      </c>
      <c r="N5401">
        <v>2</v>
      </c>
      <c r="O5401">
        <v>2</v>
      </c>
      <c r="P5401">
        <v>12.52723524</v>
      </c>
      <c r="Q5401">
        <v>523</v>
      </c>
      <c r="R5401">
        <v>237000</v>
      </c>
      <c r="S5401">
        <v>286172</v>
      </c>
      <c r="T5401">
        <v>1.2074767932489401</v>
      </c>
      <c r="U5401">
        <v>2</v>
      </c>
    </row>
    <row r="5402" spans="1:21" x14ac:dyDescent="0.4">
      <c r="A5402">
        <v>5400</v>
      </c>
      <c r="B5402" t="s">
        <v>12100</v>
      </c>
      <c r="C5402" s="1">
        <v>44562</v>
      </c>
      <c r="D5402" t="s">
        <v>9480</v>
      </c>
      <c r="E5402" t="s">
        <v>9481</v>
      </c>
      <c r="F5402">
        <v>10</v>
      </c>
      <c r="G5402">
        <v>10</v>
      </c>
      <c r="H5402">
        <v>10</v>
      </c>
      <c r="I5402">
        <v>20</v>
      </c>
      <c r="J5402">
        <v>10</v>
      </c>
      <c r="K5402">
        <v>16</v>
      </c>
      <c r="L5402">
        <v>18</v>
      </c>
      <c r="M5402">
        <v>14</v>
      </c>
      <c r="N5402">
        <v>1</v>
      </c>
      <c r="O5402">
        <v>1</v>
      </c>
      <c r="P5402">
        <v>15.318793400000001</v>
      </c>
      <c r="Q5402">
        <v>507</v>
      </c>
      <c r="R5402">
        <v>237000</v>
      </c>
      <c r="S5402">
        <v>232900</v>
      </c>
      <c r="T5402">
        <v>0.98270042194092799</v>
      </c>
      <c r="U5402">
        <v>1</v>
      </c>
    </row>
    <row r="5403" spans="1:21" x14ac:dyDescent="0.4">
      <c r="A5403">
        <v>5401</v>
      </c>
      <c r="B5403" t="s">
        <v>12100</v>
      </c>
      <c r="C5403" s="1">
        <v>44562</v>
      </c>
      <c r="D5403" t="s">
        <v>9482</v>
      </c>
      <c r="E5403" t="e">
        <f>- 이게 왜 진짜..?</f>
        <v>#NAME?</v>
      </c>
      <c r="F5403">
        <v>10</v>
      </c>
      <c r="G5403">
        <v>10</v>
      </c>
      <c r="H5403">
        <v>20</v>
      </c>
      <c r="I5403">
        <v>20</v>
      </c>
      <c r="J5403">
        <v>20</v>
      </c>
      <c r="K5403">
        <v>21</v>
      </c>
      <c r="L5403">
        <v>23</v>
      </c>
      <c r="M5403">
        <v>43</v>
      </c>
      <c r="N5403">
        <v>1</v>
      </c>
      <c r="O5403">
        <v>0</v>
      </c>
      <c r="P5403">
        <v>11.456705729999999</v>
      </c>
      <c r="Q5403">
        <v>514</v>
      </c>
      <c r="R5403">
        <v>237000</v>
      </c>
      <c r="S5403">
        <v>623872</v>
      </c>
      <c r="T5403">
        <v>2.6323713080168698</v>
      </c>
      <c r="U5403">
        <v>2</v>
      </c>
    </row>
    <row r="5404" spans="1:21" x14ac:dyDescent="0.4">
      <c r="A5404">
        <v>5402</v>
      </c>
      <c r="B5404" t="s">
        <v>12100</v>
      </c>
      <c r="C5404" s="1">
        <v>44562</v>
      </c>
      <c r="D5404" t="s">
        <v>9483</v>
      </c>
      <c r="E5404" t="e">
        <f>- 최초공개1</f>
        <v>#NAME?</v>
      </c>
      <c r="F5404">
        <v>10</v>
      </c>
      <c r="G5404">
        <v>10</v>
      </c>
      <c r="H5404">
        <v>20</v>
      </c>
      <c r="I5404">
        <v>20</v>
      </c>
      <c r="J5404">
        <v>20</v>
      </c>
      <c r="K5404">
        <v>43</v>
      </c>
      <c r="L5404">
        <v>12</v>
      </c>
      <c r="M5404">
        <v>12</v>
      </c>
      <c r="N5404">
        <v>1</v>
      </c>
      <c r="O5404">
        <v>0</v>
      </c>
      <c r="P5404">
        <v>9.3804253469999992</v>
      </c>
      <c r="Q5404">
        <v>131</v>
      </c>
      <c r="R5404">
        <v>237000</v>
      </c>
      <c r="S5404">
        <v>314994</v>
      </c>
      <c r="T5404">
        <v>1.32908860759493</v>
      </c>
      <c r="U5404">
        <v>2</v>
      </c>
    </row>
    <row r="5405" spans="1:21" x14ac:dyDescent="0.4">
      <c r="A5405">
        <v>5403</v>
      </c>
      <c r="B5405" t="s">
        <v>12100</v>
      </c>
      <c r="C5405" s="1">
        <v>44562</v>
      </c>
      <c r="D5405" t="s">
        <v>9484</v>
      </c>
      <c r="E5405" t="e">
        <f>- 정신나갈것같아..</f>
        <v>#NAME?</v>
      </c>
      <c r="F5405">
        <v>10</v>
      </c>
      <c r="G5405">
        <v>10</v>
      </c>
      <c r="H5405">
        <v>10</v>
      </c>
      <c r="I5405">
        <v>20</v>
      </c>
      <c r="J5405">
        <v>20</v>
      </c>
      <c r="K5405">
        <v>72</v>
      </c>
      <c r="L5405">
        <v>37</v>
      </c>
      <c r="M5405">
        <v>47</v>
      </c>
      <c r="N5405">
        <v>1</v>
      </c>
      <c r="O5405">
        <v>2</v>
      </c>
      <c r="P5405">
        <v>12.81174045</v>
      </c>
      <c r="Q5405">
        <v>541</v>
      </c>
      <c r="R5405">
        <v>237000</v>
      </c>
      <c r="S5405">
        <v>421168</v>
      </c>
      <c r="T5405">
        <v>1.77708016877637</v>
      </c>
      <c r="U5405">
        <v>2</v>
      </c>
    </row>
    <row r="5406" spans="1:21" x14ac:dyDescent="0.4">
      <c r="A5406">
        <v>5404</v>
      </c>
      <c r="B5406" t="s">
        <v>12100</v>
      </c>
      <c r="C5406" s="1">
        <v>44562</v>
      </c>
      <c r="D5406" t="s">
        <v>9485</v>
      </c>
      <c r="E5406" t="e">
        <v>#VALUE!</v>
      </c>
      <c r="F5406">
        <v>10</v>
      </c>
      <c r="G5406">
        <v>20</v>
      </c>
      <c r="H5406">
        <v>10</v>
      </c>
      <c r="I5406">
        <v>20</v>
      </c>
      <c r="J5406">
        <v>30</v>
      </c>
      <c r="K5406">
        <v>111</v>
      </c>
      <c r="L5406">
        <v>86</v>
      </c>
      <c r="M5406">
        <v>34</v>
      </c>
      <c r="N5406">
        <v>1</v>
      </c>
      <c r="O5406">
        <v>0</v>
      </c>
      <c r="P5406">
        <v>10.16688368</v>
      </c>
      <c r="Q5406">
        <v>644</v>
      </c>
      <c r="R5406">
        <v>237000</v>
      </c>
      <c r="S5406">
        <v>745970</v>
      </c>
      <c r="T5406">
        <v>3.1475527426160301</v>
      </c>
      <c r="U5406">
        <v>2</v>
      </c>
    </row>
    <row r="5407" spans="1:21" x14ac:dyDescent="0.4">
      <c r="A5407">
        <v>5405</v>
      </c>
      <c r="B5407" t="s">
        <v>12100</v>
      </c>
      <c r="C5407" s="1">
        <v>44562</v>
      </c>
      <c r="D5407" t="s">
        <v>9486</v>
      </c>
      <c r="E5407" t="s">
        <v>9487</v>
      </c>
      <c r="F5407">
        <v>20</v>
      </c>
      <c r="G5407">
        <v>10</v>
      </c>
      <c r="H5407">
        <v>20</v>
      </c>
      <c r="I5407">
        <v>20</v>
      </c>
      <c r="J5407">
        <v>20</v>
      </c>
      <c r="K5407">
        <v>24</v>
      </c>
      <c r="L5407">
        <v>16</v>
      </c>
      <c r="M5407">
        <v>16</v>
      </c>
      <c r="N5407">
        <v>1</v>
      </c>
      <c r="O5407">
        <v>1</v>
      </c>
      <c r="P5407">
        <v>11.894205729999999</v>
      </c>
      <c r="Q5407">
        <v>500</v>
      </c>
      <c r="R5407">
        <v>237000</v>
      </c>
      <c r="S5407">
        <v>357301</v>
      </c>
      <c r="T5407">
        <v>1.5075991561181401</v>
      </c>
      <c r="U5407">
        <v>2</v>
      </c>
    </row>
    <row r="5408" spans="1:21" x14ac:dyDescent="0.4">
      <c r="A5408">
        <v>5406</v>
      </c>
      <c r="B5408" t="s">
        <v>12100</v>
      </c>
      <c r="C5408" s="1">
        <v>44531</v>
      </c>
      <c r="D5408" t="s">
        <v>9488</v>
      </c>
      <c r="E5408" t="s">
        <v>9489</v>
      </c>
      <c r="F5408">
        <v>10</v>
      </c>
      <c r="G5408">
        <v>10</v>
      </c>
      <c r="H5408">
        <v>10</v>
      </c>
      <c r="I5408">
        <v>10</v>
      </c>
      <c r="J5408">
        <v>10</v>
      </c>
      <c r="K5408">
        <v>156</v>
      </c>
      <c r="L5408">
        <v>154</v>
      </c>
      <c r="M5408">
        <v>144</v>
      </c>
      <c r="N5408">
        <v>1</v>
      </c>
      <c r="O5408">
        <v>1</v>
      </c>
      <c r="P5408">
        <v>9.8743489580000006</v>
      </c>
      <c r="Q5408">
        <v>907</v>
      </c>
      <c r="R5408">
        <v>209000</v>
      </c>
      <c r="S5408">
        <v>191462</v>
      </c>
      <c r="T5408">
        <v>0.91608612440191295</v>
      </c>
      <c r="U5408">
        <v>1</v>
      </c>
    </row>
    <row r="5409" spans="1:21" x14ac:dyDescent="0.4">
      <c r="A5409">
        <v>5407</v>
      </c>
      <c r="B5409" t="s">
        <v>12100</v>
      </c>
      <c r="C5409" s="1">
        <v>44531</v>
      </c>
      <c r="D5409" t="s">
        <v>9490</v>
      </c>
      <c r="E5409" t="s">
        <v>9491</v>
      </c>
      <c r="F5409">
        <v>10</v>
      </c>
      <c r="G5409">
        <v>10</v>
      </c>
      <c r="H5409">
        <v>20</v>
      </c>
      <c r="I5409">
        <v>20</v>
      </c>
      <c r="J5409">
        <v>10</v>
      </c>
      <c r="K5409">
        <v>10</v>
      </c>
      <c r="L5409">
        <v>11</v>
      </c>
      <c r="M5409">
        <v>9</v>
      </c>
      <c r="N5409">
        <v>1</v>
      </c>
      <c r="O5409">
        <v>1</v>
      </c>
      <c r="P5409">
        <v>19.21875</v>
      </c>
      <c r="Q5409">
        <v>642</v>
      </c>
      <c r="R5409">
        <v>209000</v>
      </c>
      <c r="S5409">
        <v>154871</v>
      </c>
      <c r="T5409">
        <v>0.74100956937799001</v>
      </c>
      <c r="U5409">
        <v>1</v>
      </c>
    </row>
    <row r="5410" spans="1:21" x14ac:dyDescent="0.4">
      <c r="A5410">
        <v>5408</v>
      </c>
      <c r="B5410" t="s">
        <v>12100</v>
      </c>
      <c r="C5410" s="1">
        <v>44531</v>
      </c>
      <c r="D5410" t="s">
        <v>9492</v>
      </c>
      <c r="E5410" t="e">
        <f>- 필락이형 띄냐..?</f>
        <v>#NAME?</v>
      </c>
      <c r="F5410">
        <v>10</v>
      </c>
      <c r="G5410">
        <v>10</v>
      </c>
      <c r="H5410">
        <v>20</v>
      </c>
      <c r="I5410">
        <v>20</v>
      </c>
      <c r="J5410">
        <v>10</v>
      </c>
      <c r="K5410">
        <v>16</v>
      </c>
      <c r="L5410">
        <v>16</v>
      </c>
      <c r="M5410">
        <v>17</v>
      </c>
      <c r="N5410">
        <v>1</v>
      </c>
      <c r="O5410">
        <v>1</v>
      </c>
      <c r="P5410">
        <v>14.207573780000001</v>
      </c>
      <c r="Q5410">
        <v>767</v>
      </c>
      <c r="R5410">
        <v>209000</v>
      </c>
      <c r="S5410">
        <v>460185</v>
      </c>
      <c r="T5410">
        <v>2.2018421052631498</v>
      </c>
      <c r="U5410">
        <v>2</v>
      </c>
    </row>
    <row r="5411" spans="1:21" x14ac:dyDescent="0.4">
      <c r="A5411">
        <v>5409</v>
      </c>
      <c r="B5411" t="s">
        <v>12100</v>
      </c>
      <c r="C5411" s="1">
        <v>44531</v>
      </c>
      <c r="D5411" t="s">
        <v>9493</v>
      </c>
      <c r="E5411" t="s">
        <v>9494</v>
      </c>
      <c r="F5411">
        <v>10</v>
      </c>
      <c r="G5411">
        <v>10</v>
      </c>
      <c r="H5411">
        <v>10</v>
      </c>
      <c r="I5411">
        <v>10</v>
      </c>
      <c r="J5411">
        <v>10</v>
      </c>
      <c r="K5411">
        <v>32</v>
      </c>
      <c r="L5411">
        <v>47</v>
      </c>
      <c r="M5411">
        <v>102</v>
      </c>
      <c r="N5411">
        <v>1</v>
      </c>
      <c r="O5411">
        <v>1</v>
      </c>
      <c r="P5411">
        <v>17.217990449999999</v>
      </c>
      <c r="Q5411">
        <v>2454</v>
      </c>
      <c r="R5411">
        <v>209000</v>
      </c>
      <c r="S5411">
        <v>603482</v>
      </c>
      <c r="T5411">
        <v>2.8874736842105202</v>
      </c>
      <c r="U5411">
        <v>2</v>
      </c>
    </row>
    <row r="5412" spans="1:21" x14ac:dyDescent="0.4">
      <c r="A5412">
        <v>5410</v>
      </c>
      <c r="B5412" t="s">
        <v>12100</v>
      </c>
      <c r="C5412" s="1">
        <v>44531</v>
      </c>
      <c r="D5412" t="s">
        <v>9495</v>
      </c>
      <c r="E5412" t="s">
        <v>9496</v>
      </c>
      <c r="F5412">
        <v>10</v>
      </c>
      <c r="G5412">
        <v>10</v>
      </c>
      <c r="H5412">
        <v>10</v>
      </c>
      <c r="I5412">
        <v>20</v>
      </c>
      <c r="J5412">
        <v>20</v>
      </c>
      <c r="K5412">
        <v>14</v>
      </c>
      <c r="L5412">
        <v>8</v>
      </c>
      <c r="M5412">
        <v>9</v>
      </c>
      <c r="N5412">
        <v>1</v>
      </c>
      <c r="O5412">
        <v>0</v>
      </c>
      <c r="P5412">
        <v>8.8862847219999992</v>
      </c>
      <c r="Q5412">
        <v>518</v>
      </c>
      <c r="R5412">
        <v>209000</v>
      </c>
      <c r="S5412">
        <v>701883</v>
      </c>
      <c r="T5412">
        <v>3.3582918660286998</v>
      </c>
      <c r="U5412">
        <v>2</v>
      </c>
    </row>
    <row r="5413" spans="1:21" x14ac:dyDescent="0.4">
      <c r="A5413">
        <v>5411</v>
      </c>
      <c r="B5413" t="s">
        <v>12100</v>
      </c>
      <c r="C5413" s="1">
        <v>44531</v>
      </c>
      <c r="D5413" t="s">
        <v>9497</v>
      </c>
      <c r="E5413" t="e">
        <f>- 예고편 떴냐..?</f>
        <v>#NAME?</v>
      </c>
      <c r="F5413">
        <v>20</v>
      </c>
      <c r="G5413">
        <v>10</v>
      </c>
      <c r="H5413">
        <v>10</v>
      </c>
      <c r="I5413">
        <v>20</v>
      </c>
      <c r="J5413">
        <v>30</v>
      </c>
      <c r="K5413">
        <v>56</v>
      </c>
      <c r="L5413">
        <v>49</v>
      </c>
      <c r="M5413">
        <v>44</v>
      </c>
      <c r="N5413">
        <v>1</v>
      </c>
      <c r="O5413">
        <v>1</v>
      </c>
      <c r="P5413">
        <v>9.3344184030000008</v>
      </c>
      <c r="Q5413">
        <v>803</v>
      </c>
      <c r="R5413">
        <v>209000</v>
      </c>
      <c r="S5413">
        <v>521795</v>
      </c>
      <c r="T5413">
        <v>2.4966267942583702</v>
      </c>
      <c r="U5413">
        <v>2</v>
      </c>
    </row>
    <row r="5414" spans="1:21" x14ac:dyDescent="0.4">
      <c r="A5414">
        <v>5412</v>
      </c>
      <c r="B5414" t="s">
        <v>12100</v>
      </c>
      <c r="C5414" s="1">
        <v>44531</v>
      </c>
      <c r="D5414" t="s">
        <v>9498</v>
      </c>
      <c r="E5414" t="s">
        <v>9499</v>
      </c>
      <c r="F5414">
        <v>10</v>
      </c>
      <c r="G5414">
        <v>10</v>
      </c>
      <c r="H5414">
        <v>20</v>
      </c>
      <c r="I5414">
        <v>10</v>
      </c>
      <c r="J5414">
        <v>10</v>
      </c>
      <c r="K5414">
        <v>14</v>
      </c>
      <c r="L5414">
        <v>14</v>
      </c>
      <c r="M5414">
        <v>21</v>
      </c>
      <c r="N5414">
        <v>1</v>
      </c>
      <c r="O5414">
        <v>1</v>
      </c>
      <c r="P5414">
        <v>3.4171006940000002</v>
      </c>
      <c r="Q5414">
        <v>507</v>
      </c>
      <c r="R5414">
        <v>209000</v>
      </c>
      <c r="S5414">
        <v>213435</v>
      </c>
      <c r="T5414">
        <v>1.02122009569377</v>
      </c>
      <c r="U5414">
        <v>1</v>
      </c>
    </row>
    <row r="5415" spans="1:21" x14ac:dyDescent="0.4">
      <c r="A5415">
        <v>5413</v>
      </c>
      <c r="B5415" t="s">
        <v>12100</v>
      </c>
      <c r="C5415" s="1">
        <v>44531</v>
      </c>
      <c r="D5415" t="s">
        <v>9500</v>
      </c>
      <c r="E5415" t="s">
        <v>9501</v>
      </c>
      <c r="F5415">
        <v>10</v>
      </c>
      <c r="G5415">
        <v>10</v>
      </c>
      <c r="H5415">
        <v>10</v>
      </c>
      <c r="I5415">
        <v>20</v>
      </c>
      <c r="J5415">
        <v>10</v>
      </c>
      <c r="K5415">
        <v>20</v>
      </c>
      <c r="L5415">
        <v>16</v>
      </c>
      <c r="M5415">
        <v>17</v>
      </c>
      <c r="N5415">
        <v>1</v>
      </c>
      <c r="O5415">
        <v>0</v>
      </c>
      <c r="P5415">
        <v>14.18945313</v>
      </c>
      <c r="Q5415">
        <v>886</v>
      </c>
      <c r="R5415">
        <v>209000</v>
      </c>
      <c r="S5415">
        <v>466745</v>
      </c>
      <c r="T5415">
        <v>2.2332296650717698</v>
      </c>
      <c r="U5415">
        <v>2</v>
      </c>
    </row>
    <row r="5416" spans="1:21" x14ac:dyDescent="0.4">
      <c r="A5416">
        <v>5414</v>
      </c>
      <c r="B5416" t="s">
        <v>12100</v>
      </c>
      <c r="C5416" s="1">
        <v>44531</v>
      </c>
      <c r="D5416" t="s">
        <v>9502</v>
      </c>
      <c r="E5416" t="s">
        <v>9503</v>
      </c>
      <c r="F5416">
        <v>10</v>
      </c>
      <c r="G5416">
        <v>20</v>
      </c>
      <c r="H5416">
        <v>20</v>
      </c>
      <c r="I5416">
        <v>20</v>
      </c>
      <c r="J5416">
        <v>20</v>
      </c>
      <c r="K5416">
        <v>22</v>
      </c>
      <c r="L5416">
        <v>20</v>
      </c>
      <c r="M5416">
        <v>23</v>
      </c>
      <c r="N5416">
        <v>1</v>
      </c>
      <c r="O5416">
        <v>1</v>
      </c>
      <c r="P5416">
        <v>19.809027780000001</v>
      </c>
      <c r="Q5416">
        <v>590</v>
      </c>
      <c r="R5416">
        <v>209000</v>
      </c>
      <c r="S5416">
        <v>170767</v>
      </c>
      <c r="T5416">
        <v>0.81706698564593305</v>
      </c>
      <c r="U5416">
        <v>1</v>
      </c>
    </row>
    <row r="5417" spans="1:21" x14ac:dyDescent="0.4">
      <c r="A5417">
        <v>5415</v>
      </c>
      <c r="B5417" t="s">
        <v>12100</v>
      </c>
      <c r="C5417" s="1">
        <v>44531</v>
      </c>
      <c r="D5417" t="s">
        <v>9504</v>
      </c>
      <c r="E5417" t="s">
        <v>9505</v>
      </c>
      <c r="F5417">
        <v>10</v>
      </c>
      <c r="G5417">
        <v>10</v>
      </c>
      <c r="H5417">
        <v>10</v>
      </c>
      <c r="I5417">
        <v>20</v>
      </c>
      <c r="J5417">
        <v>10</v>
      </c>
      <c r="K5417">
        <v>19</v>
      </c>
      <c r="L5417">
        <v>20</v>
      </c>
      <c r="M5417">
        <v>20</v>
      </c>
      <c r="N5417">
        <v>1</v>
      </c>
      <c r="O5417">
        <v>1</v>
      </c>
      <c r="P5417">
        <v>10.289496529999999</v>
      </c>
      <c r="Q5417">
        <v>629</v>
      </c>
      <c r="R5417">
        <v>209000</v>
      </c>
      <c r="S5417">
        <v>997418</v>
      </c>
      <c r="T5417">
        <v>4.7723349282296601</v>
      </c>
      <c r="U5417">
        <v>3</v>
      </c>
    </row>
    <row r="5418" spans="1:21" x14ac:dyDescent="0.4">
      <c r="A5418">
        <v>5416</v>
      </c>
      <c r="B5418" t="s">
        <v>12100</v>
      </c>
      <c r="C5418" s="1">
        <v>44531</v>
      </c>
      <c r="D5418" t="s">
        <v>9506</v>
      </c>
      <c r="E5418" t="s">
        <v>9507</v>
      </c>
      <c r="F5418">
        <v>10</v>
      </c>
      <c r="G5418">
        <v>10</v>
      </c>
      <c r="H5418">
        <v>10</v>
      </c>
      <c r="I5418">
        <v>20</v>
      </c>
      <c r="J5418">
        <v>10</v>
      </c>
      <c r="K5418">
        <v>96</v>
      </c>
      <c r="L5418">
        <v>20</v>
      </c>
      <c r="M5418">
        <v>23</v>
      </c>
      <c r="N5418">
        <v>1</v>
      </c>
      <c r="O5418">
        <v>0</v>
      </c>
      <c r="P5418">
        <v>19.495659719999999</v>
      </c>
      <c r="Q5418">
        <v>538</v>
      </c>
      <c r="R5418">
        <v>209000</v>
      </c>
      <c r="S5418">
        <v>287323</v>
      </c>
      <c r="T5418">
        <v>1.3747511961722401</v>
      </c>
      <c r="U5418">
        <v>2</v>
      </c>
    </row>
    <row r="5419" spans="1:21" x14ac:dyDescent="0.4">
      <c r="A5419">
        <v>5417</v>
      </c>
      <c r="B5419" t="s">
        <v>12100</v>
      </c>
      <c r="C5419" s="1">
        <v>44531</v>
      </c>
      <c r="D5419" t="s">
        <v>9508</v>
      </c>
      <c r="E5419" t="s">
        <v>9509</v>
      </c>
      <c r="F5419">
        <v>20</v>
      </c>
      <c r="G5419">
        <v>10</v>
      </c>
      <c r="H5419">
        <v>10</v>
      </c>
      <c r="I5419">
        <v>20</v>
      </c>
      <c r="J5419">
        <v>10</v>
      </c>
      <c r="K5419">
        <v>7</v>
      </c>
      <c r="L5419">
        <v>3</v>
      </c>
      <c r="M5419">
        <v>4</v>
      </c>
      <c r="N5419">
        <v>1</v>
      </c>
      <c r="O5419">
        <v>0</v>
      </c>
      <c r="P5419">
        <v>7.2464192709999997</v>
      </c>
      <c r="Q5419">
        <v>112</v>
      </c>
      <c r="R5419">
        <v>209000</v>
      </c>
      <c r="S5419">
        <v>119906</v>
      </c>
      <c r="T5419">
        <v>0.57371291866028695</v>
      </c>
      <c r="U5419">
        <v>1</v>
      </c>
    </row>
    <row r="5420" spans="1:21" x14ac:dyDescent="0.4">
      <c r="A5420">
        <v>5418</v>
      </c>
      <c r="B5420" t="s">
        <v>12100</v>
      </c>
      <c r="C5420" s="1">
        <v>44531</v>
      </c>
      <c r="D5420" t="s">
        <v>9510</v>
      </c>
      <c r="E5420" t="s">
        <v>9511</v>
      </c>
      <c r="F5420">
        <v>20</v>
      </c>
      <c r="G5420">
        <v>10</v>
      </c>
      <c r="H5420">
        <v>10</v>
      </c>
      <c r="I5420">
        <v>20</v>
      </c>
      <c r="J5420">
        <v>20</v>
      </c>
      <c r="K5420">
        <v>90</v>
      </c>
      <c r="L5420">
        <v>83</v>
      </c>
      <c r="M5420">
        <v>89</v>
      </c>
      <c r="N5420">
        <v>1</v>
      </c>
      <c r="O5420">
        <v>1</v>
      </c>
      <c r="P5420">
        <v>11.249674479999999</v>
      </c>
      <c r="Q5420">
        <v>500</v>
      </c>
      <c r="R5420">
        <v>209000</v>
      </c>
      <c r="S5420">
        <v>89641</v>
      </c>
      <c r="T5420">
        <v>0.42890430622009501</v>
      </c>
      <c r="U5420">
        <v>1</v>
      </c>
    </row>
    <row r="5421" spans="1:21" x14ac:dyDescent="0.4">
      <c r="A5421">
        <v>5419</v>
      </c>
      <c r="B5421" t="s">
        <v>12100</v>
      </c>
      <c r="C5421" s="1">
        <v>44531</v>
      </c>
      <c r="D5421" t="s">
        <v>9512</v>
      </c>
      <c r="E5421" t="s">
        <v>9513</v>
      </c>
      <c r="F5421">
        <v>10</v>
      </c>
      <c r="G5421">
        <v>10</v>
      </c>
      <c r="H5421">
        <v>10</v>
      </c>
      <c r="I5421">
        <v>10</v>
      </c>
      <c r="J5421">
        <v>10</v>
      </c>
      <c r="K5421">
        <v>82</v>
      </c>
      <c r="L5421">
        <v>83</v>
      </c>
      <c r="M5421">
        <v>85</v>
      </c>
      <c r="N5421">
        <v>1</v>
      </c>
      <c r="O5421">
        <v>0</v>
      </c>
      <c r="P5421">
        <v>15.58572049</v>
      </c>
      <c r="Q5421">
        <v>73</v>
      </c>
      <c r="R5421">
        <v>209000</v>
      </c>
      <c r="S5421">
        <v>95314</v>
      </c>
      <c r="T5421">
        <v>0.45604784688995198</v>
      </c>
      <c r="U5421">
        <v>1</v>
      </c>
    </row>
    <row r="5422" spans="1:21" x14ac:dyDescent="0.4">
      <c r="A5422">
        <v>5420</v>
      </c>
      <c r="B5422" t="s">
        <v>12100</v>
      </c>
      <c r="C5422" s="1">
        <v>44531</v>
      </c>
      <c r="D5422" t="s">
        <v>9514</v>
      </c>
      <c r="E5422" t="s">
        <v>9515</v>
      </c>
      <c r="F5422">
        <v>10</v>
      </c>
      <c r="G5422">
        <v>10</v>
      </c>
      <c r="H5422">
        <v>10</v>
      </c>
      <c r="I5422">
        <v>20</v>
      </c>
      <c r="J5422">
        <v>20</v>
      </c>
      <c r="K5422">
        <v>40</v>
      </c>
      <c r="L5422">
        <v>9</v>
      </c>
      <c r="M5422">
        <v>12</v>
      </c>
      <c r="N5422">
        <v>1</v>
      </c>
      <c r="O5422">
        <v>1</v>
      </c>
      <c r="P5422">
        <v>14.473198780000001</v>
      </c>
      <c r="Q5422">
        <v>127</v>
      </c>
      <c r="R5422">
        <v>209000</v>
      </c>
      <c r="S5422">
        <v>213667</v>
      </c>
      <c r="T5422">
        <v>1.02233014354066</v>
      </c>
      <c r="U5422">
        <v>1</v>
      </c>
    </row>
    <row r="5423" spans="1:21" x14ac:dyDescent="0.4">
      <c r="A5423">
        <v>5421</v>
      </c>
      <c r="B5423" t="s">
        <v>12100</v>
      </c>
      <c r="C5423" s="1">
        <v>44531</v>
      </c>
      <c r="D5423" t="s">
        <v>9516</v>
      </c>
      <c r="E5423" t="s">
        <v>9517</v>
      </c>
      <c r="F5423">
        <v>10</v>
      </c>
      <c r="G5423">
        <v>10</v>
      </c>
      <c r="H5423">
        <v>20</v>
      </c>
      <c r="I5423">
        <v>20</v>
      </c>
      <c r="J5423">
        <v>20</v>
      </c>
      <c r="K5423">
        <v>19</v>
      </c>
      <c r="L5423">
        <v>17</v>
      </c>
      <c r="M5423">
        <v>19</v>
      </c>
      <c r="N5423">
        <v>1</v>
      </c>
      <c r="O5423">
        <v>2</v>
      </c>
      <c r="P5423">
        <v>18.486762150000001</v>
      </c>
      <c r="Q5423">
        <v>74</v>
      </c>
      <c r="R5423">
        <v>209000</v>
      </c>
      <c r="S5423">
        <v>58078</v>
      </c>
      <c r="T5423">
        <v>0.27788516746411401</v>
      </c>
      <c r="U5423">
        <v>0</v>
      </c>
    </row>
    <row r="5424" spans="1:21" x14ac:dyDescent="0.4">
      <c r="A5424">
        <v>5422</v>
      </c>
      <c r="B5424" t="s">
        <v>12100</v>
      </c>
      <c r="C5424" s="1">
        <v>44531</v>
      </c>
      <c r="D5424" t="s">
        <v>9518</v>
      </c>
      <c r="E5424" t="s">
        <v>9519</v>
      </c>
      <c r="F5424">
        <v>20</v>
      </c>
      <c r="G5424">
        <v>10</v>
      </c>
      <c r="H5424">
        <v>10</v>
      </c>
      <c r="I5424">
        <v>20</v>
      </c>
      <c r="J5424">
        <v>30</v>
      </c>
      <c r="K5424">
        <v>23</v>
      </c>
      <c r="L5424">
        <v>20</v>
      </c>
      <c r="M5424">
        <v>20</v>
      </c>
      <c r="N5424">
        <v>1</v>
      </c>
      <c r="O5424">
        <v>2</v>
      </c>
      <c r="P5424">
        <v>15.655815970000001</v>
      </c>
      <c r="Q5424">
        <v>89</v>
      </c>
      <c r="R5424">
        <v>209000</v>
      </c>
      <c r="S5424">
        <v>46599</v>
      </c>
      <c r="T5424">
        <v>0.222961722488038</v>
      </c>
      <c r="U5424">
        <v>0</v>
      </c>
    </row>
    <row r="5425" spans="1:21" x14ac:dyDescent="0.4">
      <c r="A5425">
        <v>5423</v>
      </c>
      <c r="B5425" t="s">
        <v>12100</v>
      </c>
      <c r="C5425" s="1">
        <v>44531</v>
      </c>
      <c r="D5425" t="s">
        <v>9520</v>
      </c>
      <c r="E5425" t="s">
        <v>9521</v>
      </c>
      <c r="F5425">
        <v>10</v>
      </c>
      <c r="G5425">
        <v>10</v>
      </c>
      <c r="H5425">
        <v>20</v>
      </c>
      <c r="I5425">
        <v>20</v>
      </c>
      <c r="J5425">
        <v>10</v>
      </c>
      <c r="K5425">
        <v>50</v>
      </c>
      <c r="L5425">
        <v>48</v>
      </c>
      <c r="M5425">
        <v>50</v>
      </c>
      <c r="N5425">
        <v>1</v>
      </c>
      <c r="O5425">
        <v>2</v>
      </c>
      <c r="P5425">
        <v>5.8746744790000003</v>
      </c>
      <c r="Q5425">
        <v>105</v>
      </c>
      <c r="R5425">
        <v>209000</v>
      </c>
      <c r="S5425">
        <v>94161</v>
      </c>
      <c r="T5425">
        <v>0.45053110047846801</v>
      </c>
      <c r="U5425">
        <v>1</v>
      </c>
    </row>
    <row r="5426" spans="1:21" x14ac:dyDescent="0.4">
      <c r="A5426">
        <v>5424</v>
      </c>
      <c r="B5426" t="s">
        <v>12100</v>
      </c>
      <c r="C5426" s="1">
        <v>44531</v>
      </c>
      <c r="D5426" t="s">
        <v>9522</v>
      </c>
      <c r="E5426" t="s">
        <v>9523</v>
      </c>
      <c r="F5426">
        <v>10</v>
      </c>
      <c r="G5426">
        <v>10</v>
      </c>
      <c r="H5426">
        <v>10</v>
      </c>
      <c r="I5426">
        <v>20</v>
      </c>
      <c r="J5426">
        <v>10</v>
      </c>
      <c r="K5426">
        <v>44</v>
      </c>
      <c r="L5426">
        <v>17</v>
      </c>
      <c r="M5426">
        <v>25</v>
      </c>
      <c r="N5426">
        <v>1</v>
      </c>
      <c r="O5426">
        <v>1</v>
      </c>
      <c r="P5426">
        <v>16.05859375</v>
      </c>
      <c r="Q5426">
        <v>81</v>
      </c>
      <c r="R5426">
        <v>209000</v>
      </c>
      <c r="S5426">
        <v>92672</v>
      </c>
      <c r="T5426">
        <v>0.44340669856459303</v>
      </c>
      <c r="U5426">
        <v>1</v>
      </c>
    </row>
    <row r="5427" spans="1:21" x14ac:dyDescent="0.4">
      <c r="A5427">
        <v>5425</v>
      </c>
      <c r="B5427" t="s">
        <v>12100</v>
      </c>
      <c r="C5427" s="1">
        <v>44531</v>
      </c>
      <c r="D5427" t="s">
        <v>9524</v>
      </c>
      <c r="E5427" t="s">
        <v>9525</v>
      </c>
      <c r="F5427">
        <v>10</v>
      </c>
      <c r="G5427">
        <v>10</v>
      </c>
      <c r="H5427">
        <v>10</v>
      </c>
      <c r="I5427">
        <v>20</v>
      </c>
      <c r="J5427">
        <v>20</v>
      </c>
      <c r="K5427">
        <v>30</v>
      </c>
      <c r="L5427">
        <v>21</v>
      </c>
      <c r="M5427">
        <v>19</v>
      </c>
      <c r="N5427">
        <v>1</v>
      </c>
      <c r="O5427">
        <v>1</v>
      </c>
      <c r="P5427">
        <v>14.05674913</v>
      </c>
      <c r="Q5427">
        <v>115</v>
      </c>
      <c r="R5427">
        <v>209000</v>
      </c>
      <c r="S5427">
        <v>63160</v>
      </c>
      <c r="T5427">
        <v>0.30220095693779903</v>
      </c>
      <c r="U5427">
        <v>0</v>
      </c>
    </row>
    <row r="5428" spans="1:21" x14ac:dyDescent="0.4">
      <c r="A5428">
        <v>5426</v>
      </c>
      <c r="B5428" t="s">
        <v>12100</v>
      </c>
      <c r="C5428" s="1">
        <v>44531</v>
      </c>
      <c r="D5428" t="s">
        <v>9526</v>
      </c>
      <c r="E5428" t="s">
        <v>9527</v>
      </c>
      <c r="F5428">
        <v>10</v>
      </c>
      <c r="G5428">
        <v>10</v>
      </c>
      <c r="H5428">
        <v>20</v>
      </c>
      <c r="I5428">
        <v>20</v>
      </c>
      <c r="J5428">
        <v>10</v>
      </c>
      <c r="K5428">
        <v>53</v>
      </c>
      <c r="L5428">
        <v>45</v>
      </c>
      <c r="M5428">
        <v>45</v>
      </c>
      <c r="N5428">
        <v>1</v>
      </c>
      <c r="O5428">
        <v>1</v>
      </c>
      <c r="P5428">
        <v>12.413628470000001</v>
      </c>
      <c r="Q5428">
        <v>77</v>
      </c>
      <c r="R5428">
        <v>209000</v>
      </c>
      <c r="S5428">
        <v>108616</v>
      </c>
      <c r="T5428">
        <v>0.51969377990430599</v>
      </c>
      <c r="U5428">
        <v>1</v>
      </c>
    </row>
    <row r="5429" spans="1:21" x14ac:dyDescent="0.4">
      <c r="A5429">
        <v>5427</v>
      </c>
      <c r="B5429" t="s">
        <v>12100</v>
      </c>
      <c r="C5429" s="1">
        <v>44531</v>
      </c>
      <c r="D5429" t="s">
        <v>9528</v>
      </c>
      <c r="E5429" t="s">
        <v>9529</v>
      </c>
      <c r="F5429">
        <v>10</v>
      </c>
      <c r="G5429">
        <v>10</v>
      </c>
      <c r="H5429">
        <v>20</v>
      </c>
      <c r="I5429">
        <v>20</v>
      </c>
      <c r="J5429">
        <v>10</v>
      </c>
      <c r="K5429">
        <v>19</v>
      </c>
      <c r="L5429">
        <v>18</v>
      </c>
      <c r="M5429">
        <v>19</v>
      </c>
      <c r="N5429">
        <v>1</v>
      </c>
      <c r="O5429">
        <v>1</v>
      </c>
      <c r="P5429">
        <v>15.815212669999999</v>
      </c>
      <c r="Q5429">
        <v>483</v>
      </c>
      <c r="R5429">
        <v>209000</v>
      </c>
      <c r="S5429">
        <v>113745</v>
      </c>
      <c r="T5429">
        <v>0.54423444976076496</v>
      </c>
      <c r="U5429">
        <v>1</v>
      </c>
    </row>
    <row r="5430" spans="1:21" x14ac:dyDescent="0.4">
      <c r="A5430">
        <v>5428</v>
      </c>
      <c r="B5430" t="s">
        <v>12100</v>
      </c>
      <c r="C5430" s="1">
        <v>44531</v>
      </c>
      <c r="D5430" t="s">
        <v>9530</v>
      </c>
      <c r="E5430" t="s">
        <v>9531</v>
      </c>
      <c r="F5430">
        <v>10</v>
      </c>
      <c r="G5430">
        <v>10</v>
      </c>
      <c r="H5430">
        <v>10</v>
      </c>
      <c r="I5430">
        <v>20</v>
      </c>
      <c r="J5430">
        <v>30</v>
      </c>
      <c r="K5430">
        <v>234</v>
      </c>
      <c r="L5430">
        <v>197</v>
      </c>
      <c r="M5430">
        <v>106</v>
      </c>
      <c r="N5430">
        <v>1</v>
      </c>
      <c r="O5430">
        <v>0</v>
      </c>
      <c r="P5430">
        <v>16.18543837</v>
      </c>
      <c r="Q5430">
        <v>73</v>
      </c>
      <c r="R5430">
        <v>209000</v>
      </c>
      <c r="S5430">
        <v>91354</v>
      </c>
      <c r="T5430">
        <v>0.43710047846889899</v>
      </c>
      <c r="U5430">
        <v>1</v>
      </c>
    </row>
    <row r="5431" spans="1:21" x14ac:dyDescent="0.4">
      <c r="A5431">
        <v>5429</v>
      </c>
      <c r="B5431" t="s">
        <v>12100</v>
      </c>
      <c r="C5431" s="1">
        <v>44531</v>
      </c>
      <c r="D5431" t="s">
        <v>9532</v>
      </c>
      <c r="E5431" t="e">
        <f>-최고의 직장상사..</f>
        <v>#NAME?</v>
      </c>
      <c r="F5431">
        <v>10</v>
      </c>
      <c r="G5431">
        <v>10</v>
      </c>
      <c r="H5431">
        <v>20</v>
      </c>
      <c r="I5431">
        <v>20</v>
      </c>
      <c r="J5431">
        <v>20</v>
      </c>
      <c r="K5431">
        <v>44</v>
      </c>
      <c r="L5431">
        <v>10</v>
      </c>
      <c r="M5431">
        <v>16</v>
      </c>
      <c r="N5431">
        <v>1</v>
      </c>
      <c r="O5431">
        <v>1</v>
      </c>
      <c r="P5431">
        <v>13.83311632</v>
      </c>
      <c r="Q5431">
        <v>77</v>
      </c>
      <c r="R5431">
        <v>209000</v>
      </c>
      <c r="S5431">
        <v>88296</v>
      </c>
      <c r="T5431">
        <v>0.42246889952153099</v>
      </c>
      <c r="U5431">
        <v>1</v>
      </c>
    </row>
    <row r="5432" spans="1:21" x14ac:dyDescent="0.4">
      <c r="A5432">
        <v>5430</v>
      </c>
      <c r="B5432" t="s">
        <v>12100</v>
      </c>
      <c r="C5432" s="1">
        <v>44531</v>
      </c>
      <c r="D5432" t="s">
        <v>9533</v>
      </c>
      <c r="E5432" t="e">
        <f>- 거미새1끼 떴냐?</f>
        <v>#NAME?</v>
      </c>
      <c r="F5432">
        <v>20</v>
      </c>
      <c r="G5432">
        <v>10</v>
      </c>
      <c r="H5432">
        <v>10</v>
      </c>
      <c r="I5432">
        <v>20</v>
      </c>
      <c r="J5432">
        <v>30</v>
      </c>
      <c r="K5432">
        <v>19</v>
      </c>
      <c r="L5432">
        <v>14</v>
      </c>
      <c r="M5432">
        <v>14</v>
      </c>
      <c r="N5432">
        <v>1</v>
      </c>
      <c r="O5432">
        <v>0</v>
      </c>
      <c r="P5432">
        <v>8.3680555559999998</v>
      </c>
      <c r="Q5432">
        <v>498</v>
      </c>
      <c r="R5432">
        <v>209000</v>
      </c>
      <c r="S5432">
        <v>309733</v>
      </c>
      <c r="T5432">
        <v>1.4819760765550201</v>
      </c>
      <c r="U5432">
        <v>2</v>
      </c>
    </row>
    <row r="5433" spans="1:21" x14ac:dyDescent="0.4">
      <c r="A5433">
        <v>5431</v>
      </c>
      <c r="B5433" t="s">
        <v>12100</v>
      </c>
      <c r="C5433" s="1">
        <v>44531</v>
      </c>
      <c r="D5433" t="s">
        <v>9534</v>
      </c>
      <c r="E5433" t="e">
        <f>-큰거 온다</f>
        <v>#NAME?</v>
      </c>
      <c r="F5433">
        <v>10</v>
      </c>
      <c r="G5433">
        <v>10</v>
      </c>
      <c r="H5433">
        <v>10</v>
      </c>
      <c r="I5433">
        <v>20</v>
      </c>
      <c r="J5433">
        <v>20</v>
      </c>
      <c r="K5433">
        <v>20</v>
      </c>
      <c r="L5433">
        <v>13</v>
      </c>
      <c r="M5433">
        <v>11</v>
      </c>
      <c r="N5433">
        <v>1</v>
      </c>
      <c r="O5433">
        <v>1</v>
      </c>
      <c r="P5433">
        <v>11.06640625</v>
      </c>
      <c r="Q5433">
        <v>91</v>
      </c>
      <c r="R5433">
        <v>209000</v>
      </c>
      <c r="S5433">
        <v>108788</v>
      </c>
      <c r="T5433">
        <v>0.52051674641148304</v>
      </c>
      <c r="U5433">
        <v>1</v>
      </c>
    </row>
    <row r="5434" spans="1:21" x14ac:dyDescent="0.4">
      <c r="A5434">
        <v>5432</v>
      </c>
      <c r="B5434" t="s">
        <v>12100</v>
      </c>
      <c r="C5434" s="1">
        <v>44531</v>
      </c>
      <c r="D5434" t="s">
        <v>9535</v>
      </c>
      <c r="E5434" t="s">
        <v>9536</v>
      </c>
      <c r="F5434">
        <v>20</v>
      </c>
      <c r="G5434">
        <v>10</v>
      </c>
      <c r="H5434">
        <v>10</v>
      </c>
      <c r="I5434">
        <v>20</v>
      </c>
      <c r="J5434">
        <v>30</v>
      </c>
      <c r="K5434">
        <v>81</v>
      </c>
      <c r="L5434">
        <v>40</v>
      </c>
      <c r="M5434">
        <v>30</v>
      </c>
      <c r="N5434">
        <v>1</v>
      </c>
      <c r="O5434">
        <v>1</v>
      </c>
      <c r="P5434">
        <v>14.48361545</v>
      </c>
      <c r="Q5434">
        <v>284</v>
      </c>
      <c r="R5434">
        <v>209000</v>
      </c>
      <c r="S5434">
        <v>244472</v>
      </c>
      <c r="T5434">
        <v>1.1697224880382699</v>
      </c>
      <c r="U5434">
        <v>2</v>
      </c>
    </row>
    <row r="5435" spans="1:21" x14ac:dyDescent="0.4">
      <c r="A5435">
        <v>5433</v>
      </c>
      <c r="B5435" t="s">
        <v>12100</v>
      </c>
      <c r="C5435" s="1">
        <v>44531</v>
      </c>
      <c r="D5435" t="s">
        <v>9537</v>
      </c>
      <c r="E5435" t="s">
        <v>9538</v>
      </c>
      <c r="F5435">
        <v>10</v>
      </c>
      <c r="G5435">
        <v>10</v>
      </c>
      <c r="H5435">
        <v>10</v>
      </c>
      <c r="I5435">
        <v>20</v>
      </c>
      <c r="J5435">
        <v>10</v>
      </c>
      <c r="K5435">
        <v>156</v>
      </c>
      <c r="L5435">
        <v>195</v>
      </c>
      <c r="M5435">
        <v>227</v>
      </c>
      <c r="N5435">
        <v>1</v>
      </c>
      <c r="O5435">
        <v>0</v>
      </c>
      <c r="P5435">
        <v>12.6203342</v>
      </c>
      <c r="Q5435">
        <v>64</v>
      </c>
      <c r="R5435">
        <v>209000</v>
      </c>
      <c r="S5435">
        <v>105133</v>
      </c>
      <c r="T5435">
        <v>0.50302870813397105</v>
      </c>
      <c r="U5435">
        <v>1</v>
      </c>
    </row>
    <row r="5436" spans="1:21" x14ac:dyDescent="0.4">
      <c r="A5436">
        <v>5434</v>
      </c>
      <c r="B5436" t="s">
        <v>12100</v>
      </c>
      <c r="C5436" s="1">
        <v>44531</v>
      </c>
      <c r="D5436" t="s">
        <v>9539</v>
      </c>
      <c r="E5436" t="e">
        <f>- 이 조합은 못참지.</f>
        <v>#NAME?</v>
      </c>
      <c r="F5436">
        <v>20</v>
      </c>
      <c r="G5436">
        <v>10</v>
      </c>
      <c r="H5436">
        <v>20</v>
      </c>
      <c r="I5436">
        <v>20</v>
      </c>
      <c r="J5436">
        <v>20</v>
      </c>
      <c r="K5436">
        <v>20</v>
      </c>
      <c r="L5436">
        <v>14</v>
      </c>
      <c r="M5436">
        <v>14</v>
      </c>
      <c r="N5436">
        <v>1</v>
      </c>
      <c r="O5436">
        <v>1</v>
      </c>
      <c r="P5436">
        <v>14.79188368</v>
      </c>
      <c r="Q5436">
        <v>89</v>
      </c>
      <c r="R5436">
        <v>209000</v>
      </c>
      <c r="S5436">
        <v>81539</v>
      </c>
      <c r="T5436">
        <v>0.39013875598086101</v>
      </c>
      <c r="U5436">
        <v>0</v>
      </c>
    </row>
    <row r="5437" spans="1:21" x14ac:dyDescent="0.4">
      <c r="A5437">
        <v>5435</v>
      </c>
      <c r="B5437" t="s">
        <v>12100</v>
      </c>
      <c r="C5437" s="1">
        <v>44531</v>
      </c>
      <c r="D5437" t="s">
        <v>9540</v>
      </c>
      <c r="E5437" t="s">
        <v>9541</v>
      </c>
      <c r="F5437">
        <v>20</v>
      </c>
      <c r="G5437">
        <v>10</v>
      </c>
      <c r="H5437">
        <v>20</v>
      </c>
      <c r="I5437">
        <v>20</v>
      </c>
      <c r="J5437">
        <v>20</v>
      </c>
      <c r="K5437">
        <v>16</v>
      </c>
      <c r="L5437">
        <v>16</v>
      </c>
      <c r="M5437">
        <v>16</v>
      </c>
      <c r="N5437">
        <v>1</v>
      </c>
      <c r="O5437">
        <v>2</v>
      </c>
      <c r="P5437">
        <v>18.216471349999999</v>
      </c>
      <c r="Q5437">
        <v>257</v>
      </c>
      <c r="R5437">
        <v>209000</v>
      </c>
      <c r="S5437">
        <v>205330</v>
      </c>
      <c r="T5437">
        <v>0.982440191387559</v>
      </c>
      <c r="U5437">
        <v>1</v>
      </c>
    </row>
    <row r="5438" spans="1:21" x14ac:dyDescent="0.4">
      <c r="A5438">
        <v>5436</v>
      </c>
      <c r="B5438" t="s">
        <v>12100</v>
      </c>
      <c r="C5438" s="1">
        <v>44501</v>
      </c>
      <c r="D5438" t="s">
        <v>9542</v>
      </c>
      <c r="E5438" t="s">
        <v>9543</v>
      </c>
      <c r="F5438">
        <v>10</v>
      </c>
      <c r="G5438">
        <v>10</v>
      </c>
      <c r="H5438">
        <v>10</v>
      </c>
      <c r="I5438">
        <v>10</v>
      </c>
      <c r="J5438">
        <v>10</v>
      </c>
      <c r="K5438">
        <v>80</v>
      </c>
      <c r="L5438">
        <v>41</v>
      </c>
      <c r="M5438">
        <v>30</v>
      </c>
      <c r="N5438">
        <v>1</v>
      </c>
      <c r="O5438">
        <v>1</v>
      </c>
      <c r="P5438">
        <v>9.5027126739999996</v>
      </c>
      <c r="Q5438">
        <v>71</v>
      </c>
      <c r="R5438">
        <v>178000</v>
      </c>
      <c r="S5438">
        <v>120833</v>
      </c>
      <c r="T5438">
        <v>0.67883707865168497</v>
      </c>
      <c r="U5438">
        <v>1</v>
      </c>
    </row>
    <row r="5439" spans="1:21" x14ac:dyDescent="0.4">
      <c r="A5439">
        <v>5437</v>
      </c>
      <c r="B5439" t="s">
        <v>12100</v>
      </c>
      <c r="C5439" s="1">
        <v>44501</v>
      </c>
      <c r="D5439" t="s">
        <v>9544</v>
      </c>
      <c r="E5439" t="s">
        <v>9545</v>
      </c>
      <c r="F5439">
        <v>20</v>
      </c>
      <c r="G5439">
        <v>20</v>
      </c>
      <c r="H5439">
        <v>20</v>
      </c>
      <c r="I5439">
        <v>10</v>
      </c>
      <c r="J5439">
        <v>10</v>
      </c>
      <c r="K5439">
        <v>21</v>
      </c>
      <c r="L5439">
        <v>19</v>
      </c>
      <c r="M5439">
        <v>25</v>
      </c>
      <c r="N5439">
        <v>2</v>
      </c>
      <c r="O5439">
        <v>0</v>
      </c>
      <c r="P5439">
        <v>22.292209199999999</v>
      </c>
      <c r="Q5439">
        <v>1049</v>
      </c>
      <c r="R5439">
        <v>178000</v>
      </c>
      <c r="S5439">
        <v>115895</v>
      </c>
      <c r="T5439">
        <v>0.65109550561797702</v>
      </c>
      <c r="U5439">
        <v>1</v>
      </c>
    </row>
    <row r="5440" spans="1:21" x14ac:dyDescent="0.4">
      <c r="A5440">
        <v>5438</v>
      </c>
      <c r="B5440" t="s">
        <v>12100</v>
      </c>
      <c r="C5440" s="1">
        <v>44501</v>
      </c>
      <c r="D5440" t="s">
        <v>9546</v>
      </c>
      <c r="E5440" t="e">
        <f>- 네드야 눈치챙겨</f>
        <v>#NAME?</v>
      </c>
      <c r="F5440">
        <v>10</v>
      </c>
      <c r="G5440">
        <v>10</v>
      </c>
      <c r="H5440">
        <v>20</v>
      </c>
      <c r="I5440">
        <v>20</v>
      </c>
      <c r="J5440">
        <v>20</v>
      </c>
      <c r="K5440">
        <v>21</v>
      </c>
      <c r="L5440">
        <v>17</v>
      </c>
      <c r="M5440">
        <v>18</v>
      </c>
      <c r="N5440">
        <v>1</v>
      </c>
      <c r="O5440">
        <v>1</v>
      </c>
      <c r="P5440">
        <v>11.55295139</v>
      </c>
      <c r="Q5440">
        <v>62</v>
      </c>
      <c r="R5440">
        <v>178000</v>
      </c>
      <c r="S5440">
        <v>99702</v>
      </c>
      <c r="T5440">
        <v>0.56012359550561797</v>
      </c>
      <c r="U5440">
        <v>1</v>
      </c>
    </row>
    <row r="5441" spans="1:21" x14ac:dyDescent="0.4">
      <c r="A5441">
        <v>5439</v>
      </c>
      <c r="B5441" t="s">
        <v>12100</v>
      </c>
      <c r="C5441" s="1">
        <v>44501</v>
      </c>
      <c r="D5441" t="s">
        <v>9547</v>
      </c>
      <c r="E5441" t="s">
        <v>9548</v>
      </c>
      <c r="F5441">
        <v>10</v>
      </c>
      <c r="G5441">
        <v>10</v>
      </c>
      <c r="H5441">
        <v>10</v>
      </c>
      <c r="I5441">
        <v>20</v>
      </c>
      <c r="J5441">
        <v>20</v>
      </c>
      <c r="K5441">
        <v>21</v>
      </c>
      <c r="L5441">
        <v>17</v>
      </c>
      <c r="M5441">
        <v>18</v>
      </c>
      <c r="N5441">
        <v>1</v>
      </c>
      <c r="O5441">
        <v>0</v>
      </c>
      <c r="P5441">
        <v>13.902777779999999</v>
      </c>
      <c r="Q5441">
        <v>94</v>
      </c>
      <c r="R5441">
        <v>178000</v>
      </c>
      <c r="S5441">
        <v>115730</v>
      </c>
      <c r="T5441">
        <v>0.65016853932584195</v>
      </c>
      <c r="U5441">
        <v>1</v>
      </c>
    </row>
    <row r="5442" spans="1:21" x14ac:dyDescent="0.4">
      <c r="A5442">
        <v>5440</v>
      </c>
      <c r="B5442" t="s">
        <v>12100</v>
      </c>
      <c r="C5442" s="1">
        <v>44501</v>
      </c>
      <c r="D5442" t="s">
        <v>9549</v>
      </c>
      <c r="F5442">
        <v>10</v>
      </c>
      <c r="G5442">
        <v>10</v>
      </c>
      <c r="H5442">
        <v>20</v>
      </c>
      <c r="I5442">
        <v>10</v>
      </c>
      <c r="J5442">
        <v>10</v>
      </c>
      <c r="K5442">
        <v>26</v>
      </c>
      <c r="L5442">
        <v>21</v>
      </c>
      <c r="M5442">
        <v>24</v>
      </c>
      <c r="N5442">
        <v>1</v>
      </c>
      <c r="O5442">
        <v>1</v>
      </c>
      <c r="P5442">
        <v>11.48697917</v>
      </c>
      <c r="Q5442">
        <v>102</v>
      </c>
      <c r="R5442">
        <v>178000</v>
      </c>
      <c r="S5442">
        <v>66873</v>
      </c>
      <c r="T5442">
        <v>0.375691011235955</v>
      </c>
      <c r="U5442">
        <v>0</v>
      </c>
    </row>
    <row r="5443" spans="1:21" x14ac:dyDescent="0.4">
      <c r="A5443">
        <v>5441</v>
      </c>
      <c r="B5443" t="s">
        <v>12100</v>
      </c>
      <c r="C5443" s="1">
        <v>44501</v>
      </c>
      <c r="D5443" t="s">
        <v>9550</v>
      </c>
      <c r="E5443" t="e">
        <f>-우리 전기형이...</f>
        <v>#NAME?</v>
      </c>
      <c r="F5443">
        <v>10</v>
      </c>
      <c r="G5443">
        <v>10</v>
      </c>
      <c r="H5443">
        <v>10</v>
      </c>
      <c r="I5443">
        <v>20</v>
      </c>
      <c r="J5443">
        <v>20</v>
      </c>
      <c r="K5443">
        <v>55</v>
      </c>
      <c r="L5443">
        <v>49</v>
      </c>
      <c r="M5443">
        <v>31</v>
      </c>
      <c r="N5443">
        <v>1</v>
      </c>
      <c r="O5443">
        <v>1</v>
      </c>
      <c r="P5443">
        <v>10.57606337</v>
      </c>
      <c r="Q5443">
        <v>103</v>
      </c>
      <c r="R5443">
        <v>178000</v>
      </c>
      <c r="S5443">
        <v>136194</v>
      </c>
      <c r="T5443">
        <v>0.76513483146067396</v>
      </c>
      <c r="U5443">
        <v>1</v>
      </c>
    </row>
    <row r="5444" spans="1:21" x14ac:dyDescent="0.4">
      <c r="A5444">
        <v>5442</v>
      </c>
      <c r="B5444" t="s">
        <v>12100</v>
      </c>
      <c r="C5444" s="1">
        <v>44501</v>
      </c>
      <c r="D5444" t="s">
        <v>9551</v>
      </c>
      <c r="E5444" t="e">
        <f>- 포스터.. 떴냐?</f>
        <v>#NAME?</v>
      </c>
      <c r="F5444">
        <v>10</v>
      </c>
      <c r="G5444">
        <v>10</v>
      </c>
      <c r="H5444">
        <v>10</v>
      </c>
      <c r="I5444">
        <v>20</v>
      </c>
      <c r="J5444">
        <v>10</v>
      </c>
      <c r="K5444">
        <v>198</v>
      </c>
      <c r="L5444">
        <v>188</v>
      </c>
      <c r="M5444">
        <v>190</v>
      </c>
      <c r="N5444">
        <v>1</v>
      </c>
      <c r="O5444">
        <v>1</v>
      </c>
      <c r="P5444">
        <v>13.209309899999999</v>
      </c>
      <c r="Q5444">
        <v>495</v>
      </c>
      <c r="R5444">
        <v>178000</v>
      </c>
      <c r="S5444">
        <v>198310</v>
      </c>
      <c r="T5444">
        <v>1.1141011235955001</v>
      </c>
      <c r="U5444">
        <v>1</v>
      </c>
    </row>
    <row r="5445" spans="1:21" x14ac:dyDescent="0.4">
      <c r="A5445">
        <v>5443</v>
      </c>
      <c r="B5445" t="s">
        <v>12100</v>
      </c>
      <c r="C5445" s="1">
        <v>44501</v>
      </c>
      <c r="D5445" t="s">
        <v>9552</v>
      </c>
      <c r="E5445" t="e">
        <f>- 당신 매몰라?</f>
        <v>#NAME?</v>
      </c>
      <c r="F5445">
        <v>10</v>
      </c>
      <c r="G5445">
        <v>10</v>
      </c>
      <c r="H5445">
        <v>20</v>
      </c>
      <c r="I5445">
        <v>20</v>
      </c>
      <c r="J5445">
        <v>10</v>
      </c>
      <c r="K5445">
        <v>8</v>
      </c>
      <c r="L5445">
        <v>13</v>
      </c>
      <c r="M5445">
        <v>15</v>
      </c>
      <c r="N5445">
        <v>1</v>
      </c>
      <c r="O5445">
        <v>2</v>
      </c>
      <c r="P5445">
        <v>9.2530381940000002</v>
      </c>
      <c r="Q5445">
        <v>68</v>
      </c>
      <c r="R5445">
        <v>178000</v>
      </c>
      <c r="S5445">
        <v>215358</v>
      </c>
      <c r="T5445">
        <v>1.2098764044943799</v>
      </c>
      <c r="U5445">
        <v>2</v>
      </c>
    </row>
    <row r="5446" spans="1:21" x14ac:dyDescent="0.4">
      <c r="A5446">
        <v>5444</v>
      </c>
      <c r="B5446" t="s">
        <v>12100</v>
      </c>
      <c r="C5446" s="1">
        <v>44501</v>
      </c>
      <c r="D5446" t="s">
        <v>9553</v>
      </c>
      <c r="E5446" t="s">
        <v>9554</v>
      </c>
      <c r="F5446">
        <v>10</v>
      </c>
      <c r="G5446">
        <v>10</v>
      </c>
      <c r="H5446">
        <v>10</v>
      </c>
      <c r="I5446">
        <v>20</v>
      </c>
      <c r="J5446">
        <v>20</v>
      </c>
      <c r="K5446">
        <v>22</v>
      </c>
      <c r="L5446">
        <v>22</v>
      </c>
      <c r="M5446">
        <v>26</v>
      </c>
      <c r="N5446">
        <v>1</v>
      </c>
      <c r="O5446">
        <v>1</v>
      </c>
      <c r="P5446">
        <v>17.437934030000001</v>
      </c>
      <c r="Q5446">
        <v>490</v>
      </c>
      <c r="R5446">
        <v>178000</v>
      </c>
      <c r="S5446">
        <v>164703</v>
      </c>
      <c r="T5446">
        <v>0.92529775280898796</v>
      </c>
      <c r="U5446">
        <v>1</v>
      </c>
    </row>
    <row r="5447" spans="1:21" x14ac:dyDescent="0.4">
      <c r="A5447">
        <v>5445</v>
      </c>
      <c r="B5447" t="s">
        <v>12100</v>
      </c>
      <c r="C5447" s="1">
        <v>44501</v>
      </c>
      <c r="D5447" t="s">
        <v>9555</v>
      </c>
      <c r="E5447" t="s">
        <v>9556</v>
      </c>
      <c r="F5447">
        <v>10</v>
      </c>
      <c r="G5447">
        <v>10</v>
      </c>
      <c r="H5447">
        <v>10</v>
      </c>
      <c r="I5447">
        <v>10</v>
      </c>
      <c r="J5447">
        <v>10</v>
      </c>
      <c r="K5447">
        <v>38</v>
      </c>
      <c r="L5447">
        <v>87</v>
      </c>
      <c r="M5447">
        <v>172</v>
      </c>
      <c r="N5447">
        <v>1</v>
      </c>
      <c r="O5447">
        <v>1</v>
      </c>
      <c r="P5447">
        <v>12.24804688</v>
      </c>
      <c r="Q5447">
        <v>482</v>
      </c>
      <c r="R5447">
        <v>178000</v>
      </c>
      <c r="S5447">
        <v>155035</v>
      </c>
      <c r="T5447">
        <v>0.870983146067415</v>
      </c>
      <c r="U5447">
        <v>1</v>
      </c>
    </row>
    <row r="5448" spans="1:21" x14ac:dyDescent="0.4">
      <c r="A5448">
        <v>5446</v>
      </c>
      <c r="B5448" t="s">
        <v>12100</v>
      </c>
      <c r="C5448" s="1">
        <v>44501</v>
      </c>
      <c r="D5448" t="s">
        <v>9557</v>
      </c>
      <c r="E5448" t="s">
        <v>9558</v>
      </c>
      <c r="F5448">
        <v>20</v>
      </c>
      <c r="G5448">
        <v>10</v>
      </c>
      <c r="H5448">
        <v>10</v>
      </c>
      <c r="I5448">
        <v>20</v>
      </c>
      <c r="J5448">
        <v>30</v>
      </c>
      <c r="K5448">
        <v>87</v>
      </c>
      <c r="L5448">
        <v>80</v>
      </c>
      <c r="M5448">
        <v>74</v>
      </c>
      <c r="N5448">
        <v>1</v>
      </c>
      <c r="O5448">
        <v>1</v>
      </c>
      <c r="P5448">
        <v>8.8638237849999992</v>
      </c>
      <c r="Q5448">
        <v>106</v>
      </c>
      <c r="R5448">
        <v>178000</v>
      </c>
      <c r="S5448">
        <v>216858</v>
      </c>
      <c r="T5448">
        <v>1.2183033707865101</v>
      </c>
      <c r="U5448">
        <v>2</v>
      </c>
    </row>
    <row r="5449" spans="1:21" x14ac:dyDescent="0.4">
      <c r="A5449">
        <v>5447</v>
      </c>
      <c r="B5449" t="s">
        <v>12100</v>
      </c>
      <c r="C5449" s="1">
        <v>44501</v>
      </c>
      <c r="D5449" t="s">
        <v>9559</v>
      </c>
      <c r="E5449" t="s">
        <v>9169</v>
      </c>
      <c r="F5449">
        <v>10</v>
      </c>
      <c r="G5449">
        <v>10</v>
      </c>
      <c r="H5449">
        <v>10</v>
      </c>
      <c r="I5449">
        <v>20</v>
      </c>
      <c r="J5449">
        <v>10</v>
      </c>
      <c r="K5449">
        <v>46</v>
      </c>
      <c r="L5449">
        <v>50</v>
      </c>
      <c r="M5449">
        <v>48</v>
      </c>
      <c r="N5449">
        <v>1</v>
      </c>
      <c r="O5449">
        <v>1</v>
      </c>
      <c r="P5449">
        <v>12.011284720000001</v>
      </c>
      <c r="Q5449">
        <v>604</v>
      </c>
      <c r="R5449">
        <v>178000</v>
      </c>
      <c r="S5449">
        <v>238034</v>
      </c>
      <c r="T5449">
        <v>1.3372696629213401</v>
      </c>
      <c r="U5449">
        <v>2</v>
      </c>
    </row>
    <row r="5450" spans="1:21" x14ac:dyDescent="0.4">
      <c r="A5450">
        <v>5448</v>
      </c>
      <c r="B5450" t="s">
        <v>12100</v>
      </c>
      <c r="C5450" s="1">
        <v>44501</v>
      </c>
      <c r="D5450" t="s">
        <v>9560</v>
      </c>
      <c r="F5450">
        <v>10</v>
      </c>
      <c r="G5450">
        <v>10</v>
      </c>
      <c r="H5450">
        <v>10</v>
      </c>
      <c r="I5450">
        <v>10</v>
      </c>
      <c r="J5450">
        <v>10</v>
      </c>
      <c r="K5450">
        <v>27</v>
      </c>
      <c r="L5450">
        <v>24</v>
      </c>
      <c r="M5450">
        <v>20</v>
      </c>
      <c r="N5450">
        <v>1</v>
      </c>
      <c r="O5450">
        <v>1</v>
      </c>
      <c r="P5450">
        <v>0</v>
      </c>
      <c r="Q5450">
        <v>149</v>
      </c>
      <c r="R5450">
        <v>178000</v>
      </c>
      <c r="S5450">
        <v>217790</v>
      </c>
      <c r="T5450">
        <v>1.2235393258426901</v>
      </c>
      <c r="U5450">
        <v>2</v>
      </c>
    </row>
    <row r="5451" spans="1:21" x14ac:dyDescent="0.4">
      <c r="A5451">
        <v>5449</v>
      </c>
      <c r="B5451" t="s">
        <v>12100</v>
      </c>
      <c r="C5451" s="1">
        <v>44501</v>
      </c>
      <c r="D5451" t="s">
        <v>9561</v>
      </c>
      <c r="E5451" t="s">
        <v>9562</v>
      </c>
      <c r="F5451">
        <v>10</v>
      </c>
      <c r="G5451">
        <v>10</v>
      </c>
      <c r="H5451">
        <v>10</v>
      </c>
      <c r="I5451">
        <v>20</v>
      </c>
      <c r="J5451">
        <v>20</v>
      </c>
      <c r="K5451">
        <v>22</v>
      </c>
      <c r="L5451">
        <v>19</v>
      </c>
      <c r="M5451">
        <v>18</v>
      </c>
      <c r="N5451">
        <v>1</v>
      </c>
      <c r="O5451">
        <v>2</v>
      </c>
      <c r="P5451">
        <v>13.715386280000001</v>
      </c>
      <c r="Q5451">
        <v>64</v>
      </c>
      <c r="R5451">
        <v>178000</v>
      </c>
      <c r="S5451">
        <v>315801</v>
      </c>
      <c r="T5451">
        <v>1.7741629213483101</v>
      </c>
      <c r="U5451">
        <v>2</v>
      </c>
    </row>
    <row r="5452" spans="1:21" x14ac:dyDescent="0.4">
      <c r="A5452">
        <v>5450</v>
      </c>
      <c r="B5452" t="s">
        <v>12100</v>
      </c>
      <c r="C5452" s="1">
        <v>44501</v>
      </c>
      <c r="D5452" t="s">
        <v>9563</v>
      </c>
      <c r="E5452" t="s">
        <v>9564</v>
      </c>
      <c r="F5452">
        <v>10</v>
      </c>
      <c r="G5452">
        <v>10</v>
      </c>
      <c r="H5452">
        <v>10</v>
      </c>
      <c r="I5452">
        <v>30</v>
      </c>
      <c r="J5452">
        <v>20</v>
      </c>
      <c r="K5452">
        <v>23</v>
      </c>
      <c r="L5452">
        <v>20</v>
      </c>
      <c r="M5452">
        <v>16</v>
      </c>
      <c r="N5452">
        <v>1</v>
      </c>
      <c r="O5452">
        <v>0</v>
      </c>
      <c r="P5452">
        <v>16.098958329999999</v>
      </c>
      <c r="Q5452">
        <v>712</v>
      </c>
      <c r="R5452">
        <v>178000</v>
      </c>
      <c r="S5452">
        <v>271824</v>
      </c>
      <c r="T5452">
        <v>1.5271011235955001</v>
      </c>
      <c r="U5452">
        <v>2</v>
      </c>
    </row>
    <row r="5453" spans="1:21" x14ac:dyDescent="0.4">
      <c r="A5453">
        <v>5451</v>
      </c>
      <c r="B5453" t="s">
        <v>12100</v>
      </c>
      <c r="C5453" s="1">
        <v>44501</v>
      </c>
      <c r="D5453" t="s">
        <v>9565</v>
      </c>
      <c r="E5453" t="s">
        <v>9566</v>
      </c>
      <c r="F5453">
        <v>10</v>
      </c>
      <c r="G5453">
        <v>10</v>
      </c>
      <c r="H5453">
        <v>10</v>
      </c>
      <c r="I5453">
        <v>20</v>
      </c>
      <c r="J5453">
        <v>10</v>
      </c>
      <c r="K5453">
        <v>122</v>
      </c>
      <c r="L5453">
        <v>154</v>
      </c>
      <c r="M5453">
        <v>183</v>
      </c>
      <c r="N5453">
        <v>1</v>
      </c>
      <c r="O5453">
        <v>0</v>
      </c>
      <c r="P5453">
        <v>15.25108507</v>
      </c>
      <c r="Q5453">
        <v>753</v>
      </c>
      <c r="R5453">
        <v>178000</v>
      </c>
      <c r="S5453">
        <v>379347</v>
      </c>
      <c r="T5453">
        <v>2.1311629213483099</v>
      </c>
      <c r="U5453">
        <v>2</v>
      </c>
    </row>
    <row r="5454" spans="1:21" x14ac:dyDescent="0.4">
      <c r="A5454">
        <v>5452</v>
      </c>
      <c r="B5454" t="s">
        <v>12100</v>
      </c>
      <c r="C5454" s="1">
        <v>44501</v>
      </c>
      <c r="D5454" t="s">
        <v>9567</v>
      </c>
      <c r="E5454" t="s">
        <v>9568</v>
      </c>
      <c r="F5454">
        <v>10</v>
      </c>
      <c r="G5454">
        <v>10</v>
      </c>
      <c r="H5454">
        <v>20</v>
      </c>
      <c r="I5454">
        <v>10</v>
      </c>
      <c r="J5454">
        <v>20</v>
      </c>
      <c r="K5454">
        <v>17</v>
      </c>
      <c r="L5454">
        <v>16</v>
      </c>
      <c r="M5454">
        <v>17</v>
      </c>
      <c r="N5454">
        <v>1</v>
      </c>
      <c r="O5454">
        <v>2</v>
      </c>
      <c r="P5454">
        <v>12.579535590000001</v>
      </c>
      <c r="Q5454">
        <v>557</v>
      </c>
      <c r="R5454">
        <v>178000</v>
      </c>
      <c r="S5454">
        <v>174786</v>
      </c>
      <c r="T5454">
        <v>0.98194382022471904</v>
      </c>
      <c r="U5454">
        <v>1</v>
      </c>
    </row>
    <row r="5455" spans="1:21" x14ac:dyDescent="0.4">
      <c r="A5455">
        <v>5453</v>
      </c>
      <c r="B5455" t="s">
        <v>12100</v>
      </c>
      <c r="C5455" s="1">
        <v>44501</v>
      </c>
      <c r="D5455" t="s">
        <v>9569</v>
      </c>
      <c r="E5455" t="s">
        <v>9570</v>
      </c>
      <c r="F5455">
        <v>10</v>
      </c>
      <c r="G5455">
        <v>10</v>
      </c>
      <c r="H5455">
        <v>30</v>
      </c>
      <c r="I5455">
        <v>10</v>
      </c>
      <c r="J5455">
        <v>10</v>
      </c>
      <c r="K5455">
        <v>21</v>
      </c>
      <c r="L5455">
        <v>15</v>
      </c>
      <c r="M5455">
        <v>12</v>
      </c>
      <c r="N5455">
        <v>0</v>
      </c>
      <c r="O5455">
        <v>2</v>
      </c>
      <c r="P5455">
        <v>17.75575087</v>
      </c>
      <c r="Q5455">
        <v>539</v>
      </c>
      <c r="R5455">
        <v>178000</v>
      </c>
      <c r="S5455">
        <v>199997</v>
      </c>
      <c r="T5455">
        <v>1.1235786516853901</v>
      </c>
      <c r="U5455">
        <v>1</v>
      </c>
    </row>
    <row r="5456" spans="1:21" x14ac:dyDescent="0.4">
      <c r="A5456">
        <v>5454</v>
      </c>
      <c r="B5456" t="s">
        <v>12100</v>
      </c>
      <c r="C5456" s="1">
        <v>44501</v>
      </c>
      <c r="D5456" t="s">
        <v>9571</v>
      </c>
      <c r="E5456" t="s">
        <v>9572</v>
      </c>
      <c r="F5456">
        <v>10</v>
      </c>
      <c r="G5456">
        <v>10</v>
      </c>
      <c r="H5456">
        <v>10</v>
      </c>
      <c r="I5456">
        <v>10</v>
      </c>
      <c r="J5456">
        <v>20</v>
      </c>
      <c r="K5456">
        <v>20</v>
      </c>
      <c r="L5456">
        <v>18</v>
      </c>
      <c r="M5456">
        <v>22</v>
      </c>
      <c r="N5456">
        <v>1</v>
      </c>
      <c r="O5456">
        <v>1</v>
      </c>
      <c r="P5456">
        <v>24.488932290000001</v>
      </c>
      <c r="Q5456">
        <v>622</v>
      </c>
      <c r="R5456">
        <v>178000</v>
      </c>
      <c r="S5456">
        <v>358730</v>
      </c>
      <c r="T5456">
        <v>2.01533707865168</v>
      </c>
      <c r="U5456">
        <v>2</v>
      </c>
    </row>
    <row r="5457" spans="1:21" x14ac:dyDescent="0.4">
      <c r="A5457">
        <v>5455</v>
      </c>
      <c r="B5457" t="s">
        <v>12100</v>
      </c>
      <c r="C5457" s="1">
        <v>44501</v>
      </c>
      <c r="D5457" t="s">
        <v>9573</v>
      </c>
      <c r="E5457" t="s">
        <v>9574</v>
      </c>
      <c r="F5457">
        <v>10</v>
      </c>
      <c r="G5457">
        <v>10</v>
      </c>
      <c r="H5457">
        <v>10</v>
      </c>
      <c r="I5457">
        <v>20</v>
      </c>
      <c r="J5457">
        <v>10</v>
      </c>
      <c r="K5457">
        <v>10</v>
      </c>
      <c r="L5457">
        <v>20</v>
      </c>
      <c r="M5457">
        <v>42</v>
      </c>
      <c r="N5457">
        <v>1</v>
      </c>
      <c r="O5457">
        <v>1</v>
      </c>
      <c r="P5457">
        <v>11.60058594</v>
      </c>
      <c r="Q5457">
        <v>418</v>
      </c>
      <c r="R5457">
        <v>178000</v>
      </c>
      <c r="S5457">
        <v>150750</v>
      </c>
      <c r="T5457">
        <v>0.84691011235955005</v>
      </c>
      <c r="U5457">
        <v>1</v>
      </c>
    </row>
    <row r="5458" spans="1:21" x14ac:dyDescent="0.4">
      <c r="A5458">
        <v>5456</v>
      </c>
      <c r="B5458" t="s">
        <v>12100</v>
      </c>
      <c r="C5458" s="1">
        <v>44501</v>
      </c>
      <c r="D5458" t="s">
        <v>9575</v>
      </c>
      <c r="E5458" t="e">
        <f>- 역대급 유출</f>
        <v>#NAME?</v>
      </c>
      <c r="F5458">
        <v>10</v>
      </c>
      <c r="G5458">
        <v>10</v>
      </c>
      <c r="H5458">
        <v>10</v>
      </c>
      <c r="I5458">
        <v>20</v>
      </c>
      <c r="J5458">
        <v>20</v>
      </c>
      <c r="K5458">
        <v>78</v>
      </c>
      <c r="L5458">
        <v>41</v>
      </c>
      <c r="M5458">
        <v>26</v>
      </c>
      <c r="N5458">
        <v>1</v>
      </c>
      <c r="O5458">
        <v>1</v>
      </c>
      <c r="P5458">
        <v>9.2004123260000004</v>
      </c>
      <c r="Q5458">
        <v>605</v>
      </c>
      <c r="R5458">
        <v>178000</v>
      </c>
      <c r="S5458">
        <v>329750</v>
      </c>
      <c r="T5458">
        <v>1.85252808988764</v>
      </c>
      <c r="U5458">
        <v>2</v>
      </c>
    </row>
    <row r="5459" spans="1:21" x14ac:dyDescent="0.4">
      <c r="A5459">
        <v>5457</v>
      </c>
      <c r="B5459" t="s">
        <v>12100</v>
      </c>
      <c r="C5459" s="1">
        <v>44501</v>
      </c>
      <c r="D5459" t="s">
        <v>9576</v>
      </c>
      <c r="E5459" t="e">
        <f>- 이러다 나 죽어..</f>
        <v>#NAME?</v>
      </c>
      <c r="F5459">
        <v>10</v>
      </c>
      <c r="G5459">
        <v>20</v>
      </c>
      <c r="H5459">
        <v>40</v>
      </c>
      <c r="I5459">
        <v>30</v>
      </c>
      <c r="J5459">
        <v>20</v>
      </c>
      <c r="K5459">
        <v>96</v>
      </c>
      <c r="L5459">
        <v>134</v>
      </c>
      <c r="M5459">
        <v>119</v>
      </c>
      <c r="N5459">
        <v>1</v>
      </c>
      <c r="O5459">
        <v>1</v>
      </c>
      <c r="P5459">
        <v>5.1641710070000002</v>
      </c>
      <c r="Q5459">
        <v>534</v>
      </c>
      <c r="R5459">
        <v>178000</v>
      </c>
      <c r="S5459">
        <v>213394</v>
      </c>
      <c r="T5459">
        <v>1.1988426966292101</v>
      </c>
      <c r="U5459">
        <v>2</v>
      </c>
    </row>
    <row r="5460" spans="1:21" x14ac:dyDescent="0.4">
      <c r="A5460">
        <v>5458</v>
      </c>
      <c r="B5460" t="s">
        <v>12100</v>
      </c>
      <c r="C5460" s="1">
        <v>44501</v>
      </c>
      <c r="D5460" t="s">
        <v>9577</v>
      </c>
      <c r="E5460" t="e">
        <f>- 뱀파이어.. 떳냐?</f>
        <v>#NAME?</v>
      </c>
      <c r="F5460">
        <v>10</v>
      </c>
      <c r="G5460">
        <v>10</v>
      </c>
      <c r="H5460">
        <v>20</v>
      </c>
      <c r="I5460">
        <v>20</v>
      </c>
      <c r="J5460">
        <v>10</v>
      </c>
      <c r="K5460">
        <v>11</v>
      </c>
      <c r="L5460">
        <v>17</v>
      </c>
      <c r="M5460">
        <v>14</v>
      </c>
      <c r="N5460">
        <v>1</v>
      </c>
      <c r="O5460">
        <v>1</v>
      </c>
      <c r="P5460">
        <v>11.632161460000001</v>
      </c>
      <c r="Q5460">
        <v>714</v>
      </c>
      <c r="R5460">
        <v>178000</v>
      </c>
      <c r="S5460">
        <v>326479</v>
      </c>
      <c r="T5460">
        <v>1.83415168539325</v>
      </c>
      <c r="U5460">
        <v>2</v>
      </c>
    </row>
    <row r="5461" spans="1:21" x14ac:dyDescent="0.4">
      <c r="A5461">
        <v>5459</v>
      </c>
      <c r="B5461" t="s">
        <v>12100</v>
      </c>
      <c r="C5461" s="1">
        <v>44501</v>
      </c>
      <c r="D5461" t="s">
        <v>9578</v>
      </c>
      <c r="E5461" t="s">
        <v>9579</v>
      </c>
      <c r="F5461">
        <v>10</v>
      </c>
      <c r="G5461">
        <v>10</v>
      </c>
      <c r="H5461">
        <v>10</v>
      </c>
      <c r="I5461">
        <v>20</v>
      </c>
      <c r="J5461">
        <v>20</v>
      </c>
      <c r="K5461">
        <v>18</v>
      </c>
      <c r="L5461">
        <v>10</v>
      </c>
      <c r="M5461">
        <v>8</v>
      </c>
      <c r="N5461">
        <v>0</v>
      </c>
      <c r="O5461">
        <v>0</v>
      </c>
      <c r="P5461">
        <v>16.821831599999999</v>
      </c>
      <c r="Q5461">
        <v>920</v>
      </c>
      <c r="R5461">
        <v>178000</v>
      </c>
      <c r="S5461">
        <v>98382</v>
      </c>
      <c r="T5461">
        <v>0.55270786516853898</v>
      </c>
      <c r="U5461">
        <v>1</v>
      </c>
    </row>
    <row r="5462" spans="1:21" x14ac:dyDescent="0.4">
      <c r="A5462">
        <v>5460</v>
      </c>
      <c r="B5462" t="s">
        <v>12100</v>
      </c>
      <c r="C5462" s="1">
        <v>44501</v>
      </c>
      <c r="D5462" t="s">
        <v>9580</v>
      </c>
      <c r="E5462" t="s">
        <v>9581</v>
      </c>
      <c r="F5462">
        <v>10</v>
      </c>
      <c r="G5462">
        <v>10</v>
      </c>
      <c r="H5462">
        <v>10</v>
      </c>
      <c r="I5462">
        <v>20</v>
      </c>
      <c r="J5462">
        <v>10</v>
      </c>
      <c r="K5462">
        <v>250</v>
      </c>
      <c r="L5462">
        <v>246</v>
      </c>
      <c r="M5462">
        <v>212</v>
      </c>
      <c r="N5462">
        <v>1</v>
      </c>
      <c r="O5462">
        <v>0</v>
      </c>
      <c r="P5462">
        <v>10.92393663</v>
      </c>
      <c r="Q5462">
        <v>528</v>
      </c>
      <c r="R5462">
        <v>178000</v>
      </c>
      <c r="S5462">
        <v>263539</v>
      </c>
      <c r="T5462">
        <v>1.48055617977528</v>
      </c>
      <c r="U5462">
        <v>2</v>
      </c>
    </row>
    <row r="5463" spans="1:21" x14ac:dyDescent="0.4">
      <c r="A5463">
        <v>5461</v>
      </c>
      <c r="B5463" t="s">
        <v>12100</v>
      </c>
      <c r="C5463" s="1">
        <v>44470</v>
      </c>
      <c r="D5463" t="s">
        <v>9582</v>
      </c>
      <c r="E5463" t="s">
        <v>9583</v>
      </c>
      <c r="F5463">
        <v>10</v>
      </c>
      <c r="G5463">
        <v>10</v>
      </c>
      <c r="H5463">
        <v>10</v>
      </c>
      <c r="I5463">
        <v>10</v>
      </c>
      <c r="J5463">
        <v>10</v>
      </c>
      <c r="K5463">
        <v>46</v>
      </c>
      <c r="L5463">
        <v>14</v>
      </c>
      <c r="M5463">
        <v>20</v>
      </c>
      <c r="N5463">
        <v>1</v>
      </c>
      <c r="O5463">
        <v>0</v>
      </c>
      <c r="P5463">
        <v>7.2556423609999996</v>
      </c>
      <c r="Q5463">
        <v>603</v>
      </c>
      <c r="R5463">
        <v>165000</v>
      </c>
      <c r="S5463">
        <v>231948</v>
      </c>
      <c r="T5463">
        <v>1.40574545454545</v>
      </c>
      <c r="U5463">
        <v>2</v>
      </c>
    </row>
    <row r="5464" spans="1:21" x14ac:dyDescent="0.4">
      <c r="A5464">
        <v>5462</v>
      </c>
      <c r="B5464" t="s">
        <v>12100</v>
      </c>
      <c r="C5464" s="1">
        <v>44470</v>
      </c>
      <c r="D5464" t="s">
        <v>9584</v>
      </c>
      <c r="E5464" t="s">
        <v>9585</v>
      </c>
      <c r="F5464">
        <v>10</v>
      </c>
      <c r="G5464">
        <v>10</v>
      </c>
      <c r="H5464">
        <v>10</v>
      </c>
      <c r="I5464">
        <v>20</v>
      </c>
      <c r="J5464">
        <v>10</v>
      </c>
      <c r="K5464">
        <v>23</v>
      </c>
      <c r="L5464">
        <v>18</v>
      </c>
      <c r="M5464">
        <v>19</v>
      </c>
      <c r="N5464">
        <v>1</v>
      </c>
      <c r="O5464">
        <v>0</v>
      </c>
      <c r="P5464">
        <v>10.20963542</v>
      </c>
      <c r="Q5464">
        <v>525</v>
      </c>
      <c r="R5464">
        <v>165000</v>
      </c>
      <c r="S5464">
        <v>231345</v>
      </c>
      <c r="T5464">
        <v>1.4020909090909</v>
      </c>
      <c r="U5464">
        <v>2</v>
      </c>
    </row>
    <row r="5465" spans="1:21" x14ac:dyDescent="0.4">
      <c r="A5465">
        <v>5463</v>
      </c>
      <c r="B5465" t="s">
        <v>12100</v>
      </c>
      <c r="C5465" s="1">
        <v>44470</v>
      </c>
      <c r="D5465" t="s">
        <v>9586</v>
      </c>
      <c r="E5465" t="s">
        <v>9587</v>
      </c>
      <c r="F5465">
        <v>10</v>
      </c>
      <c r="G5465">
        <v>10</v>
      </c>
      <c r="H5465">
        <v>10</v>
      </c>
      <c r="I5465">
        <v>10</v>
      </c>
      <c r="J5465">
        <v>10</v>
      </c>
      <c r="K5465">
        <v>22</v>
      </c>
      <c r="L5465">
        <v>15</v>
      </c>
      <c r="M5465">
        <v>18</v>
      </c>
      <c r="N5465">
        <v>0</v>
      </c>
      <c r="O5465">
        <v>2</v>
      </c>
      <c r="P5465">
        <v>13.63953993</v>
      </c>
      <c r="Q5465">
        <v>608</v>
      </c>
      <c r="R5465">
        <v>165000</v>
      </c>
      <c r="S5465">
        <v>230365</v>
      </c>
      <c r="T5465">
        <v>1.39615151515151</v>
      </c>
      <c r="U5465">
        <v>2</v>
      </c>
    </row>
    <row r="5466" spans="1:21" x14ac:dyDescent="0.4">
      <c r="A5466">
        <v>5464</v>
      </c>
      <c r="B5466" t="s">
        <v>12100</v>
      </c>
      <c r="C5466" s="1">
        <v>44470</v>
      </c>
      <c r="D5466" t="s">
        <v>9588</v>
      </c>
      <c r="E5466" t="s">
        <v>9589</v>
      </c>
      <c r="F5466">
        <v>10</v>
      </c>
      <c r="G5466">
        <v>10</v>
      </c>
      <c r="H5466">
        <v>10</v>
      </c>
      <c r="I5466">
        <v>20</v>
      </c>
      <c r="J5466">
        <v>20</v>
      </c>
      <c r="K5466">
        <v>17</v>
      </c>
      <c r="L5466">
        <v>4</v>
      </c>
      <c r="M5466">
        <v>3</v>
      </c>
      <c r="N5466">
        <v>1</v>
      </c>
      <c r="O5466">
        <v>0</v>
      </c>
      <c r="P5466">
        <v>13.15060764</v>
      </c>
      <c r="Q5466">
        <v>702</v>
      </c>
      <c r="R5466">
        <v>165000</v>
      </c>
      <c r="S5466">
        <v>154543</v>
      </c>
      <c r="T5466">
        <v>0.93662424242424203</v>
      </c>
      <c r="U5466">
        <v>1</v>
      </c>
    </row>
    <row r="5467" spans="1:21" x14ac:dyDescent="0.4">
      <c r="A5467">
        <v>5465</v>
      </c>
      <c r="B5467" t="s">
        <v>12100</v>
      </c>
      <c r="C5467" s="1">
        <v>44470</v>
      </c>
      <c r="D5467" t="s">
        <v>9590</v>
      </c>
      <c r="E5467" t="s">
        <v>9591</v>
      </c>
      <c r="F5467">
        <v>10</v>
      </c>
      <c r="G5467">
        <v>10</v>
      </c>
      <c r="H5467">
        <v>30</v>
      </c>
      <c r="I5467">
        <v>20</v>
      </c>
      <c r="J5467">
        <v>10</v>
      </c>
      <c r="K5467">
        <v>26</v>
      </c>
      <c r="L5467">
        <v>22</v>
      </c>
      <c r="M5467">
        <v>22</v>
      </c>
      <c r="N5467">
        <v>1</v>
      </c>
      <c r="O5467">
        <v>1</v>
      </c>
      <c r="P5467">
        <v>7.4497612850000001</v>
      </c>
      <c r="Q5467">
        <v>607</v>
      </c>
      <c r="R5467">
        <v>165000</v>
      </c>
      <c r="S5467">
        <v>260276</v>
      </c>
      <c r="T5467">
        <v>1.5774303030303001</v>
      </c>
      <c r="U5467">
        <v>2</v>
      </c>
    </row>
    <row r="5468" spans="1:21" x14ac:dyDescent="0.4">
      <c r="A5468">
        <v>5466</v>
      </c>
      <c r="B5468" t="s">
        <v>12100</v>
      </c>
      <c r="C5468" s="1">
        <v>44470</v>
      </c>
      <c r="D5468" t="s">
        <v>9592</v>
      </c>
      <c r="E5468" t="e">
        <f>- 중대장은 실망했다..</f>
        <v>#NAME?</v>
      </c>
      <c r="F5468">
        <v>10</v>
      </c>
      <c r="G5468">
        <v>20</v>
      </c>
      <c r="H5468">
        <v>10</v>
      </c>
      <c r="I5468">
        <v>30</v>
      </c>
      <c r="J5468">
        <v>10</v>
      </c>
      <c r="K5468">
        <v>20</v>
      </c>
      <c r="L5468">
        <v>15</v>
      </c>
      <c r="M5468">
        <v>17</v>
      </c>
      <c r="N5468">
        <v>0</v>
      </c>
      <c r="O5468">
        <v>1</v>
      </c>
      <c r="P5468">
        <v>13.397786460000001</v>
      </c>
      <c r="Q5468">
        <v>505</v>
      </c>
      <c r="R5468">
        <v>165000</v>
      </c>
      <c r="S5468">
        <v>347692</v>
      </c>
      <c r="T5468">
        <v>2.1072242424242398</v>
      </c>
      <c r="U5468">
        <v>2</v>
      </c>
    </row>
    <row r="5469" spans="1:21" x14ac:dyDescent="0.4">
      <c r="A5469">
        <v>5467</v>
      </c>
      <c r="B5469" t="s">
        <v>12100</v>
      </c>
      <c r="C5469" s="1">
        <v>44470</v>
      </c>
      <c r="D5469" t="s">
        <v>9593</v>
      </c>
      <c r="E5469" t="e">
        <f>-놈베 보러가냐..?</f>
        <v>#NAME?</v>
      </c>
      <c r="F5469">
        <v>10</v>
      </c>
      <c r="G5469">
        <v>10</v>
      </c>
      <c r="H5469">
        <v>10</v>
      </c>
      <c r="I5469">
        <v>20</v>
      </c>
      <c r="J5469">
        <v>20</v>
      </c>
      <c r="K5469">
        <v>19</v>
      </c>
      <c r="L5469">
        <v>12</v>
      </c>
      <c r="M5469">
        <v>14</v>
      </c>
      <c r="N5469">
        <v>1</v>
      </c>
      <c r="O5469">
        <v>0</v>
      </c>
      <c r="P5469">
        <v>11.222222220000001</v>
      </c>
      <c r="Q5469">
        <v>606</v>
      </c>
      <c r="R5469">
        <v>165000</v>
      </c>
      <c r="S5469">
        <v>147313</v>
      </c>
      <c r="T5469">
        <v>0.89280606060606005</v>
      </c>
      <c r="U5469">
        <v>1</v>
      </c>
    </row>
    <row r="5470" spans="1:21" x14ac:dyDescent="0.4">
      <c r="A5470">
        <v>5468</v>
      </c>
      <c r="B5470" t="s">
        <v>12100</v>
      </c>
      <c r="C5470" s="1">
        <v>44470</v>
      </c>
      <c r="D5470" t="s">
        <v>9594</v>
      </c>
      <c r="E5470" t="e">
        <f>-또 지렸읍니다..</f>
        <v>#NAME?</v>
      </c>
      <c r="F5470">
        <v>10</v>
      </c>
      <c r="G5470">
        <v>10</v>
      </c>
      <c r="H5470">
        <v>10</v>
      </c>
      <c r="I5470">
        <v>20</v>
      </c>
      <c r="J5470">
        <v>10</v>
      </c>
      <c r="K5470">
        <v>20</v>
      </c>
      <c r="L5470">
        <v>16</v>
      </c>
      <c r="M5470">
        <v>22</v>
      </c>
      <c r="N5470">
        <v>1</v>
      </c>
      <c r="O5470">
        <v>1</v>
      </c>
      <c r="P5470">
        <v>12.39431424</v>
      </c>
      <c r="Q5470">
        <v>498</v>
      </c>
      <c r="R5470">
        <v>165000</v>
      </c>
      <c r="S5470">
        <v>268261</v>
      </c>
      <c r="T5470">
        <v>1.62582424242424</v>
      </c>
      <c r="U5470">
        <v>2</v>
      </c>
    </row>
    <row r="5471" spans="1:21" x14ac:dyDescent="0.4">
      <c r="A5471">
        <v>5469</v>
      </c>
      <c r="B5471" t="s">
        <v>12100</v>
      </c>
      <c r="C5471" s="1">
        <v>44470</v>
      </c>
      <c r="D5471" t="s">
        <v>9595</v>
      </c>
      <c r="E5471" t="s">
        <v>9596</v>
      </c>
      <c r="F5471">
        <v>20</v>
      </c>
      <c r="G5471">
        <v>10</v>
      </c>
      <c r="H5471">
        <v>10</v>
      </c>
      <c r="I5471">
        <v>20</v>
      </c>
      <c r="J5471">
        <v>20</v>
      </c>
      <c r="K5471">
        <v>24</v>
      </c>
      <c r="L5471">
        <v>17</v>
      </c>
      <c r="M5471">
        <v>13</v>
      </c>
      <c r="N5471">
        <v>1</v>
      </c>
      <c r="O5471">
        <v>2</v>
      </c>
      <c r="P5471">
        <v>12.7765842</v>
      </c>
      <c r="Q5471">
        <v>512</v>
      </c>
      <c r="R5471">
        <v>165000</v>
      </c>
      <c r="S5471">
        <v>573369</v>
      </c>
      <c r="T5471">
        <v>3.47496363636363</v>
      </c>
      <c r="U5471">
        <v>2</v>
      </c>
    </row>
    <row r="5472" spans="1:21" x14ac:dyDescent="0.4">
      <c r="A5472">
        <v>5470</v>
      </c>
      <c r="B5472" t="s">
        <v>12100</v>
      </c>
      <c r="C5472" s="1">
        <v>44440</v>
      </c>
      <c r="D5472" t="s">
        <v>9597</v>
      </c>
      <c r="E5472" t="s">
        <v>9598</v>
      </c>
      <c r="F5472">
        <v>10</v>
      </c>
      <c r="G5472">
        <v>10</v>
      </c>
      <c r="H5472">
        <v>10</v>
      </c>
      <c r="I5472">
        <v>20</v>
      </c>
      <c r="J5472">
        <v>20</v>
      </c>
      <c r="K5472">
        <v>21</v>
      </c>
      <c r="L5472">
        <v>17</v>
      </c>
      <c r="M5472">
        <v>21</v>
      </c>
      <c r="N5472">
        <v>1</v>
      </c>
      <c r="O5472">
        <v>0</v>
      </c>
      <c r="P5472">
        <v>10.59743924</v>
      </c>
      <c r="Q5472">
        <v>607</v>
      </c>
      <c r="R5472">
        <v>152000</v>
      </c>
      <c r="S5472">
        <v>667154</v>
      </c>
      <c r="T5472">
        <v>4.3891710526315704</v>
      </c>
      <c r="U5472">
        <v>3</v>
      </c>
    </row>
    <row r="5473" spans="1:21" x14ac:dyDescent="0.4">
      <c r="A5473">
        <v>5471</v>
      </c>
      <c r="B5473" t="s">
        <v>12100</v>
      </c>
      <c r="C5473" s="1">
        <v>44440</v>
      </c>
      <c r="D5473" t="s">
        <v>9599</v>
      </c>
      <c r="E5473" t="s">
        <v>9600</v>
      </c>
      <c r="F5473">
        <v>10</v>
      </c>
      <c r="G5473">
        <v>10</v>
      </c>
      <c r="H5473">
        <v>30</v>
      </c>
      <c r="I5473">
        <v>20</v>
      </c>
      <c r="J5473">
        <v>10</v>
      </c>
      <c r="K5473">
        <v>51</v>
      </c>
      <c r="L5473">
        <v>18</v>
      </c>
      <c r="M5473">
        <v>5</v>
      </c>
      <c r="N5473">
        <v>1</v>
      </c>
      <c r="O5473">
        <v>1</v>
      </c>
      <c r="P5473">
        <v>10.595269099999999</v>
      </c>
      <c r="Q5473">
        <v>495</v>
      </c>
      <c r="R5473">
        <v>152000</v>
      </c>
      <c r="S5473">
        <v>439412</v>
      </c>
      <c r="T5473">
        <v>2.8908684210526299</v>
      </c>
      <c r="U5473">
        <v>2</v>
      </c>
    </row>
    <row r="5474" spans="1:21" x14ac:dyDescent="0.4">
      <c r="A5474">
        <v>5472</v>
      </c>
      <c r="B5474" t="s">
        <v>12100</v>
      </c>
      <c r="C5474" s="1">
        <v>44440</v>
      </c>
      <c r="D5474" t="s">
        <v>9601</v>
      </c>
      <c r="E5474" t="e">
        <f>- 비전맨 떴냐?</f>
        <v>#NAME?</v>
      </c>
      <c r="F5474">
        <v>10</v>
      </c>
      <c r="G5474">
        <v>10</v>
      </c>
      <c r="H5474">
        <v>10</v>
      </c>
      <c r="I5474">
        <v>20</v>
      </c>
      <c r="J5474">
        <v>20</v>
      </c>
      <c r="K5474">
        <v>49</v>
      </c>
      <c r="L5474">
        <v>16</v>
      </c>
      <c r="M5474">
        <v>26</v>
      </c>
      <c r="N5474">
        <v>1</v>
      </c>
      <c r="O5474">
        <v>1</v>
      </c>
      <c r="P5474">
        <v>11.29394531</v>
      </c>
      <c r="Q5474">
        <v>482</v>
      </c>
      <c r="R5474">
        <v>152000</v>
      </c>
      <c r="S5474">
        <v>217091</v>
      </c>
      <c r="T5474">
        <v>1.42823026315789</v>
      </c>
      <c r="U5474">
        <v>2</v>
      </c>
    </row>
    <row r="5475" spans="1:21" x14ac:dyDescent="0.4">
      <c r="A5475">
        <v>5473</v>
      </c>
      <c r="B5475" t="s">
        <v>12100</v>
      </c>
      <c r="C5475" s="1">
        <v>44440</v>
      </c>
      <c r="D5475" t="s">
        <v>9602</v>
      </c>
      <c r="E5475" t="s">
        <v>9603</v>
      </c>
      <c r="F5475">
        <v>10</v>
      </c>
      <c r="G5475">
        <v>10</v>
      </c>
      <c r="H5475">
        <v>10</v>
      </c>
      <c r="I5475">
        <v>10</v>
      </c>
      <c r="J5475">
        <v>10</v>
      </c>
      <c r="K5475">
        <v>11</v>
      </c>
      <c r="L5475">
        <v>9</v>
      </c>
      <c r="M5475">
        <v>15</v>
      </c>
      <c r="N5475">
        <v>1</v>
      </c>
      <c r="O5475">
        <v>1</v>
      </c>
      <c r="P5475">
        <v>12.82226563</v>
      </c>
      <c r="Q5475">
        <v>559</v>
      </c>
      <c r="R5475">
        <v>152000</v>
      </c>
      <c r="S5475">
        <v>216938</v>
      </c>
      <c r="T5475">
        <v>1.4272236842105199</v>
      </c>
      <c r="U5475">
        <v>2</v>
      </c>
    </row>
    <row r="5476" spans="1:21" x14ac:dyDescent="0.4">
      <c r="A5476">
        <v>5474</v>
      </c>
      <c r="B5476" t="s">
        <v>12100</v>
      </c>
      <c r="C5476" s="1">
        <v>44440</v>
      </c>
      <c r="D5476" t="s">
        <v>9604</v>
      </c>
      <c r="E5476" t="s">
        <v>9605</v>
      </c>
      <c r="F5476">
        <v>10</v>
      </c>
      <c r="G5476">
        <v>10</v>
      </c>
      <c r="H5476">
        <v>10</v>
      </c>
      <c r="I5476">
        <v>20</v>
      </c>
      <c r="J5476">
        <v>10</v>
      </c>
      <c r="K5476">
        <v>14</v>
      </c>
      <c r="L5476">
        <v>21</v>
      </c>
      <c r="M5476">
        <v>27</v>
      </c>
      <c r="N5476">
        <v>1</v>
      </c>
      <c r="O5476">
        <v>0</v>
      </c>
      <c r="P5476">
        <v>12.289605030000001</v>
      </c>
      <c r="Q5476">
        <v>504</v>
      </c>
      <c r="R5476">
        <v>152000</v>
      </c>
      <c r="S5476">
        <v>226742</v>
      </c>
      <c r="T5476">
        <v>1.4917236842105199</v>
      </c>
      <c r="U5476">
        <v>2</v>
      </c>
    </row>
    <row r="5477" spans="1:21" x14ac:dyDescent="0.4">
      <c r="A5477">
        <v>5475</v>
      </c>
      <c r="B5477" t="s">
        <v>12100</v>
      </c>
      <c r="C5477" s="1">
        <v>44440</v>
      </c>
      <c r="D5477" t="s">
        <v>9606</v>
      </c>
      <c r="E5477" t="s">
        <v>9607</v>
      </c>
      <c r="F5477">
        <v>10</v>
      </c>
      <c r="G5477">
        <v>10</v>
      </c>
      <c r="H5477">
        <v>10</v>
      </c>
      <c r="I5477">
        <v>20</v>
      </c>
      <c r="J5477">
        <v>10</v>
      </c>
      <c r="K5477">
        <v>48</v>
      </c>
      <c r="L5477">
        <v>60</v>
      </c>
      <c r="M5477">
        <v>63</v>
      </c>
      <c r="N5477">
        <v>1</v>
      </c>
      <c r="O5477">
        <v>1</v>
      </c>
      <c r="P5477">
        <v>11.600911460000001</v>
      </c>
      <c r="Q5477">
        <v>522</v>
      </c>
      <c r="R5477">
        <v>152000</v>
      </c>
      <c r="S5477">
        <v>334304</v>
      </c>
      <c r="T5477">
        <v>2.1993684210526299</v>
      </c>
      <c r="U5477">
        <v>2</v>
      </c>
    </row>
    <row r="5478" spans="1:21" x14ac:dyDescent="0.4">
      <c r="A5478">
        <v>5476</v>
      </c>
      <c r="B5478" t="s">
        <v>12100</v>
      </c>
      <c r="C5478" s="1">
        <v>44440</v>
      </c>
      <c r="D5478" t="s">
        <v>9608</v>
      </c>
      <c r="E5478" t="s">
        <v>9609</v>
      </c>
      <c r="F5478">
        <v>10</v>
      </c>
      <c r="G5478">
        <v>10</v>
      </c>
      <c r="H5478">
        <v>10</v>
      </c>
      <c r="I5478">
        <v>20</v>
      </c>
      <c r="J5478">
        <v>10</v>
      </c>
      <c r="K5478">
        <v>15</v>
      </c>
      <c r="L5478">
        <v>15</v>
      </c>
      <c r="M5478">
        <v>20</v>
      </c>
      <c r="N5478">
        <v>1</v>
      </c>
      <c r="O5478">
        <v>0</v>
      </c>
      <c r="P5478">
        <v>4.3391927079999997</v>
      </c>
      <c r="Q5478">
        <v>520</v>
      </c>
      <c r="R5478">
        <v>152000</v>
      </c>
      <c r="S5478">
        <v>269331</v>
      </c>
      <c r="T5478">
        <v>1.7719144736842101</v>
      </c>
      <c r="U5478">
        <v>2</v>
      </c>
    </row>
    <row r="5479" spans="1:21" x14ac:dyDescent="0.4">
      <c r="A5479">
        <v>5477</v>
      </c>
      <c r="B5479" t="s">
        <v>12100</v>
      </c>
      <c r="C5479" s="1">
        <v>44440</v>
      </c>
      <c r="D5479" t="s">
        <v>9610</v>
      </c>
      <c r="E5479" t="s">
        <v>9611</v>
      </c>
      <c r="F5479">
        <v>10</v>
      </c>
      <c r="G5479">
        <v>10</v>
      </c>
      <c r="H5479">
        <v>10</v>
      </c>
      <c r="I5479">
        <v>10</v>
      </c>
      <c r="J5479">
        <v>10</v>
      </c>
      <c r="K5479">
        <v>49</v>
      </c>
      <c r="L5479">
        <v>42</v>
      </c>
      <c r="M5479">
        <v>102</v>
      </c>
      <c r="N5479">
        <v>0</v>
      </c>
      <c r="O5479">
        <v>0</v>
      </c>
      <c r="P5479">
        <v>26.792534719999999</v>
      </c>
      <c r="Q5479">
        <v>518</v>
      </c>
      <c r="R5479">
        <v>152000</v>
      </c>
      <c r="S5479">
        <v>256403</v>
      </c>
      <c r="T5479">
        <v>1.6868618421052599</v>
      </c>
      <c r="U5479">
        <v>2</v>
      </c>
    </row>
    <row r="5480" spans="1:21" x14ac:dyDescent="0.4">
      <c r="A5480">
        <v>5478</v>
      </c>
      <c r="B5480" t="s">
        <v>12100</v>
      </c>
      <c r="C5480" s="1">
        <v>44440</v>
      </c>
      <c r="D5480" t="s">
        <v>9612</v>
      </c>
      <c r="E5480" t="s">
        <v>9613</v>
      </c>
      <c r="F5480">
        <v>10</v>
      </c>
      <c r="G5480">
        <v>10</v>
      </c>
      <c r="H5480">
        <v>20</v>
      </c>
      <c r="I5480">
        <v>10</v>
      </c>
      <c r="J5480">
        <v>10</v>
      </c>
      <c r="K5480">
        <v>22</v>
      </c>
      <c r="L5480">
        <v>16</v>
      </c>
      <c r="M5480">
        <v>15</v>
      </c>
      <c r="N5480">
        <v>1</v>
      </c>
      <c r="O5480">
        <v>2</v>
      </c>
      <c r="P5480">
        <v>13.343098960000001</v>
      </c>
      <c r="Q5480">
        <v>516</v>
      </c>
      <c r="R5480">
        <v>152000</v>
      </c>
      <c r="S5480">
        <v>334735</v>
      </c>
      <c r="T5480">
        <v>2.2022039473684201</v>
      </c>
      <c r="U5480">
        <v>2</v>
      </c>
    </row>
    <row r="5481" spans="1:21" x14ac:dyDescent="0.4">
      <c r="A5481">
        <v>5479</v>
      </c>
      <c r="B5481" t="s">
        <v>12100</v>
      </c>
      <c r="C5481" s="1">
        <v>44440</v>
      </c>
      <c r="D5481" t="s">
        <v>9614</v>
      </c>
      <c r="E5481" t="s">
        <v>9615</v>
      </c>
      <c r="F5481">
        <v>10</v>
      </c>
      <c r="G5481">
        <v>10</v>
      </c>
      <c r="H5481">
        <v>20</v>
      </c>
      <c r="I5481">
        <v>10</v>
      </c>
      <c r="J5481">
        <v>10</v>
      </c>
      <c r="K5481">
        <v>23</v>
      </c>
      <c r="L5481">
        <v>14</v>
      </c>
      <c r="M5481">
        <v>45</v>
      </c>
      <c r="N5481">
        <v>0</v>
      </c>
      <c r="O5481">
        <v>1</v>
      </c>
      <c r="P5481">
        <v>13.81944444</v>
      </c>
      <c r="Q5481">
        <v>486</v>
      </c>
      <c r="R5481">
        <v>152000</v>
      </c>
      <c r="S5481">
        <v>111521</v>
      </c>
      <c r="T5481">
        <v>0.73369078947368405</v>
      </c>
      <c r="U5481">
        <v>1</v>
      </c>
    </row>
    <row r="5482" spans="1:21" x14ac:dyDescent="0.4">
      <c r="A5482">
        <v>5480</v>
      </c>
      <c r="B5482" t="s">
        <v>12100</v>
      </c>
      <c r="C5482" s="1">
        <v>44440</v>
      </c>
      <c r="D5482" t="s">
        <v>9616</v>
      </c>
      <c r="E5482" t="s">
        <v>9617</v>
      </c>
      <c r="F5482">
        <v>10</v>
      </c>
      <c r="G5482">
        <v>10</v>
      </c>
      <c r="H5482">
        <v>20</v>
      </c>
      <c r="I5482">
        <v>10</v>
      </c>
      <c r="J5482">
        <v>10</v>
      </c>
      <c r="K5482">
        <v>19</v>
      </c>
      <c r="L5482">
        <v>13</v>
      </c>
      <c r="M5482">
        <v>19</v>
      </c>
      <c r="N5482">
        <v>1</v>
      </c>
      <c r="O5482">
        <v>1</v>
      </c>
      <c r="P5482">
        <v>10.16666667</v>
      </c>
      <c r="Q5482">
        <v>498</v>
      </c>
      <c r="R5482">
        <v>152000</v>
      </c>
      <c r="S5482">
        <v>173901</v>
      </c>
      <c r="T5482">
        <v>1.1440855263157801</v>
      </c>
      <c r="U5482">
        <v>1</v>
      </c>
    </row>
    <row r="5483" spans="1:21" x14ac:dyDescent="0.4">
      <c r="A5483">
        <v>5481</v>
      </c>
      <c r="B5483" t="s">
        <v>12100</v>
      </c>
      <c r="C5483" s="1">
        <v>44440</v>
      </c>
      <c r="D5483" t="s">
        <v>9618</v>
      </c>
      <c r="E5483" t="e">
        <f>- 존태식이.. 떴냐?</f>
        <v>#NAME?</v>
      </c>
      <c r="F5483">
        <v>10</v>
      </c>
      <c r="G5483">
        <v>10</v>
      </c>
      <c r="H5483">
        <v>20</v>
      </c>
      <c r="I5483">
        <v>20</v>
      </c>
      <c r="J5483">
        <v>10</v>
      </c>
      <c r="K5483">
        <v>18</v>
      </c>
      <c r="L5483">
        <v>55</v>
      </c>
      <c r="M5483">
        <v>26</v>
      </c>
      <c r="N5483">
        <v>1</v>
      </c>
      <c r="O5483">
        <v>0</v>
      </c>
      <c r="P5483">
        <v>9.5036892359999996</v>
      </c>
      <c r="Q5483">
        <v>650</v>
      </c>
      <c r="R5483">
        <v>152000</v>
      </c>
      <c r="S5483">
        <v>302881</v>
      </c>
      <c r="T5483">
        <v>1.9926381578947301</v>
      </c>
      <c r="U5483">
        <v>2</v>
      </c>
    </row>
    <row r="5484" spans="1:21" x14ac:dyDescent="0.4">
      <c r="A5484">
        <v>5482</v>
      </c>
      <c r="B5484" t="s">
        <v>12100</v>
      </c>
      <c r="C5484" s="1">
        <v>44440</v>
      </c>
      <c r="D5484" t="s">
        <v>9619</v>
      </c>
      <c r="E5484" t="e">
        <f>- 마피아.. 떴냐?</f>
        <v>#NAME?</v>
      </c>
      <c r="F5484">
        <v>10</v>
      </c>
      <c r="G5484">
        <v>10</v>
      </c>
      <c r="H5484">
        <v>40</v>
      </c>
      <c r="I5484">
        <v>20</v>
      </c>
      <c r="J5484">
        <v>10</v>
      </c>
      <c r="K5484">
        <v>69</v>
      </c>
      <c r="L5484">
        <v>73</v>
      </c>
      <c r="M5484">
        <v>197</v>
      </c>
      <c r="N5484">
        <v>1</v>
      </c>
      <c r="O5484">
        <v>0</v>
      </c>
      <c r="P5484">
        <v>6.3669704859999996</v>
      </c>
      <c r="Q5484">
        <v>546</v>
      </c>
      <c r="R5484">
        <v>152000</v>
      </c>
      <c r="S5484">
        <v>342738</v>
      </c>
      <c r="T5484">
        <v>2.2548552631578902</v>
      </c>
      <c r="U5484">
        <v>2</v>
      </c>
    </row>
    <row r="5485" spans="1:21" x14ac:dyDescent="0.4">
      <c r="A5485">
        <v>5483</v>
      </c>
      <c r="B5485" t="s">
        <v>12100</v>
      </c>
      <c r="C5485" s="1">
        <v>44440</v>
      </c>
      <c r="D5485" t="s">
        <v>9620</v>
      </c>
      <c r="E5485" t="e">
        <f>-눈나 죽여줘..</f>
        <v>#NAME?</v>
      </c>
      <c r="F5485">
        <v>10</v>
      </c>
      <c r="G5485">
        <v>10</v>
      </c>
      <c r="H5485">
        <v>20</v>
      </c>
      <c r="I5485">
        <v>30</v>
      </c>
      <c r="J5485">
        <v>30</v>
      </c>
      <c r="K5485">
        <v>238</v>
      </c>
      <c r="L5485">
        <v>237</v>
      </c>
      <c r="M5485">
        <v>239</v>
      </c>
      <c r="N5485">
        <v>1</v>
      </c>
      <c r="O5485">
        <v>0</v>
      </c>
      <c r="P5485">
        <v>11.68760851</v>
      </c>
      <c r="Q5485">
        <v>438</v>
      </c>
      <c r="R5485">
        <v>152000</v>
      </c>
      <c r="S5485">
        <v>167167</v>
      </c>
      <c r="T5485">
        <v>1.09978289473684</v>
      </c>
      <c r="U5485">
        <v>1</v>
      </c>
    </row>
    <row r="5486" spans="1:21" x14ac:dyDescent="0.4">
      <c r="A5486">
        <v>5484</v>
      </c>
      <c r="B5486" t="s">
        <v>12100</v>
      </c>
      <c r="C5486" s="1">
        <v>44440</v>
      </c>
      <c r="D5486" t="s">
        <v>9621</v>
      </c>
      <c r="E5486" t="e">
        <f>- 슴가가 웅장해진다..</f>
        <v>#NAME?</v>
      </c>
      <c r="F5486">
        <v>10</v>
      </c>
      <c r="G5486">
        <v>10</v>
      </c>
      <c r="H5486">
        <v>20</v>
      </c>
      <c r="I5486">
        <v>10</v>
      </c>
      <c r="J5486">
        <v>10</v>
      </c>
      <c r="K5486">
        <v>22</v>
      </c>
      <c r="L5486">
        <v>15</v>
      </c>
      <c r="M5486">
        <v>18</v>
      </c>
      <c r="N5486">
        <v>2</v>
      </c>
      <c r="O5486">
        <v>2</v>
      </c>
      <c r="P5486">
        <v>8.7903645830000006</v>
      </c>
      <c r="Q5486">
        <v>502</v>
      </c>
      <c r="R5486">
        <v>152000</v>
      </c>
      <c r="S5486">
        <v>396558</v>
      </c>
      <c r="T5486">
        <v>2.6089342105263098</v>
      </c>
      <c r="U5486">
        <v>2</v>
      </c>
    </row>
    <row r="5487" spans="1:21" x14ac:dyDescent="0.4">
      <c r="A5487">
        <v>5485</v>
      </c>
      <c r="B5487" t="s">
        <v>12100</v>
      </c>
      <c r="C5487" s="1">
        <v>44440</v>
      </c>
      <c r="D5487" t="s">
        <v>9622</v>
      </c>
      <c r="E5487" t="e">
        <f>-어, 보고 왔냐?</f>
        <v>#NAME?</v>
      </c>
      <c r="F5487">
        <v>10</v>
      </c>
      <c r="G5487">
        <v>10</v>
      </c>
      <c r="H5487">
        <v>10</v>
      </c>
      <c r="I5487">
        <v>10</v>
      </c>
      <c r="J5487">
        <v>10</v>
      </c>
      <c r="K5487">
        <v>12</v>
      </c>
      <c r="L5487">
        <v>47</v>
      </c>
      <c r="M5487">
        <v>105</v>
      </c>
      <c r="N5487">
        <v>1</v>
      </c>
      <c r="O5487">
        <v>1</v>
      </c>
      <c r="P5487">
        <v>10.2859158</v>
      </c>
      <c r="Q5487">
        <v>384</v>
      </c>
      <c r="R5487">
        <v>152000</v>
      </c>
      <c r="S5487">
        <v>198881</v>
      </c>
      <c r="T5487">
        <v>1.30842763157894</v>
      </c>
      <c r="U5487">
        <v>2</v>
      </c>
    </row>
    <row r="5488" spans="1:21" x14ac:dyDescent="0.4">
      <c r="A5488">
        <v>5486</v>
      </c>
      <c r="B5488" t="s">
        <v>12100</v>
      </c>
      <c r="C5488" s="1">
        <v>44440</v>
      </c>
      <c r="D5488" t="s">
        <v>9623</v>
      </c>
      <c r="E5488" t="s">
        <v>9624</v>
      </c>
      <c r="F5488">
        <v>10</v>
      </c>
      <c r="G5488">
        <v>10</v>
      </c>
      <c r="H5488">
        <v>20</v>
      </c>
      <c r="I5488">
        <v>20</v>
      </c>
      <c r="J5488">
        <v>20</v>
      </c>
      <c r="K5488">
        <v>15</v>
      </c>
      <c r="L5488">
        <v>13</v>
      </c>
      <c r="M5488">
        <v>15</v>
      </c>
      <c r="N5488">
        <v>1</v>
      </c>
      <c r="O5488">
        <v>2</v>
      </c>
      <c r="P5488">
        <v>11.533528649999999</v>
      </c>
      <c r="Q5488">
        <v>779</v>
      </c>
      <c r="R5488">
        <v>152000</v>
      </c>
      <c r="S5488">
        <v>122521</v>
      </c>
      <c r="T5488">
        <v>0.80605921052631502</v>
      </c>
      <c r="U5488">
        <v>1</v>
      </c>
    </row>
    <row r="5489" spans="1:21" x14ac:dyDescent="0.4">
      <c r="A5489">
        <v>5487</v>
      </c>
      <c r="B5489" t="s">
        <v>12100</v>
      </c>
      <c r="C5489" s="1">
        <v>44409</v>
      </c>
      <c r="D5489" t="s">
        <v>9625</v>
      </c>
      <c r="E5489" t="e">
        <f>- 레고. 떴냐?</f>
        <v>#NAME?</v>
      </c>
      <c r="F5489">
        <v>10</v>
      </c>
      <c r="G5489">
        <v>10</v>
      </c>
      <c r="H5489">
        <v>10</v>
      </c>
      <c r="I5489">
        <v>10</v>
      </c>
      <c r="J5489">
        <v>10</v>
      </c>
      <c r="K5489">
        <v>18</v>
      </c>
      <c r="L5489">
        <v>16</v>
      </c>
      <c r="M5489">
        <v>16</v>
      </c>
      <c r="N5489">
        <v>2</v>
      </c>
      <c r="O5489">
        <v>0</v>
      </c>
      <c r="P5489">
        <v>4.6958550350000001</v>
      </c>
      <c r="Q5489">
        <v>402</v>
      </c>
      <c r="R5489">
        <v>132000</v>
      </c>
      <c r="S5489">
        <v>71713</v>
      </c>
      <c r="T5489">
        <v>0.54328030303030295</v>
      </c>
      <c r="U5489">
        <v>1</v>
      </c>
    </row>
    <row r="5490" spans="1:21" x14ac:dyDescent="0.4">
      <c r="A5490">
        <v>5488</v>
      </c>
      <c r="B5490" t="s">
        <v>12100</v>
      </c>
      <c r="C5490" s="1">
        <v>44409</v>
      </c>
      <c r="D5490" t="s">
        <v>9626</v>
      </c>
      <c r="E5490" t="s">
        <v>9627</v>
      </c>
      <c r="F5490">
        <v>10</v>
      </c>
      <c r="G5490">
        <v>20</v>
      </c>
      <c r="H5490">
        <v>10</v>
      </c>
      <c r="I5490">
        <v>20</v>
      </c>
      <c r="J5490">
        <v>10</v>
      </c>
      <c r="K5490">
        <v>105</v>
      </c>
      <c r="L5490">
        <v>122</v>
      </c>
      <c r="M5490">
        <v>141</v>
      </c>
      <c r="N5490">
        <v>1</v>
      </c>
      <c r="O5490">
        <v>0</v>
      </c>
      <c r="P5490">
        <v>11.780815970000001</v>
      </c>
      <c r="Q5490">
        <v>389</v>
      </c>
      <c r="R5490">
        <v>132000</v>
      </c>
      <c r="S5490">
        <v>218861</v>
      </c>
      <c r="T5490">
        <v>1.65803787878787</v>
      </c>
      <c r="U5490">
        <v>2</v>
      </c>
    </row>
    <row r="5491" spans="1:21" x14ac:dyDescent="0.4">
      <c r="A5491">
        <v>5489</v>
      </c>
      <c r="B5491" t="s">
        <v>12100</v>
      </c>
      <c r="C5491" s="1">
        <v>44409</v>
      </c>
      <c r="D5491" t="s">
        <v>9628</v>
      </c>
      <c r="E5491" t="s">
        <v>9176</v>
      </c>
      <c r="F5491">
        <v>10</v>
      </c>
      <c r="G5491">
        <v>10</v>
      </c>
      <c r="H5491">
        <v>10</v>
      </c>
      <c r="I5491">
        <v>20</v>
      </c>
      <c r="J5491">
        <v>20</v>
      </c>
      <c r="K5491">
        <v>219</v>
      </c>
      <c r="L5491">
        <v>200</v>
      </c>
      <c r="M5491">
        <v>140</v>
      </c>
      <c r="N5491">
        <v>1</v>
      </c>
      <c r="O5491">
        <v>0</v>
      </c>
      <c r="P5491">
        <v>12.95019531</v>
      </c>
      <c r="Q5491">
        <v>780</v>
      </c>
      <c r="R5491">
        <v>132000</v>
      </c>
      <c r="S5491">
        <v>502096</v>
      </c>
      <c r="T5491">
        <v>3.8037575757575701</v>
      </c>
      <c r="U5491">
        <v>2</v>
      </c>
    </row>
    <row r="5492" spans="1:21" x14ac:dyDescent="0.4">
      <c r="A5492">
        <v>5490</v>
      </c>
      <c r="B5492" t="s">
        <v>12100</v>
      </c>
      <c r="C5492" s="1">
        <v>44409</v>
      </c>
      <c r="D5492" t="s">
        <v>9629</v>
      </c>
      <c r="E5492" t="s">
        <v>9630</v>
      </c>
      <c r="F5492">
        <v>10</v>
      </c>
      <c r="G5492">
        <v>10</v>
      </c>
      <c r="H5492">
        <v>10</v>
      </c>
      <c r="I5492">
        <v>10</v>
      </c>
      <c r="J5492">
        <v>10</v>
      </c>
      <c r="K5492">
        <v>21</v>
      </c>
      <c r="L5492">
        <v>15</v>
      </c>
      <c r="M5492">
        <v>19</v>
      </c>
      <c r="N5492">
        <v>1</v>
      </c>
      <c r="O5492">
        <v>1</v>
      </c>
      <c r="P5492">
        <v>11.30837674</v>
      </c>
      <c r="Q5492">
        <v>390</v>
      </c>
      <c r="R5492">
        <v>132000</v>
      </c>
      <c r="S5492">
        <v>274033</v>
      </c>
      <c r="T5492">
        <v>2.0760075757575698</v>
      </c>
      <c r="U5492">
        <v>2</v>
      </c>
    </row>
    <row r="5493" spans="1:21" x14ac:dyDescent="0.4">
      <c r="A5493">
        <v>5491</v>
      </c>
      <c r="B5493" t="s">
        <v>12100</v>
      </c>
      <c r="C5493" s="1">
        <v>44409</v>
      </c>
      <c r="D5493" t="s">
        <v>9631</v>
      </c>
      <c r="E5493" t="s">
        <v>9061</v>
      </c>
      <c r="F5493">
        <v>20</v>
      </c>
      <c r="G5493">
        <v>10</v>
      </c>
      <c r="H5493">
        <v>20</v>
      </c>
      <c r="I5493">
        <v>20</v>
      </c>
      <c r="J5493">
        <v>20</v>
      </c>
      <c r="K5493">
        <v>33</v>
      </c>
      <c r="L5493">
        <v>23</v>
      </c>
      <c r="M5493">
        <v>19</v>
      </c>
      <c r="N5493">
        <v>1</v>
      </c>
      <c r="O5493">
        <v>2</v>
      </c>
      <c r="P5493">
        <v>9.5677083330000006</v>
      </c>
      <c r="Q5493">
        <v>519</v>
      </c>
      <c r="R5493">
        <v>132000</v>
      </c>
      <c r="S5493">
        <v>775321</v>
      </c>
      <c r="T5493">
        <v>5.8736439393939301</v>
      </c>
      <c r="U5493">
        <v>3</v>
      </c>
    </row>
    <row r="5494" spans="1:21" x14ac:dyDescent="0.4">
      <c r="A5494">
        <v>5492</v>
      </c>
      <c r="B5494" t="s">
        <v>12100</v>
      </c>
      <c r="C5494" s="1">
        <v>44409</v>
      </c>
      <c r="D5494" t="s">
        <v>9632</v>
      </c>
      <c r="E5494" t="e">
        <f>- 베일맨.. 떴냐?</f>
        <v>#NAME?</v>
      </c>
      <c r="F5494">
        <v>10</v>
      </c>
      <c r="G5494">
        <v>10</v>
      </c>
      <c r="H5494">
        <v>10</v>
      </c>
      <c r="I5494">
        <v>10</v>
      </c>
      <c r="J5494">
        <v>10</v>
      </c>
      <c r="K5494">
        <v>18</v>
      </c>
      <c r="L5494">
        <v>14</v>
      </c>
      <c r="M5494">
        <v>16</v>
      </c>
      <c r="N5494">
        <v>1</v>
      </c>
      <c r="O5494">
        <v>1</v>
      </c>
      <c r="P5494">
        <v>12.392035590000001</v>
      </c>
      <c r="Q5494">
        <v>522</v>
      </c>
      <c r="R5494">
        <v>132000</v>
      </c>
      <c r="S5494">
        <v>171889</v>
      </c>
      <c r="T5494">
        <v>1.30218939393939</v>
      </c>
      <c r="U5494">
        <v>2</v>
      </c>
    </row>
    <row r="5495" spans="1:21" x14ac:dyDescent="0.4">
      <c r="A5495">
        <v>5493</v>
      </c>
      <c r="B5495" t="s">
        <v>12100</v>
      </c>
      <c r="C5495" s="1">
        <v>44409</v>
      </c>
      <c r="D5495" t="s">
        <v>9633</v>
      </c>
      <c r="E5495" t="s">
        <v>9634</v>
      </c>
      <c r="F5495">
        <v>10</v>
      </c>
      <c r="G5495">
        <v>20</v>
      </c>
      <c r="H5495">
        <v>10</v>
      </c>
      <c r="I5495">
        <v>20</v>
      </c>
      <c r="J5495">
        <v>20</v>
      </c>
      <c r="K5495">
        <v>80</v>
      </c>
      <c r="L5495">
        <v>35</v>
      </c>
      <c r="M5495">
        <v>25</v>
      </c>
      <c r="N5495">
        <v>1</v>
      </c>
      <c r="O5495">
        <v>0</v>
      </c>
      <c r="P5495">
        <v>6.9768880209999997</v>
      </c>
      <c r="Q5495">
        <v>482</v>
      </c>
      <c r="R5495">
        <v>132000</v>
      </c>
      <c r="S5495">
        <v>314913</v>
      </c>
      <c r="T5495">
        <v>2.3857045454545398</v>
      </c>
      <c r="U5495">
        <v>2</v>
      </c>
    </row>
    <row r="5496" spans="1:21" x14ac:dyDescent="0.4">
      <c r="A5496">
        <v>5494</v>
      </c>
      <c r="B5496" t="s">
        <v>12100</v>
      </c>
      <c r="C5496" s="1">
        <v>44409</v>
      </c>
      <c r="D5496" t="s">
        <v>9635</v>
      </c>
      <c r="E5496" t="s">
        <v>9636</v>
      </c>
      <c r="F5496">
        <v>20</v>
      </c>
      <c r="G5496">
        <v>10</v>
      </c>
      <c r="H5496">
        <v>20</v>
      </c>
      <c r="I5496">
        <v>10</v>
      </c>
      <c r="J5496">
        <v>10</v>
      </c>
      <c r="K5496">
        <v>21</v>
      </c>
      <c r="L5496">
        <v>18</v>
      </c>
      <c r="M5496">
        <v>17</v>
      </c>
      <c r="N5496">
        <v>1</v>
      </c>
      <c r="O5496">
        <v>2</v>
      </c>
      <c r="P5496">
        <v>15.32921007</v>
      </c>
      <c r="Q5496">
        <v>506</v>
      </c>
      <c r="R5496">
        <v>132000</v>
      </c>
      <c r="S5496">
        <v>151290</v>
      </c>
      <c r="T5496">
        <v>1.14613636363636</v>
      </c>
      <c r="U5496">
        <v>1</v>
      </c>
    </row>
    <row r="5497" spans="1:21" x14ac:dyDescent="0.4">
      <c r="A5497">
        <v>5495</v>
      </c>
      <c r="B5497" t="s">
        <v>12100</v>
      </c>
      <c r="C5497" s="1">
        <v>44409</v>
      </c>
      <c r="D5497" t="s">
        <v>9637</v>
      </c>
      <c r="E5497" t="s">
        <v>9638</v>
      </c>
      <c r="F5497">
        <v>10</v>
      </c>
      <c r="G5497">
        <v>20</v>
      </c>
      <c r="H5497">
        <v>20</v>
      </c>
      <c r="I5497">
        <v>20</v>
      </c>
      <c r="J5497">
        <v>10</v>
      </c>
      <c r="K5497">
        <v>15</v>
      </c>
      <c r="L5497">
        <v>25</v>
      </c>
      <c r="M5497">
        <v>42</v>
      </c>
      <c r="N5497">
        <v>2</v>
      </c>
      <c r="O5497">
        <v>1</v>
      </c>
      <c r="P5497">
        <v>10.42947049</v>
      </c>
      <c r="Q5497">
        <v>483</v>
      </c>
      <c r="R5497">
        <v>132000</v>
      </c>
      <c r="S5497">
        <v>329766</v>
      </c>
      <c r="T5497">
        <v>2.4982272727272701</v>
      </c>
      <c r="U5497">
        <v>2</v>
      </c>
    </row>
    <row r="5498" spans="1:21" x14ac:dyDescent="0.4">
      <c r="A5498">
        <v>5496</v>
      </c>
      <c r="B5498" t="s">
        <v>12100</v>
      </c>
      <c r="C5498" s="1">
        <v>44378</v>
      </c>
      <c r="D5498" t="s">
        <v>9639</v>
      </c>
      <c r="E5498" t="s">
        <v>9640</v>
      </c>
      <c r="F5498">
        <v>10</v>
      </c>
      <c r="G5498">
        <v>10</v>
      </c>
      <c r="H5498">
        <v>10</v>
      </c>
      <c r="I5498">
        <v>20</v>
      </c>
      <c r="J5498">
        <v>10</v>
      </c>
      <c r="K5498">
        <v>30</v>
      </c>
      <c r="L5498">
        <v>23</v>
      </c>
      <c r="M5498">
        <v>19</v>
      </c>
      <c r="N5498">
        <v>1</v>
      </c>
      <c r="O5498">
        <v>1</v>
      </c>
      <c r="P5498">
        <v>11.141167530000001</v>
      </c>
      <c r="Q5498">
        <v>482</v>
      </c>
      <c r="R5498">
        <v>118000</v>
      </c>
      <c r="S5498">
        <v>174859</v>
      </c>
      <c r="T5498">
        <v>1.48185593220338</v>
      </c>
      <c r="U5498">
        <v>2</v>
      </c>
    </row>
    <row r="5499" spans="1:21" x14ac:dyDescent="0.4">
      <c r="A5499">
        <v>5497</v>
      </c>
      <c r="B5499" t="s">
        <v>12100</v>
      </c>
      <c r="C5499" s="1">
        <v>44378</v>
      </c>
      <c r="D5499" t="s">
        <v>9641</v>
      </c>
      <c r="E5499" t="e">
        <f>-샹치 또 떴냐?</f>
        <v>#NAME?</v>
      </c>
      <c r="F5499">
        <v>10</v>
      </c>
      <c r="G5499">
        <v>10</v>
      </c>
      <c r="H5499">
        <v>10</v>
      </c>
      <c r="I5499">
        <v>10</v>
      </c>
      <c r="J5499">
        <v>10</v>
      </c>
      <c r="K5499">
        <v>37</v>
      </c>
      <c r="L5499">
        <v>57</v>
      </c>
      <c r="M5499">
        <v>79</v>
      </c>
      <c r="N5499">
        <v>1</v>
      </c>
      <c r="O5499">
        <v>1</v>
      </c>
      <c r="P5499">
        <v>10.081705729999999</v>
      </c>
      <c r="Q5499">
        <v>305</v>
      </c>
      <c r="R5499">
        <v>118000</v>
      </c>
      <c r="S5499">
        <v>167126</v>
      </c>
      <c r="T5499">
        <v>1.4163220338983</v>
      </c>
      <c r="U5499">
        <v>2</v>
      </c>
    </row>
    <row r="5500" spans="1:21" x14ac:dyDescent="0.4">
      <c r="A5500">
        <v>5498</v>
      </c>
      <c r="B5500" t="s">
        <v>12100</v>
      </c>
      <c r="C5500" s="1">
        <v>44378</v>
      </c>
      <c r="D5500" t="s">
        <v>9642</v>
      </c>
      <c r="E5500" t="s">
        <v>9643</v>
      </c>
      <c r="F5500">
        <v>20</v>
      </c>
      <c r="G5500">
        <v>10</v>
      </c>
      <c r="H5500">
        <v>20</v>
      </c>
      <c r="I5500">
        <v>20</v>
      </c>
      <c r="J5500">
        <v>10</v>
      </c>
      <c r="K5500">
        <v>29</v>
      </c>
      <c r="L5500">
        <v>18</v>
      </c>
      <c r="M5500">
        <v>49</v>
      </c>
      <c r="N5500">
        <v>1</v>
      </c>
      <c r="O5500">
        <v>1</v>
      </c>
      <c r="P5500">
        <v>7.8587239579999997</v>
      </c>
      <c r="Q5500">
        <v>496</v>
      </c>
      <c r="R5500">
        <v>118000</v>
      </c>
      <c r="S5500">
        <v>166958</v>
      </c>
      <c r="T5500">
        <v>1.4148983050847399</v>
      </c>
      <c r="U5500">
        <v>2</v>
      </c>
    </row>
    <row r="5501" spans="1:21" x14ac:dyDescent="0.4">
      <c r="A5501">
        <v>5499</v>
      </c>
      <c r="B5501" t="s">
        <v>12100</v>
      </c>
      <c r="C5501" s="1">
        <v>44378</v>
      </c>
      <c r="D5501" t="s">
        <v>9644</v>
      </c>
      <c r="E5501" t="e">
        <f>- 이게.. 머선129?</f>
        <v>#NAME?</v>
      </c>
      <c r="F5501">
        <v>10</v>
      </c>
      <c r="G5501">
        <v>10</v>
      </c>
      <c r="H5501">
        <v>10</v>
      </c>
      <c r="I5501">
        <v>10</v>
      </c>
      <c r="J5501">
        <v>10</v>
      </c>
      <c r="K5501">
        <v>43</v>
      </c>
      <c r="L5501">
        <v>14</v>
      </c>
      <c r="M5501">
        <v>21</v>
      </c>
      <c r="N5501">
        <v>2</v>
      </c>
      <c r="O5501">
        <v>1</v>
      </c>
      <c r="P5501">
        <v>7.4997829859999996</v>
      </c>
      <c r="Q5501">
        <v>500</v>
      </c>
      <c r="R5501">
        <v>118000</v>
      </c>
      <c r="S5501">
        <v>117939</v>
      </c>
      <c r="T5501">
        <v>0.99948305084745703</v>
      </c>
      <c r="U5501">
        <v>1</v>
      </c>
    </row>
    <row r="5502" spans="1:21" x14ac:dyDescent="0.4">
      <c r="A5502">
        <v>5500</v>
      </c>
      <c r="B5502" t="s">
        <v>12100</v>
      </c>
      <c r="C5502" s="1">
        <v>44378</v>
      </c>
      <c r="D5502" t="s">
        <v>9645</v>
      </c>
      <c r="E5502" t="s">
        <v>9646</v>
      </c>
      <c r="F5502">
        <v>10</v>
      </c>
      <c r="G5502">
        <v>10</v>
      </c>
      <c r="H5502">
        <v>50</v>
      </c>
      <c r="I5502">
        <v>20</v>
      </c>
      <c r="J5502">
        <v>20</v>
      </c>
      <c r="K5502">
        <v>17</v>
      </c>
      <c r="L5502">
        <v>9</v>
      </c>
      <c r="M5502">
        <v>12</v>
      </c>
      <c r="N5502">
        <v>1</v>
      </c>
      <c r="O5502">
        <v>0</v>
      </c>
      <c r="P5502">
        <v>9.7734375</v>
      </c>
      <c r="Q5502">
        <v>605</v>
      </c>
      <c r="R5502">
        <v>118000</v>
      </c>
      <c r="S5502">
        <v>229410</v>
      </c>
      <c r="T5502">
        <v>1.94415254237288</v>
      </c>
      <c r="U5502">
        <v>2</v>
      </c>
    </row>
    <row r="5503" spans="1:21" x14ac:dyDescent="0.4">
      <c r="A5503">
        <v>5501</v>
      </c>
      <c r="B5503" t="s">
        <v>12100</v>
      </c>
      <c r="C5503" s="1">
        <v>44378</v>
      </c>
      <c r="D5503" t="s">
        <v>9647</v>
      </c>
      <c r="E5503" t="e">
        <f>- 큰 거.. 떴냐?</f>
        <v>#NAME?</v>
      </c>
      <c r="F5503">
        <v>10</v>
      </c>
      <c r="G5503">
        <v>10</v>
      </c>
      <c r="H5503">
        <v>10</v>
      </c>
      <c r="I5503">
        <v>20</v>
      </c>
      <c r="J5503">
        <v>10</v>
      </c>
      <c r="K5503">
        <v>20</v>
      </c>
      <c r="L5503">
        <v>15</v>
      </c>
      <c r="M5503">
        <v>16</v>
      </c>
      <c r="N5503">
        <v>2</v>
      </c>
      <c r="O5503">
        <v>1</v>
      </c>
      <c r="P5503">
        <v>8.9643012150000008</v>
      </c>
      <c r="Q5503">
        <v>495</v>
      </c>
      <c r="R5503">
        <v>118000</v>
      </c>
      <c r="S5503">
        <v>358381</v>
      </c>
      <c r="T5503">
        <v>3.0371271186440598</v>
      </c>
      <c r="U5503">
        <v>2</v>
      </c>
    </row>
    <row r="5504" spans="1:21" x14ac:dyDescent="0.4">
      <c r="A5504">
        <v>5502</v>
      </c>
      <c r="B5504" t="s">
        <v>12100</v>
      </c>
      <c r="C5504" s="1">
        <v>44378</v>
      </c>
      <c r="D5504" t="s">
        <v>9648</v>
      </c>
      <c r="E5504" t="e">
        <f>- 개미맨 VS 캉선생님</f>
        <v>#NAME?</v>
      </c>
      <c r="F5504">
        <v>10</v>
      </c>
      <c r="G5504">
        <v>10</v>
      </c>
      <c r="H5504">
        <v>20</v>
      </c>
      <c r="I5504">
        <v>10</v>
      </c>
      <c r="J5504">
        <v>10</v>
      </c>
      <c r="K5504">
        <v>14</v>
      </c>
      <c r="L5504">
        <v>16</v>
      </c>
      <c r="M5504">
        <v>22</v>
      </c>
      <c r="N5504">
        <v>2</v>
      </c>
      <c r="O5504">
        <v>0</v>
      </c>
      <c r="P5504">
        <v>11.05957031</v>
      </c>
      <c r="Q5504">
        <v>506</v>
      </c>
      <c r="R5504">
        <v>118000</v>
      </c>
      <c r="S5504">
        <v>453817</v>
      </c>
      <c r="T5504">
        <v>3.8459067796610098</v>
      </c>
      <c r="U5504">
        <v>2</v>
      </c>
    </row>
    <row r="5505" spans="1:21" x14ac:dyDescent="0.4">
      <c r="A5505">
        <v>5503</v>
      </c>
      <c r="B5505" t="s">
        <v>12100</v>
      </c>
      <c r="C5505" s="1">
        <v>44378</v>
      </c>
      <c r="D5505" t="s">
        <v>9649</v>
      </c>
      <c r="E5505" t="e">
        <f>- 뚱토르.. 떴냐? ㅎ</f>
        <v>#NAME?</v>
      </c>
      <c r="F5505">
        <v>30</v>
      </c>
      <c r="G5505">
        <v>20</v>
      </c>
      <c r="H5505">
        <v>30</v>
      </c>
      <c r="I5505">
        <v>20</v>
      </c>
      <c r="J5505">
        <v>50</v>
      </c>
      <c r="K5505">
        <v>67</v>
      </c>
      <c r="L5505">
        <v>84</v>
      </c>
      <c r="M5505">
        <v>107</v>
      </c>
      <c r="N5505">
        <v>1</v>
      </c>
      <c r="O5505">
        <v>1</v>
      </c>
      <c r="P5505">
        <v>7.4268663190000002</v>
      </c>
      <c r="Q5505">
        <v>511</v>
      </c>
      <c r="R5505">
        <v>118000</v>
      </c>
      <c r="S5505">
        <v>115823</v>
      </c>
      <c r="T5505">
        <v>0.981550847457627</v>
      </c>
      <c r="U5505">
        <v>1</v>
      </c>
    </row>
    <row r="5506" spans="1:21" x14ac:dyDescent="0.4">
      <c r="A5506">
        <v>5504</v>
      </c>
      <c r="B5506" t="s">
        <v>12100</v>
      </c>
      <c r="C5506" s="1">
        <v>44378</v>
      </c>
      <c r="D5506" t="s">
        <v>9650</v>
      </c>
      <c r="E5506" t="s">
        <v>9651</v>
      </c>
      <c r="F5506">
        <v>10</v>
      </c>
      <c r="G5506">
        <v>10</v>
      </c>
      <c r="H5506">
        <v>10</v>
      </c>
      <c r="I5506">
        <v>20</v>
      </c>
      <c r="J5506">
        <v>10</v>
      </c>
      <c r="K5506">
        <v>25</v>
      </c>
      <c r="L5506">
        <v>22</v>
      </c>
      <c r="M5506">
        <v>21</v>
      </c>
      <c r="N5506">
        <v>1</v>
      </c>
      <c r="O5506">
        <v>1</v>
      </c>
      <c r="P5506">
        <v>13.58072917</v>
      </c>
      <c r="Q5506">
        <v>483</v>
      </c>
      <c r="R5506">
        <v>118000</v>
      </c>
      <c r="S5506">
        <v>206252</v>
      </c>
      <c r="T5506">
        <v>1.7478983050847401</v>
      </c>
      <c r="U5506">
        <v>2</v>
      </c>
    </row>
    <row r="5507" spans="1:21" x14ac:dyDescent="0.4">
      <c r="A5507">
        <v>5505</v>
      </c>
      <c r="B5507" t="s">
        <v>12100</v>
      </c>
      <c r="C5507" s="1">
        <v>44378</v>
      </c>
      <c r="D5507" t="s">
        <v>9652</v>
      </c>
      <c r="E5507" t="s">
        <v>9653</v>
      </c>
      <c r="F5507">
        <v>10</v>
      </c>
      <c r="G5507">
        <v>10</v>
      </c>
      <c r="H5507">
        <v>10</v>
      </c>
      <c r="I5507">
        <v>20</v>
      </c>
      <c r="J5507">
        <v>10</v>
      </c>
      <c r="K5507">
        <v>16</v>
      </c>
      <c r="L5507">
        <v>15</v>
      </c>
      <c r="M5507">
        <v>17</v>
      </c>
      <c r="N5507">
        <v>1</v>
      </c>
      <c r="O5507">
        <v>2</v>
      </c>
      <c r="P5507">
        <v>4.5639105899999999</v>
      </c>
      <c r="Q5507">
        <v>687</v>
      </c>
      <c r="R5507">
        <v>118000</v>
      </c>
      <c r="S5507">
        <v>240626</v>
      </c>
      <c r="T5507">
        <v>2.0392033898305</v>
      </c>
      <c r="U5507">
        <v>2</v>
      </c>
    </row>
    <row r="5508" spans="1:21" x14ac:dyDescent="0.4">
      <c r="A5508">
        <v>5506</v>
      </c>
      <c r="B5508" t="s">
        <v>12100</v>
      </c>
      <c r="C5508" s="1">
        <v>44378</v>
      </c>
      <c r="D5508" t="s">
        <v>9654</v>
      </c>
      <c r="E5508" t="s">
        <v>9655</v>
      </c>
      <c r="F5508">
        <v>10</v>
      </c>
      <c r="G5508">
        <v>10</v>
      </c>
      <c r="H5508">
        <v>10</v>
      </c>
      <c r="I5508">
        <v>10</v>
      </c>
      <c r="J5508">
        <v>10</v>
      </c>
      <c r="K5508">
        <v>208</v>
      </c>
      <c r="L5508">
        <v>196</v>
      </c>
      <c r="M5508">
        <v>160</v>
      </c>
      <c r="N5508">
        <v>1</v>
      </c>
      <c r="O5508">
        <v>0</v>
      </c>
      <c r="P5508">
        <v>10.545247399999999</v>
      </c>
      <c r="Q5508">
        <v>483</v>
      </c>
      <c r="R5508">
        <v>118000</v>
      </c>
      <c r="S5508">
        <v>232020</v>
      </c>
      <c r="T5508">
        <v>1.9662711864406699</v>
      </c>
      <c r="U5508">
        <v>2</v>
      </c>
    </row>
    <row r="5509" spans="1:21" x14ac:dyDescent="0.4">
      <c r="A5509">
        <v>5507</v>
      </c>
      <c r="B5509" t="s">
        <v>12100</v>
      </c>
      <c r="C5509" s="1">
        <v>44378</v>
      </c>
      <c r="D5509" t="s">
        <v>9656</v>
      </c>
      <c r="E5509" t="e">
        <f>-응. 맞을 때 됐다.</f>
        <v>#NAME?</v>
      </c>
      <c r="F5509">
        <v>10</v>
      </c>
      <c r="G5509">
        <v>20</v>
      </c>
      <c r="H5509">
        <v>20</v>
      </c>
      <c r="I5509">
        <v>20</v>
      </c>
      <c r="J5509">
        <v>10</v>
      </c>
      <c r="K5509">
        <v>241</v>
      </c>
      <c r="L5509">
        <v>238</v>
      </c>
      <c r="M5509">
        <v>245</v>
      </c>
      <c r="N5509">
        <v>1</v>
      </c>
      <c r="O5509">
        <v>1</v>
      </c>
      <c r="P5509">
        <v>12.10839844</v>
      </c>
      <c r="Q5509">
        <v>363</v>
      </c>
      <c r="R5509">
        <v>118000</v>
      </c>
      <c r="S5509">
        <v>202553</v>
      </c>
      <c r="T5509">
        <v>1.7165508474576201</v>
      </c>
      <c r="U5509">
        <v>2</v>
      </c>
    </row>
    <row r="5510" spans="1:21" x14ac:dyDescent="0.4">
      <c r="A5510">
        <v>5508</v>
      </c>
      <c r="B5510" t="s">
        <v>12100</v>
      </c>
      <c r="C5510" s="1">
        <v>44348</v>
      </c>
      <c r="D5510" t="s">
        <v>9657</v>
      </c>
      <c r="E5510" t="s">
        <v>9658</v>
      </c>
      <c r="F5510">
        <v>10</v>
      </c>
      <c r="G5510">
        <v>10</v>
      </c>
      <c r="H5510">
        <v>10</v>
      </c>
      <c r="I5510">
        <v>10</v>
      </c>
      <c r="J5510">
        <v>10</v>
      </c>
      <c r="K5510">
        <v>21</v>
      </c>
      <c r="L5510">
        <v>11</v>
      </c>
      <c r="M5510">
        <v>22</v>
      </c>
      <c r="N5510">
        <v>2</v>
      </c>
      <c r="O5510">
        <v>0</v>
      </c>
      <c r="P5510">
        <v>8.4312065969999992</v>
      </c>
      <c r="Q5510">
        <v>535</v>
      </c>
      <c r="R5510">
        <v>110000</v>
      </c>
      <c r="S5510">
        <v>139059</v>
      </c>
      <c r="T5510">
        <v>1.2641727272727199</v>
      </c>
      <c r="U5510">
        <v>2</v>
      </c>
    </row>
    <row r="5511" spans="1:21" x14ac:dyDescent="0.4">
      <c r="A5511">
        <v>5509</v>
      </c>
      <c r="B5511" t="s">
        <v>12100</v>
      </c>
      <c r="C5511" s="1">
        <v>44348</v>
      </c>
      <c r="D5511" t="s">
        <v>9659</v>
      </c>
      <c r="E5511" t="e">
        <f>- 마블 게임.. 떴냐?</f>
        <v>#NAME?</v>
      </c>
      <c r="F5511">
        <v>10</v>
      </c>
      <c r="G5511">
        <v>10</v>
      </c>
      <c r="H5511">
        <v>10</v>
      </c>
      <c r="I5511">
        <v>20</v>
      </c>
      <c r="J5511">
        <v>10</v>
      </c>
      <c r="K5511">
        <v>237</v>
      </c>
      <c r="L5511">
        <v>187</v>
      </c>
      <c r="M5511">
        <v>163</v>
      </c>
      <c r="N5511">
        <v>1</v>
      </c>
      <c r="O5511">
        <v>1</v>
      </c>
      <c r="P5511">
        <v>1.09375</v>
      </c>
      <c r="Q5511">
        <v>318</v>
      </c>
      <c r="R5511">
        <v>110000</v>
      </c>
      <c r="S5511">
        <v>105283</v>
      </c>
      <c r="T5511">
        <v>0.95711818181818098</v>
      </c>
      <c r="U5511">
        <v>1</v>
      </c>
    </row>
    <row r="5512" spans="1:21" x14ac:dyDescent="0.4">
      <c r="A5512">
        <v>5510</v>
      </c>
      <c r="B5512" t="s">
        <v>12100</v>
      </c>
      <c r="C5512" s="1">
        <v>44348</v>
      </c>
      <c r="D5512" t="s">
        <v>9660</v>
      </c>
      <c r="E5512" t="e">
        <f>- 샹치.. 미쳤다..</f>
        <v>#NAME?</v>
      </c>
      <c r="F5512">
        <v>10</v>
      </c>
      <c r="G5512">
        <v>10</v>
      </c>
      <c r="H5512">
        <v>10</v>
      </c>
      <c r="I5512">
        <v>20</v>
      </c>
      <c r="J5512">
        <v>10</v>
      </c>
      <c r="K5512">
        <v>22</v>
      </c>
      <c r="L5512">
        <v>11</v>
      </c>
      <c r="M5512">
        <v>12</v>
      </c>
      <c r="N5512">
        <v>1</v>
      </c>
      <c r="O5512">
        <v>1</v>
      </c>
      <c r="P5512">
        <v>6.6886935760000004</v>
      </c>
      <c r="Q5512">
        <v>480</v>
      </c>
      <c r="R5512">
        <v>110000</v>
      </c>
      <c r="S5512">
        <v>697922</v>
      </c>
      <c r="T5512">
        <v>6.3447454545454498</v>
      </c>
      <c r="U5512">
        <v>3</v>
      </c>
    </row>
    <row r="5513" spans="1:21" x14ac:dyDescent="0.4">
      <c r="A5513">
        <v>5511</v>
      </c>
      <c r="B5513" t="s">
        <v>12100</v>
      </c>
      <c r="C5513" s="1">
        <v>44348</v>
      </c>
      <c r="D5513" t="s">
        <v>9661</v>
      </c>
      <c r="E5513" t="e">
        <f>- 어, 떴니?</f>
        <v>#NAME?</v>
      </c>
      <c r="F5513">
        <v>10</v>
      </c>
      <c r="G5513">
        <v>10</v>
      </c>
      <c r="H5513">
        <v>10</v>
      </c>
      <c r="I5513">
        <v>20</v>
      </c>
      <c r="J5513">
        <v>10</v>
      </c>
      <c r="K5513">
        <v>18</v>
      </c>
      <c r="L5513">
        <v>12</v>
      </c>
      <c r="M5513">
        <v>14</v>
      </c>
      <c r="N5513">
        <v>1</v>
      </c>
      <c r="O5513">
        <v>2</v>
      </c>
      <c r="P5513">
        <v>4.205078125</v>
      </c>
      <c r="Q5513">
        <v>481</v>
      </c>
      <c r="R5513">
        <v>110000</v>
      </c>
      <c r="S5513">
        <v>117521</v>
      </c>
      <c r="T5513">
        <v>1.0683727272727199</v>
      </c>
      <c r="U5513">
        <v>1</v>
      </c>
    </row>
    <row r="5514" spans="1:21" x14ac:dyDescent="0.4">
      <c r="A5514">
        <v>5512</v>
      </c>
      <c r="B5514" t="s">
        <v>12100</v>
      </c>
      <c r="C5514" s="1">
        <v>44348</v>
      </c>
      <c r="D5514" t="s">
        <v>9662</v>
      </c>
      <c r="E5514" t="e">
        <f>- UH, 놀아볼까?</f>
        <v>#NAME?</v>
      </c>
      <c r="F5514">
        <v>10</v>
      </c>
      <c r="G5514">
        <v>10</v>
      </c>
      <c r="H5514">
        <v>20</v>
      </c>
      <c r="I5514">
        <v>20</v>
      </c>
      <c r="J5514">
        <v>10</v>
      </c>
      <c r="K5514">
        <v>7</v>
      </c>
      <c r="L5514">
        <v>16</v>
      </c>
      <c r="M5514">
        <v>12</v>
      </c>
      <c r="N5514">
        <v>2</v>
      </c>
      <c r="O5514">
        <v>1</v>
      </c>
      <c r="P5514">
        <v>9.8641493059999998</v>
      </c>
      <c r="Q5514">
        <v>353</v>
      </c>
      <c r="R5514">
        <v>110000</v>
      </c>
      <c r="S5514">
        <v>122172</v>
      </c>
      <c r="T5514">
        <v>1.11065454545454</v>
      </c>
      <c r="U5514">
        <v>1</v>
      </c>
    </row>
    <row r="5515" spans="1:21" x14ac:dyDescent="0.4">
      <c r="A5515">
        <v>5513</v>
      </c>
      <c r="B5515" t="s">
        <v>12100</v>
      </c>
      <c r="C5515" s="1">
        <v>44348</v>
      </c>
      <c r="D5515" t="s">
        <v>9663</v>
      </c>
      <c r="E5515" t="s">
        <v>9664</v>
      </c>
      <c r="F5515">
        <v>10</v>
      </c>
      <c r="G5515">
        <v>10</v>
      </c>
      <c r="H5515">
        <v>10</v>
      </c>
      <c r="I5515">
        <v>10</v>
      </c>
      <c r="J5515">
        <v>10</v>
      </c>
      <c r="K5515">
        <v>23</v>
      </c>
      <c r="L5515">
        <v>18</v>
      </c>
      <c r="M5515">
        <v>15</v>
      </c>
      <c r="N5515">
        <v>2</v>
      </c>
      <c r="O5515">
        <v>2</v>
      </c>
      <c r="P5515">
        <v>9.7967664929999998</v>
      </c>
      <c r="Q5515">
        <v>267</v>
      </c>
      <c r="R5515">
        <v>110000</v>
      </c>
      <c r="S5515">
        <v>28562</v>
      </c>
      <c r="T5515">
        <v>0.25965454545454503</v>
      </c>
      <c r="U5515">
        <v>0</v>
      </c>
    </row>
    <row r="5516" spans="1:21" x14ac:dyDescent="0.4">
      <c r="A5516">
        <v>5514</v>
      </c>
      <c r="B5516" t="s">
        <v>12100</v>
      </c>
      <c r="C5516" s="1">
        <v>44348</v>
      </c>
      <c r="D5516" t="s">
        <v>9665</v>
      </c>
      <c r="E5516" t="s">
        <v>9666</v>
      </c>
      <c r="F5516">
        <v>10</v>
      </c>
      <c r="G5516">
        <v>10</v>
      </c>
      <c r="H5516">
        <v>20</v>
      </c>
      <c r="I5516">
        <v>20</v>
      </c>
      <c r="J5516">
        <v>10</v>
      </c>
      <c r="K5516">
        <v>192</v>
      </c>
      <c r="L5516">
        <v>195</v>
      </c>
      <c r="M5516">
        <v>169</v>
      </c>
      <c r="N5516">
        <v>1</v>
      </c>
      <c r="O5516">
        <v>1</v>
      </c>
      <c r="P5516">
        <v>6.8148871529999999</v>
      </c>
      <c r="Q5516">
        <v>577</v>
      </c>
      <c r="R5516">
        <v>110000</v>
      </c>
      <c r="S5516">
        <v>389176</v>
      </c>
      <c r="T5516">
        <v>3.5379636363636302</v>
      </c>
      <c r="U5516">
        <v>2</v>
      </c>
    </row>
    <row r="5517" spans="1:21" x14ac:dyDescent="0.4">
      <c r="A5517">
        <v>5515</v>
      </c>
      <c r="B5517" t="s">
        <v>12100</v>
      </c>
      <c r="C5517" s="1">
        <v>44317</v>
      </c>
      <c r="D5517" t="s">
        <v>9667</v>
      </c>
      <c r="E5517" t="s">
        <v>9668</v>
      </c>
      <c r="F5517">
        <v>10</v>
      </c>
      <c r="G5517">
        <v>10</v>
      </c>
      <c r="H5517">
        <v>20</v>
      </c>
      <c r="I5517">
        <v>10</v>
      </c>
      <c r="J5517">
        <v>10</v>
      </c>
      <c r="K5517">
        <v>13</v>
      </c>
      <c r="L5517">
        <v>11</v>
      </c>
      <c r="M5517">
        <v>15</v>
      </c>
      <c r="N5517">
        <v>2</v>
      </c>
      <c r="O5517">
        <v>1</v>
      </c>
      <c r="P5517">
        <v>4.8509114579999997</v>
      </c>
      <c r="Q5517">
        <v>501</v>
      </c>
      <c r="R5517">
        <v>93400</v>
      </c>
      <c r="S5517">
        <v>150450</v>
      </c>
      <c r="T5517">
        <v>1.6108137044967801</v>
      </c>
      <c r="U5517">
        <v>2</v>
      </c>
    </row>
    <row r="5518" spans="1:21" x14ac:dyDescent="0.4">
      <c r="A5518">
        <v>5516</v>
      </c>
      <c r="B5518" t="s">
        <v>12100</v>
      </c>
      <c r="C5518" s="1">
        <v>44317</v>
      </c>
      <c r="D5518" t="s">
        <v>9669</v>
      </c>
      <c r="E5518" t="s">
        <v>9670</v>
      </c>
      <c r="F5518">
        <v>20</v>
      </c>
      <c r="G5518">
        <v>10</v>
      </c>
      <c r="H5518">
        <v>20</v>
      </c>
      <c r="I5518">
        <v>10</v>
      </c>
      <c r="J5518">
        <v>10</v>
      </c>
      <c r="K5518">
        <v>250</v>
      </c>
      <c r="L5518">
        <v>242</v>
      </c>
      <c r="M5518">
        <v>241</v>
      </c>
      <c r="N5518">
        <v>1</v>
      </c>
      <c r="O5518">
        <v>2</v>
      </c>
      <c r="P5518">
        <v>0</v>
      </c>
      <c r="Q5518">
        <v>602</v>
      </c>
      <c r="R5518">
        <v>93400</v>
      </c>
      <c r="S5518">
        <v>116815</v>
      </c>
      <c r="T5518">
        <v>1.2506959314775099</v>
      </c>
      <c r="U5518">
        <v>2</v>
      </c>
    </row>
    <row r="5519" spans="1:21" x14ac:dyDescent="0.4">
      <c r="A5519">
        <v>5517</v>
      </c>
      <c r="B5519" t="s">
        <v>12100</v>
      </c>
      <c r="C5519" s="1">
        <v>44317</v>
      </c>
      <c r="D5519" t="s">
        <v>9671</v>
      </c>
      <c r="E5519" t="e">
        <f>- 우주선 빼 이 쉐1꺄</f>
        <v>#NAME?</v>
      </c>
      <c r="F5519">
        <v>10</v>
      </c>
      <c r="G5519">
        <v>10</v>
      </c>
      <c r="H5519">
        <v>10</v>
      </c>
      <c r="I5519">
        <v>20</v>
      </c>
      <c r="J5519">
        <v>10</v>
      </c>
      <c r="K5519">
        <v>21</v>
      </c>
      <c r="L5519">
        <v>22</v>
      </c>
      <c r="M5519">
        <v>25</v>
      </c>
      <c r="N5519">
        <v>1</v>
      </c>
      <c r="O5519">
        <v>2</v>
      </c>
      <c r="P5519">
        <v>10.551974830000001</v>
      </c>
      <c r="Q5519">
        <v>602</v>
      </c>
      <c r="R5519">
        <v>93400</v>
      </c>
      <c r="S5519">
        <v>1081376</v>
      </c>
      <c r="T5519">
        <v>11.5779014989293</v>
      </c>
      <c r="U5519">
        <v>3</v>
      </c>
    </row>
    <row r="5520" spans="1:21" x14ac:dyDescent="0.4">
      <c r="A5520">
        <v>5518</v>
      </c>
      <c r="B5520" t="s">
        <v>12100</v>
      </c>
      <c r="C5520" s="1">
        <v>44317</v>
      </c>
      <c r="D5520" t="s">
        <v>9672</v>
      </c>
      <c r="E5520" t="e">
        <f>- 큰거 온다..</f>
        <v>#NAME?</v>
      </c>
      <c r="F5520">
        <v>10</v>
      </c>
      <c r="G5520">
        <v>10</v>
      </c>
      <c r="H5520">
        <v>10</v>
      </c>
      <c r="I5520">
        <v>20</v>
      </c>
      <c r="J5520">
        <v>30</v>
      </c>
      <c r="K5520">
        <v>24</v>
      </c>
      <c r="L5520">
        <v>12</v>
      </c>
      <c r="M5520">
        <v>9</v>
      </c>
      <c r="N5520">
        <v>1</v>
      </c>
      <c r="O5520">
        <v>0</v>
      </c>
      <c r="P5520">
        <v>10.10763889</v>
      </c>
      <c r="Q5520">
        <v>600</v>
      </c>
      <c r="R5520">
        <v>93400</v>
      </c>
      <c r="S5520">
        <v>282592</v>
      </c>
      <c r="T5520">
        <v>3.0256102783725898</v>
      </c>
      <c r="U5520">
        <v>2</v>
      </c>
    </row>
    <row r="5521" spans="1:21" x14ac:dyDescent="0.4">
      <c r="A5521">
        <v>5519</v>
      </c>
      <c r="B5521" t="s">
        <v>12100</v>
      </c>
      <c r="C5521" s="1">
        <v>44317</v>
      </c>
      <c r="D5521" t="s">
        <v>9673</v>
      </c>
      <c r="E5521" t="s">
        <v>9674</v>
      </c>
      <c r="F5521">
        <v>10</v>
      </c>
      <c r="G5521">
        <v>10</v>
      </c>
      <c r="H5521">
        <v>10</v>
      </c>
      <c r="I5521">
        <v>10</v>
      </c>
      <c r="J5521">
        <v>10</v>
      </c>
      <c r="K5521">
        <v>16</v>
      </c>
      <c r="L5521">
        <v>13</v>
      </c>
      <c r="M5521">
        <v>14</v>
      </c>
      <c r="N5521">
        <v>2</v>
      </c>
      <c r="O5521">
        <v>1</v>
      </c>
      <c r="P5521">
        <v>10.74424913</v>
      </c>
      <c r="Q5521">
        <v>601</v>
      </c>
      <c r="R5521">
        <v>93400</v>
      </c>
      <c r="S5521">
        <v>171452</v>
      </c>
      <c r="T5521">
        <v>1.8356745182012799</v>
      </c>
      <c r="U5521">
        <v>2</v>
      </c>
    </row>
    <row r="5522" spans="1:21" x14ac:dyDescent="0.4">
      <c r="A5522">
        <v>5520</v>
      </c>
      <c r="B5522" t="s">
        <v>12100</v>
      </c>
      <c r="C5522" s="1">
        <v>44317</v>
      </c>
      <c r="D5522" t="s">
        <v>9675</v>
      </c>
      <c r="E5522" t="s">
        <v>9676</v>
      </c>
      <c r="F5522">
        <v>20</v>
      </c>
      <c r="G5522">
        <v>20</v>
      </c>
      <c r="H5522">
        <v>20</v>
      </c>
      <c r="I5522">
        <v>20</v>
      </c>
      <c r="J5522">
        <v>30</v>
      </c>
      <c r="K5522">
        <v>250</v>
      </c>
      <c r="L5522">
        <v>210</v>
      </c>
      <c r="M5522">
        <v>227</v>
      </c>
      <c r="N5522">
        <v>0</v>
      </c>
      <c r="O5522">
        <v>1</v>
      </c>
      <c r="P5522">
        <v>10.64322917</v>
      </c>
      <c r="Q5522">
        <v>524</v>
      </c>
      <c r="R5522">
        <v>93400</v>
      </c>
      <c r="S5522">
        <v>137968</v>
      </c>
      <c r="T5522">
        <v>1.47717344753747</v>
      </c>
      <c r="U5522">
        <v>2</v>
      </c>
    </row>
    <row r="5523" spans="1:21" x14ac:dyDescent="0.4">
      <c r="A5523">
        <v>5521</v>
      </c>
      <c r="B5523" t="s">
        <v>12100</v>
      </c>
      <c r="C5523" s="1">
        <v>44317</v>
      </c>
      <c r="D5523" t="s">
        <v>9677</v>
      </c>
      <c r="E5523" t="e">
        <f>- 가망이 없어ㅎ</f>
        <v>#NAME?</v>
      </c>
      <c r="F5523">
        <v>10</v>
      </c>
      <c r="G5523">
        <v>10</v>
      </c>
      <c r="H5523">
        <v>20</v>
      </c>
      <c r="I5523">
        <v>20</v>
      </c>
      <c r="J5523">
        <v>10</v>
      </c>
      <c r="K5523">
        <v>29</v>
      </c>
      <c r="L5523">
        <v>20</v>
      </c>
      <c r="M5523">
        <v>23</v>
      </c>
      <c r="N5523">
        <v>2</v>
      </c>
      <c r="O5523">
        <v>2</v>
      </c>
      <c r="P5523">
        <v>8.8090277780000008</v>
      </c>
      <c r="Q5523">
        <v>535</v>
      </c>
      <c r="R5523">
        <v>93400</v>
      </c>
      <c r="S5523">
        <v>359031</v>
      </c>
      <c r="T5523">
        <v>3.8440149892933602</v>
      </c>
      <c r="U5523">
        <v>2</v>
      </c>
    </row>
    <row r="5524" spans="1:21" x14ac:dyDescent="0.4">
      <c r="A5524">
        <v>5522</v>
      </c>
      <c r="B5524" t="s">
        <v>12100</v>
      </c>
      <c r="C5524" s="1">
        <v>44317</v>
      </c>
      <c r="D5524" t="s">
        <v>9678</v>
      </c>
      <c r="E5524" t="s">
        <v>9679</v>
      </c>
      <c r="F5524">
        <v>10</v>
      </c>
      <c r="G5524">
        <v>20</v>
      </c>
      <c r="H5524">
        <v>10</v>
      </c>
      <c r="I5524">
        <v>20</v>
      </c>
      <c r="J5524">
        <v>10</v>
      </c>
      <c r="K5524">
        <v>17</v>
      </c>
      <c r="L5524">
        <v>17</v>
      </c>
      <c r="M5524">
        <v>20</v>
      </c>
      <c r="N5524">
        <v>0</v>
      </c>
      <c r="O5524">
        <v>0</v>
      </c>
      <c r="P5524">
        <v>9.8420138890000004</v>
      </c>
      <c r="Q5524">
        <v>605</v>
      </c>
      <c r="R5524">
        <v>93400</v>
      </c>
      <c r="S5524">
        <v>553373</v>
      </c>
      <c r="T5524">
        <v>5.9247644539614504</v>
      </c>
      <c r="U5524">
        <v>3</v>
      </c>
    </row>
    <row r="5525" spans="1:21" x14ac:dyDescent="0.4">
      <c r="A5525">
        <v>5523</v>
      </c>
      <c r="B5525" t="s">
        <v>12100</v>
      </c>
      <c r="C5525" s="1">
        <v>44317</v>
      </c>
      <c r="D5525" t="s">
        <v>9680</v>
      </c>
      <c r="E5525" t="e">
        <f>- 난 복수를 하지..</f>
        <v>#NAME?</v>
      </c>
      <c r="F5525">
        <v>10</v>
      </c>
      <c r="G5525">
        <v>10</v>
      </c>
      <c r="H5525">
        <v>10</v>
      </c>
      <c r="I5525">
        <v>20</v>
      </c>
      <c r="J5525">
        <v>30</v>
      </c>
      <c r="K5525">
        <v>89</v>
      </c>
      <c r="L5525">
        <v>17</v>
      </c>
      <c r="M5525">
        <v>12</v>
      </c>
      <c r="N5525">
        <v>2</v>
      </c>
      <c r="O5525">
        <v>0</v>
      </c>
      <c r="P5525">
        <v>8.2937282989999996</v>
      </c>
      <c r="Q5525">
        <v>558</v>
      </c>
      <c r="R5525">
        <v>93400</v>
      </c>
      <c r="S5525">
        <v>192086</v>
      </c>
      <c r="T5525">
        <v>2.0565952890792198</v>
      </c>
      <c r="U5525">
        <v>2</v>
      </c>
    </row>
    <row r="5526" spans="1:21" x14ac:dyDescent="0.4">
      <c r="A5526">
        <v>5524</v>
      </c>
      <c r="B5526" t="s">
        <v>12100</v>
      </c>
      <c r="C5526" s="1">
        <v>44317</v>
      </c>
      <c r="D5526" t="s">
        <v>9681</v>
      </c>
      <c r="E5526" t="s">
        <v>9682</v>
      </c>
      <c r="F5526">
        <v>10</v>
      </c>
      <c r="G5526">
        <v>10</v>
      </c>
      <c r="H5526">
        <v>20</v>
      </c>
      <c r="I5526">
        <v>10</v>
      </c>
      <c r="J5526">
        <v>10</v>
      </c>
      <c r="K5526">
        <v>17</v>
      </c>
      <c r="L5526">
        <v>22</v>
      </c>
      <c r="M5526">
        <v>23</v>
      </c>
      <c r="N5526">
        <v>2</v>
      </c>
      <c r="O5526">
        <v>2</v>
      </c>
      <c r="P5526">
        <v>10.80967882</v>
      </c>
      <c r="Q5526">
        <v>352</v>
      </c>
      <c r="R5526">
        <v>93400</v>
      </c>
      <c r="S5526">
        <v>709768</v>
      </c>
      <c r="T5526">
        <v>7.5992291220556698</v>
      </c>
      <c r="U5526">
        <v>3</v>
      </c>
    </row>
    <row r="5527" spans="1:21" x14ac:dyDescent="0.4">
      <c r="A5527">
        <v>5525</v>
      </c>
      <c r="B5527" t="s">
        <v>12100</v>
      </c>
      <c r="C5527" s="1">
        <v>44287</v>
      </c>
      <c r="D5527" t="s">
        <v>9683</v>
      </c>
      <c r="E5527" t="s">
        <v>9250</v>
      </c>
      <c r="F5527">
        <v>10</v>
      </c>
      <c r="G5527">
        <v>10</v>
      </c>
      <c r="H5527">
        <v>10</v>
      </c>
      <c r="I5527">
        <v>20</v>
      </c>
      <c r="J5527">
        <v>10</v>
      </c>
      <c r="K5527">
        <v>243</v>
      </c>
      <c r="L5527">
        <v>234</v>
      </c>
      <c r="M5527">
        <v>233</v>
      </c>
      <c r="N5527">
        <v>0</v>
      </c>
      <c r="O5527">
        <v>1</v>
      </c>
      <c r="P5527">
        <v>5.8058810760000004</v>
      </c>
      <c r="Q5527">
        <v>490</v>
      </c>
      <c r="R5527">
        <v>81400</v>
      </c>
      <c r="S5527">
        <v>309204</v>
      </c>
      <c r="T5527">
        <v>3.7985749385749301</v>
      </c>
      <c r="U5527">
        <v>2</v>
      </c>
    </row>
    <row r="5528" spans="1:21" x14ac:dyDescent="0.4">
      <c r="A5528">
        <v>5526</v>
      </c>
      <c r="B5528" t="s">
        <v>12100</v>
      </c>
      <c r="C5528" s="1">
        <v>44287</v>
      </c>
      <c r="D5528" t="s">
        <v>9684</v>
      </c>
      <c r="E5528" t="s">
        <v>9685</v>
      </c>
      <c r="F5528">
        <v>10</v>
      </c>
      <c r="G5528">
        <v>10</v>
      </c>
      <c r="H5528">
        <v>10</v>
      </c>
      <c r="I5528">
        <v>20</v>
      </c>
      <c r="J5528">
        <v>10</v>
      </c>
      <c r="K5528">
        <v>10</v>
      </c>
      <c r="L5528">
        <v>11</v>
      </c>
      <c r="M5528">
        <v>9</v>
      </c>
      <c r="N5528">
        <v>2</v>
      </c>
      <c r="O5528">
        <v>1</v>
      </c>
      <c r="P5528">
        <v>8.6436631940000002</v>
      </c>
      <c r="Q5528">
        <v>604</v>
      </c>
      <c r="R5528">
        <v>81400</v>
      </c>
      <c r="S5528">
        <v>171742</v>
      </c>
      <c r="T5528">
        <v>2.1098525798525798</v>
      </c>
      <c r="U5528">
        <v>2</v>
      </c>
    </row>
    <row r="5529" spans="1:21" x14ac:dyDescent="0.4">
      <c r="A5529">
        <v>5527</v>
      </c>
      <c r="B5529" t="s">
        <v>12100</v>
      </c>
      <c r="C5529" s="1">
        <v>44287</v>
      </c>
      <c r="D5529" t="s">
        <v>9686</v>
      </c>
      <c r="E5529" t="e">
        <f>- 옥박사 컴백</f>
        <v>#NAME?</v>
      </c>
      <c r="F5529">
        <v>10</v>
      </c>
      <c r="G5529">
        <v>10</v>
      </c>
      <c r="H5529">
        <v>20</v>
      </c>
      <c r="I5529">
        <v>10</v>
      </c>
      <c r="J5529">
        <v>10</v>
      </c>
      <c r="K5529">
        <v>22</v>
      </c>
      <c r="L5529">
        <v>11</v>
      </c>
      <c r="M5529">
        <v>7</v>
      </c>
      <c r="N5529">
        <v>2</v>
      </c>
      <c r="O5529">
        <v>1</v>
      </c>
      <c r="P5529">
        <v>10.64051649</v>
      </c>
      <c r="Q5529">
        <v>553</v>
      </c>
      <c r="R5529">
        <v>81400</v>
      </c>
      <c r="S5529">
        <v>196699</v>
      </c>
      <c r="T5529">
        <v>2.41644963144963</v>
      </c>
      <c r="U5529">
        <v>2</v>
      </c>
    </row>
    <row r="5530" spans="1:21" x14ac:dyDescent="0.4">
      <c r="A5530">
        <v>5528</v>
      </c>
      <c r="B5530" t="s">
        <v>12100</v>
      </c>
      <c r="C5530" s="1">
        <v>44287</v>
      </c>
      <c r="D5530" t="s">
        <v>9687</v>
      </c>
      <c r="E5530" t="s">
        <v>9688</v>
      </c>
      <c r="F5530">
        <v>10</v>
      </c>
      <c r="G5530">
        <v>10</v>
      </c>
      <c r="H5530">
        <v>50</v>
      </c>
      <c r="I5530">
        <v>10</v>
      </c>
      <c r="J5530">
        <v>10</v>
      </c>
      <c r="K5530">
        <v>24</v>
      </c>
      <c r="L5530">
        <v>22</v>
      </c>
      <c r="M5530">
        <v>20</v>
      </c>
      <c r="N5530">
        <v>1</v>
      </c>
      <c r="O5530">
        <v>1</v>
      </c>
      <c r="P5530">
        <v>5.1875</v>
      </c>
      <c r="Q5530">
        <v>483</v>
      </c>
      <c r="R5530">
        <v>81400</v>
      </c>
      <c r="S5530">
        <v>177245</v>
      </c>
      <c r="T5530">
        <v>2.1774570024569999</v>
      </c>
      <c r="U5530">
        <v>2</v>
      </c>
    </row>
    <row r="5531" spans="1:21" x14ac:dyDescent="0.4">
      <c r="A5531">
        <v>5529</v>
      </c>
      <c r="B5531" t="s">
        <v>12100</v>
      </c>
      <c r="C5531" s="1">
        <v>44287</v>
      </c>
      <c r="D5531" t="s">
        <v>9689</v>
      </c>
      <c r="E5531" t="e">
        <f>-여기 사람 있다고</f>
        <v>#NAME?</v>
      </c>
      <c r="F5531">
        <v>10</v>
      </c>
      <c r="G5531">
        <v>10</v>
      </c>
      <c r="H5531">
        <v>10</v>
      </c>
      <c r="I5531">
        <v>10</v>
      </c>
      <c r="J5531">
        <v>10</v>
      </c>
      <c r="K5531">
        <v>117</v>
      </c>
      <c r="L5531">
        <v>120</v>
      </c>
      <c r="M5531">
        <v>119</v>
      </c>
      <c r="N5531">
        <v>2</v>
      </c>
      <c r="O5531">
        <v>0</v>
      </c>
      <c r="P5531">
        <v>6.1375868059999998</v>
      </c>
      <c r="Q5531">
        <v>670</v>
      </c>
      <c r="R5531">
        <v>81400</v>
      </c>
      <c r="S5531">
        <v>290500</v>
      </c>
      <c r="T5531">
        <v>3.5687960687960598</v>
      </c>
      <c r="U5531">
        <v>2</v>
      </c>
    </row>
    <row r="5532" spans="1:21" x14ac:dyDescent="0.4">
      <c r="A5532">
        <v>5530</v>
      </c>
      <c r="B5532" t="s">
        <v>12100</v>
      </c>
      <c r="C5532" s="1">
        <v>44287</v>
      </c>
      <c r="D5532" t="s">
        <v>9690</v>
      </c>
      <c r="E5532" t="s">
        <v>9691</v>
      </c>
      <c r="F5532">
        <v>10</v>
      </c>
      <c r="G5532">
        <v>10</v>
      </c>
      <c r="H5532">
        <v>50</v>
      </c>
      <c r="I5532">
        <v>10</v>
      </c>
      <c r="J5532">
        <v>10</v>
      </c>
      <c r="K5532">
        <v>12</v>
      </c>
      <c r="L5532">
        <v>28</v>
      </c>
      <c r="M5532">
        <v>46</v>
      </c>
      <c r="N5532">
        <v>1</v>
      </c>
      <c r="O5532">
        <v>1</v>
      </c>
      <c r="P5532">
        <v>13.31380208</v>
      </c>
      <c r="Q5532">
        <v>533</v>
      </c>
      <c r="R5532">
        <v>81400</v>
      </c>
      <c r="S5532">
        <v>138863</v>
      </c>
      <c r="T5532">
        <v>1.7059336609336599</v>
      </c>
      <c r="U5532">
        <v>2</v>
      </c>
    </row>
    <row r="5533" spans="1:21" x14ac:dyDescent="0.4">
      <c r="A5533">
        <v>5531</v>
      </c>
      <c r="B5533" t="s">
        <v>12100</v>
      </c>
      <c r="C5533" s="1">
        <v>44287</v>
      </c>
      <c r="D5533" t="s">
        <v>9692</v>
      </c>
      <c r="E5533" t="s">
        <v>9693</v>
      </c>
      <c r="F5533">
        <v>10</v>
      </c>
      <c r="G5533">
        <v>10</v>
      </c>
      <c r="H5533">
        <v>20</v>
      </c>
      <c r="I5533">
        <v>20</v>
      </c>
      <c r="J5533">
        <v>10</v>
      </c>
      <c r="K5533">
        <v>11</v>
      </c>
      <c r="L5533">
        <v>16</v>
      </c>
      <c r="M5533">
        <v>13</v>
      </c>
      <c r="N5533">
        <v>2</v>
      </c>
      <c r="O5533">
        <v>2</v>
      </c>
      <c r="P5533">
        <v>13.314887150000001</v>
      </c>
      <c r="Q5533">
        <v>602</v>
      </c>
      <c r="R5533">
        <v>81400</v>
      </c>
      <c r="S5533">
        <v>158103</v>
      </c>
      <c r="T5533">
        <v>1.9422972972972901</v>
      </c>
      <c r="U5533">
        <v>2</v>
      </c>
    </row>
    <row r="5534" spans="1:21" x14ac:dyDescent="0.4">
      <c r="A5534">
        <v>5532</v>
      </c>
      <c r="B5534" t="s">
        <v>12100</v>
      </c>
      <c r="C5534" s="1">
        <v>44287</v>
      </c>
      <c r="D5534" t="s">
        <v>9694</v>
      </c>
      <c r="E5534" t="s">
        <v>9695</v>
      </c>
      <c r="F5534">
        <v>10</v>
      </c>
      <c r="G5534">
        <v>10</v>
      </c>
      <c r="H5534">
        <v>20</v>
      </c>
      <c r="I5534">
        <v>20</v>
      </c>
      <c r="J5534">
        <v>20</v>
      </c>
      <c r="K5534">
        <v>124</v>
      </c>
      <c r="L5534">
        <v>5</v>
      </c>
      <c r="M5534">
        <v>6</v>
      </c>
      <c r="N5534">
        <v>1</v>
      </c>
      <c r="O5534">
        <v>2</v>
      </c>
      <c r="P5534">
        <v>10.72265625</v>
      </c>
      <c r="Q5534">
        <v>556</v>
      </c>
      <c r="R5534">
        <v>81400</v>
      </c>
      <c r="S5534">
        <v>309053</v>
      </c>
      <c r="T5534">
        <v>3.7967199017199</v>
      </c>
      <c r="U5534">
        <v>2</v>
      </c>
    </row>
    <row r="5535" spans="1:21" x14ac:dyDescent="0.4">
      <c r="A5535">
        <v>5533</v>
      </c>
      <c r="B5535" t="s">
        <v>12100</v>
      </c>
      <c r="C5535" s="1">
        <v>44287</v>
      </c>
      <c r="D5535" t="s">
        <v>9696</v>
      </c>
      <c r="E5535" t="s">
        <v>9697</v>
      </c>
      <c r="F5535">
        <v>10</v>
      </c>
      <c r="G5535">
        <v>10</v>
      </c>
      <c r="H5535">
        <v>40</v>
      </c>
      <c r="I5535">
        <v>20</v>
      </c>
      <c r="J5535">
        <v>10</v>
      </c>
      <c r="K5535">
        <v>235</v>
      </c>
      <c r="L5535">
        <v>239</v>
      </c>
      <c r="M5535">
        <v>239</v>
      </c>
      <c r="N5535">
        <v>1</v>
      </c>
      <c r="O5535">
        <v>1</v>
      </c>
      <c r="P5535">
        <v>9.4427083330000006</v>
      </c>
      <c r="Q5535">
        <v>531</v>
      </c>
      <c r="R5535">
        <v>81400</v>
      </c>
      <c r="S5535">
        <v>126341</v>
      </c>
      <c r="T5535">
        <v>1.55210073710073</v>
      </c>
      <c r="U5535">
        <v>2</v>
      </c>
    </row>
    <row r="5536" spans="1:21" x14ac:dyDescent="0.4">
      <c r="A5536">
        <v>5534</v>
      </c>
      <c r="B5536" t="s">
        <v>12100</v>
      </c>
      <c r="C5536" s="1">
        <v>44287</v>
      </c>
      <c r="D5536" t="s">
        <v>9698</v>
      </c>
      <c r="E5536" t="e">
        <f>- 형들 나 죽어..</f>
        <v>#NAME?</v>
      </c>
      <c r="F5536">
        <v>10</v>
      </c>
      <c r="G5536">
        <v>10</v>
      </c>
      <c r="H5536">
        <v>20</v>
      </c>
      <c r="I5536">
        <v>10</v>
      </c>
      <c r="J5536">
        <v>10</v>
      </c>
      <c r="K5536">
        <v>138</v>
      </c>
      <c r="L5536">
        <v>156</v>
      </c>
      <c r="M5536">
        <v>191</v>
      </c>
      <c r="N5536">
        <v>2</v>
      </c>
      <c r="O5536">
        <v>2</v>
      </c>
      <c r="P5536">
        <v>11.40722656</v>
      </c>
      <c r="Q5536">
        <v>502</v>
      </c>
      <c r="R5536">
        <v>81400</v>
      </c>
      <c r="S5536">
        <v>646497</v>
      </c>
      <c r="T5536">
        <v>7.9422235872235802</v>
      </c>
      <c r="U5536">
        <v>3</v>
      </c>
    </row>
    <row r="5537" spans="1:21" x14ac:dyDescent="0.4">
      <c r="A5537">
        <v>5535</v>
      </c>
      <c r="B5537" t="s">
        <v>12100</v>
      </c>
      <c r="C5537" s="1">
        <v>44256</v>
      </c>
      <c r="D5537" t="s">
        <v>9699</v>
      </c>
      <c r="E5537" t="s">
        <v>9700</v>
      </c>
      <c r="F5537">
        <v>10</v>
      </c>
      <c r="G5537">
        <v>10</v>
      </c>
      <c r="H5537">
        <v>10</v>
      </c>
      <c r="I5537">
        <v>20</v>
      </c>
      <c r="J5537">
        <v>10</v>
      </c>
      <c r="K5537">
        <v>15</v>
      </c>
      <c r="L5537">
        <v>12</v>
      </c>
      <c r="M5537">
        <v>18</v>
      </c>
      <c r="N5537">
        <v>2</v>
      </c>
      <c r="O5537">
        <v>2</v>
      </c>
      <c r="P5537">
        <v>12.91004774</v>
      </c>
      <c r="Q5537">
        <v>650</v>
      </c>
      <c r="R5537">
        <v>67200</v>
      </c>
      <c r="S5537">
        <v>257333</v>
      </c>
      <c r="T5537">
        <v>3.8293601190476099</v>
      </c>
      <c r="U5537">
        <v>2</v>
      </c>
    </row>
    <row r="5538" spans="1:21" x14ac:dyDescent="0.4">
      <c r="A5538">
        <v>5536</v>
      </c>
      <c r="B5538" t="s">
        <v>12100</v>
      </c>
      <c r="C5538" s="1">
        <v>44256</v>
      </c>
      <c r="D5538" t="s">
        <v>9701</v>
      </c>
      <c r="E5538" t="e">
        <f>- 울버린 할 사람?</f>
        <v>#NAME?</v>
      </c>
      <c r="F5538">
        <v>10</v>
      </c>
      <c r="G5538">
        <v>10</v>
      </c>
      <c r="H5538">
        <v>20</v>
      </c>
      <c r="I5538">
        <v>20</v>
      </c>
      <c r="J5538">
        <v>10</v>
      </c>
      <c r="K5538">
        <v>17</v>
      </c>
      <c r="L5538">
        <v>15</v>
      </c>
      <c r="M5538">
        <v>16</v>
      </c>
      <c r="N5538">
        <v>1</v>
      </c>
      <c r="O5538">
        <v>2</v>
      </c>
      <c r="P5538">
        <v>7.9723307290000003</v>
      </c>
      <c r="Q5538">
        <v>610</v>
      </c>
      <c r="R5538">
        <v>67200</v>
      </c>
      <c r="S5538">
        <v>273884</v>
      </c>
      <c r="T5538">
        <v>4.0756547619047598</v>
      </c>
      <c r="U5538">
        <v>2</v>
      </c>
    </row>
    <row r="5539" spans="1:21" x14ac:dyDescent="0.4">
      <c r="A5539">
        <v>5537</v>
      </c>
      <c r="B5539" t="s">
        <v>12100</v>
      </c>
      <c r="C5539" s="1">
        <v>44256</v>
      </c>
      <c r="D5539" t="s">
        <v>9702</v>
      </c>
      <c r="E5539" t="s">
        <v>9703</v>
      </c>
      <c r="F5539">
        <v>10</v>
      </c>
      <c r="G5539">
        <v>20</v>
      </c>
      <c r="H5539">
        <v>50</v>
      </c>
      <c r="I5539">
        <v>20</v>
      </c>
      <c r="J5539">
        <v>10</v>
      </c>
      <c r="K5539">
        <v>21</v>
      </c>
      <c r="L5539">
        <v>16</v>
      </c>
      <c r="M5539">
        <v>70</v>
      </c>
      <c r="N5539">
        <v>2</v>
      </c>
      <c r="O5539">
        <v>2</v>
      </c>
      <c r="P5539">
        <v>11.67013889</v>
      </c>
      <c r="Q5539">
        <v>1428</v>
      </c>
      <c r="R5539">
        <v>67200</v>
      </c>
      <c r="S5539">
        <v>96648</v>
      </c>
      <c r="T5539">
        <v>1.4382142857142799</v>
      </c>
      <c r="U5539">
        <v>2</v>
      </c>
    </row>
    <row r="5540" spans="1:21" x14ac:dyDescent="0.4">
      <c r="A5540">
        <v>5538</v>
      </c>
      <c r="B5540" t="s">
        <v>12100</v>
      </c>
      <c r="C5540" s="1">
        <v>44256</v>
      </c>
      <c r="D5540" t="s">
        <v>9704</v>
      </c>
      <c r="E5540" t="s">
        <v>9705</v>
      </c>
      <c r="F5540">
        <v>20</v>
      </c>
      <c r="G5540">
        <v>10</v>
      </c>
      <c r="H5540">
        <v>20</v>
      </c>
      <c r="I5540">
        <v>20</v>
      </c>
      <c r="J5540">
        <v>30</v>
      </c>
      <c r="K5540">
        <v>96</v>
      </c>
      <c r="L5540">
        <v>79</v>
      </c>
      <c r="M5540">
        <v>53</v>
      </c>
      <c r="N5540">
        <v>1</v>
      </c>
      <c r="O5540">
        <v>1</v>
      </c>
      <c r="P5540">
        <v>7.3776041670000003</v>
      </c>
      <c r="Q5540">
        <v>663</v>
      </c>
      <c r="R5540">
        <v>67200</v>
      </c>
      <c r="S5540">
        <v>354801</v>
      </c>
      <c r="T5540">
        <v>5.2797767857142803</v>
      </c>
      <c r="U5540">
        <v>3</v>
      </c>
    </row>
    <row r="5541" spans="1:21" x14ac:dyDescent="0.4">
      <c r="A5541">
        <v>5539</v>
      </c>
      <c r="B5541" t="s">
        <v>12100</v>
      </c>
      <c r="C5541" s="1">
        <v>44256</v>
      </c>
      <c r="D5541" t="s">
        <v>9706</v>
      </c>
      <c r="E5541" t="e">
        <f>- 흑인 슈퍼맨</f>
        <v>#NAME?</v>
      </c>
      <c r="F5541">
        <v>10</v>
      </c>
      <c r="G5541">
        <v>10</v>
      </c>
      <c r="H5541">
        <v>40</v>
      </c>
      <c r="I5541">
        <v>10</v>
      </c>
      <c r="J5541">
        <v>10</v>
      </c>
      <c r="K5541">
        <v>15</v>
      </c>
      <c r="L5541">
        <v>12</v>
      </c>
      <c r="M5541">
        <v>15</v>
      </c>
      <c r="N5541">
        <v>1</v>
      </c>
      <c r="O5541">
        <v>1</v>
      </c>
      <c r="P5541">
        <v>2.3125</v>
      </c>
      <c r="Q5541">
        <v>540</v>
      </c>
      <c r="R5541">
        <v>67200</v>
      </c>
      <c r="S5541">
        <v>133670</v>
      </c>
      <c r="T5541">
        <v>1.9891369047619001</v>
      </c>
      <c r="U5541">
        <v>2</v>
      </c>
    </row>
    <row r="5542" spans="1:21" x14ac:dyDescent="0.4">
      <c r="A5542">
        <v>5540</v>
      </c>
      <c r="B5542" t="s">
        <v>12100</v>
      </c>
      <c r="C5542" s="1">
        <v>44228</v>
      </c>
      <c r="D5542" t="s">
        <v>9707</v>
      </c>
      <c r="E5542" t="s">
        <v>9708</v>
      </c>
      <c r="F5542">
        <v>10</v>
      </c>
      <c r="G5542">
        <v>10</v>
      </c>
      <c r="H5542">
        <v>30</v>
      </c>
      <c r="I5542">
        <v>30</v>
      </c>
      <c r="J5542">
        <v>30</v>
      </c>
      <c r="K5542">
        <v>21</v>
      </c>
      <c r="L5542">
        <v>13</v>
      </c>
      <c r="M5542">
        <v>12</v>
      </c>
      <c r="N5542">
        <v>2</v>
      </c>
      <c r="O5542">
        <v>0</v>
      </c>
      <c r="P5542">
        <v>8.7940538190000002</v>
      </c>
      <c r="Q5542">
        <v>738</v>
      </c>
      <c r="R5542">
        <v>56100</v>
      </c>
      <c r="S5542">
        <v>249206</v>
      </c>
      <c r="T5542">
        <v>4.4421746880570403</v>
      </c>
      <c r="U5542">
        <v>3</v>
      </c>
    </row>
    <row r="5543" spans="1:21" x14ac:dyDescent="0.4">
      <c r="A5543">
        <v>5541</v>
      </c>
      <c r="B5543" t="s">
        <v>12100</v>
      </c>
      <c r="C5543" s="1">
        <v>44228</v>
      </c>
      <c r="D5543" t="s">
        <v>9709</v>
      </c>
      <c r="E5543" t="s">
        <v>9710</v>
      </c>
      <c r="F5543">
        <v>10</v>
      </c>
      <c r="G5543">
        <v>10</v>
      </c>
      <c r="H5543">
        <v>10</v>
      </c>
      <c r="I5543">
        <v>20</v>
      </c>
      <c r="J5543">
        <v>20</v>
      </c>
      <c r="K5543">
        <v>13</v>
      </c>
      <c r="L5543">
        <v>12</v>
      </c>
      <c r="M5543">
        <v>12</v>
      </c>
      <c r="N5543">
        <v>0</v>
      </c>
      <c r="O5543">
        <v>1</v>
      </c>
      <c r="P5543">
        <v>25.58604601</v>
      </c>
      <c r="Q5543">
        <v>573</v>
      </c>
      <c r="R5543">
        <v>56100</v>
      </c>
      <c r="S5543">
        <v>468578</v>
      </c>
      <c r="T5543">
        <v>8.3525490196078405</v>
      </c>
      <c r="U5543">
        <v>3</v>
      </c>
    </row>
    <row r="5544" spans="1:21" x14ac:dyDescent="0.4">
      <c r="A5544">
        <v>5542</v>
      </c>
      <c r="B5544" t="s">
        <v>12100</v>
      </c>
      <c r="C5544" s="1">
        <v>44228</v>
      </c>
      <c r="D5544" t="s">
        <v>9711</v>
      </c>
      <c r="E5544" t="s">
        <v>9712</v>
      </c>
      <c r="F5544">
        <v>10</v>
      </c>
      <c r="G5544">
        <v>10</v>
      </c>
      <c r="H5544">
        <v>20</v>
      </c>
      <c r="I5544">
        <v>20</v>
      </c>
      <c r="J5544">
        <v>10</v>
      </c>
      <c r="K5544">
        <v>237</v>
      </c>
      <c r="L5544">
        <v>241</v>
      </c>
      <c r="M5544">
        <v>243</v>
      </c>
      <c r="N5544">
        <v>2</v>
      </c>
      <c r="O5544">
        <v>0</v>
      </c>
      <c r="P5544">
        <v>8.3046875</v>
      </c>
      <c r="Q5544">
        <v>604</v>
      </c>
      <c r="R5544">
        <v>56100</v>
      </c>
      <c r="S5544">
        <v>292592</v>
      </c>
      <c r="T5544">
        <v>5.2155436720142596</v>
      </c>
      <c r="U5544">
        <v>3</v>
      </c>
    </row>
    <row r="5545" spans="1:21" x14ac:dyDescent="0.4">
      <c r="A5545">
        <v>5543</v>
      </c>
      <c r="B5545" t="s">
        <v>12100</v>
      </c>
      <c r="C5545" s="1">
        <v>44228</v>
      </c>
      <c r="D5545" t="s">
        <v>9713</v>
      </c>
      <c r="E5545" t="s">
        <v>9714</v>
      </c>
      <c r="F5545">
        <v>10</v>
      </c>
      <c r="G5545">
        <v>10</v>
      </c>
      <c r="H5545">
        <v>40</v>
      </c>
      <c r="I5545">
        <v>20</v>
      </c>
      <c r="J5545">
        <v>20</v>
      </c>
      <c r="K5545">
        <v>65</v>
      </c>
      <c r="L5545">
        <v>43</v>
      </c>
      <c r="M5545">
        <v>80</v>
      </c>
      <c r="N5545">
        <v>1</v>
      </c>
      <c r="O5545">
        <v>1</v>
      </c>
      <c r="P5545">
        <v>7.48046875</v>
      </c>
      <c r="Q5545">
        <v>633</v>
      </c>
      <c r="R5545">
        <v>56100</v>
      </c>
      <c r="S5545">
        <v>171081</v>
      </c>
      <c r="T5545">
        <v>3.0495721925133599</v>
      </c>
      <c r="U5545">
        <v>2</v>
      </c>
    </row>
    <row r="5546" spans="1:21" x14ac:dyDescent="0.4">
      <c r="A5546">
        <v>5544</v>
      </c>
      <c r="B5546" t="s">
        <v>12100</v>
      </c>
      <c r="C5546" s="1">
        <v>44228</v>
      </c>
      <c r="D5546" t="s">
        <v>9715</v>
      </c>
      <c r="E5546" t="e">
        <f>-우리..사랑일까?</f>
        <v>#NAME?</v>
      </c>
      <c r="F5546">
        <v>10</v>
      </c>
      <c r="G5546">
        <v>10</v>
      </c>
      <c r="H5546">
        <v>50</v>
      </c>
      <c r="I5546">
        <v>20</v>
      </c>
      <c r="J5546">
        <v>10</v>
      </c>
      <c r="K5546">
        <v>20</v>
      </c>
      <c r="L5546">
        <v>16</v>
      </c>
      <c r="M5546">
        <v>12</v>
      </c>
      <c r="N5546">
        <v>1</v>
      </c>
      <c r="O5546">
        <v>1</v>
      </c>
      <c r="P5546">
        <v>8.8383246530000008</v>
      </c>
      <c r="Q5546">
        <v>513</v>
      </c>
      <c r="R5546">
        <v>56100</v>
      </c>
      <c r="S5546">
        <v>82243</v>
      </c>
      <c r="T5546">
        <v>1.4660071301247699</v>
      </c>
      <c r="U5546">
        <v>2</v>
      </c>
    </row>
    <row r="5547" spans="1:21" x14ac:dyDescent="0.4">
      <c r="A5547">
        <v>5545</v>
      </c>
      <c r="B5547" t="s">
        <v>12100</v>
      </c>
      <c r="C5547" s="1">
        <v>44228</v>
      </c>
      <c r="D5547" t="s">
        <v>9716</v>
      </c>
      <c r="E5547" t="s">
        <v>9717</v>
      </c>
      <c r="F5547">
        <v>10</v>
      </c>
      <c r="G5547">
        <v>10</v>
      </c>
      <c r="H5547">
        <v>50</v>
      </c>
      <c r="I5547">
        <v>20</v>
      </c>
      <c r="J5547">
        <v>10</v>
      </c>
      <c r="K5547">
        <v>19</v>
      </c>
      <c r="L5547">
        <v>20</v>
      </c>
      <c r="M5547">
        <v>22</v>
      </c>
      <c r="N5547">
        <v>1</v>
      </c>
      <c r="O5547">
        <v>1</v>
      </c>
      <c r="P5547">
        <v>7.0631510420000003</v>
      </c>
      <c r="Q5547">
        <v>554</v>
      </c>
      <c r="R5547">
        <v>56100</v>
      </c>
      <c r="S5547">
        <v>59565</v>
      </c>
      <c r="T5547">
        <v>1.0617647058823501</v>
      </c>
      <c r="U5547">
        <v>1</v>
      </c>
    </row>
    <row r="5548" spans="1:21" x14ac:dyDescent="0.4">
      <c r="A5548">
        <v>5546</v>
      </c>
      <c r="B5548" t="s">
        <v>12100</v>
      </c>
      <c r="C5548" s="1">
        <v>44228</v>
      </c>
      <c r="D5548" t="s">
        <v>9718</v>
      </c>
      <c r="E5548" t="s">
        <v>9719</v>
      </c>
      <c r="F5548">
        <v>10</v>
      </c>
      <c r="G5548">
        <v>10</v>
      </c>
      <c r="H5548">
        <v>40</v>
      </c>
      <c r="I5548">
        <v>20</v>
      </c>
      <c r="J5548">
        <v>10</v>
      </c>
      <c r="K5548">
        <v>24</v>
      </c>
      <c r="L5548">
        <v>90</v>
      </c>
      <c r="M5548">
        <v>146</v>
      </c>
      <c r="N5548">
        <v>1</v>
      </c>
      <c r="O5548">
        <v>2</v>
      </c>
      <c r="P5548">
        <v>8.8169487849999992</v>
      </c>
      <c r="Q5548">
        <v>855</v>
      </c>
      <c r="R5548">
        <v>56100</v>
      </c>
      <c r="S5548">
        <v>160144</v>
      </c>
      <c r="T5548">
        <v>2.8546167557932201</v>
      </c>
      <c r="U5548">
        <v>2</v>
      </c>
    </row>
    <row r="5549" spans="1:21" x14ac:dyDescent="0.4">
      <c r="A5549">
        <v>5547</v>
      </c>
      <c r="B5549" t="s">
        <v>12100</v>
      </c>
      <c r="C5549" s="1">
        <v>44228</v>
      </c>
      <c r="D5549" t="s">
        <v>9720</v>
      </c>
      <c r="E5549" t="s">
        <v>9721</v>
      </c>
      <c r="F5549">
        <v>10</v>
      </c>
      <c r="G5549">
        <v>10</v>
      </c>
      <c r="H5549">
        <v>30</v>
      </c>
      <c r="I5549">
        <v>20</v>
      </c>
      <c r="J5549">
        <v>10</v>
      </c>
      <c r="K5549">
        <v>17</v>
      </c>
      <c r="L5549">
        <v>11</v>
      </c>
      <c r="M5549">
        <v>14</v>
      </c>
      <c r="N5549">
        <v>2</v>
      </c>
      <c r="O5549">
        <v>1</v>
      </c>
      <c r="P5549">
        <v>16.684136280000001</v>
      </c>
      <c r="Q5549">
        <v>529</v>
      </c>
      <c r="R5549">
        <v>56100</v>
      </c>
      <c r="S5549">
        <v>191891</v>
      </c>
      <c r="T5549">
        <v>3.4205169340463399</v>
      </c>
      <c r="U5549">
        <v>2</v>
      </c>
    </row>
    <row r="5550" spans="1:21" x14ac:dyDescent="0.4">
      <c r="A5550">
        <v>5548</v>
      </c>
      <c r="B5550" t="s">
        <v>12100</v>
      </c>
      <c r="C5550" s="1">
        <v>44228</v>
      </c>
      <c r="D5550" t="s">
        <v>9722</v>
      </c>
      <c r="E5550" t="e">
        <f>- 데드풀 X 맨중맨</f>
        <v>#NAME?</v>
      </c>
      <c r="F5550">
        <v>10</v>
      </c>
      <c r="G5550">
        <v>10</v>
      </c>
      <c r="H5550">
        <v>20</v>
      </c>
      <c r="I5550">
        <v>10</v>
      </c>
      <c r="J5550">
        <v>10</v>
      </c>
      <c r="K5550">
        <v>248</v>
      </c>
      <c r="L5550">
        <v>248</v>
      </c>
      <c r="M5550">
        <v>248</v>
      </c>
      <c r="N5550">
        <v>1</v>
      </c>
      <c r="O5550">
        <v>1</v>
      </c>
      <c r="P5550">
        <v>15.02126736</v>
      </c>
      <c r="Q5550">
        <v>640</v>
      </c>
      <c r="R5550">
        <v>56100</v>
      </c>
      <c r="S5550">
        <v>176377</v>
      </c>
      <c r="T5550">
        <v>3.1439750445632799</v>
      </c>
      <c r="U5550">
        <v>2</v>
      </c>
    </row>
    <row r="5551" spans="1:21" x14ac:dyDescent="0.4">
      <c r="A5551">
        <v>5549</v>
      </c>
      <c r="B5551" t="s">
        <v>12100</v>
      </c>
      <c r="C5551" s="1">
        <v>44228</v>
      </c>
      <c r="D5551" t="s">
        <v>9723</v>
      </c>
      <c r="E5551" t="e">
        <f>- 숨겨진 캐스팅?</f>
        <v>#NAME?</v>
      </c>
      <c r="F5551">
        <v>10</v>
      </c>
      <c r="G5551">
        <v>10</v>
      </c>
      <c r="H5551">
        <v>10</v>
      </c>
      <c r="I5551">
        <v>20</v>
      </c>
      <c r="J5551">
        <v>10</v>
      </c>
      <c r="K5551">
        <v>200</v>
      </c>
      <c r="L5551">
        <v>193</v>
      </c>
      <c r="M5551">
        <v>186</v>
      </c>
      <c r="N5551">
        <v>2</v>
      </c>
      <c r="O5551">
        <v>0</v>
      </c>
      <c r="P5551">
        <v>10.5046658</v>
      </c>
      <c r="Q5551">
        <v>527</v>
      </c>
      <c r="R5551">
        <v>56100</v>
      </c>
      <c r="S5551">
        <v>129227</v>
      </c>
      <c r="T5551">
        <v>2.30351158645276</v>
      </c>
      <c r="U5551">
        <v>2</v>
      </c>
    </row>
    <row r="5552" spans="1:21" x14ac:dyDescent="0.4">
      <c r="A5552">
        <v>5550</v>
      </c>
      <c r="B5552" t="s">
        <v>12101</v>
      </c>
      <c r="C5552" s="1">
        <v>45108</v>
      </c>
      <c r="D5552" t="s">
        <v>9724</v>
      </c>
      <c r="E5552" t="s">
        <v>9725</v>
      </c>
      <c r="F5552">
        <v>10</v>
      </c>
      <c r="G5552">
        <v>10</v>
      </c>
      <c r="H5552">
        <v>20</v>
      </c>
      <c r="I5552">
        <v>10</v>
      </c>
      <c r="J5552">
        <v>10</v>
      </c>
      <c r="K5552">
        <v>23</v>
      </c>
      <c r="L5552">
        <v>17</v>
      </c>
      <c r="M5552">
        <v>12</v>
      </c>
      <c r="N5552">
        <v>1</v>
      </c>
      <c r="O5552">
        <v>1</v>
      </c>
      <c r="P5552">
        <v>19.306206599999999</v>
      </c>
      <c r="Q5552">
        <v>1267</v>
      </c>
      <c r="R5552">
        <v>64100</v>
      </c>
      <c r="S5552">
        <v>909477</v>
      </c>
      <c r="T5552">
        <v>14.1884087363494</v>
      </c>
      <c r="U5552">
        <v>3</v>
      </c>
    </row>
    <row r="5553" spans="1:21" x14ac:dyDescent="0.4">
      <c r="A5553">
        <v>5551</v>
      </c>
      <c r="B5553" t="s">
        <v>12101</v>
      </c>
      <c r="C5553" s="1">
        <v>45108</v>
      </c>
      <c r="D5553" t="s">
        <v>9726</v>
      </c>
      <c r="E5553" t="s">
        <v>9727</v>
      </c>
      <c r="F5553">
        <v>10</v>
      </c>
      <c r="G5553">
        <v>10</v>
      </c>
      <c r="H5553">
        <v>50</v>
      </c>
      <c r="I5553">
        <v>20</v>
      </c>
      <c r="J5553">
        <v>10</v>
      </c>
      <c r="K5553">
        <v>30</v>
      </c>
      <c r="L5553">
        <v>50</v>
      </c>
      <c r="M5553">
        <v>74</v>
      </c>
      <c r="N5553">
        <v>2</v>
      </c>
      <c r="O5553">
        <v>2</v>
      </c>
      <c r="P5553">
        <v>18.711914060000002</v>
      </c>
      <c r="Q5553">
        <v>1057</v>
      </c>
      <c r="R5553">
        <v>64100</v>
      </c>
      <c r="S5553">
        <v>6883</v>
      </c>
      <c r="T5553">
        <v>0.107379095163806</v>
      </c>
      <c r="U5553">
        <v>0</v>
      </c>
    </row>
    <row r="5554" spans="1:21" x14ac:dyDescent="0.4">
      <c r="A5554">
        <v>5552</v>
      </c>
      <c r="B5554" t="s">
        <v>12101</v>
      </c>
      <c r="C5554" s="1">
        <v>45108</v>
      </c>
      <c r="D5554" t="s">
        <v>9728</v>
      </c>
      <c r="E5554" t="s">
        <v>9729</v>
      </c>
      <c r="F5554">
        <v>20</v>
      </c>
      <c r="G5554">
        <v>10</v>
      </c>
      <c r="H5554">
        <v>40</v>
      </c>
      <c r="I5554">
        <v>20</v>
      </c>
      <c r="J5554">
        <v>10</v>
      </c>
      <c r="K5554">
        <v>202</v>
      </c>
      <c r="L5554">
        <v>183</v>
      </c>
      <c r="M5554">
        <v>133</v>
      </c>
      <c r="N5554">
        <v>1</v>
      </c>
      <c r="O5554">
        <v>1</v>
      </c>
      <c r="P5554">
        <v>14.664713539999999</v>
      </c>
      <c r="Q5554">
        <v>882</v>
      </c>
      <c r="R5554">
        <v>64100</v>
      </c>
      <c r="S5554">
        <v>835401</v>
      </c>
      <c r="T5554">
        <v>13.0327769110764</v>
      </c>
      <c r="U5554">
        <v>3</v>
      </c>
    </row>
    <row r="5555" spans="1:21" x14ac:dyDescent="0.4">
      <c r="A5555">
        <v>5553</v>
      </c>
      <c r="B5555" t="s">
        <v>12101</v>
      </c>
      <c r="C5555" s="1">
        <v>45078</v>
      </c>
      <c r="D5555" t="s">
        <v>9730</v>
      </c>
      <c r="E5555" t="s">
        <v>9731</v>
      </c>
      <c r="F5555">
        <v>10</v>
      </c>
      <c r="G5555">
        <v>10</v>
      </c>
      <c r="H5555">
        <v>30</v>
      </c>
      <c r="I5555">
        <v>20</v>
      </c>
      <c r="J5555">
        <v>30</v>
      </c>
      <c r="K5555">
        <v>163</v>
      </c>
      <c r="L5555">
        <v>159</v>
      </c>
      <c r="M5555">
        <v>128</v>
      </c>
      <c r="N5555">
        <v>1</v>
      </c>
      <c r="O5555">
        <v>2</v>
      </c>
      <c r="P5555">
        <v>20.451605900000001</v>
      </c>
      <c r="Q5555">
        <v>997</v>
      </c>
      <c r="R5555">
        <v>62600</v>
      </c>
      <c r="S5555">
        <v>14378</v>
      </c>
      <c r="T5555">
        <v>0.229680511182108</v>
      </c>
      <c r="U5555">
        <v>0</v>
      </c>
    </row>
    <row r="5556" spans="1:21" x14ac:dyDescent="0.4">
      <c r="A5556">
        <v>5554</v>
      </c>
      <c r="B5556" t="s">
        <v>12101</v>
      </c>
      <c r="C5556" s="1">
        <v>45078</v>
      </c>
      <c r="D5556" t="s">
        <v>9732</v>
      </c>
      <c r="E5556" t="s">
        <v>9733</v>
      </c>
      <c r="F5556">
        <v>10</v>
      </c>
      <c r="G5556">
        <v>10</v>
      </c>
      <c r="H5556">
        <v>30</v>
      </c>
      <c r="I5556">
        <v>10</v>
      </c>
      <c r="J5556">
        <v>20</v>
      </c>
      <c r="K5556">
        <v>16</v>
      </c>
      <c r="L5556">
        <v>13</v>
      </c>
      <c r="M5556">
        <v>9</v>
      </c>
      <c r="N5556">
        <v>1</v>
      </c>
      <c r="O5556">
        <v>2</v>
      </c>
      <c r="P5556">
        <v>21.916666670000001</v>
      </c>
      <c r="Q5556">
        <v>972</v>
      </c>
      <c r="R5556">
        <v>62600</v>
      </c>
      <c r="S5556">
        <v>36487</v>
      </c>
      <c r="T5556">
        <v>0.58285942492012699</v>
      </c>
      <c r="U5556">
        <v>1</v>
      </c>
    </row>
    <row r="5557" spans="1:21" x14ac:dyDescent="0.4">
      <c r="A5557">
        <v>5555</v>
      </c>
      <c r="B5557" t="s">
        <v>12101</v>
      </c>
      <c r="C5557" s="1">
        <v>45078</v>
      </c>
      <c r="D5557" t="s">
        <v>9734</v>
      </c>
      <c r="E5557" t="s">
        <v>9735</v>
      </c>
      <c r="F5557">
        <v>20</v>
      </c>
      <c r="G5557">
        <v>20</v>
      </c>
      <c r="H5557">
        <v>30</v>
      </c>
      <c r="I5557">
        <v>20</v>
      </c>
      <c r="J5557">
        <v>30</v>
      </c>
      <c r="K5557">
        <v>64</v>
      </c>
      <c r="L5557">
        <v>48</v>
      </c>
      <c r="M5557">
        <v>23</v>
      </c>
      <c r="N5557">
        <v>2</v>
      </c>
      <c r="O5557">
        <v>1</v>
      </c>
      <c r="P5557">
        <v>10.941080729999999</v>
      </c>
      <c r="Q5557">
        <v>504</v>
      </c>
      <c r="R5557">
        <v>62600</v>
      </c>
      <c r="S5557">
        <v>9499</v>
      </c>
      <c r="T5557">
        <v>0.15174121405750701</v>
      </c>
      <c r="U5557">
        <v>0</v>
      </c>
    </row>
    <row r="5558" spans="1:21" x14ac:dyDescent="0.4">
      <c r="A5558">
        <v>5556</v>
      </c>
      <c r="B5558" t="s">
        <v>12101</v>
      </c>
      <c r="C5558" s="1">
        <v>45047</v>
      </c>
      <c r="D5558" t="s">
        <v>9736</v>
      </c>
      <c r="E5558" t="s">
        <v>9737</v>
      </c>
      <c r="F5558">
        <v>10</v>
      </c>
      <c r="G5558">
        <v>10</v>
      </c>
      <c r="H5558">
        <v>20</v>
      </c>
      <c r="I5558">
        <v>10</v>
      </c>
      <c r="J5558">
        <v>10</v>
      </c>
      <c r="K5558">
        <v>14</v>
      </c>
      <c r="L5558">
        <v>19</v>
      </c>
      <c r="M5558">
        <v>21</v>
      </c>
      <c r="N5558">
        <v>2</v>
      </c>
      <c r="O5558">
        <v>2</v>
      </c>
      <c r="P5558">
        <v>15.937174479999999</v>
      </c>
      <c r="Q5558">
        <v>871</v>
      </c>
      <c r="R5558">
        <v>60300</v>
      </c>
      <c r="S5558">
        <v>1077866</v>
      </c>
      <c r="T5558">
        <v>17.875058043117701</v>
      </c>
      <c r="U5558">
        <v>3</v>
      </c>
    </row>
    <row r="5559" spans="1:21" x14ac:dyDescent="0.4">
      <c r="A5559">
        <v>5557</v>
      </c>
      <c r="B5559" t="s">
        <v>12101</v>
      </c>
      <c r="C5559" s="1">
        <v>45047</v>
      </c>
      <c r="D5559" t="s">
        <v>9738</v>
      </c>
      <c r="E5559" t="e">
        <f>- 다 쓸어버린다 씨X</f>
        <v>#NAME?</v>
      </c>
      <c r="F5559">
        <v>10</v>
      </c>
      <c r="G5559">
        <v>10</v>
      </c>
      <c r="H5559">
        <v>50</v>
      </c>
      <c r="I5559">
        <v>20</v>
      </c>
      <c r="J5559">
        <v>10</v>
      </c>
      <c r="K5559">
        <v>6</v>
      </c>
      <c r="L5559">
        <v>12</v>
      </c>
      <c r="M5559">
        <v>3</v>
      </c>
      <c r="N5559">
        <v>2</v>
      </c>
      <c r="O5559">
        <v>1</v>
      </c>
      <c r="P5559">
        <v>10.05447049</v>
      </c>
      <c r="Q5559">
        <v>1026</v>
      </c>
      <c r="R5559">
        <v>60300</v>
      </c>
      <c r="S5559">
        <v>19054</v>
      </c>
      <c r="T5559">
        <v>0.31598673300165803</v>
      </c>
      <c r="U5559">
        <v>0</v>
      </c>
    </row>
    <row r="5560" spans="1:21" x14ac:dyDescent="0.4">
      <c r="A5560">
        <v>5558</v>
      </c>
      <c r="B5560" t="s">
        <v>12101</v>
      </c>
      <c r="C5560" s="1">
        <v>45047</v>
      </c>
      <c r="D5560" t="s">
        <v>9739</v>
      </c>
      <c r="E5560" t="s">
        <v>9740</v>
      </c>
      <c r="F5560">
        <v>10</v>
      </c>
      <c r="G5560">
        <v>10</v>
      </c>
      <c r="H5560">
        <v>20</v>
      </c>
      <c r="I5560">
        <v>20</v>
      </c>
      <c r="J5560">
        <v>10</v>
      </c>
      <c r="K5560">
        <v>21</v>
      </c>
      <c r="L5560">
        <v>20</v>
      </c>
      <c r="M5560">
        <v>15</v>
      </c>
      <c r="N5560">
        <v>0</v>
      </c>
      <c r="O5560">
        <v>2</v>
      </c>
      <c r="P5560">
        <v>18.330946180000002</v>
      </c>
      <c r="Q5560">
        <v>993</v>
      </c>
      <c r="R5560">
        <v>60300</v>
      </c>
      <c r="S5560">
        <v>168928</v>
      </c>
      <c r="T5560">
        <v>2.8014593698175698</v>
      </c>
      <c r="U5560">
        <v>2</v>
      </c>
    </row>
    <row r="5561" spans="1:21" x14ac:dyDescent="0.4">
      <c r="A5561">
        <v>5559</v>
      </c>
      <c r="B5561" t="s">
        <v>12101</v>
      </c>
      <c r="C5561" s="1">
        <v>45017</v>
      </c>
      <c r="D5561" t="s">
        <v>9741</v>
      </c>
      <c r="E5561" t="s">
        <v>9742</v>
      </c>
      <c r="F5561">
        <v>10</v>
      </c>
      <c r="G5561">
        <v>10</v>
      </c>
      <c r="H5561">
        <v>20</v>
      </c>
      <c r="I5561">
        <v>20</v>
      </c>
      <c r="J5561">
        <v>20</v>
      </c>
      <c r="K5561">
        <v>20</v>
      </c>
      <c r="L5561">
        <v>18</v>
      </c>
      <c r="M5561">
        <v>19</v>
      </c>
      <c r="N5561">
        <v>1</v>
      </c>
      <c r="O5561">
        <v>1</v>
      </c>
      <c r="P5561">
        <v>19.38650174</v>
      </c>
      <c r="Q5561">
        <v>999</v>
      </c>
      <c r="R5561">
        <v>58100</v>
      </c>
      <c r="S5561">
        <v>2044929</v>
      </c>
      <c r="T5561">
        <v>35.196712564543802</v>
      </c>
      <c r="U5561">
        <v>3</v>
      </c>
    </row>
    <row r="5562" spans="1:21" x14ac:dyDescent="0.4">
      <c r="A5562">
        <v>5560</v>
      </c>
      <c r="B5562" t="s">
        <v>12101</v>
      </c>
      <c r="C5562" s="1">
        <v>45017</v>
      </c>
      <c r="D5562" t="s">
        <v>9743</v>
      </c>
      <c r="E5562" t="s">
        <v>9744</v>
      </c>
      <c r="F5562">
        <v>40</v>
      </c>
      <c r="G5562">
        <v>20</v>
      </c>
      <c r="H5562">
        <v>40</v>
      </c>
      <c r="I5562">
        <v>20</v>
      </c>
      <c r="J5562">
        <v>50</v>
      </c>
      <c r="K5562">
        <v>51</v>
      </c>
      <c r="L5562">
        <v>51</v>
      </c>
      <c r="M5562">
        <v>53</v>
      </c>
      <c r="N5562">
        <v>1</v>
      </c>
      <c r="O5562">
        <v>1</v>
      </c>
      <c r="P5562">
        <v>24.175021699999999</v>
      </c>
      <c r="Q5562">
        <v>1049</v>
      </c>
      <c r="R5562">
        <v>58100</v>
      </c>
      <c r="S5562">
        <v>1245740</v>
      </c>
      <c r="T5562">
        <v>21.441308089500801</v>
      </c>
      <c r="U5562">
        <v>3</v>
      </c>
    </row>
    <row r="5563" spans="1:21" x14ac:dyDescent="0.4">
      <c r="A5563">
        <v>5561</v>
      </c>
      <c r="B5563" t="s">
        <v>12101</v>
      </c>
      <c r="C5563" s="1">
        <v>45017</v>
      </c>
      <c r="D5563" t="s">
        <v>9745</v>
      </c>
      <c r="E5563" t="s">
        <v>9746</v>
      </c>
      <c r="F5563">
        <v>10</v>
      </c>
      <c r="G5563">
        <v>10</v>
      </c>
      <c r="H5563">
        <v>20</v>
      </c>
      <c r="I5563">
        <v>20</v>
      </c>
      <c r="J5563">
        <v>20</v>
      </c>
      <c r="K5563">
        <v>18</v>
      </c>
      <c r="L5563">
        <v>14</v>
      </c>
      <c r="M5563">
        <v>10</v>
      </c>
      <c r="N5563">
        <v>0</v>
      </c>
      <c r="O5563">
        <v>2</v>
      </c>
      <c r="P5563">
        <v>17.205946180000002</v>
      </c>
      <c r="Q5563">
        <v>1135</v>
      </c>
      <c r="R5563">
        <v>58100</v>
      </c>
      <c r="S5563">
        <v>784839</v>
      </c>
      <c r="T5563">
        <v>13.5084165232358</v>
      </c>
      <c r="U5563">
        <v>3</v>
      </c>
    </row>
    <row r="5564" spans="1:21" x14ac:dyDescent="0.4">
      <c r="A5564">
        <v>5562</v>
      </c>
      <c r="B5564" t="s">
        <v>12101</v>
      </c>
      <c r="C5564" s="1">
        <v>44986</v>
      </c>
      <c r="D5564" t="s">
        <v>9747</v>
      </c>
      <c r="E5564" t="s">
        <v>9748</v>
      </c>
      <c r="F5564">
        <v>20</v>
      </c>
      <c r="G5564">
        <v>10</v>
      </c>
      <c r="H5564">
        <v>40</v>
      </c>
      <c r="I5564">
        <v>20</v>
      </c>
      <c r="J5564">
        <v>20</v>
      </c>
      <c r="K5564">
        <v>208</v>
      </c>
      <c r="L5564">
        <v>197</v>
      </c>
      <c r="M5564">
        <v>161</v>
      </c>
      <c r="N5564">
        <v>2</v>
      </c>
      <c r="O5564">
        <v>1</v>
      </c>
      <c r="P5564">
        <v>14.568793400000001</v>
      </c>
      <c r="Q5564">
        <v>642</v>
      </c>
      <c r="R5564">
        <v>55600</v>
      </c>
      <c r="S5564">
        <v>40481</v>
      </c>
      <c r="T5564">
        <v>0.72807553956834503</v>
      </c>
      <c r="U5564">
        <v>1</v>
      </c>
    </row>
    <row r="5565" spans="1:21" x14ac:dyDescent="0.4">
      <c r="A5565">
        <v>5563</v>
      </c>
      <c r="B5565" t="s">
        <v>12101</v>
      </c>
      <c r="C5565" s="1">
        <v>44986</v>
      </c>
      <c r="D5565" t="s">
        <v>9749</v>
      </c>
      <c r="E5565" t="s">
        <v>9750</v>
      </c>
      <c r="F5565">
        <v>10</v>
      </c>
      <c r="G5565">
        <v>10</v>
      </c>
      <c r="H5565">
        <v>10</v>
      </c>
      <c r="I5565">
        <v>20</v>
      </c>
      <c r="J5565">
        <v>20</v>
      </c>
      <c r="K5565">
        <v>21</v>
      </c>
      <c r="L5565">
        <v>20</v>
      </c>
      <c r="M5565">
        <v>20</v>
      </c>
      <c r="N5565">
        <v>1</v>
      </c>
      <c r="O5565">
        <v>1</v>
      </c>
      <c r="P5565">
        <v>11.543619789999999</v>
      </c>
      <c r="Q5565">
        <v>481</v>
      </c>
      <c r="R5565">
        <v>55600</v>
      </c>
      <c r="S5565">
        <v>10751</v>
      </c>
      <c r="T5565">
        <v>0.193363309352518</v>
      </c>
      <c r="U5565">
        <v>0</v>
      </c>
    </row>
    <row r="5566" spans="1:21" x14ac:dyDescent="0.4">
      <c r="A5566">
        <v>5564</v>
      </c>
      <c r="B5566" t="s">
        <v>12101</v>
      </c>
      <c r="C5566" s="1">
        <v>44986</v>
      </c>
      <c r="D5566" t="s">
        <v>9751</v>
      </c>
      <c r="E5566" t="s">
        <v>9752</v>
      </c>
      <c r="F5566">
        <v>20</v>
      </c>
      <c r="G5566">
        <v>10</v>
      </c>
      <c r="H5566">
        <v>20</v>
      </c>
      <c r="I5566">
        <v>20</v>
      </c>
      <c r="J5566">
        <v>40</v>
      </c>
      <c r="K5566">
        <v>18</v>
      </c>
      <c r="L5566">
        <v>20</v>
      </c>
      <c r="M5566">
        <v>19</v>
      </c>
      <c r="N5566">
        <v>2</v>
      </c>
      <c r="O5566">
        <v>2</v>
      </c>
      <c r="P5566">
        <v>16.023763020000001</v>
      </c>
      <c r="Q5566">
        <v>592</v>
      </c>
      <c r="R5566">
        <v>55600</v>
      </c>
      <c r="S5566">
        <v>312957</v>
      </c>
      <c r="T5566">
        <v>5.6287230215827302</v>
      </c>
      <c r="U5566">
        <v>3</v>
      </c>
    </row>
    <row r="5567" spans="1:21" x14ac:dyDescent="0.4">
      <c r="A5567">
        <v>5565</v>
      </c>
      <c r="B5567" t="s">
        <v>12101</v>
      </c>
      <c r="C5567" s="1">
        <v>44958</v>
      </c>
      <c r="D5567" t="s">
        <v>9753</v>
      </c>
      <c r="E5567" t="s">
        <v>9754</v>
      </c>
      <c r="F5567">
        <v>20</v>
      </c>
      <c r="G5567">
        <v>20</v>
      </c>
      <c r="H5567">
        <v>40</v>
      </c>
      <c r="I5567">
        <v>20</v>
      </c>
      <c r="J5567">
        <v>30</v>
      </c>
      <c r="K5567">
        <v>153</v>
      </c>
      <c r="L5567">
        <v>123</v>
      </c>
      <c r="M5567">
        <v>79</v>
      </c>
      <c r="N5567">
        <v>0</v>
      </c>
      <c r="O5567">
        <v>1</v>
      </c>
      <c r="P5567">
        <v>17.462022569999998</v>
      </c>
      <c r="Q5567">
        <v>499</v>
      </c>
      <c r="R5567">
        <v>53300</v>
      </c>
      <c r="S5567">
        <v>153634</v>
      </c>
      <c r="T5567">
        <v>2.8824390243902398</v>
      </c>
      <c r="U5567">
        <v>2</v>
      </c>
    </row>
    <row r="5568" spans="1:21" x14ac:dyDescent="0.4">
      <c r="A5568">
        <v>5566</v>
      </c>
      <c r="B5568" t="s">
        <v>12101</v>
      </c>
      <c r="C5568" s="1">
        <v>44958</v>
      </c>
      <c r="D5568" t="s">
        <v>9755</v>
      </c>
      <c r="E5568" t="s">
        <v>9756</v>
      </c>
      <c r="F5568">
        <v>10</v>
      </c>
      <c r="G5568">
        <v>10</v>
      </c>
      <c r="H5568">
        <v>40</v>
      </c>
      <c r="I5568">
        <v>20</v>
      </c>
      <c r="J5568">
        <v>10</v>
      </c>
      <c r="K5568">
        <v>16</v>
      </c>
      <c r="L5568">
        <v>15</v>
      </c>
      <c r="M5568">
        <v>19</v>
      </c>
      <c r="N5568">
        <v>0</v>
      </c>
      <c r="O5568">
        <v>2</v>
      </c>
      <c r="P5568">
        <v>19.707682290000001</v>
      </c>
      <c r="Q5568">
        <v>1045</v>
      </c>
      <c r="R5568">
        <v>53300</v>
      </c>
      <c r="S5568">
        <v>2206020</v>
      </c>
      <c r="T5568">
        <v>41.388742964352701</v>
      </c>
      <c r="U5568">
        <v>3</v>
      </c>
    </row>
    <row r="5569" spans="1:21" x14ac:dyDescent="0.4">
      <c r="A5569">
        <v>5567</v>
      </c>
      <c r="B5569" t="s">
        <v>12101</v>
      </c>
      <c r="C5569" s="1">
        <v>44958</v>
      </c>
      <c r="D5569" t="s">
        <v>9757</v>
      </c>
      <c r="E5569" t="s">
        <v>9758</v>
      </c>
      <c r="F5569">
        <v>10</v>
      </c>
      <c r="G5569">
        <v>10</v>
      </c>
      <c r="H5569">
        <v>40</v>
      </c>
      <c r="I5569">
        <v>20</v>
      </c>
      <c r="J5569">
        <v>10</v>
      </c>
      <c r="K5569">
        <v>6</v>
      </c>
      <c r="L5569">
        <v>8</v>
      </c>
      <c r="M5569">
        <v>5</v>
      </c>
      <c r="N5569">
        <v>2</v>
      </c>
      <c r="O5569">
        <v>1</v>
      </c>
      <c r="P5569">
        <v>17.526475690000002</v>
      </c>
      <c r="Q5569">
        <v>2165</v>
      </c>
      <c r="R5569">
        <v>53300</v>
      </c>
      <c r="S5569">
        <v>15467</v>
      </c>
      <c r="T5569">
        <v>0.29018761726078801</v>
      </c>
      <c r="U5569">
        <v>0</v>
      </c>
    </row>
    <row r="5570" spans="1:21" x14ac:dyDescent="0.4">
      <c r="A5570">
        <v>5568</v>
      </c>
      <c r="B5570" t="s">
        <v>12101</v>
      </c>
      <c r="C5570" s="1">
        <v>44958</v>
      </c>
      <c r="D5570" t="s">
        <v>9759</v>
      </c>
      <c r="E5570" t="e">
        <f>- 건들면 뒈진다 씨X (싸움짱)</f>
        <v>#NAME?</v>
      </c>
      <c r="F5570">
        <v>20</v>
      </c>
      <c r="G5570">
        <v>10</v>
      </c>
      <c r="H5570">
        <v>50</v>
      </c>
      <c r="I5570">
        <v>20</v>
      </c>
      <c r="J5570">
        <v>20</v>
      </c>
      <c r="K5570">
        <v>64</v>
      </c>
      <c r="L5570">
        <v>88</v>
      </c>
      <c r="M5570">
        <v>109</v>
      </c>
      <c r="N5570">
        <v>0</v>
      </c>
      <c r="O5570">
        <v>1</v>
      </c>
      <c r="P5570">
        <v>13.549370659999999</v>
      </c>
      <c r="Q5570">
        <v>998</v>
      </c>
      <c r="R5570">
        <v>53300</v>
      </c>
      <c r="S5570">
        <v>326676</v>
      </c>
      <c r="T5570">
        <v>6.1290056285178203</v>
      </c>
      <c r="U5570">
        <v>3</v>
      </c>
    </row>
    <row r="5571" spans="1:21" x14ac:dyDescent="0.4">
      <c r="A5571">
        <v>5569</v>
      </c>
      <c r="B5571" t="s">
        <v>12101</v>
      </c>
      <c r="C5571" s="1">
        <v>44927</v>
      </c>
      <c r="D5571" t="s">
        <v>9760</v>
      </c>
      <c r="E5571" t="s">
        <v>9761</v>
      </c>
      <c r="F5571">
        <v>10</v>
      </c>
      <c r="G5571">
        <v>10</v>
      </c>
      <c r="H5571">
        <v>30</v>
      </c>
      <c r="I5571">
        <v>20</v>
      </c>
      <c r="J5571">
        <v>10</v>
      </c>
      <c r="K5571">
        <v>23</v>
      </c>
      <c r="L5571">
        <v>18</v>
      </c>
      <c r="M5571">
        <v>14</v>
      </c>
      <c r="N5571">
        <v>1</v>
      </c>
      <c r="O5571">
        <v>1</v>
      </c>
      <c r="P5571">
        <v>15.666449650000001</v>
      </c>
      <c r="Q5571">
        <v>1005</v>
      </c>
      <c r="R5571">
        <v>52100</v>
      </c>
      <c r="S5571">
        <v>2069925</v>
      </c>
      <c r="T5571">
        <v>39.729846449136197</v>
      </c>
      <c r="U5571">
        <v>3</v>
      </c>
    </row>
    <row r="5572" spans="1:21" x14ac:dyDescent="0.4">
      <c r="A5572">
        <v>5570</v>
      </c>
      <c r="B5572" t="s">
        <v>12101</v>
      </c>
      <c r="C5572" s="1">
        <v>44927</v>
      </c>
      <c r="D5572" t="s">
        <v>9762</v>
      </c>
      <c r="E5572" t="s">
        <v>9763</v>
      </c>
      <c r="F5572">
        <v>10</v>
      </c>
      <c r="G5572">
        <v>10</v>
      </c>
      <c r="H5572">
        <v>30</v>
      </c>
      <c r="I5572">
        <v>10</v>
      </c>
      <c r="J5572">
        <v>20</v>
      </c>
      <c r="K5572">
        <v>223</v>
      </c>
      <c r="L5572">
        <v>231</v>
      </c>
      <c r="M5572">
        <v>227</v>
      </c>
      <c r="N5572">
        <v>1</v>
      </c>
      <c r="O5572">
        <v>2</v>
      </c>
      <c r="P5572">
        <v>24.584743920000001</v>
      </c>
      <c r="Q5572">
        <v>1079</v>
      </c>
      <c r="R5572">
        <v>52100</v>
      </c>
      <c r="S5572">
        <v>917264</v>
      </c>
      <c r="T5572">
        <v>17.605834932821399</v>
      </c>
      <c r="U5572">
        <v>3</v>
      </c>
    </row>
    <row r="5573" spans="1:21" x14ac:dyDescent="0.4">
      <c r="A5573">
        <v>5571</v>
      </c>
      <c r="B5573" t="s">
        <v>12101</v>
      </c>
      <c r="C5573" s="1">
        <v>44927</v>
      </c>
      <c r="D5573" t="s">
        <v>9764</v>
      </c>
      <c r="E5573" t="s">
        <v>9765</v>
      </c>
      <c r="F5573">
        <v>20</v>
      </c>
      <c r="G5573">
        <v>20</v>
      </c>
      <c r="H5573">
        <v>50</v>
      </c>
      <c r="I5573">
        <v>20</v>
      </c>
      <c r="J5573">
        <v>40</v>
      </c>
      <c r="K5573">
        <v>10</v>
      </c>
      <c r="L5573">
        <v>16</v>
      </c>
      <c r="M5573">
        <v>4</v>
      </c>
      <c r="N5573">
        <v>1</v>
      </c>
      <c r="O5573">
        <v>1</v>
      </c>
      <c r="P5573">
        <v>22.899739579999999</v>
      </c>
      <c r="Q5573">
        <v>507</v>
      </c>
      <c r="R5573">
        <v>52100</v>
      </c>
      <c r="S5573">
        <v>528546</v>
      </c>
      <c r="T5573">
        <v>10.144836852207201</v>
      </c>
      <c r="U5573">
        <v>3</v>
      </c>
    </row>
    <row r="5574" spans="1:21" x14ac:dyDescent="0.4">
      <c r="A5574">
        <v>5572</v>
      </c>
      <c r="B5574" t="s">
        <v>12101</v>
      </c>
      <c r="C5574" s="1">
        <v>44927</v>
      </c>
      <c r="D5574" t="s">
        <v>9766</v>
      </c>
      <c r="E5574" t="s">
        <v>9767</v>
      </c>
      <c r="F5574">
        <v>20</v>
      </c>
      <c r="G5574">
        <v>10</v>
      </c>
      <c r="H5574">
        <v>30</v>
      </c>
      <c r="I5574">
        <v>20</v>
      </c>
      <c r="J5574">
        <v>30</v>
      </c>
      <c r="K5574">
        <v>13</v>
      </c>
      <c r="L5574">
        <v>15</v>
      </c>
      <c r="M5574">
        <v>20</v>
      </c>
      <c r="N5574">
        <v>1</v>
      </c>
      <c r="O5574">
        <v>1</v>
      </c>
      <c r="P5574">
        <v>20.864908849999999</v>
      </c>
      <c r="Q5574">
        <v>615</v>
      </c>
      <c r="R5574">
        <v>52100</v>
      </c>
      <c r="S5574">
        <v>14293</v>
      </c>
      <c r="T5574">
        <v>0.27433781190019102</v>
      </c>
      <c r="U5574">
        <v>0</v>
      </c>
    </row>
    <row r="5575" spans="1:21" x14ac:dyDescent="0.4">
      <c r="A5575">
        <v>5573</v>
      </c>
      <c r="B5575" t="s">
        <v>12101</v>
      </c>
      <c r="C5575" s="1">
        <v>44896</v>
      </c>
      <c r="D5575" t="s">
        <v>9768</v>
      </c>
      <c r="E5575" t="s">
        <v>9769</v>
      </c>
      <c r="F5575">
        <v>30</v>
      </c>
      <c r="G5575">
        <v>10</v>
      </c>
      <c r="H5575">
        <v>30</v>
      </c>
      <c r="I5575">
        <v>20</v>
      </c>
      <c r="J5575">
        <v>50</v>
      </c>
      <c r="K5575">
        <v>141</v>
      </c>
      <c r="L5575">
        <v>148</v>
      </c>
      <c r="M5575">
        <v>212</v>
      </c>
      <c r="N5575">
        <v>2</v>
      </c>
      <c r="O5575">
        <v>0</v>
      </c>
      <c r="P5575">
        <v>13.953125</v>
      </c>
      <c r="Q5575">
        <v>510</v>
      </c>
      <c r="R5575">
        <v>50400</v>
      </c>
      <c r="S5575">
        <v>132285</v>
      </c>
      <c r="T5575">
        <v>2.62470238095238</v>
      </c>
      <c r="U5575">
        <v>2</v>
      </c>
    </row>
    <row r="5576" spans="1:21" x14ac:dyDescent="0.4">
      <c r="A5576">
        <v>5574</v>
      </c>
      <c r="B5576" t="s">
        <v>12101</v>
      </c>
      <c r="C5576" s="1">
        <v>44896</v>
      </c>
      <c r="D5576" t="s">
        <v>9770</v>
      </c>
      <c r="E5576" t="s">
        <v>9771</v>
      </c>
      <c r="F5576">
        <v>10</v>
      </c>
      <c r="G5576">
        <v>10</v>
      </c>
      <c r="H5576">
        <v>20</v>
      </c>
      <c r="I5576">
        <v>20</v>
      </c>
      <c r="J5576">
        <v>20</v>
      </c>
      <c r="K5576">
        <v>20</v>
      </c>
      <c r="L5576">
        <v>18</v>
      </c>
      <c r="M5576">
        <v>12</v>
      </c>
      <c r="N5576">
        <v>2</v>
      </c>
      <c r="O5576">
        <v>2</v>
      </c>
      <c r="P5576">
        <v>20.324869790000001</v>
      </c>
      <c r="Q5576">
        <v>1116</v>
      </c>
      <c r="R5576">
        <v>50400</v>
      </c>
      <c r="S5576">
        <v>373334</v>
      </c>
      <c r="T5576">
        <v>7.40742063492063</v>
      </c>
      <c r="U5576">
        <v>3</v>
      </c>
    </row>
    <row r="5577" spans="1:21" x14ac:dyDescent="0.4">
      <c r="A5577">
        <v>5575</v>
      </c>
      <c r="B5577" t="s">
        <v>12101</v>
      </c>
      <c r="C5577" s="1">
        <v>44896</v>
      </c>
      <c r="D5577" t="s">
        <v>9772</v>
      </c>
      <c r="E5577" t="s">
        <v>9773</v>
      </c>
      <c r="F5577">
        <v>10</v>
      </c>
      <c r="G5577">
        <v>10</v>
      </c>
      <c r="H5577">
        <v>40</v>
      </c>
      <c r="I5577">
        <v>20</v>
      </c>
      <c r="J5577">
        <v>10</v>
      </c>
      <c r="K5577">
        <v>87</v>
      </c>
      <c r="L5577">
        <v>76</v>
      </c>
      <c r="M5577">
        <v>12</v>
      </c>
      <c r="N5577">
        <v>2</v>
      </c>
      <c r="O5577">
        <v>1</v>
      </c>
      <c r="P5577">
        <v>15.008463539999999</v>
      </c>
      <c r="Q5577">
        <v>637</v>
      </c>
      <c r="R5577">
        <v>50400</v>
      </c>
      <c r="S5577">
        <v>49522</v>
      </c>
      <c r="T5577">
        <v>0.98257936507936505</v>
      </c>
      <c r="U5577">
        <v>1</v>
      </c>
    </row>
    <row r="5578" spans="1:21" x14ac:dyDescent="0.4">
      <c r="A5578">
        <v>5576</v>
      </c>
      <c r="B5578" t="s">
        <v>12101</v>
      </c>
      <c r="C5578" s="1">
        <v>44896</v>
      </c>
      <c r="D5578" t="s">
        <v>9774</v>
      </c>
      <c r="E5578" t="s">
        <v>9775</v>
      </c>
      <c r="F5578">
        <v>10</v>
      </c>
      <c r="G5578">
        <v>10</v>
      </c>
      <c r="H5578">
        <v>30</v>
      </c>
      <c r="I5578">
        <v>10</v>
      </c>
      <c r="J5578">
        <v>10</v>
      </c>
      <c r="K5578">
        <v>24</v>
      </c>
      <c r="L5578">
        <v>16</v>
      </c>
      <c r="M5578">
        <v>13</v>
      </c>
      <c r="N5578">
        <v>0</v>
      </c>
      <c r="O5578">
        <v>2</v>
      </c>
      <c r="P5578">
        <v>19.44542101</v>
      </c>
      <c r="Q5578">
        <v>605</v>
      </c>
      <c r="R5578">
        <v>50400</v>
      </c>
      <c r="S5578">
        <v>124475</v>
      </c>
      <c r="T5578">
        <v>2.4697420634920602</v>
      </c>
      <c r="U5578">
        <v>2</v>
      </c>
    </row>
    <row r="5579" spans="1:21" x14ac:dyDescent="0.4">
      <c r="A5579">
        <v>5577</v>
      </c>
      <c r="B5579" t="s">
        <v>12101</v>
      </c>
      <c r="C5579" s="1">
        <v>44896</v>
      </c>
      <c r="D5579" t="s">
        <v>9776</v>
      </c>
      <c r="E5579" t="s">
        <v>9777</v>
      </c>
      <c r="F5579">
        <v>10</v>
      </c>
      <c r="G5579">
        <v>10</v>
      </c>
      <c r="H5579">
        <v>20</v>
      </c>
      <c r="I5579">
        <v>20</v>
      </c>
      <c r="J5579">
        <v>30</v>
      </c>
      <c r="K5579">
        <v>15</v>
      </c>
      <c r="L5579">
        <v>7</v>
      </c>
      <c r="M5579">
        <v>8</v>
      </c>
      <c r="N5579">
        <v>1</v>
      </c>
      <c r="O5579">
        <v>2</v>
      </c>
      <c r="P5579">
        <v>15.38498264</v>
      </c>
      <c r="Q5579">
        <v>552</v>
      </c>
      <c r="R5579">
        <v>50400</v>
      </c>
      <c r="S5579">
        <v>466047</v>
      </c>
      <c r="T5579">
        <v>9.2469642857142809</v>
      </c>
      <c r="U5579">
        <v>3</v>
      </c>
    </row>
    <row r="5580" spans="1:21" x14ac:dyDescent="0.4">
      <c r="A5580">
        <v>5578</v>
      </c>
      <c r="B5580" t="s">
        <v>12101</v>
      </c>
      <c r="C5580" s="1">
        <v>44866</v>
      </c>
      <c r="D5580" t="s">
        <v>9778</v>
      </c>
      <c r="E5580" t="s">
        <v>9779</v>
      </c>
      <c r="F5580">
        <v>20</v>
      </c>
      <c r="G5580">
        <v>20</v>
      </c>
      <c r="H5580">
        <v>10</v>
      </c>
      <c r="I5580">
        <v>20</v>
      </c>
      <c r="J5580">
        <v>50</v>
      </c>
      <c r="K5580">
        <v>152</v>
      </c>
      <c r="L5580">
        <v>159</v>
      </c>
      <c r="M5580">
        <v>180</v>
      </c>
      <c r="N5580">
        <v>2</v>
      </c>
      <c r="O5580">
        <v>1</v>
      </c>
      <c r="P5580">
        <v>15.12868924</v>
      </c>
      <c r="Q5580">
        <v>631</v>
      </c>
      <c r="R5580">
        <v>49300</v>
      </c>
      <c r="S5580">
        <v>747862</v>
      </c>
      <c r="T5580">
        <v>15.169614604462399</v>
      </c>
      <c r="U5580">
        <v>3</v>
      </c>
    </row>
    <row r="5581" spans="1:21" x14ac:dyDescent="0.4">
      <c r="A5581">
        <v>5579</v>
      </c>
      <c r="B5581" t="s">
        <v>12101</v>
      </c>
      <c r="C5581" s="1">
        <v>44866</v>
      </c>
      <c r="D5581" t="s">
        <v>9780</v>
      </c>
      <c r="E5581" t="s">
        <v>9781</v>
      </c>
      <c r="F5581">
        <v>20</v>
      </c>
      <c r="G5581">
        <v>10</v>
      </c>
      <c r="H5581">
        <v>30</v>
      </c>
      <c r="I5581">
        <v>20</v>
      </c>
      <c r="J5581">
        <v>10</v>
      </c>
      <c r="K5581">
        <v>82</v>
      </c>
      <c r="L5581">
        <v>87</v>
      </c>
      <c r="M5581">
        <v>85</v>
      </c>
      <c r="N5581">
        <v>1</v>
      </c>
      <c r="O5581">
        <v>2</v>
      </c>
      <c r="P5581">
        <v>18.751302079999999</v>
      </c>
      <c r="Q5581">
        <v>1156</v>
      </c>
      <c r="R5581">
        <v>49300</v>
      </c>
      <c r="S5581">
        <v>262202</v>
      </c>
      <c r="T5581">
        <v>5.3184989858012104</v>
      </c>
      <c r="U5581">
        <v>3</v>
      </c>
    </row>
    <row r="5582" spans="1:21" x14ac:dyDescent="0.4">
      <c r="A5582">
        <v>5580</v>
      </c>
      <c r="B5582" t="s">
        <v>12101</v>
      </c>
      <c r="C5582" s="1">
        <v>44866</v>
      </c>
      <c r="D5582" t="s">
        <v>9782</v>
      </c>
      <c r="E5582" t="s">
        <v>9783</v>
      </c>
      <c r="F5582">
        <v>10</v>
      </c>
      <c r="G5582">
        <v>10</v>
      </c>
      <c r="H5582">
        <v>20</v>
      </c>
      <c r="I5582">
        <v>10</v>
      </c>
      <c r="J5582">
        <v>10</v>
      </c>
      <c r="K5582">
        <v>27</v>
      </c>
      <c r="L5582">
        <v>21</v>
      </c>
      <c r="M5582">
        <v>49</v>
      </c>
      <c r="N5582">
        <v>2</v>
      </c>
      <c r="O5582">
        <v>2</v>
      </c>
      <c r="P5582">
        <v>21.78689236</v>
      </c>
      <c r="Q5582">
        <v>903</v>
      </c>
      <c r="R5582">
        <v>49300</v>
      </c>
      <c r="S5582">
        <v>69022</v>
      </c>
      <c r="T5582">
        <v>1.4000405679513099</v>
      </c>
      <c r="U5582">
        <v>2</v>
      </c>
    </row>
    <row r="5583" spans="1:21" x14ac:dyDescent="0.4">
      <c r="A5583">
        <v>5581</v>
      </c>
      <c r="B5583" t="s">
        <v>12101</v>
      </c>
      <c r="C5583" s="1">
        <v>44835</v>
      </c>
      <c r="D5583" t="s">
        <v>9784</v>
      </c>
      <c r="E5583" t="s">
        <v>9785</v>
      </c>
      <c r="F5583">
        <v>20</v>
      </c>
      <c r="G5583">
        <v>20</v>
      </c>
      <c r="H5583">
        <v>50</v>
      </c>
      <c r="I5583">
        <v>20</v>
      </c>
      <c r="J5583">
        <v>50</v>
      </c>
      <c r="K5583">
        <v>20</v>
      </c>
      <c r="L5583">
        <v>7</v>
      </c>
      <c r="M5583">
        <v>8</v>
      </c>
      <c r="N5583">
        <v>0</v>
      </c>
      <c r="O5583">
        <v>1</v>
      </c>
      <c r="P5583">
        <v>14.29774306</v>
      </c>
      <c r="Q5583">
        <v>851</v>
      </c>
      <c r="R5583">
        <v>47800</v>
      </c>
      <c r="S5583">
        <v>46728</v>
      </c>
      <c r="T5583">
        <v>0.97757322175732198</v>
      </c>
      <c r="U5583">
        <v>1</v>
      </c>
    </row>
    <row r="5584" spans="1:21" x14ac:dyDescent="0.4">
      <c r="A5584">
        <v>5582</v>
      </c>
      <c r="B5584" t="s">
        <v>12101</v>
      </c>
      <c r="C5584" s="1">
        <v>44835</v>
      </c>
      <c r="D5584" t="s">
        <v>9786</v>
      </c>
      <c r="E5584" t="s">
        <v>9787</v>
      </c>
      <c r="F5584">
        <v>10</v>
      </c>
      <c r="G5584">
        <v>20</v>
      </c>
      <c r="H5584">
        <v>30</v>
      </c>
      <c r="I5584">
        <v>10</v>
      </c>
      <c r="J5584">
        <v>30</v>
      </c>
      <c r="K5584">
        <v>19</v>
      </c>
      <c r="L5584">
        <v>7</v>
      </c>
      <c r="M5584">
        <v>4</v>
      </c>
      <c r="N5584">
        <v>2</v>
      </c>
      <c r="O5584">
        <v>1</v>
      </c>
      <c r="P5584">
        <v>19.03342014</v>
      </c>
      <c r="Q5584">
        <v>782</v>
      </c>
      <c r="R5584">
        <v>47800</v>
      </c>
      <c r="S5584">
        <v>15022</v>
      </c>
      <c r="T5584">
        <v>0.314267782426778</v>
      </c>
      <c r="U5584">
        <v>0</v>
      </c>
    </row>
    <row r="5585" spans="1:21" x14ac:dyDescent="0.4">
      <c r="A5585">
        <v>5583</v>
      </c>
      <c r="B5585" t="s">
        <v>12101</v>
      </c>
      <c r="C5585" s="1">
        <v>44835</v>
      </c>
      <c r="D5585" t="s">
        <v>9788</v>
      </c>
      <c r="E5585" t="s">
        <v>9789</v>
      </c>
      <c r="F5585">
        <v>10</v>
      </c>
      <c r="G5585">
        <v>10</v>
      </c>
      <c r="H5585">
        <v>30</v>
      </c>
      <c r="I5585">
        <v>10</v>
      </c>
      <c r="J5585">
        <v>10</v>
      </c>
      <c r="K5585">
        <v>23</v>
      </c>
      <c r="L5585">
        <v>15</v>
      </c>
      <c r="M5585">
        <v>14</v>
      </c>
      <c r="N5585">
        <v>1</v>
      </c>
      <c r="O5585">
        <v>2</v>
      </c>
      <c r="P5585">
        <v>23.854817709999999</v>
      </c>
      <c r="Q5585">
        <v>848</v>
      </c>
      <c r="R5585">
        <v>47800</v>
      </c>
      <c r="S5585">
        <v>119378</v>
      </c>
      <c r="T5585">
        <v>2.4974476987447698</v>
      </c>
      <c r="U5585">
        <v>2</v>
      </c>
    </row>
    <row r="5586" spans="1:21" x14ac:dyDescent="0.4">
      <c r="A5586">
        <v>5584</v>
      </c>
      <c r="B5586" t="s">
        <v>12101</v>
      </c>
      <c r="C5586" s="1">
        <v>44805</v>
      </c>
      <c r="D5586" t="s">
        <v>9790</v>
      </c>
      <c r="E5586" t="s">
        <v>9791</v>
      </c>
      <c r="F5586">
        <v>20</v>
      </c>
      <c r="G5586">
        <v>20</v>
      </c>
      <c r="H5586">
        <v>50</v>
      </c>
      <c r="I5586">
        <v>20</v>
      </c>
      <c r="J5586">
        <v>40</v>
      </c>
      <c r="K5586">
        <v>87</v>
      </c>
      <c r="L5586">
        <v>165</v>
      </c>
      <c r="M5586">
        <v>190</v>
      </c>
      <c r="N5586">
        <v>1</v>
      </c>
      <c r="O5586">
        <v>1</v>
      </c>
      <c r="P5586">
        <v>17.884114579999999</v>
      </c>
      <c r="Q5586">
        <v>808</v>
      </c>
      <c r="R5586">
        <v>45800</v>
      </c>
      <c r="S5586">
        <v>9674</v>
      </c>
      <c r="T5586">
        <v>0.21122270742357999</v>
      </c>
      <c r="U5586">
        <v>0</v>
      </c>
    </row>
    <row r="5587" spans="1:21" x14ac:dyDescent="0.4">
      <c r="A5587">
        <v>5585</v>
      </c>
      <c r="B5587" t="s">
        <v>12101</v>
      </c>
      <c r="C5587" s="1">
        <v>44805</v>
      </c>
      <c r="D5587" t="s">
        <v>9792</v>
      </c>
      <c r="E5587" t="s">
        <v>9793</v>
      </c>
      <c r="F5587">
        <v>20</v>
      </c>
      <c r="G5587">
        <v>20</v>
      </c>
      <c r="H5587">
        <v>10</v>
      </c>
      <c r="I5587">
        <v>20</v>
      </c>
      <c r="J5587">
        <v>40</v>
      </c>
      <c r="K5587">
        <v>13</v>
      </c>
      <c r="L5587">
        <v>9</v>
      </c>
      <c r="M5587">
        <v>5</v>
      </c>
      <c r="N5587">
        <v>0</v>
      </c>
      <c r="O5587">
        <v>1</v>
      </c>
      <c r="P5587">
        <v>24.478841150000001</v>
      </c>
      <c r="Q5587">
        <v>775</v>
      </c>
      <c r="R5587">
        <v>45800</v>
      </c>
      <c r="S5587">
        <v>2839</v>
      </c>
      <c r="T5587">
        <v>6.1986899563318702E-2</v>
      </c>
      <c r="U5587">
        <v>0</v>
      </c>
    </row>
    <row r="5588" spans="1:21" x14ac:dyDescent="0.4">
      <c r="A5588">
        <v>5586</v>
      </c>
      <c r="B5588" t="s">
        <v>12101</v>
      </c>
      <c r="C5588" s="1">
        <v>44805</v>
      </c>
      <c r="D5588" t="s">
        <v>9794</v>
      </c>
      <c r="E5588" t="s">
        <v>9795</v>
      </c>
      <c r="F5588">
        <v>10</v>
      </c>
      <c r="G5588">
        <v>10</v>
      </c>
      <c r="H5588">
        <v>30</v>
      </c>
      <c r="I5588">
        <v>10</v>
      </c>
      <c r="J5588">
        <v>20</v>
      </c>
      <c r="K5588">
        <v>19</v>
      </c>
      <c r="L5588">
        <v>23</v>
      </c>
      <c r="M5588">
        <v>27</v>
      </c>
      <c r="N5588">
        <v>1</v>
      </c>
      <c r="O5588">
        <v>2</v>
      </c>
      <c r="P5588">
        <v>21.298177079999999</v>
      </c>
      <c r="Q5588">
        <v>1021</v>
      </c>
      <c r="R5588">
        <v>45800</v>
      </c>
      <c r="S5588">
        <v>285987</v>
      </c>
      <c r="T5588">
        <v>6.24425764192139</v>
      </c>
      <c r="U5588">
        <v>3</v>
      </c>
    </row>
    <row r="5589" spans="1:21" x14ac:dyDescent="0.4">
      <c r="A5589">
        <v>5587</v>
      </c>
      <c r="B5589" t="s">
        <v>12101</v>
      </c>
      <c r="C5589" s="1">
        <v>44805</v>
      </c>
      <c r="D5589" t="s">
        <v>9796</v>
      </c>
      <c r="E5589" t="s">
        <v>9797</v>
      </c>
      <c r="F5589">
        <v>50</v>
      </c>
      <c r="G5589">
        <v>20</v>
      </c>
      <c r="H5589">
        <v>20</v>
      </c>
      <c r="I5589">
        <v>20</v>
      </c>
      <c r="J5589">
        <v>50</v>
      </c>
      <c r="K5589">
        <v>65</v>
      </c>
      <c r="L5589">
        <v>38</v>
      </c>
      <c r="M5589">
        <v>36</v>
      </c>
      <c r="N5589">
        <v>0</v>
      </c>
      <c r="O5589">
        <v>1</v>
      </c>
      <c r="P5589">
        <v>20.394856770000001</v>
      </c>
      <c r="Q5589">
        <v>426</v>
      </c>
      <c r="R5589">
        <v>45800</v>
      </c>
      <c r="S5589">
        <v>38081</v>
      </c>
      <c r="T5589">
        <v>0.831462882096069</v>
      </c>
      <c r="U5589">
        <v>1</v>
      </c>
    </row>
    <row r="5590" spans="1:21" x14ac:dyDescent="0.4">
      <c r="A5590">
        <v>5588</v>
      </c>
      <c r="B5590" t="s">
        <v>12101</v>
      </c>
      <c r="C5590" s="1">
        <v>44805</v>
      </c>
      <c r="D5590" t="s">
        <v>9798</v>
      </c>
      <c r="E5590" t="e">
        <f>- (권모술수) -아실수했네 씨X</f>
        <v>#NAME?</v>
      </c>
      <c r="F5590">
        <v>10</v>
      </c>
      <c r="G5590">
        <v>20</v>
      </c>
      <c r="H5590">
        <v>30</v>
      </c>
      <c r="I5590">
        <v>10</v>
      </c>
      <c r="J5590">
        <v>10</v>
      </c>
      <c r="K5590">
        <v>12</v>
      </c>
      <c r="L5590">
        <v>7</v>
      </c>
      <c r="M5590">
        <v>10</v>
      </c>
      <c r="N5590">
        <v>2</v>
      </c>
      <c r="O5590">
        <v>1</v>
      </c>
      <c r="P5590">
        <v>20.26150174</v>
      </c>
      <c r="Q5590">
        <v>773</v>
      </c>
      <c r="R5590">
        <v>45800</v>
      </c>
      <c r="S5590">
        <v>5393</v>
      </c>
      <c r="T5590">
        <v>0.117751091703056</v>
      </c>
      <c r="U5590">
        <v>0</v>
      </c>
    </row>
    <row r="5591" spans="1:21" x14ac:dyDescent="0.4">
      <c r="A5591">
        <v>5589</v>
      </c>
      <c r="B5591" t="s">
        <v>12102</v>
      </c>
      <c r="C5591" s="1">
        <v>45078</v>
      </c>
      <c r="D5591" t="s">
        <v>9799</v>
      </c>
      <c r="E5591" t="s">
        <v>9800</v>
      </c>
      <c r="F5591">
        <v>10</v>
      </c>
      <c r="G5591">
        <v>10</v>
      </c>
      <c r="H5591">
        <v>10</v>
      </c>
      <c r="I5591">
        <v>20</v>
      </c>
      <c r="J5591">
        <v>10</v>
      </c>
      <c r="K5591">
        <v>54</v>
      </c>
      <c r="L5591">
        <v>93</v>
      </c>
      <c r="M5591">
        <v>95</v>
      </c>
      <c r="N5591">
        <v>2</v>
      </c>
      <c r="O5591">
        <v>1</v>
      </c>
      <c r="P5591">
        <v>5.8697916670000003</v>
      </c>
      <c r="Q5591">
        <v>3615</v>
      </c>
      <c r="R5591">
        <v>18300</v>
      </c>
      <c r="S5591">
        <v>724408</v>
      </c>
      <c r="T5591">
        <v>39.585136612021799</v>
      </c>
      <c r="U5591">
        <v>3</v>
      </c>
    </row>
    <row r="5592" spans="1:21" x14ac:dyDescent="0.4">
      <c r="A5592">
        <v>5590</v>
      </c>
      <c r="B5592" t="s">
        <v>12102</v>
      </c>
      <c r="C5592" s="1">
        <v>45078</v>
      </c>
      <c r="D5592" t="s">
        <v>9801</v>
      </c>
      <c r="E5592" t="s">
        <v>9802</v>
      </c>
      <c r="F5592">
        <v>10</v>
      </c>
      <c r="G5592">
        <v>10</v>
      </c>
      <c r="H5592">
        <v>10</v>
      </c>
      <c r="I5592">
        <v>10</v>
      </c>
      <c r="J5592">
        <v>10</v>
      </c>
      <c r="K5592">
        <v>24</v>
      </c>
      <c r="L5592">
        <v>21</v>
      </c>
      <c r="M5592">
        <v>26</v>
      </c>
      <c r="N5592">
        <v>1</v>
      </c>
      <c r="O5592">
        <v>1</v>
      </c>
      <c r="P5592">
        <v>0</v>
      </c>
      <c r="Q5592">
        <v>1808</v>
      </c>
      <c r="R5592">
        <v>18300</v>
      </c>
      <c r="S5592">
        <v>5150</v>
      </c>
      <c r="T5592">
        <v>0.281420765027322</v>
      </c>
      <c r="U5592">
        <v>0</v>
      </c>
    </row>
    <row r="5593" spans="1:21" x14ac:dyDescent="0.4">
      <c r="A5593">
        <v>5591</v>
      </c>
      <c r="B5593" t="s">
        <v>12102</v>
      </c>
      <c r="C5593" s="1">
        <v>45078</v>
      </c>
      <c r="D5593" t="s">
        <v>9803</v>
      </c>
      <c r="F5593">
        <v>10</v>
      </c>
      <c r="G5593">
        <v>10</v>
      </c>
      <c r="H5593">
        <v>10</v>
      </c>
      <c r="I5593">
        <v>20</v>
      </c>
      <c r="J5593">
        <v>20</v>
      </c>
      <c r="K5593">
        <v>16</v>
      </c>
      <c r="L5593">
        <v>17</v>
      </c>
      <c r="M5593">
        <v>20</v>
      </c>
      <c r="N5593">
        <v>0</v>
      </c>
      <c r="O5593">
        <v>1</v>
      </c>
      <c r="P5593">
        <v>0</v>
      </c>
      <c r="Q5593">
        <v>978</v>
      </c>
      <c r="R5593">
        <v>18300</v>
      </c>
      <c r="S5593">
        <v>1617</v>
      </c>
      <c r="T5593">
        <v>8.8360655737704893E-2</v>
      </c>
      <c r="U5593">
        <v>0</v>
      </c>
    </row>
    <row r="5594" spans="1:21" x14ac:dyDescent="0.4">
      <c r="A5594">
        <v>5592</v>
      </c>
      <c r="B5594" t="s">
        <v>12102</v>
      </c>
      <c r="C5594" s="1">
        <v>45078</v>
      </c>
      <c r="D5594" t="s">
        <v>9804</v>
      </c>
      <c r="F5594">
        <v>10</v>
      </c>
      <c r="G5594">
        <v>10</v>
      </c>
      <c r="H5594">
        <v>10</v>
      </c>
      <c r="I5594">
        <v>10</v>
      </c>
      <c r="J5594">
        <v>10</v>
      </c>
      <c r="K5594">
        <v>114</v>
      </c>
      <c r="L5594">
        <v>68</v>
      </c>
      <c r="M5594">
        <v>19</v>
      </c>
      <c r="N5594">
        <v>0</v>
      </c>
      <c r="O5594">
        <v>1</v>
      </c>
      <c r="P5594">
        <v>0</v>
      </c>
      <c r="Q5594">
        <v>2956</v>
      </c>
      <c r="R5594">
        <v>18300</v>
      </c>
      <c r="S5594">
        <v>109273</v>
      </c>
      <c r="T5594">
        <v>5.9712021857923396</v>
      </c>
      <c r="U5594">
        <v>3</v>
      </c>
    </row>
    <row r="5595" spans="1:21" x14ac:dyDescent="0.4">
      <c r="A5595">
        <v>5593</v>
      </c>
      <c r="B5595" t="s">
        <v>12102</v>
      </c>
      <c r="C5595" s="1">
        <v>45078</v>
      </c>
      <c r="D5595" t="s">
        <v>9805</v>
      </c>
      <c r="F5595">
        <v>20</v>
      </c>
      <c r="G5595">
        <v>20</v>
      </c>
      <c r="H5595">
        <v>10</v>
      </c>
      <c r="I5595">
        <v>20</v>
      </c>
      <c r="J5595">
        <v>20</v>
      </c>
      <c r="K5595">
        <v>59</v>
      </c>
      <c r="L5595">
        <v>48</v>
      </c>
      <c r="M5595">
        <v>50</v>
      </c>
      <c r="N5595">
        <v>0</v>
      </c>
      <c r="O5595">
        <v>2</v>
      </c>
      <c r="P5595">
        <v>0</v>
      </c>
      <c r="Q5595">
        <v>5302</v>
      </c>
      <c r="R5595">
        <v>18300</v>
      </c>
      <c r="S5595">
        <v>306091</v>
      </c>
      <c r="T5595">
        <v>16.726284153005398</v>
      </c>
      <c r="U5595">
        <v>3</v>
      </c>
    </row>
    <row r="5596" spans="1:21" x14ac:dyDescent="0.4">
      <c r="A5596">
        <v>5594</v>
      </c>
      <c r="B5596" t="s">
        <v>12102</v>
      </c>
      <c r="C5596" s="1">
        <v>45078</v>
      </c>
      <c r="D5596" t="s">
        <v>9806</v>
      </c>
      <c r="F5596">
        <v>20</v>
      </c>
      <c r="G5596">
        <v>20</v>
      </c>
      <c r="H5596">
        <v>30</v>
      </c>
      <c r="I5596">
        <v>20</v>
      </c>
      <c r="J5596">
        <v>30</v>
      </c>
      <c r="K5596">
        <v>26</v>
      </c>
      <c r="L5596">
        <v>25</v>
      </c>
      <c r="M5596">
        <v>32</v>
      </c>
      <c r="N5596">
        <v>1</v>
      </c>
      <c r="O5596">
        <v>0</v>
      </c>
      <c r="P5596">
        <v>0</v>
      </c>
      <c r="Q5596">
        <v>2014</v>
      </c>
      <c r="R5596">
        <v>18300</v>
      </c>
      <c r="S5596">
        <v>24963</v>
      </c>
      <c r="T5596">
        <v>1.36409836065573</v>
      </c>
      <c r="U5596">
        <v>2</v>
      </c>
    </row>
    <row r="5597" spans="1:21" x14ac:dyDescent="0.4">
      <c r="A5597">
        <v>5595</v>
      </c>
      <c r="B5597" t="s">
        <v>12102</v>
      </c>
      <c r="C5597" s="1">
        <v>45078</v>
      </c>
      <c r="D5597" t="s">
        <v>9807</v>
      </c>
      <c r="F5597">
        <v>10</v>
      </c>
      <c r="G5597">
        <v>10</v>
      </c>
      <c r="H5597">
        <v>20</v>
      </c>
      <c r="I5597">
        <v>20</v>
      </c>
      <c r="J5597">
        <v>10</v>
      </c>
      <c r="K5597">
        <v>227</v>
      </c>
      <c r="L5597">
        <v>233</v>
      </c>
      <c r="M5597">
        <v>234</v>
      </c>
      <c r="N5597">
        <v>1</v>
      </c>
      <c r="O5597">
        <v>1</v>
      </c>
      <c r="P5597">
        <v>0</v>
      </c>
      <c r="Q5597">
        <v>2105</v>
      </c>
      <c r="R5597">
        <v>18300</v>
      </c>
      <c r="S5597">
        <v>40256</v>
      </c>
      <c r="T5597">
        <v>2.1997814207650199</v>
      </c>
      <c r="U5597">
        <v>2</v>
      </c>
    </row>
    <row r="5598" spans="1:21" x14ac:dyDescent="0.4">
      <c r="A5598">
        <v>5596</v>
      </c>
      <c r="B5598" t="s">
        <v>12102</v>
      </c>
      <c r="C5598" s="1">
        <v>45047</v>
      </c>
      <c r="D5598" t="s">
        <v>9808</v>
      </c>
      <c r="F5598">
        <v>10</v>
      </c>
      <c r="G5598">
        <v>10</v>
      </c>
      <c r="H5598">
        <v>20</v>
      </c>
      <c r="I5598">
        <v>30</v>
      </c>
      <c r="J5598">
        <v>30</v>
      </c>
      <c r="K5598">
        <v>47</v>
      </c>
      <c r="L5598">
        <v>44</v>
      </c>
      <c r="M5598">
        <v>41</v>
      </c>
      <c r="N5598">
        <v>0</v>
      </c>
      <c r="O5598">
        <v>1</v>
      </c>
      <c r="P5598">
        <v>0</v>
      </c>
      <c r="Q5598">
        <v>2350</v>
      </c>
      <c r="R5598">
        <v>16800</v>
      </c>
      <c r="S5598">
        <v>24806</v>
      </c>
      <c r="T5598">
        <v>1.4765476190476099</v>
      </c>
      <c r="U5598">
        <v>2</v>
      </c>
    </row>
    <row r="5599" spans="1:21" x14ac:dyDescent="0.4">
      <c r="A5599">
        <v>5597</v>
      </c>
      <c r="B5599" t="s">
        <v>12102</v>
      </c>
      <c r="C5599" s="1">
        <v>45047</v>
      </c>
      <c r="D5599" t="s">
        <v>9809</v>
      </c>
      <c r="F5599">
        <v>10</v>
      </c>
      <c r="G5599">
        <v>10</v>
      </c>
      <c r="H5599">
        <v>20</v>
      </c>
      <c r="I5599">
        <v>20</v>
      </c>
      <c r="J5599">
        <v>20</v>
      </c>
      <c r="K5599">
        <v>13</v>
      </c>
      <c r="L5599">
        <v>18</v>
      </c>
      <c r="M5599">
        <v>11</v>
      </c>
      <c r="N5599">
        <v>0</v>
      </c>
      <c r="O5599">
        <v>1</v>
      </c>
      <c r="P5599">
        <v>0</v>
      </c>
      <c r="Q5599">
        <v>1672</v>
      </c>
      <c r="R5599">
        <v>16800</v>
      </c>
      <c r="S5599">
        <v>24700</v>
      </c>
      <c r="T5599">
        <v>1.47023809523809</v>
      </c>
      <c r="U5599">
        <v>2</v>
      </c>
    </row>
    <row r="5600" spans="1:21" x14ac:dyDescent="0.4">
      <c r="A5600">
        <v>5598</v>
      </c>
      <c r="B5600" t="s">
        <v>12102</v>
      </c>
      <c r="C5600" s="1">
        <v>45047</v>
      </c>
      <c r="D5600" t="s">
        <v>9810</v>
      </c>
      <c r="F5600">
        <v>10</v>
      </c>
      <c r="G5600">
        <v>20</v>
      </c>
      <c r="H5600">
        <v>20</v>
      </c>
      <c r="I5600">
        <v>20</v>
      </c>
      <c r="J5600">
        <v>20</v>
      </c>
      <c r="K5600">
        <v>239</v>
      </c>
      <c r="L5600">
        <v>177</v>
      </c>
      <c r="M5600">
        <v>85</v>
      </c>
      <c r="N5600">
        <v>0</v>
      </c>
      <c r="O5600">
        <v>0</v>
      </c>
      <c r="P5600">
        <v>0</v>
      </c>
      <c r="Q5600">
        <v>1795</v>
      </c>
      <c r="R5600">
        <v>16800</v>
      </c>
      <c r="S5600">
        <v>34603</v>
      </c>
      <c r="T5600">
        <v>2.05970238095238</v>
      </c>
      <c r="U5600">
        <v>2</v>
      </c>
    </row>
    <row r="5601" spans="1:21" x14ac:dyDescent="0.4">
      <c r="A5601">
        <v>5599</v>
      </c>
      <c r="B5601" t="s">
        <v>12102</v>
      </c>
      <c r="C5601" s="1">
        <v>45047</v>
      </c>
      <c r="D5601" t="s">
        <v>9811</v>
      </c>
      <c r="E5601" t="s">
        <v>9812</v>
      </c>
      <c r="F5601">
        <v>10</v>
      </c>
      <c r="G5601">
        <v>10</v>
      </c>
      <c r="H5601">
        <v>40</v>
      </c>
      <c r="I5601">
        <v>30</v>
      </c>
      <c r="J5601">
        <v>10</v>
      </c>
      <c r="K5601">
        <v>29</v>
      </c>
      <c r="L5601">
        <v>21</v>
      </c>
      <c r="M5601">
        <v>17</v>
      </c>
      <c r="N5601">
        <v>2</v>
      </c>
      <c r="O5601">
        <v>1</v>
      </c>
      <c r="P5601">
        <v>2.8121744789999998</v>
      </c>
      <c r="Q5601">
        <v>836</v>
      </c>
      <c r="R5601">
        <v>16800</v>
      </c>
      <c r="S5601">
        <v>14559</v>
      </c>
      <c r="T5601">
        <v>0.86660714285714202</v>
      </c>
      <c r="U5601">
        <v>1</v>
      </c>
    </row>
    <row r="5602" spans="1:21" x14ac:dyDescent="0.4">
      <c r="A5602">
        <v>5600</v>
      </c>
      <c r="B5602" t="s">
        <v>12102</v>
      </c>
      <c r="C5602" s="1">
        <v>45017</v>
      </c>
      <c r="D5602" t="s">
        <v>9813</v>
      </c>
      <c r="E5602" t="s">
        <v>9814</v>
      </c>
      <c r="F5602">
        <v>10</v>
      </c>
      <c r="G5602">
        <v>10</v>
      </c>
      <c r="H5602">
        <v>10</v>
      </c>
      <c r="I5602">
        <v>20</v>
      </c>
      <c r="J5602">
        <v>20</v>
      </c>
      <c r="K5602">
        <v>92</v>
      </c>
      <c r="L5602">
        <v>81</v>
      </c>
      <c r="M5602">
        <v>73</v>
      </c>
      <c r="N5602">
        <v>1</v>
      </c>
      <c r="O5602">
        <v>1</v>
      </c>
      <c r="P5602">
        <v>0</v>
      </c>
      <c r="Q5602">
        <v>853</v>
      </c>
      <c r="R5602">
        <v>15100</v>
      </c>
      <c r="S5602">
        <v>3642</v>
      </c>
      <c r="T5602">
        <v>0.24119205298013199</v>
      </c>
      <c r="U5602">
        <v>0</v>
      </c>
    </row>
    <row r="5603" spans="1:21" x14ac:dyDescent="0.4">
      <c r="A5603">
        <v>5601</v>
      </c>
      <c r="B5603" t="s">
        <v>12102</v>
      </c>
      <c r="C5603" s="1">
        <v>45017</v>
      </c>
      <c r="D5603" t="s">
        <v>9815</v>
      </c>
      <c r="F5603">
        <v>10</v>
      </c>
      <c r="G5603">
        <v>10</v>
      </c>
      <c r="H5603">
        <v>10</v>
      </c>
      <c r="I5603">
        <v>10</v>
      </c>
      <c r="J5603">
        <v>10</v>
      </c>
      <c r="K5603">
        <v>16</v>
      </c>
      <c r="L5603">
        <v>18</v>
      </c>
      <c r="M5603">
        <v>22</v>
      </c>
      <c r="N5603">
        <v>0</v>
      </c>
      <c r="O5603">
        <v>2</v>
      </c>
      <c r="P5603">
        <v>0</v>
      </c>
      <c r="Q5603">
        <v>18896</v>
      </c>
      <c r="R5603">
        <v>15100</v>
      </c>
      <c r="S5603">
        <v>809133</v>
      </c>
      <c r="T5603">
        <v>53.584966887417202</v>
      </c>
      <c r="U5603">
        <v>3</v>
      </c>
    </row>
    <row r="5604" spans="1:21" x14ac:dyDescent="0.4">
      <c r="A5604">
        <v>5602</v>
      </c>
      <c r="B5604" t="s">
        <v>12102</v>
      </c>
      <c r="C5604" s="1">
        <v>45017</v>
      </c>
      <c r="D5604" t="s">
        <v>9816</v>
      </c>
      <c r="E5604" t="s">
        <v>9802</v>
      </c>
      <c r="F5604">
        <v>10</v>
      </c>
      <c r="G5604">
        <v>10</v>
      </c>
      <c r="H5604">
        <v>10</v>
      </c>
      <c r="I5604">
        <v>10</v>
      </c>
      <c r="J5604">
        <v>10</v>
      </c>
      <c r="K5604">
        <v>234</v>
      </c>
      <c r="L5604">
        <v>241</v>
      </c>
      <c r="M5604">
        <v>245</v>
      </c>
      <c r="N5604">
        <v>1</v>
      </c>
      <c r="O5604">
        <v>1</v>
      </c>
      <c r="P5604">
        <v>0</v>
      </c>
      <c r="Q5604">
        <v>1597</v>
      </c>
      <c r="R5604">
        <v>15100</v>
      </c>
      <c r="S5604">
        <v>325226</v>
      </c>
      <c r="T5604">
        <v>21.5381456953642</v>
      </c>
      <c r="U5604">
        <v>3</v>
      </c>
    </row>
    <row r="5605" spans="1:21" x14ac:dyDescent="0.4">
      <c r="A5605">
        <v>5603</v>
      </c>
      <c r="B5605" t="s">
        <v>12102</v>
      </c>
      <c r="C5605" s="1">
        <v>44896</v>
      </c>
      <c r="D5605" t="s">
        <v>9817</v>
      </c>
      <c r="E5605" t="s">
        <v>9802</v>
      </c>
      <c r="F5605">
        <v>20</v>
      </c>
      <c r="G5605">
        <v>20</v>
      </c>
      <c r="H5605">
        <v>20</v>
      </c>
      <c r="I5605">
        <v>30</v>
      </c>
      <c r="J5605">
        <v>20</v>
      </c>
      <c r="K5605">
        <v>21</v>
      </c>
      <c r="L5605">
        <v>11</v>
      </c>
      <c r="M5605">
        <v>9</v>
      </c>
      <c r="N5605">
        <v>1</v>
      </c>
      <c r="O5605">
        <v>1</v>
      </c>
      <c r="P5605">
        <v>0</v>
      </c>
      <c r="Q5605">
        <v>1456</v>
      </c>
      <c r="R5605">
        <v>6510</v>
      </c>
      <c r="S5605">
        <v>112657</v>
      </c>
      <c r="T5605">
        <v>17.305222734254901</v>
      </c>
      <c r="U5605">
        <v>3</v>
      </c>
    </row>
    <row r="5606" spans="1:21" x14ac:dyDescent="0.4">
      <c r="A5606">
        <v>5604</v>
      </c>
      <c r="B5606" t="s">
        <v>12102</v>
      </c>
      <c r="C5606" s="1">
        <v>44896</v>
      </c>
      <c r="D5606" t="s">
        <v>9818</v>
      </c>
      <c r="E5606" t="s">
        <v>9802</v>
      </c>
      <c r="F5606">
        <v>10</v>
      </c>
      <c r="G5606">
        <v>10</v>
      </c>
      <c r="H5606">
        <v>20</v>
      </c>
      <c r="I5606">
        <v>30</v>
      </c>
      <c r="J5606">
        <v>20</v>
      </c>
      <c r="K5606">
        <v>20</v>
      </c>
      <c r="L5606">
        <v>16</v>
      </c>
      <c r="M5606">
        <v>14</v>
      </c>
      <c r="N5606">
        <v>1</v>
      </c>
      <c r="O5606">
        <v>1</v>
      </c>
      <c r="P5606">
        <v>2.234375</v>
      </c>
      <c r="Q5606">
        <v>2025</v>
      </c>
      <c r="R5606">
        <v>6510</v>
      </c>
      <c r="S5606">
        <v>400506</v>
      </c>
      <c r="T5606">
        <v>61.521658986175098</v>
      </c>
      <c r="U5606">
        <v>3</v>
      </c>
    </row>
    <row r="5607" spans="1:21" x14ac:dyDescent="0.4">
      <c r="A5607">
        <v>5605</v>
      </c>
      <c r="B5607" t="s">
        <v>12102</v>
      </c>
      <c r="C5607" s="1">
        <v>44896</v>
      </c>
      <c r="D5607" t="s">
        <v>9819</v>
      </c>
      <c r="E5607" t="s">
        <v>9802</v>
      </c>
      <c r="F5607">
        <v>20</v>
      </c>
      <c r="G5607">
        <v>10</v>
      </c>
      <c r="H5607">
        <v>20</v>
      </c>
      <c r="I5607">
        <v>20</v>
      </c>
      <c r="J5607">
        <v>30</v>
      </c>
      <c r="K5607">
        <v>11</v>
      </c>
      <c r="L5607">
        <v>21</v>
      </c>
      <c r="M5607">
        <v>23</v>
      </c>
      <c r="N5607">
        <v>1</v>
      </c>
      <c r="O5607">
        <v>0</v>
      </c>
      <c r="P5607">
        <v>0</v>
      </c>
      <c r="Q5607">
        <v>1864</v>
      </c>
      <c r="R5607">
        <v>6510</v>
      </c>
      <c r="S5607">
        <v>165190</v>
      </c>
      <c r="T5607">
        <v>25.3748079877112</v>
      </c>
      <c r="U5607">
        <v>3</v>
      </c>
    </row>
    <row r="5608" spans="1:21" x14ac:dyDescent="0.4">
      <c r="A5608">
        <v>5606</v>
      </c>
      <c r="B5608" t="s">
        <v>12102</v>
      </c>
      <c r="C5608" s="1">
        <v>44896</v>
      </c>
      <c r="D5608" t="s">
        <v>9820</v>
      </c>
      <c r="E5608" t="s">
        <v>9802</v>
      </c>
      <c r="F5608">
        <v>20</v>
      </c>
      <c r="G5608">
        <v>20</v>
      </c>
      <c r="H5608">
        <v>10</v>
      </c>
      <c r="I5608">
        <v>20</v>
      </c>
      <c r="J5608">
        <v>30</v>
      </c>
      <c r="K5608">
        <v>11</v>
      </c>
      <c r="L5608">
        <v>6</v>
      </c>
      <c r="M5608">
        <v>6</v>
      </c>
      <c r="N5608">
        <v>1</v>
      </c>
      <c r="O5608">
        <v>0</v>
      </c>
      <c r="P5608">
        <v>0</v>
      </c>
      <c r="Q5608">
        <v>2582</v>
      </c>
      <c r="R5608">
        <v>6510</v>
      </c>
      <c r="S5608">
        <v>182118</v>
      </c>
      <c r="T5608">
        <v>27.9751152073732</v>
      </c>
      <c r="U5608">
        <v>3</v>
      </c>
    </row>
    <row r="5609" spans="1:21" x14ac:dyDescent="0.4">
      <c r="A5609">
        <v>5607</v>
      </c>
      <c r="B5609" t="s">
        <v>12102</v>
      </c>
      <c r="C5609" s="1">
        <v>44896</v>
      </c>
      <c r="D5609" t="s">
        <v>9821</v>
      </c>
      <c r="E5609" t="s">
        <v>9802</v>
      </c>
      <c r="F5609">
        <v>20</v>
      </c>
      <c r="G5609">
        <v>10</v>
      </c>
      <c r="H5609">
        <v>10</v>
      </c>
      <c r="I5609">
        <v>10</v>
      </c>
      <c r="J5609">
        <v>10</v>
      </c>
      <c r="K5609">
        <v>20</v>
      </c>
      <c r="L5609">
        <v>20</v>
      </c>
      <c r="M5609">
        <v>23</v>
      </c>
      <c r="N5609">
        <v>1</v>
      </c>
      <c r="O5609">
        <v>2</v>
      </c>
      <c r="P5609">
        <v>0</v>
      </c>
      <c r="Q5609">
        <v>2220</v>
      </c>
      <c r="R5609">
        <v>6510</v>
      </c>
      <c r="S5609">
        <v>726912</v>
      </c>
      <c r="T5609">
        <v>111.66082949308699</v>
      </c>
      <c r="U5609">
        <v>3</v>
      </c>
    </row>
    <row r="5610" spans="1:21" x14ac:dyDescent="0.4">
      <c r="A5610">
        <v>5608</v>
      </c>
      <c r="B5610" t="s">
        <v>12102</v>
      </c>
      <c r="C5610" s="1">
        <v>44896</v>
      </c>
      <c r="D5610" t="s">
        <v>9822</v>
      </c>
      <c r="F5610">
        <v>20</v>
      </c>
      <c r="G5610">
        <v>10</v>
      </c>
      <c r="H5610">
        <v>40</v>
      </c>
      <c r="I5610">
        <v>20</v>
      </c>
      <c r="J5610">
        <v>20</v>
      </c>
      <c r="K5610">
        <v>18</v>
      </c>
      <c r="L5610">
        <v>19</v>
      </c>
      <c r="M5610">
        <v>14</v>
      </c>
      <c r="N5610">
        <v>0</v>
      </c>
      <c r="O5610">
        <v>2</v>
      </c>
      <c r="P5610">
        <v>0</v>
      </c>
      <c r="Q5610">
        <v>1384</v>
      </c>
      <c r="R5610">
        <v>6510</v>
      </c>
      <c r="S5610">
        <v>123167</v>
      </c>
      <c r="T5610">
        <v>18.919662058371699</v>
      </c>
      <c r="U5610">
        <v>3</v>
      </c>
    </row>
    <row r="5611" spans="1:21" x14ac:dyDescent="0.4">
      <c r="A5611">
        <v>5609</v>
      </c>
      <c r="B5611" t="s">
        <v>12102</v>
      </c>
      <c r="C5611" s="1">
        <v>44896</v>
      </c>
      <c r="D5611" t="s">
        <v>9823</v>
      </c>
      <c r="F5611">
        <v>10</v>
      </c>
      <c r="G5611">
        <v>10</v>
      </c>
      <c r="H5611">
        <v>40</v>
      </c>
      <c r="I5611">
        <v>20</v>
      </c>
      <c r="J5611">
        <v>10</v>
      </c>
      <c r="K5611">
        <v>22</v>
      </c>
      <c r="L5611">
        <v>19</v>
      </c>
      <c r="M5611">
        <v>19</v>
      </c>
      <c r="N5611">
        <v>0</v>
      </c>
      <c r="O5611">
        <v>1</v>
      </c>
      <c r="P5611">
        <v>0</v>
      </c>
      <c r="Q5611">
        <v>965</v>
      </c>
      <c r="R5611">
        <v>6510</v>
      </c>
      <c r="S5611">
        <v>14173</v>
      </c>
      <c r="T5611">
        <v>2.17711213517665</v>
      </c>
      <c r="U5611">
        <v>2</v>
      </c>
    </row>
    <row r="5612" spans="1:21" x14ac:dyDescent="0.4">
      <c r="A5612">
        <v>5610</v>
      </c>
      <c r="B5612" t="s">
        <v>12103</v>
      </c>
      <c r="C5612" s="1">
        <v>45108</v>
      </c>
      <c r="D5612" t="s">
        <v>9824</v>
      </c>
      <c r="E5612" t="s">
        <v>9825</v>
      </c>
      <c r="F5612">
        <v>20</v>
      </c>
      <c r="G5612">
        <v>20</v>
      </c>
      <c r="H5612">
        <v>40</v>
      </c>
      <c r="I5612">
        <v>20</v>
      </c>
      <c r="J5612">
        <v>10</v>
      </c>
      <c r="K5612">
        <v>88</v>
      </c>
      <c r="L5612">
        <v>87</v>
      </c>
      <c r="M5612">
        <v>93</v>
      </c>
      <c r="N5612">
        <v>0</v>
      </c>
      <c r="O5612">
        <v>1</v>
      </c>
      <c r="P5612">
        <v>8.8537326390000004</v>
      </c>
      <c r="Q5612">
        <v>1116</v>
      </c>
      <c r="R5612">
        <v>75300</v>
      </c>
      <c r="S5612">
        <v>832012</v>
      </c>
      <c r="T5612">
        <v>11.0492961487383</v>
      </c>
      <c r="U5612">
        <v>3</v>
      </c>
    </row>
    <row r="5613" spans="1:21" x14ac:dyDescent="0.4">
      <c r="A5613">
        <v>5611</v>
      </c>
      <c r="B5613" t="s">
        <v>12103</v>
      </c>
      <c r="C5613" s="1">
        <v>45108</v>
      </c>
      <c r="D5613" t="s">
        <v>9826</v>
      </c>
      <c r="E5613" t="s">
        <v>9827</v>
      </c>
      <c r="F5613">
        <v>10</v>
      </c>
      <c r="G5613">
        <v>20</v>
      </c>
      <c r="H5613">
        <v>30</v>
      </c>
      <c r="I5613">
        <v>20</v>
      </c>
      <c r="J5613">
        <v>10</v>
      </c>
      <c r="K5613">
        <v>27</v>
      </c>
      <c r="L5613">
        <v>20</v>
      </c>
      <c r="M5613">
        <v>20</v>
      </c>
      <c r="N5613">
        <v>0</v>
      </c>
      <c r="O5613">
        <v>1</v>
      </c>
      <c r="P5613">
        <v>14.624348960000001</v>
      </c>
      <c r="Q5613">
        <v>4428</v>
      </c>
      <c r="R5613">
        <v>75300</v>
      </c>
      <c r="S5613">
        <v>508084</v>
      </c>
      <c r="T5613">
        <v>6.7474634794156696</v>
      </c>
      <c r="U5613">
        <v>3</v>
      </c>
    </row>
    <row r="5614" spans="1:21" x14ac:dyDescent="0.4">
      <c r="A5614">
        <v>5612</v>
      </c>
      <c r="B5614" t="s">
        <v>12103</v>
      </c>
      <c r="C5614" s="1">
        <v>45017</v>
      </c>
      <c r="D5614" t="s">
        <v>9828</v>
      </c>
      <c r="E5614" t="s">
        <v>9829</v>
      </c>
      <c r="F5614">
        <v>10</v>
      </c>
      <c r="G5614">
        <v>10</v>
      </c>
      <c r="H5614">
        <v>20</v>
      </c>
      <c r="I5614">
        <v>10</v>
      </c>
      <c r="J5614">
        <v>10</v>
      </c>
      <c r="K5614">
        <v>67</v>
      </c>
      <c r="L5614">
        <v>82</v>
      </c>
      <c r="M5614">
        <v>79</v>
      </c>
      <c r="N5614">
        <v>0</v>
      </c>
      <c r="O5614">
        <v>0</v>
      </c>
      <c r="P5614">
        <v>15.18164063</v>
      </c>
      <c r="Q5614">
        <v>2805</v>
      </c>
      <c r="R5614">
        <v>67500</v>
      </c>
      <c r="S5614">
        <v>1354625</v>
      </c>
      <c r="T5614">
        <v>20.068518518518498</v>
      </c>
      <c r="U5614">
        <v>3</v>
      </c>
    </row>
    <row r="5615" spans="1:21" x14ac:dyDescent="0.4">
      <c r="A5615">
        <v>5613</v>
      </c>
      <c r="B5615" t="s">
        <v>12103</v>
      </c>
      <c r="C5615" s="1">
        <v>45017</v>
      </c>
      <c r="D5615" t="s">
        <v>9830</v>
      </c>
      <c r="E5615" t="s">
        <v>9831</v>
      </c>
      <c r="F5615">
        <v>30</v>
      </c>
      <c r="G5615">
        <v>30</v>
      </c>
      <c r="H5615">
        <v>20</v>
      </c>
      <c r="I5615">
        <v>40</v>
      </c>
      <c r="J5615">
        <v>30</v>
      </c>
      <c r="K5615">
        <v>188</v>
      </c>
      <c r="L5615">
        <v>146</v>
      </c>
      <c r="M5615">
        <v>132</v>
      </c>
      <c r="N5615">
        <v>0</v>
      </c>
      <c r="O5615">
        <v>1</v>
      </c>
      <c r="P5615">
        <v>8.2421875</v>
      </c>
      <c r="Q5615">
        <v>2292</v>
      </c>
      <c r="R5615">
        <v>67500</v>
      </c>
      <c r="S5615">
        <v>1506097</v>
      </c>
      <c r="T5615">
        <v>22.3125481481481</v>
      </c>
      <c r="U5615">
        <v>3</v>
      </c>
    </row>
    <row r="5616" spans="1:21" x14ac:dyDescent="0.4">
      <c r="A5616">
        <v>5614</v>
      </c>
      <c r="B5616" t="s">
        <v>12103</v>
      </c>
      <c r="C5616" s="1">
        <v>44986</v>
      </c>
      <c r="D5616" t="s">
        <v>9832</v>
      </c>
      <c r="E5616" t="s">
        <v>9833</v>
      </c>
      <c r="F5616">
        <v>20</v>
      </c>
      <c r="G5616">
        <v>20</v>
      </c>
      <c r="H5616">
        <v>40</v>
      </c>
      <c r="I5616">
        <v>20</v>
      </c>
      <c r="J5616">
        <v>30</v>
      </c>
      <c r="K5616">
        <v>97</v>
      </c>
      <c r="L5616">
        <v>68</v>
      </c>
      <c r="M5616">
        <v>50</v>
      </c>
      <c r="N5616">
        <v>2</v>
      </c>
      <c r="O5616">
        <v>1</v>
      </c>
      <c r="P5616">
        <v>6.2491319440000002</v>
      </c>
      <c r="Q5616">
        <v>1609</v>
      </c>
      <c r="R5616">
        <v>61400</v>
      </c>
      <c r="S5616">
        <v>334693</v>
      </c>
      <c r="T5616">
        <v>5.4510260586319204</v>
      </c>
      <c r="U5616">
        <v>3</v>
      </c>
    </row>
    <row r="5617" spans="1:21" x14ac:dyDescent="0.4">
      <c r="A5617">
        <v>5615</v>
      </c>
      <c r="B5617" t="s">
        <v>12103</v>
      </c>
      <c r="C5617" s="1">
        <v>44986</v>
      </c>
      <c r="D5617" t="s">
        <v>9834</v>
      </c>
      <c r="E5617" t="s">
        <v>9835</v>
      </c>
      <c r="F5617">
        <v>10</v>
      </c>
      <c r="G5617">
        <v>20</v>
      </c>
      <c r="H5617">
        <v>30</v>
      </c>
      <c r="I5617">
        <v>20</v>
      </c>
      <c r="J5617">
        <v>10</v>
      </c>
      <c r="K5617">
        <v>31</v>
      </c>
      <c r="L5617">
        <v>24</v>
      </c>
      <c r="M5617">
        <v>26</v>
      </c>
      <c r="N5617">
        <v>0</v>
      </c>
      <c r="O5617">
        <v>1</v>
      </c>
      <c r="P5617">
        <v>14.342556419999999</v>
      </c>
      <c r="Q5617">
        <v>1219</v>
      </c>
      <c r="R5617">
        <v>61400</v>
      </c>
      <c r="S5617">
        <v>303188</v>
      </c>
      <c r="T5617">
        <v>4.9379153094462502</v>
      </c>
      <c r="U5617">
        <v>3</v>
      </c>
    </row>
    <row r="5618" spans="1:21" x14ac:dyDescent="0.4">
      <c r="A5618">
        <v>5616</v>
      </c>
      <c r="B5618" t="s">
        <v>12103</v>
      </c>
      <c r="C5618" s="1">
        <v>44986</v>
      </c>
      <c r="D5618" t="s">
        <v>9836</v>
      </c>
      <c r="F5618">
        <v>10</v>
      </c>
      <c r="G5618">
        <v>10</v>
      </c>
      <c r="H5618">
        <v>10</v>
      </c>
      <c r="I5618">
        <v>20</v>
      </c>
      <c r="J5618">
        <v>10</v>
      </c>
      <c r="K5618">
        <v>62</v>
      </c>
      <c r="L5618">
        <v>57</v>
      </c>
      <c r="M5618">
        <v>62</v>
      </c>
      <c r="N5618">
        <v>0</v>
      </c>
      <c r="O5618">
        <v>1</v>
      </c>
      <c r="P5618">
        <v>0</v>
      </c>
      <c r="Q5618">
        <v>1502</v>
      </c>
      <c r="R5618">
        <v>61400</v>
      </c>
      <c r="S5618">
        <v>111290</v>
      </c>
      <c r="T5618">
        <v>1.8125407166123699</v>
      </c>
      <c r="U5618">
        <v>2</v>
      </c>
    </row>
    <row r="5619" spans="1:21" x14ac:dyDescent="0.4">
      <c r="A5619">
        <v>5617</v>
      </c>
      <c r="B5619" t="s">
        <v>12103</v>
      </c>
      <c r="C5619" s="1">
        <v>44986</v>
      </c>
      <c r="D5619" t="s">
        <v>9837</v>
      </c>
      <c r="F5619">
        <v>10</v>
      </c>
      <c r="G5619">
        <v>20</v>
      </c>
      <c r="H5619">
        <v>10</v>
      </c>
      <c r="I5619">
        <v>10</v>
      </c>
      <c r="J5619">
        <v>10</v>
      </c>
      <c r="K5619">
        <v>79</v>
      </c>
      <c r="L5619">
        <v>43</v>
      </c>
      <c r="M5619">
        <v>54</v>
      </c>
      <c r="N5619">
        <v>0</v>
      </c>
      <c r="O5619">
        <v>1</v>
      </c>
      <c r="P5619">
        <v>0</v>
      </c>
      <c r="Q5619">
        <v>1420</v>
      </c>
      <c r="R5619">
        <v>61400</v>
      </c>
      <c r="S5619">
        <v>664526</v>
      </c>
      <c r="T5619">
        <v>10.8228990228013</v>
      </c>
      <c r="U5619">
        <v>3</v>
      </c>
    </row>
    <row r="5620" spans="1:21" x14ac:dyDescent="0.4">
      <c r="A5620">
        <v>5618</v>
      </c>
      <c r="B5620" t="s">
        <v>12103</v>
      </c>
      <c r="C5620" s="1">
        <v>44986</v>
      </c>
      <c r="D5620" t="s">
        <v>9838</v>
      </c>
      <c r="F5620">
        <v>20</v>
      </c>
      <c r="G5620">
        <v>10</v>
      </c>
      <c r="H5620">
        <v>10</v>
      </c>
      <c r="I5620">
        <v>20</v>
      </c>
      <c r="J5620">
        <v>10</v>
      </c>
      <c r="K5620">
        <v>28</v>
      </c>
      <c r="L5620">
        <v>19</v>
      </c>
      <c r="M5620">
        <v>15</v>
      </c>
      <c r="N5620">
        <v>0</v>
      </c>
      <c r="O5620">
        <v>1</v>
      </c>
      <c r="P5620">
        <v>0</v>
      </c>
      <c r="Q5620">
        <v>1925</v>
      </c>
      <c r="R5620">
        <v>61400</v>
      </c>
      <c r="S5620">
        <v>521422</v>
      </c>
      <c r="T5620">
        <v>8.4922149837133496</v>
      </c>
      <c r="U5620">
        <v>3</v>
      </c>
    </row>
    <row r="5621" spans="1:21" x14ac:dyDescent="0.4">
      <c r="A5621">
        <v>5619</v>
      </c>
      <c r="B5621" t="s">
        <v>12103</v>
      </c>
      <c r="C5621" s="1">
        <v>44958</v>
      </c>
      <c r="D5621" t="s">
        <v>9839</v>
      </c>
      <c r="F5621">
        <v>10</v>
      </c>
      <c r="G5621">
        <v>20</v>
      </c>
      <c r="H5621">
        <v>10</v>
      </c>
      <c r="I5621">
        <v>10</v>
      </c>
      <c r="J5621">
        <v>20</v>
      </c>
      <c r="K5621">
        <v>208</v>
      </c>
      <c r="L5621">
        <v>190</v>
      </c>
      <c r="M5621">
        <v>171</v>
      </c>
      <c r="N5621">
        <v>0</v>
      </c>
      <c r="O5621">
        <v>1</v>
      </c>
      <c r="P5621">
        <v>0</v>
      </c>
      <c r="Q5621">
        <v>1485</v>
      </c>
      <c r="R5621">
        <v>58800</v>
      </c>
      <c r="S5621">
        <v>2015209</v>
      </c>
      <c r="T5621">
        <v>34.272261904761898</v>
      </c>
      <c r="U5621">
        <v>3</v>
      </c>
    </row>
    <row r="5622" spans="1:21" x14ac:dyDescent="0.4">
      <c r="A5622">
        <v>5620</v>
      </c>
      <c r="B5622" t="s">
        <v>12103</v>
      </c>
      <c r="C5622" s="1">
        <v>44927</v>
      </c>
      <c r="D5622" t="s">
        <v>9840</v>
      </c>
      <c r="E5622" t="s">
        <v>9841</v>
      </c>
      <c r="F5622">
        <v>10</v>
      </c>
      <c r="G5622">
        <v>10</v>
      </c>
      <c r="H5622">
        <v>10</v>
      </c>
      <c r="I5622">
        <v>10</v>
      </c>
      <c r="J5622">
        <v>10</v>
      </c>
      <c r="K5622">
        <v>24</v>
      </c>
      <c r="L5622">
        <v>22</v>
      </c>
      <c r="M5622">
        <v>21</v>
      </c>
      <c r="N5622">
        <v>0</v>
      </c>
      <c r="O5622">
        <v>1</v>
      </c>
      <c r="P5622">
        <v>10.46006944</v>
      </c>
      <c r="Q5622">
        <v>5458</v>
      </c>
      <c r="R5622">
        <v>59400</v>
      </c>
      <c r="S5622">
        <v>780720</v>
      </c>
      <c r="T5622">
        <v>13.143434343434301</v>
      </c>
      <c r="U5622">
        <v>3</v>
      </c>
    </row>
    <row r="5623" spans="1:21" x14ac:dyDescent="0.4">
      <c r="A5623">
        <v>5621</v>
      </c>
      <c r="B5623" t="s">
        <v>12104</v>
      </c>
      <c r="C5623" s="1">
        <v>45108</v>
      </c>
      <c r="D5623" t="s">
        <v>9842</v>
      </c>
      <c r="F5623">
        <v>20</v>
      </c>
      <c r="G5623">
        <v>10</v>
      </c>
      <c r="H5623">
        <v>10</v>
      </c>
      <c r="I5623">
        <v>20</v>
      </c>
      <c r="J5623">
        <v>20</v>
      </c>
      <c r="K5623">
        <v>49</v>
      </c>
      <c r="L5623">
        <v>46</v>
      </c>
      <c r="M5623">
        <v>42</v>
      </c>
      <c r="N5623">
        <v>0</v>
      </c>
      <c r="O5623">
        <v>1</v>
      </c>
      <c r="P5623">
        <v>0</v>
      </c>
      <c r="Q5623">
        <v>1590</v>
      </c>
      <c r="R5623">
        <v>1130000</v>
      </c>
      <c r="S5623">
        <v>506006</v>
      </c>
      <c r="T5623">
        <v>0.44779292035398199</v>
      </c>
      <c r="U5623">
        <v>1</v>
      </c>
    </row>
    <row r="5624" spans="1:21" x14ac:dyDescent="0.4">
      <c r="A5624">
        <v>5622</v>
      </c>
      <c r="B5624" t="s">
        <v>12104</v>
      </c>
      <c r="C5624" s="1">
        <v>45108</v>
      </c>
      <c r="D5624" t="s">
        <v>9843</v>
      </c>
      <c r="E5624" t="s">
        <v>9844</v>
      </c>
      <c r="F5624">
        <v>20</v>
      </c>
      <c r="G5624">
        <v>10</v>
      </c>
      <c r="H5624">
        <v>10</v>
      </c>
      <c r="I5624">
        <v>10</v>
      </c>
      <c r="J5624">
        <v>10</v>
      </c>
      <c r="K5624">
        <v>171</v>
      </c>
      <c r="L5624">
        <v>150</v>
      </c>
      <c r="M5624">
        <v>117</v>
      </c>
      <c r="N5624">
        <v>2</v>
      </c>
      <c r="O5624">
        <v>2</v>
      </c>
      <c r="P5624">
        <v>0.78059895800000001</v>
      </c>
      <c r="Q5624">
        <v>1044</v>
      </c>
      <c r="R5624">
        <v>1130000</v>
      </c>
      <c r="S5624">
        <v>7468</v>
      </c>
      <c r="T5624">
        <v>6.6088495575221196E-3</v>
      </c>
      <c r="U5624">
        <v>0</v>
      </c>
    </row>
    <row r="5625" spans="1:21" x14ac:dyDescent="0.4">
      <c r="A5625">
        <v>5623</v>
      </c>
      <c r="B5625" t="s">
        <v>12104</v>
      </c>
      <c r="C5625" s="1">
        <v>45108</v>
      </c>
      <c r="D5625" t="s">
        <v>9845</v>
      </c>
      <c r="E5625" t="s">
        <v>9846</v>
      </c>
      <c r="F5625">
        <v>10</v>
      </c>
      <c r="G5625">
        <v>20</v>
      </c>
      <c r="H5625">
        <v>10</v>
      </c>
      <c r="I5625">
        <v>20</v>
      </c>
      <c r="J5625">
        <v>10</v>
      </c>
      <c r="K5625">
        <v>24</v>
      </c>
      <c r="L5625">
        <v>25</v>
      </c>
      <c r="M5625">
        <v>23</v>
      </c>
      <c r="N5625">
        <v>0</v>
      </c>
      <c r="O5625">
        <v>1</v>
      </c>
      <c r="P5625">
        <v>2.5034722220000001</v>
      </c>
      <c r="Q5625">
        <v>1206</v>
      </c>
      <c r="R5625">
        <v>1130000</v>
      </c>
      <c r="S5625">
        <v>12758</v>
      </c>
      <c r="T5625">
        <v>1.12902654867256E-2</v>
      </c>
      <c r="U5625">
        <v>0</v>
      </c>
    </row>
    <row r="5626" spans="1:21" x14ac:dyDescent="0.4">
      <c r="A5626">
        <v>5624</v>
      </c>
      <c r="B5626" t="s">
        <v>12104</v>
      </c>
      <c r="C5626" s="1">
        <v>45078</v>
      </c>
      <c r="D5626" t="s">
        <v>9847</v>
      </c>
      <c r="E5626" t="s">
        <v>9848</v>
      </c>
      <c r="F5626">
        <v>10</v>
      </c>
      <c r="G5626">
        <v>20</v>
      </c>
      <c r="H5626">
        <v>10</v>
      </c>
      <c r="I5626">
        <v>20</v>
      </c>
      <c r="J5626">
        <v>20</v>
      </c>
      <c r="K5626">
        <v>55</v>
      </c>
      <c r="L5626">
        <v>46</v>
      </c>
      <c r="M5626">
        <v>41</v>
      </c>
      <c r="N5626">
        <v>2</v>
      </c>
      <c r="O5626">
        <v>1</v>
      </c>
      <c r="P5626">
        <v>17.296875</v>
      </c>
      <c r="Q5626">
        <v>1275</v>
      </c>
      <c r="R5626">
        <v>1130000</v>
      </c>
      <c r="S5626">
        <v>15774</v>
      </c>
      <c r="T5626">
        <v>1.39592920353982E-2</v>
      </c>
      <c r="U5626">
        <v>0</v>
      </c>
    </row>
    <row r="5627" spans="1:21" x14ac:dyDescent="0.4">
      <c r="A5627">
        <v>5625</v>
      </c>
      <c r="B5627" t="s">
        <v>12104</v>
      </c>
      <c r="C5627" s="1">
        <v>45078</v>
      </c>
      <c r="D5627" t="s">
        <v>9849</v>
      </c>
      <c r="F5627">
        <v>10</v>
      </c>
      <c r="G5627">
        <v>10</v>
      </c>
      <c r="H5627">
        <v>10</v>
      </c>
      <c r="I5627">
        <v>10</v>
      </c>
      <c r="J5627">
        <v>10</v>
      </c>
      <c r="K5627">
        <v>52</v>
      </c>
      <c r="L5627">
        <v>49</v>
      </c>
      <c r="M5627">
        <v>53</v>
      </c>
      <c r="N5627">
        <v>0</v>
      </c>
      <c r="O5627">
        <v>2</v>
      </c>
      <c r="P5627">
        <v>0</v>
      </c>
      <c r="Q5627">
        <v>1236</v>
      </c>
      <c r="R5627">
        <v>1130000</v>
      </c>
      <c r="S5627">
        <v>561746</v>
      </c>
      <c r="T5627">
        <v>0.49712035398229998</v>
      </c>
      <c r="U5627">
        <v>1</v>
      </c>
    </row>
    <row r="5628" spans="1:21" x14ac:dyDescent="0.4">
      <c r="A5628">
        <v>5626</v>
      </c>
      <c r="B5628" t="s">
        <v>12104</v>
      </c>
      <c r="C5628" s="1">
        <v>45078</v>
      </c>
      <c r="D5628" t="s">
        <v>9850</v>
      </c>
      <c r="F5628">
        <v>10</v>
      </c>
      <c r="G5628">
        <v>10</v>
      </c>
      <c r="H5628">
        <v>10</v>
      </c>
      <c r="I5628">
        <v>10</v>
      </c>
      <c r="J5628">
        <v>10</v>
      </c>
      <c r="K5628">
        <v>159</v>
      </c>
      <c r="L5628">
        <v>156</v>
      </c>
      <c r="M5628">
        <v>166</v>
      </c>
      <c r="N5628">
        <v>0</v>
      </c>
      <c r="O5628">
        <v>1</v>
      </c>
      <c r="P5628">
        <v>0</v>
      </c>
      <c r="Q5628">
        <v>1233</v>
      </c>
      <c r="R5628">
        <v>1130000</v>
      </c>
      <c r="S5628">
        <v>679670</v>
      </c>
      <c r="T5628">
        <v>0.60147787610619396</v>
      </c>
      <c r="U5628">
        <v>1</v>
      </c>
    </row>
    <row r="5629" spans="1:21" x14ac:dyDescent="0.4">
      <c r="A5629">
        <v>5627</v>
      </c>
      <c r="B5629" t="s">
        <v>12104</v>
      </c>
      <c r="C5629" s="1">
        <v>45078</v>
      </c>
      <c r="D5629" t="s">
        <v>9851</v>
      </c>
      <c r="E5629" t="s">
        <v>9852</v>
      </c>
      <c r="F5629">
        <v>10</v>
      </c>
      <c r="G5629">
        <v>10</v>
      </c>
      <c r="H5629">
        <v>30</v>
      </c>
      <c r="I5629">
        <v>20</v>
      </c>
      <c r="J5629">
        <v>10</v>
      </c>
      <c r="K5629">
        <v>244</v>
      </c>
      <c r="L5629">
        <v>235</v>
      </c>
      <c r="M5629">
        <v>201</v>
      </c>
      <c r="N5629">
        <v>2</v>
      </c>
      <c r="O5629">
        <v>1</v>
      </c>
      <c r="P5629">
        <v>9.7629123260000004</v>
      </c>
      <c r="Q5629">
        <v>2426</v>
      </c>
      <c r="R5629">
        <v>1130000</v>
      </c>
      <c r="S5629">
        <v>446532</v>
      </c>
      <c r="T5629">
        <v>0.39516106194690198</v>
      </c>
      <c r="U5629">
        <v>1</v>
      </c>
    </row>
    <row r="5630" spans="1:21" x14ac:dyDescent="0.4">
      <c r="A5630">
        <v>5628</v>
      </c>
      <c r="B5630" t="s">
        <v>12104</v>
      </c>
      <c r="C5630" s="1">
        <v>45047</v>
      </c>
      <c r="D5630" t="s">
        <v>9853</v>
      </c>
      <c r="F5630">
        <v>10</v>
      </c>
      <c r="G5630">
        <v>10</v>
      </c>
      <c r="H5630">
        <v>10</v>
      </c>
      <c r="I5630">
        <v>10</v>
      </c>
      <c r="J5630">
        <v>10</v>
      </c>
      <c r="K5630">
        <v>14</v>
      </c>
      <c r="L5630">
        <v>23</v>
      </c>
      <c r="M5630">
        <v>39</v>
      </c>
      <c r="N5630">
        <v>0</v>
      </c>
      <c r="O5630">
        <v>1</v>
      </c>
      <c r="P5630">
        <v>0</v>
      </c>
      <c r="Q5630">
        <v>1360</v>
      </c>
      <c r="R5630">
        <v>1120000</v>
      </c>
      <c r="S5630">
        <v>13555</v>
      </c>
      <c r="T5630">
        <v>1.21026785714285E-2</v>
      </c>
      <c r="U5630">
        <v>0</v>
      </c>
    </row>
    <row r="5631" spans="1:21" x14ac:dyDescent="0.4">
      <c r="A5631">
        <v>5629</v>
      </c>
      <c r="B5631" t="s">
        <v>12104</v>
      </c>
      <c r="C5631" s="1">
        <v>45047</v>
      </c>
      <c r="D5631" t="s">
        <v>9854</v>
      </c>
      <c r="F5631">
        <v>20</v>
      </c>
      <c r="G5631">
        <v>20</v>
      </c>
      <c r="H5631">
        <v>10</v>
      </c>
      <c r="I5631">
        <v>10</v>
      </c>
      <c r="J5631">
        <v>50</v>
      </c>
      <c r="K5631">
        <v>187</v>
      </c>
      <c r="L5631">
        <v>153</v>
      </c>
      <c r="M5631">
        <v>134</v>
      </c>
      <c r="N5631">
        <v>0</v>
      </c>
      <c r="O5631">
        <v>1</v>
      </c>
      <c r="P5631">
        <v>0</v>
      </c>
      <c r="Q5631">
        <v>1971</v>
      </c>
      <c r="R5631">
        <v>1120000</v>
      </c>
      <c r="S5631">
        <v>400575</v>
      </c>
      <c r="T5631">
        <v>0.35765625000000001</v>
      </c>
      <c r="U5631">
        <v>0</v>
      </c>
    </row>
    <row r="5632" spans="1:21" x14ac:dyDescent="0.4">
      <c r="A5632">
        <v>5630</v>
      </c>
      <c r="B5632" t="s">
        <v>12104</v>
      </c>
      <c r="C5632" s="1">
        <v>45047</v>
      </c>
      <c r="D5632" t="s">
        <v>9855</v>
      </c>
      <c r="E5632" t="s">
        <v>9856</v>
      </c>
      <c r="F5632">
        <v>10</v>
      </c>
      <c r="G5632">
        <v>10</v>
      </c>
      <c r="H5632">
        <v>10</v>
      </c>
      <c r="I5632">
        <v>20</v>
      </c>
      <c r="J5632">
        <v>10</v>
      </c>
      <c r="K5632">
        <v>73</v>
      </c>
      <c r="L5632">
        <v>84</v>
      </c>
      <c r="M5632">
        <v>83</v>
      </c>
      <c r="N5632">
        <v>2</v>
      </c>
      <c r="O5632">
        <v>1</v>
      </c>
      <c r="P5632">
        <v>9.5928819440000002</v>
      </c>
      <c r="Q5632">
        <v>1075</v>
      </c>
      <c r="R5632">
        <v>1120000</v>
      </c>
      <c r="S5632">
        <v>40347</v>
      </c>
      <c r="T5632">
        <v>3.6024107142857101E-2</v>
      </c>
      <c r="U5632">
        <v>0</v>
      </c>
    </row>
    <row r="5633" spans="1:21" x14ac:dyDescent="0.4">
      <c r="A5633">
        <v>5631</v>
      </c>
      <c r="B5633" t="s">
        <v>12104</v>
      </c>
      <c r="C5633" s="1">
        <v>45047</v>
      </c>
      <c r="D5633" t="s">
        <v>9857</v>
      </c>
      <c r="E5633" t="s">
        <v>9858</v>
      </c>
      <c r="F5633">
        <v>10</v>
      </c>
      <c r="G5633">
        <v>20</v>
      </c>
      <c r="H5633">
        <v>10</v>
      </c>
      <c r="I5633">
        <v>20</v>
      </c>
      <c r="J5633">
        <v>20</v>
      </c>
      <c r="K5633">
        <v>17</v>
      </c>
      <c r="L5633">
        <v>25</v>
      </c>
      <c r="M5633">
        <v>16</v>
      </c>
      <c r="N5633">
        <v>1</v>
      </c>
      <c r="O5633">
        <v>2</v>
      </c>
      <c r="P5633">
        <v>14.24696181</v>
      </c>
      <c r="Q5633">
        <v>1925</v>
      </c>
      <c r="R5633">
        <v>1120000</v>
      </c>
      <c r="S5633">
        <v>88375</v>
      </c>
      <c r="T5633">
        <v>7.8906249999999997E-2</v>
      </c>
      <c r="U5633">
        <v>0</v>
      </c>
    </row>
    <row r="5634" spans="1:21" x14ac:dyDescent="0.4">
      <c r="A5634">
        <v>5632</v>
      </c>
      <c r="B5634" t="s">
        <v>12104</v>
      </c>
      <c r="C5634" s="1">
        <v>45047</v>
      </c>
      <c r="D5634" t="s">
        <v>9859</v>
      </c>
      <c r="E5634" t="s">
        <v>9860</v>
      </c>
      <c r="F5634">
        <v>10</v>
      </c>
      <c r="G5634">
        <v>10</v>
      </c>
      <c r="H5634">
        <v>20</v>
      </c>
      <c r="I5634">
        <v>20</v>
      </c>
      <c r="J5634">
        <v>10</v>
      </c>
      <c r="K5634">
        <v>114</v>
      </c>
      <c r="L5634">
        <v>253</v>
      </c>
      <c r="M5634">
        <v>253</v>
      </c>
      <c r="N5634">
        <v>2</v>
      </c>
      <c r="O5634">
        <v>2</v>
      </c>
      <c r="P5634">
        <v>10.56955295</v>
      </c>
      <c r="Q5634">
        <v>1422</v>
      </c>
      <c r="R5634">
        <v>1120000</v>
      </c>
      <c r="S5634">
        <v>196110</v>
      </c>
      <c r="T5634">
        <v>0.17509821428571401</v>
      </c>
      <c r="U5634">
        <v>0</v>
      </c>
    </row>
    <row r="5635" spans="1:21" x14ac:dyDescent="0.4">
      <c r="A5635">
        <v>5633</v>
      </c>
      <c r="B5635" t="s">
        <v>12104</v>
      </c>
      <c r="C5635" s="1">
        <v>45047</v>
      </c>
      <c r="D5635" t="s">
        <v>9861</v>
      </c>
      <c r="F5635">
        <v>10</v>
      </c>
      <c r="G5635">
        <v>10</v>
      </c>
      <c r="H5635">
        <v>10</v>
      </c>
      <c r="I5635">
        <v>10</v>
      </c>
      <c r="J5635">
        <v>20</v>
      </c>
      <c r="K5635">
        <v>25</v>
      </c>
      <c r="L5635">
        <v>29</v>
      </c>
      <c r="M5635">
        <v>29</v>
      </c>
      <c r="N5635">
        <v>0</v>
      </c>
      <c r="O5635">
        <v>1</v>
      </c>
      <c r="P5635">
        <v>0</v>
      </c>
      <c r="Q5635">
        <v>1926</v>
      </c>
      <c r="R5635">
        <v>1120000</v>
      </c>
      <c r="S5635">
        <v>781246</v>
      </c>
      <c r="T5635">
        <v>0.69754107142857102</v>
      </c>
      <c r="U5635">
        <v>1</v>
      </c>
    </row>
    <row r="5636" spans="1:21" x14ac:dyDescent="0.4">
      <c r="A5636">
        <v>5634</v>
      </c>
      <c r="B5636" t="s">
        <v>12104</v>
      </c>
      <c r="C5636" s="1">
        <v>45047</v>
      </c>
      <c r="D5636" t="s">
        <v>9862</v>
      </c>
      <c r="E5636" t="s">
        <v>9863</v>
      </c>
      <c r="F5636">
        <v>10</v>
      </c>
      <c r="G5636">
        <v>20</v>
      </c>
      <c r="H5636">
        <v>20</v>
      </c>
      <c r="I5636">
        <v>20</v>
      </c>
      <c r="J5636">
        <v>20</v>
      </c>
      <c r="K5636">
        <v>16</v>
      </c>
      <c r="L5636">
        <v>10</v>
      </c>
      <c r="M5636">
        <v>4</v>
      </c>
      <c r="N5636">
        <v>1</v>
      </c>
      <c r="O5636">
        <v>0</v>
      </c>
      <c r="P5636">
        <v>14.23838976</v>
      </c>
      <c r="Q5636">
        <v>2929</v>
      </c>
      <c r="R5636">
        <v>1120000</v>
      </c>
      <c r="S5636">
        <v>3878480</v>
      </c>
      <c r="T5636">
        <v>3.46292857142857</v>
      </c>
      <c r="U5636">
        <v>2</v>
      </c>
    </row>
    <row r="5637" spans="1:21" x14ac:dyDescent="0.4">
      <c r="A5637">
        <v>5635</v>
      </c>
      <c r="B5637" t="s">
        <v>12104</v>
      </c>
      <c r="C5637" s="1">
        <v>45017</v>
      </c>
      <c r="D5637" t="s">
        <v>9864</v>
      </c>
      <c r="E5637" t="e">
        <f>- 나 혼자 두고 가서 행복해?</f>
        <v>#NAME?</v>
      </c>
      <c r="F5637">
        <v>10</v>
      </c>
      <c r="G5637">
        <v>10</v>
      </c>
      <c r="H5637">
        <v>10</v>
      </c>
      <c r="I5637">
        <v>10</v>
      </c>
      <c r="J5637">
        <v>10</v>
      </c>
      <c r="K5637">
        <v>118</v>
      </c>
      <c r="L5637">
        <v>73</v>
      </c>
      <c r="M5637">
        <v>32</v>
      </c>
      <c r="N5637">
        <v>2</v>
      </c>
      <c r="O5637">
        <v>1</v>
      </c>
      <c r="P5637">
        <v>10.809136280000001</v>
      </c>
      <c r="Q5637">
        <v>939</v>
      </c>
      <c r="R5637">
        <v>1110000</v>
      </c>
      <c r="S5637">
        <v>164942</v>
      </c>
      <c r="T5637">
        <v>0.14859639639639599</v>
      </c>
      <c r="U5637">
        <v>0</v>
      </c>
    </row>
    <row r="5638" spans="1:21" x14ac:dyDescent="0.4">
      <c r="A5638">
        <v>5636</v>
      </c>
      <c r="B5638" t="s">
        <v>12104</v>
      </c>
      <c r="C5638" s="1">
        <v>45017</v>
      </c>
      <c r="D5638" t="s">
        <v>9865</v>
      </c>
      <c r="E5638" t="s">
        <v>9866</v>
      </c>
      <c r="F5638">
        <v>10</v>
      </c>
      <c r="G5638">
        <v>20</v>
      </c>
      <c r="H5638">
        <v>20</v>
      </c>
      <c r="I5638">
        <v>20</v>
      </c>
      <c r="J5638">
        <v>10</v>
      </c>
      <c r="K5638">
        <v>19</v>
      </c>
      <c r="L5638">
        <v>21</v>
      </c>
      <c r="M5638">
        <v>18</v>
      </c>
      <c r="N5638">
        <v>2</v>
      </c>
      <c r="O5638">
        <v>1</v>
      </c>
      <c r="P5638">
        <v>11.700846350000001</v>
      </c>
      <c r="Q5638">
        <v>1326</v>
      </c>
      <c r="R5638">
        <v>1110000</v>
      </c>
      <c r="S5638">
        <v>503004</v>
      </c>
      <c r="T5638">
        <v>0.45315675675675599</v>
      </c>
      <c r="U5638">
        <v>1</v>
      </c>
    </row>
    <row r="5639" spans="1:21" x14ac:dyDescent="0.4">
      <c r="A5639">
        <v>5637</v>
      </c>
      <c r="B5639" t="s">
        <v>12104</v>
      </c>
      <c r="C5639" s="1">
        <v>45017</v>
      </c>
      <c r="D5639" t="s">
        <v>9867</v>
      </c>
      <c r="E5639" t="s">
        <v>9868</v>
      </c>
      <c r="F5639">
        <v>10</v>
      </c>
      <c r="G5639">
        <v>20</v>
      </c>
      <c r="H5639">
        <v>20</v>
      </c>
      <c r="I5639">
        <v>10</v>
      </c>
      <c r="J5639">
        <v>20</v>
      </c>
      <c r="K5639">
        <v>201</v>
      </c>
      <c r="L5639">
        <v>235</v>
      </c>
      <c r="M5639">
        <v>228</v>
      </c>
      <c r="N5639">
        <v>2</v>
      </c>
      <c r="O5639">
        <v>1</v>
      </c>
      <c r="P5639">
        <v>11.998372399999999</v>
      </c>
      <c r="Q5639">
        <v>1256</v>
      </c>
      <c r="R5639">
        <v>1110000</v>
      </c>
      <c r="S5639">
        <v>413514</v>
      </c>
      <c r="T5639">
        <v>0.37253513513513498</v>
      </c>
      <c r="U5639">
        <v>0</v>
      </c>
    </row>
    <row r="5640" spans="1:21" x14ac:dyDescent="0.4">
      <c r="A5640">
        <v>5638</v>
      </c>
      <c r="B5640" t="s">
        <v>12104</v>
      </c>
      <c r="C5640" s="1">
        <v>45017</v>
      </c>
      <c r="D5640" t="s">
        <v>9869</v>
      </c>
      <c r="E5640" t="s">
        <v>9870</v>
      </c>
      <c r="F5640">
        <v>10</v>
      </c>
      <c r="G5640">
        <v>10</v>
      </c>
      <c r="H5640">
        <v>20</v>
      </c>
      <c r="I5640">
        <v>20</v>
      </c>
      <c r="J5640">
        <v>20</v>
      </c>
      <c r="K5640">
        <v>237</v>
      </c>
      <c r="L5640">
        <v>237</v>
      </c>
      <c r="M5640">
        <v>232</v>
      </c>
      <c r="N5640">
        <v>2</v>
      </c>
      <c r="O5640">
        <v>0</v>
      </c>
      <c r="P5640">
        <v>17.620768229999999</v>
      </c>
      <c r="Q5640">
        <v>1276</v>
      </c>
      <c r="R5640">
        <v>1110000</v>
      </c>
      <c r="S5640">
        <v>300653</v>
      </c>
      <c r="T5640">
        <v>0.270858558558558</v>
      </c>
      <c r="U5640">
        <v>0</v>
      </c>
    </row>
    <row r="5641" spans="1:21" x14ac:dyDescent="0.4">
      <c r="A5641">
        <v>5639</v>
      </c>
      <c r="B5641" t="s">
        <v>12104</v>
      </c>
      <c r="C5641" s="1">
        <v>45017</v>
      </c>
      <c r="D5641" t="s">
        <v>9871</v>
      </c>
      <c r="E5641" t="s">
        <v>9872</v>
      </c>
      <c r="F5641">
        <v>10</v>
      </c>
      <c r="G5641">
        <v>20</v>
      </c>
      <c r="H5641">
        <v>20</v>
      </c>
      <c r="I5641">
        <v>20</v>
      </c>
      <c r="J5641">
        <v>10</v>
      </c>
      <c r="K5641">
        <v>197</v>
      </c>
      <c r="L5641">
        <v>206</v>
      </c>
      <c r="M5641">
        <v>138</v>
      </c>
      <c r="N5641">
        <v>2</v>
      </c>
      <c r="O5641">
        <v>1</v>
      </c>
      <c r="P5641">
        <v>6.7887369790000003</v>
      </c>
      <c r="Q5641">
        <v>607</v>
      </c>
      <c r="R5641">
        <v>1110000</v>
      </c>
      <c r="S5641">
        <v>113661</v>
      </c>
      <c r="T5641">
        <v>0.102397297297297</v>
      </c>
      <c r="U5641">
        <v>0</v>
      </c>
    </row>
    <row r="5642" spans="1:21" x14ac:dyDescent="0.4">
      <c r="A5642">
        <v>5640</v>
      </c>
      <c r="B5642" t="s">
        <v>12104</v>
      </c>
      <c r="C5642" s="1">
        <v>45017</v>
      </c>
      <c r="D5642" t="s">
        <v>9873</v>
      </c>
      <c r="E5642" t="s">
        <v>9874</v>
      </c>
      <c r="F5642">
        <v>20</v>
      </c>
      <c r="G5642">
        <v>20</v>
      </c>
      <c r="H5642">
        <v>20</v>
      </c>
      <c r="I5642">
        <v>20</v>
      </c>
      <c r="J5642">
        <v>20</v>
      </c>
      <c r="K5642">
        <v>41</v>
      </c>
      <c r="L5642">
        <v>44</v>
      </c>
      <c r="M5642">
        <v>50</v>
      </c>
      <c r="N5642">
        <v>2</v>
      </c>
      <c r="O5642">
        <v>1</v>
      </c>
      <c r="P5642">
        <v>12.1062283</v>
      </c>
      <c r="Q5642">
        <v>1438</v>
      </c>
      <c r="R5642">
        <v>1110000</v>
      </c>
      <c r="S5642">
        <v>124703</v>
      </c>
      <c r="T5642">
        <v>0.112345045045045</v>
      </c>
      <c r="U5642">
        <v>0</v>
      </c>
    </row>
    <row r="5643" spans="1:21" x14ac:dyDescent="0.4">
      <c r="A5643">
        <v>5641</v>
      </c>
      <c r="B5643" t="s">
        <v>12104</v>
      </c>
      <c r="C5643" s="1">
        <v>45017</v>
      </c>
      <c r="D5643" t="s">
        <v>9875</v>
      </c>
      <c r="E5643" t="s">
        <v>9876</v>
      </c>
      <c r="F5643">
        <v>10</v>
      </c>
      <c r="G5643">
        <v>20</v>
      </c>
      <c r="H5643">
        <v>30</v>
      </c>
      <c r="I5643">
        <v>20</v>
      </c>
      <c r="J5643">
        <v>10</v>
      </c>
      <c r="K5643">
        <v>119</v>
      </c>
      <c r="L5643">
        <v>123</v>
      </c>
      <c r="M5643">
        <v>125</v>
      </c>
      <c r="N5643">
        <v>2</v>
      </c>
      <c r="O5643">
        <v>1</v>
      </c>
      <c r="P5643">
        <v>10.806315100000001</v>
      </c>
      <c r="Q5643">
        <v>2447</v>
      </c>
      <c r="R5643">
        <v>1110000</v>
      </c>
      <c r="S5643">
        <v>1710581</v>
      </c>
      <c r="T5643">
        <v>1.5410639639639601</v>
      </c>
      <c r="U5643">
        <v>2</v>
      </c>
    </row>
    <row r="5644" spans="1:21" x14ac:dyDescent="0.4">
      <c r="A5644">
        <v>5642</v>
      </c>
      <c r="B5644" t="s">
        <v>12104</v>
      </c>
      <c r="C5644" s="1">
        <v>45017</v>
      </c>
      <c r="D5644" t="s">
        <v>9877</v>
      </c>
      <c r="F5644">
        <v>10</v>
      </c>
      <c r="G5644">
        <v>20</v>
      </c>
      <c r="H5644">
        <v>10</v>
      </c>
      <c r="I5644">
        <v>20</v>
      </c>
      <c r="J5644">
        <v>20</v>
      </c>
      <c r="K5644">
        <v>32</v>
      </c>
      <c r="L5644">
        <v>21</v>
      </c>
      <c r="M5644">
        <v>22</v>
      </c>
      <c r="N5644">
        <v>0</v>
      </c>
      <c r="O5644">
        <v>1</v>
      </c>
      <c r="P5644">
        <v>0</v>
      </c>
      <c r="Q5644">
        <v>2817</v>
      </c>
      <c r="R5644">
        <v>1110000</v>
      </c>
      <c r="S5644">
        <v>26839</v>
      </c>
      <c r="T5644">
        <v>2.4179279279279198E-2</v>
      </c>
      <c r="U5644">
        <v>0</v>
      </c>
    </row>
    <row r="5645" spans="1:21" x14ac:dyDescent="0.4">
      <c r="A5645">
        <v>5643</v>
      </c>
      <c r="B5645" t="s">
        <v>12104</v>
      </c>
      <c r="C5645" s="1">
        <v>45017</v>
      </c>
      <c r="D5645" t="s">
        <v>9878</v>
      </c>
      <c r="E5645" t="s">
        <v>9879</v>
      </c>
      <c r="F5645">
        <v>10</v>
      </c>
      <c r="G5645">
        <v>10</v>
      </c>
      <c r="H5645">
        <v>20</v>
      </c>
      <c r="I5645">
        <v>10</v>
      </c>
      <c r="J5645">
        <v>10</v>
      </c>
      <c r="K5645">
        <v>11</v>
      </c>
      <c r="L5645">
        <v>18</v>
      </c>
      <c r="M5645">
        <v>43</v>
      </c>
      <c r="N5645">
        <v>2</v>
      </c>
      <c r="O5645">
        <v>1</v>
      </c>
      <c r="P5645">
        <v>13.46875</v>
      </c>
      <c r="Q5645">
        <v>653</v>
      </c>
      <c r="R5645">
        <v>1110000</v>
      </c>
      <c r="S5645">
        <v>12622</v>
      </c>
      <c r="T5645">
        <v>1.1371171171171099E-2</v>
      </c>
      <c r="U5645">
        <v>0</v>
      </c>
    </row>
    <row r="5646" spans="1:21" x14ac:dyDescent="0.4">
      <c r="A5646">
        <v>5644</v>
      </c>
      <c r="B5646" t="s">
        <v>12104</v>
      </c>
      <c r="C5646" s="1">
        <v>45017</v>
      </c>
      <c r="D5646" t="s">
        <v>9880</v>
      </c>
      <c r="F5646">
        <v>20</v>
      </c>
      <c r="G5646">
        <v>10</v>
      </c>
      <c r="H5646">
        <v>10</v>
      </c>
      <c r="I5646">
        <v>10</v>
      </c>
      <c r="J5646">
        <v>50</v>
      </c>
      <c r="K5646">
        <v>40</v>
      </c>
      <c r="L5646">
        <v>47</v>
      </c>
      <c r="M5646">
        <v>43</v>
      </c>
      <c r="N5646">
        <v>0</v>
      </c>
      <c r="O5646">
        <v>1</v>
      </c>
      <c r="P5646">
        <v>0</v>
      </c>
      <c r="Q5646">
        <v>2956</v>
      </c>
      <c r="R5646">
        <v>1110000</v>
      </c>
      <c r="S5646">
        <v>239512</v>
      </c>
      <c r="T5646">
        <v>0.21577657657657601</v>
      </c>
      <c r="U5646">
        <v>0</v>
      </c>
    </row>
    <row r="5647" spans="1:21" x14ac:dyDescent="0.4">
      <c r="A5647">
        <v>5645</v>
      </c>
      <c r="B5647" t="s">
        <v>12104</v>
      </c>
      <c r="C5647" s="1">
        <v>45017</v>
      </c>
      <c r="D5647" t="s">
        <v>9881</v>
      </c>
      <c r="E5647" t="s">
        <v>9882</v>
      </c>
      <c r="F5647">
        <v>10</v>
      </c>
      <c r="G5647">
        <v>10</v>
      </c>
      <c r="H5647">
        <v>30</v>
      </c>
      <c r="I5647">
        <v>20</v>
      </c>
      <c r="J5647">
        <v>10</v>
      </c>
      <c r="K5647">
        <v>43</v>
      </c>
      <c r="L5647">
        <v>47</v>
      </c>
      <c r="M5647">
        <v>51</v>
      </c>
      <c r="N5647">
        <v>0</v>
      </c>
      <c r="O5647">
        <v>2</v>
      </c>
      <c r="P5647">
        <v>10.72829861</v>
      </c>
      <c r="Q5647">
        <v>915</v>
      </c>
      <c r="R5647">
        <v>1110000</v>
      </c>
      <c r="S5647">
        <v>1817498</v>
      </c>
      <c r="T5647">
        <v>1.6373855855855799</v>
      </c>
      <c r="U5647">
        <v>2</v>
      </c>
    </row>
    <row r="5648" spans="1:21" x14ac:dyDescent="0.4">
      <c r="A5648">
        <v>5646</v>
      </c>
      <c r="B5648" t="s">
        <v>12104</v>
      </c>
      <c r="C5648" s="1">
        <v>44986</v>
      </c>
      <c r="D5648" t="s">
        <v>9883</v>
      </c>
      <c r="E5648" t="s">
        <v>9884</v>
      </c>
      <c r="F5648">
        <v>10</v>
      </c>
      <c r="G5648">
        <v>10</v>
      </c>
      <c r="H5648">
        <v>20</v>
      </c>
      <c r="I5648">
        <v>20</v>
      </c>
      <c r="J5648">
        <v>10</v>
      </c>
      <c r="K5648">
        <v>78</v>
      </c>
      <c r="L5648">
        <v>176</v>
      </c>
      <c r="M5648">
        <v>194</v>
      </c>
      <c r="N5648">
        <v>2</v>
      </c>
      <c r="O5648">
        <v>1</v>
      </c>
      <c r="P5648">
        <v>7.1434461809999998</v>
      </c>
      <c r="Q5648">
        <v>2803</v>
      </c>
      <c r="R5648">
        <v>1110000</v>
      </c>
      <c r="S5648">
        <v>41691</v>
      </c>
      <c r="T5648">
        <v>3.7559459459459398E-2</v>
      </c>
      <c r="U5648">
        <v>0</v>
      </c>
    </row>
    <row r="5649" spans="1:21" x14ac:dyDescent="0.4">
      <c r="A5649">
        <v>5647</v>
      </c>
      <c r="B5649" t="s">
        <v>12104</v>
      </c>
      <c r="C5649" s="1">
        <v>44986</v>
      </c>
      <c r="D5649" t="s">
        <v>9885</v>
      </c>
      <c r="E5649" t="s">
        <v>9886</v>
      </c>
      <c r="F5649">
        <v>10</v>
      </c>
      <c r="G5649">
        <v>10</v>
      </c>
      <c r="H5649">
        <v>20</v>
      </c>
      <c r="I5649">
        <v>20</v>
      </c>
      <c r="J5649">
        <v>10</v>
      </c>
      <c r="K5649">
        <v>188</v>
      </c>
      <c r="L5649">
        <v>253</v>
      </c>
      <c r="M5649">
        <v>253</v>
      </c>
      <c r="N5649">
        <v>2</v>
      </c>
      <c r="O5649">
        <v>1</v>
      </c>
      <c r="P5649">
        <v>10.69118924</v>
      </c>
      <c r="Q5649">
        <v>1922</v>
      </c>
      <c r="R5649">
        <v>1110000</v>
      </c>
      <c r="S5649">
        <v>369157</v>
      </c>
      <c r="T5649">
        <v>0.33257387387387299</v>
      </c>
      <c r="U5649">
        <v>0</v>
      </c>
    </row>
    <row r="5650" spans="1:21" x14ac:dyDescent="0.4">
      <c r="A5650">
        <v>5648</v>
      </c>
      <c r="B5650" t="s">
        <v>12104</v>
      </c>
      <c r="C5650" s="1">
        <v>44986</v>
      </c>
      <c r="D5650" t="s">
        <v>9887</v>
      </c>
      <c r="E5650" t="s">
        <v>9888</v>
      </c>
      <c r="F5650">
        <v>30</v>
      </c>
      <c r="G5650">
        <v>20</v>
      </c>
      <c r="H5650">
        <v>20</v>
      </c>
      <c r="I5650">
        <v>30</v>
      </c>
      <c r="J5650">
        <v>40</v>
      </c>
      <c r="K5650">
        <v>93</v>
      </c>
      <c r="L5650">
        <v>87</v>
      </c>
      <c r="M5650">
        <v>85</v>
      </c>
      <c r="N5650">
        <v>2</v>
      </c>
      <c r="O5650">
        <v>0</v>
      </c>
      <c r="P5650">
        <v>13.544487849999999</v>
      </c>
      <c r="Q5650">
        <v>2564</v>
      </c>
      <c r="R5650">
        <v>1110000</v>
      </c>
      <c r="S5650">
        <v>4186113</v>
      </c>
      <c r="T5650">
        <v>3.7712729729729699</v>
      </c>
      <c r="U5650">
        <v>2</v>
      </c>
    </row>
    <row r="5651" spans="1:21" x14ac:dyDescent="0.4">
      <c r="A5651">
        <v>5649</v>
      </c>
      <c r="B5651" t="s">
        <v>12104</v>
      </c>
      <c r="C5651" s="1">
        <v>44986</v>
      </c>
      <c r="D5651" t="s">
        <v>9889</v>
      </c>
      <c r="F5651">
        <v>10</v>
      </c>
      <c r="G5651">
        <v>10</v>
      </c>
      <c r="H5651">
        <v>10</v>
      </c>
      <c r="I5651">
        <v>10</v>
      </c>
      <c r="J5651">
        <v>10</v>
      </c>
      <c r="K5651">
        <v>57</v>
      </c>
      <c r="L5651">
        <v>53</v>
      </c>
      <c r="M5651">
        <v>48</v>
      </c>
      <c r="N5651">
        <v>0</v>
      </c>
      <c r="O5651">
        <v>1</v>
      </c>
      <c r="P5651">
        <v>0</v>
      </c>
      <c r="Q5651">
        <v>937</v>
      </c>
      <c r="R5651">
        <v>1110000</v>
      </c>
      <c r="S5651">
        <v>39092</v>
      </c>
      <c r="T5651">
        <v>3.5218018018018001E-2</v>
      </c>
      <c r="U5651">
        <v>0</v>
      </c>
    </row>
    <row r="5652" spans="1:21" x14ac:dyDescent="0.4">
      <c r="A5652">
        <v>5650</v>
      </c>
      <c r="B5652" t="s">
        <v>12104</v>
      </c>
      <c r="C5652" s="1">
        <v>44986</v>
      </c>
      <c r="D5652" t="s">
        <v>9890</v>
      </c>
      <c r="F5652">
        <v>40</v>
      </c>
      <c r="G5652">
        <v>20</v>
      </c>
      <c r="H5652">
        <v>20</v>
      </c>
      <c r="I5652">
        <v>20</v>
      </c>
      <c r="J5652">
        <v>50</v>
      </c>
      <c r="K5652">
        <v>249</v>
      </c>
      <c r="L5652">
        <v>232</v>
      </c>
      <c r="M5652">
        <v>210</v>
      </c>
      <c r="N5652">
        <v>0</v>
      </c>
      <c r="O5652">
        <v>1</v>
      </c>
      <c r="P5652">
        <v>0</v>
      </c>
      <c r="Q5652">
        <v>2193</v>
      </c>
      <c r="R5652">
        <v>1110000</v>
      </c>
      <c r="S5652">
        <v>209114</v>
      </c>
      <c r="T5652">
        <v>0.18839099099099099</v>
      </c>
      <c r="U5652">
        <v>0</v>
      </c>
    </row>
    <row r="5653" spans="1:21" x14ac:dyDescent="0.4">
      <c r="A5653">
        <v>5651</v>
      </c>
      <c r="B5653" t="s">
        <v>12104</v>
      </c>
      <c r="C5653" s="1">
        <v>44986</v>
      </c>
      <c r="D5653" t="s">
        <v>9891</v>
      </c>
      <c r="E5653" t="s">
        <v>9892</v>
      </c>
      <c r="F5653">
        <v>10</v>
      </c>
      <c r="G5653">
        <v>20</v>
      </c>
      <c r="H5653">
        <v>20</v>
      </c>
      <c r="I5653">
        <v>20</v>
      </c>
      <c r="J5653">
        <v>10</v>
      </c>
      <c r="K5653">
        <v>15</v>
      </c>
      <c r="L5653">
        <v>18</v>
      </c>
      <c r="M5653">
        <v>22</v>
      </c>
      <c r="N5653">
        <v>2</v>
      </c>
      <c r="O5653">
        <v>2</v>
      </c>
      <c r="P5653">
        <v>6.0208333329999997</v>
      </c>
      <c r="Q5653">
        <v>1946</v>
      </c>
      <c r="R5653">
        <v>1110000</v>
      </c>
      <c r="S5653">
        <v>418290</v>
      </c>
      <c r="T5653">
        <v>0.37683783783783698</v>
      </c>
      <c r="U5653">
        <v>0</v>
      </c>
    </row>
    <row r="5654" spans="1:21" x14ac:dyDescent="0.4">
      <c r="A5654">
        <v>5652</v>
      </c>
      <c r="B5654" t="s">
        <v>12104</v>
      </c>
      <c r="C5654" s="1">
        <v>44986</v>
      </c>
      <c r="D5654" t="s">
        <v>9893</v>
      </c>
      <c r="F5654">
        <v>10</v>
      </c>
      <c r="G5654">
        <v>10</v>
      </c>
      <c r="H5654">
        <v>10</v>
      </c>
      <c r="I5654">
        <v>20</v>
      </c>
      <c r="J5654">
        <v>10</v>
      </c>
      <c r="K5654">
        <v>26</v>
      </c>
      <c r="L5654">
        <v>53</v>
      </c>
      <c r="M5654">
        <v>76</v>
      </c>
      <c r="N5654">
        <v>0</v>
      </c>
      <c r="O5654">
        <v>2</v>
      </c>
      <c r="P5654">
        <v>0</v>
      </c>
      <c r="Q5654">
        <v>759</v>
      </c>
      <c r="R5654">
        <v>1110000</v>
      </c>
      <c r="S5654">
        <v>1068616</v>
      </c>
      <c r="T5654">
        <v>0.96271711711711705</v>
      </c>
      <c r="U5654">
        <v>1</v>
      </c>
    </row>
    <row r="5655" spans="1:21" x14ac:dyDescent="0.4">
      <c r="A5655">
        <v>5653</v>
      </c>
      <c r="B5655" t="s">
        <v>12104</v>
      </c>
      <c r="C5655" s="1">
        <v>44986</v>
      </c>
      <c r="D5655" t="s">
        <v>9894</v>
      </c>
      <c r="E5655" t="s">
        <v>9895</v>
      </c>
      <c r="F5655">
        <v>20</v>
      </c>
      <c r="G5655">
        <v>20</v>
      </c>
      <c r="H5655">
        <v>10</v>
      </c>
      <c r="I5655">
        <v>10</v>
      </c>
      <c r="J5655">
        <v>20</v>
      </c>
      <c r="K5655">
        <v>171</v>
      </c>
      <c r="L5655">
        <v>193</v>
      </c>
      <c r="M5655">
        <v>217</v>
      </c>
      <c r="N5655">
        <v>0</v>
      </c>
      <c r="O5655">
        <v>1</v>
      </c>
      <c r="P5655">
        <v>11.54503038</v>
      </c>
      <c r="Q5655">
        <v>2397</v>
      </c>
      <c r="R5655">
        <v>1110000</v>
      </c>
      <c r="S5655">
        <v>197279</v>
      </c>
      <c r="T5655">
        <v>0.17772882882882801</v>
      </c>
      <c r="U5655">
        <v>0</v>
      </c>
    </row>
    <row r="5656" spans="1:21" x14ac:dyDescent="0.4">
      <c r="A5656">
        <v>5654</v>
      </c>
      <c r="B5656" t="s">
        <v>12104</v>
      </c>
      <c r="C5656" s="1">
        <v>44958</v>
      </c>
      <c r="D5656" t="s">
        <v>9896</v>
      </c>
      <c r="F5656">
        <v>30</v>
      </c>
      <c r="G5656">
        <v>20</v>
      </c>
      <c r="H5656">
        <v>10</v>
      </c>
      <c r="I5656">
        <v>30</v>
      </c>
      <c r="J5656">
        <v>50</v>
      </c>
      <c r="K5656">
        <v>183</v>
      </c>
      <c r="L5656">
        <v>148</v>
      </c>
      <c r="M5656">
        <v>131</v>
      </c>
      <c r="N5656">
        <v>0</v>
      </c>
      <c r="O5656">
        <v>1</v>
      </c>
      <c r="P5656">
        <v>0</v>
      </c>
      <c r="Q5656">
        <v>3629</v>
      </c>
      <c r="R5656">
        <v>1110000</v>
      </c>
      <c r="S5656">
        <v>1442830</v>
      </c>
      <c r="T5656">
        <v>1.29984684684684</v>
      </c>
      <c r="U5656">
        <v>2</v>
      </c>
    </row>
    <row r="5657" spans="1:21" x14ac:dyDescent="0.4">
      <c r="A5657">
        <v>5655</v>
      </c>
      <c r="B5657" t="s">
        <v>12104</v>
      </c>
      <c r="C5657" s="1">
        <v>44958</v>
      </c>
      <c r="D5657" t="s">
        <v>9897</v>
      </c>
      <c r="E5657" t="s">
        <v>9898</v>
      </c>
      <c r="F5657">
        <v>30</v>
      </c>
      <c r="G5657">
        <v>20</v>
      </c>
      <c r="H5657">
        <v>10</v>
      </c>
      <c r="I5657">
        <v>40</v>
      </c>
      <c r="J5657">
        <v>50</v>
      </c>
      <c r="K5657">
        <v>66</v>
      </c>
      <c r="L5657">
        <v>48</v>
      </c>
      <c r="M5657">
        <v>23</v>
      </c>
      <c r="N5657">
        <v>1</v>
      </c>
      <c r="O5657">
        <v>0</v>
      </c>
      <c r="P5657">
        <v>3.2178819440000002</v>
      </c>
      <c r="Q5657">
        <v>696</v>
      </c>
      <c r="R5657">
        <v>1110000</v>
      </c>
      <c r="S5657">
        <v>716304</v>
      </c>
      <c r="T5657">
        <v>0.64531891891891802</v>
      </c>
      <c r="U5657">
        <v>1</v>
      </c>
    </row>
    <row r="5658" spans="1:21" x14ac:dyDescent="0.4">
      <c r="A5658">
        <v>5656</v>
      </c>
      <c r="B5658" t="s">
        <v>12104</v>
      </c>
      <c r="C5658" s="1">
        <v>44958</v>
      </c>
      <c r="D5658" t="s">
        <v>9899</v>
      </c>
      <c r="E5658" t="s">
        <v>9900</v>
      </c>
      <c r="F5658">
        <v>10</v>
      </c>
      <c r="G5658">
        <v>20</v>
      </c>
      <c r="H5658">
        <v>30</v>
      </c>
      <c r="I5658">
        <v>20</v>
      </c>
      <c r="J5658">
        <v>20</v>
      </c>
      <c r="K5658">
        <v>57</v>
      </c>
      <c r="L5658">
        <v>51</v>
      </c>
      <c r="M5658">
        <v>28</v>
      </c>
      <c r="N5658">
        <v>2</v>
      </c>
      <c r="O5658">
        <v>1</v>
      </c>
      <c r="P5658">
        <v>8.4841579859999996</v>
      </c>
      <c r="Q5658">
        <v>431</v>
      </c>
      <c r="R5658">
        <v>1110000</v>
      </c>
      <c r="S5658">
        <v>16777</v>
      </c>
      <c r="T5658">
        <v>1.51144144144144E-2</v>
      </c>
      <c r="U5658">
        <v>0</v>
      </c>
    </row>
    <row r="5659" spans="1:21" x14ac:dyDescent="0.4">
      <c r="A5659">
        <v>5657</v>
      </c>
      <c r="B5659" t="s">
        <v>12104</v>
      </c>
      <c r="C5659" s="1">
        <v>44958</v>
      </c>
      <c r="D5659" t="s">
        <v>9901</v>
      </c>
      <c r="E5659" t="s">
        <v>9902</v>
      </c>
      <c r="F5659">
        <v>10</v>
      </c>
      <c r="G5659">
        <v>10</v>
      </c>
      <c r="H5659">
        <v>20</v>
      </c>
      <c r="I5659">
        <v>20</v>
      </c>
      <c r="J5659">
        <v>10</v>
      </c>
      <c r="K5659">
        <v>12</v>
      </c>
      <c r="L5659">
        <v>44</v>
      </c>
      <c r="M5659">
        <v>100</v>
      </c>
      <c r="N5659">
        <v>2</v>
      </c>
      <c r="O5659">
        <v>1</v>
      </c>
      <c r="P5659">
        <v>12.87597656</v>
      </c>
      <c r="Q5659">
        <v>693</v>
      </c>
      <c r="R5659">
        <v>1110000</v>
      </c>
      <c r="S5659">
        <v>11917</v>
      </c>
      <c r="T5659">
        <v>1.0736036036036E-2</v>
      </c>
      <c r="U5659">
        <v>0</v>
      </c>
    </row>
    <row r="5660" spans="1:21" x14ac:dyDescent="0.4">
      <c r="A5660">
        <v>5658</v>
      </c>
      <c r="B5660" t="s">
        <v>12104</v>
      </c>
      <c r="C5660" s="1">
        <v>44958</v>
      </c>
      <c r="D5660" t="s">
        <v>9903</v>
      </c>
      <c r="F5660">
        <v>10</v>
      </c>
      <c r="G5660">
        <v>10</v>
      </c>
      <c r="H5660">
        <v>10</v>
      </c>
      <c r="I5660">
        <v>20</v>
      </c>
      <c r="J5660">
        <v>10</v>
      </c>
      <c r="K5660">
        <v>54</v>
      </c>
      <c r="L5660">
        <v>47</v>
      </c>
      <c r="M5660">
        <v>56</v>
      </c>
      <c r="N5660">
        <v>0</v>
      </c>
      <c r="O5660">
        <v>1</v>
      </c>
      <c r="P5660">
        <v>0</v>
      </c>
      <c r="Q5660">
        <v>848</v>
      </c>
      <c r="R5660">
        <v>1110000</v>
      </c>
      <c r="S5660">
        <v>31983</v>
      </c>
      <c r="T5660">
        <v>2.8813513513513501E-2</v>
      </c>
      <c r="U5660">
        <v>0</v>
      </c>
    </row>
    <row r="5661" spans="1:21" x14ac:dyDescent="0.4">
      <c r="A5661">
        <v>5659</v>
      </c>
      <c r="B5661" t="s">
        <v>12104</v>
      </c>
      <c r="C5661" s="1">
        <v>44958</v>
      </c>
      <c r="D5661" t="s">
        <v>9904</v>
      </c>
      <c r="F5661">
        <v>10</v>
      </c>
      <c r="G5661">
        <v>10</v>
      </c>
      <c r="H5661">
        <v>10</v>
      </c>
      <c r="I5661">
        <v>10</v>
      </c>
      <c r="J5661">
        <v>10</v>
      </c>
      <c r="K5661">
        <v>70</v>
      </c>
      <c r="L5661">
        <v>33</v>
      </c>
      <c r="M5661">
        <v>39</v>
      </c>
      <c r="N5661">
        <v>0</v>
      </c>
      <c r="O5661">
        <v>1</v>
      </c>
      <c r="P5661">
        <v>0</v>
      </c>
      <c r="Q5661">
        <v>4824</v>
      </c>
      <c r="R5661">
        <v>1110000</v>
      </c>
      <c r="S5661">
        <v>55201</v>
      </c>
      <c r="T5661">
        <v>4.9730630630630601E-2</v>
      </c>
      <c r="U5661">
        <v>0</v>
      </c>
    </row>
    <row r="5662" spans="1:21" x14ac:dyDescent="0.4">
      <c r="A5662">
        <v>5660</v>
      </c>
      <c r="B5662" t="s">
        <v>12104</v>
      </c>
      <c r="C5662" s="1">
        <v>44927</v>
      </c>
      <c r="D5662" t="s">
        <v>9905</v>
      </c>
      <c r="F5662">
        <v>20</v>
      </c>
      <c r="G5662">
        <v>20</v>
      </c>
      <c r="H5662">
        <v>10</v>
      </c>
      <c r="I5662">
        <v>10</v>
      </c>
      <c r="J5662">
        <v>30</v>
      </c>
      <c r="K5662">
        <v>237</v>
      </c>
      <c r="L5662">
        <v>239</v>
      </c>
      <c r="M5662">
        <v>243</v>
      </c>
      <c r="N5662">
        <v>0</v>
      </c>
      <c r="O5662">
        <v>1</v>
      </c>
      <c r="P5662">
        <v>0</v>
      </c>
      <c r="Q5662">
        <v>2730</v>
      </c>
      <c r="R5662">
        <v>1100000</v>
      </c>
      <c r="S5662">
        <v>878501</v>
      </c>
      <c r="T5662">
        <v>0.79863727272727203</v>
      </c>
      <c r="U5662">
        <v>1</v>
      </c>
    </row>
    <row r="5663" spans="1:21" x14ac:dyDescent="0.4">
      <c r="A5663">
        <v>5661</v>
      </c>
      <c r="B5663" t="s">
        <v>12104</v>
      </c>
      <c r="C5663" s="1">
        <v>44927</v>
      </c>
      <c r="D5663" t="s">
        <v>9906</v>
      </c>
      <c r="F5663">
        <v>20</v>
      </c>
      <c r="G5663">
        <v>20</v>
      </c>
      <c r="H5663">
        <v>10</v>
      </c>
      <c r="I5663">
        <v>10</v>
      </c>
      <c r="J5663">
        <v>10</v>
      </c>
      <c r="K5663">
        <v>47</v>
      </c>
      <c r="L5663">
        <v>46</v>
      </c>
      <c r="M5663">
        <v>49</v>
      </c>
      <c r="N5663">
        <v>0</v>
      </c>
      <c r="O5663">
        <v>1</v>
      </c>
      <c r="P5663">
        <v>0</v>
      </c>
      <c r="Q5663">
        <v>2360</v>
      </c>
      <c r="R5663">
        <v>1100000</v>
      </c>
      <c r="S5663">
        <v>1164390</v>
      </c>
      <c r="T5663">
        <v>1.0585363636363601</v>
      </c>
      <c r="U5663">
        <v>1</v>
      </c>
    </row>
    <row r="5664" spans="1:21" x14ac:dyDescent="0.4">
      <c r="A5664">
        <v>5662</v>
      </c>
      <c r="B5664" t="s">
        <v>12104</v>
      </c>
      <c r="C5664" s="1">
        <v>44927</v>
      </c>
      <c r="D5664" t="s">
        <v>9907</v>
      </c>
      <c r="F5664">
        <v>10</v>
      </c>
      <c r="G5664">
        <v>10</v>
      </c>
      <c r="H5664">
        <v>10</v>
      </c>
      <c r="I5664">
        <v>10</v>
      </c>
      <c r="J5664">
        <v>10</v>
      </c>
      <c r="K5664">
        <v>20</v>
      </c>
      <c r="L5664">
        <v>18</v>
      </c>
      <c r="M5664">
        <v>20</v>
      </c>
      <c r="N5664">
        <v>0</v>
      </c>
      <c r="O5664">
        <v>2</v>
      </c>
      <c r="P5664">
        <v>0</v>
      </c>
      <c r="Q5664">
        <v>566</v>
      </c>
      <c r="R5664">
        <v>1100000</v>
      </c>
      <c r="S5664">
        <v>32792</v>
      </c>
      <c r="T5664">
        <v>2.9810909090908999E-2</v>
      </c>
      <c r="U5664">
        <v>0</v>
      </c>
    </row>
    <row r="5665" spans="1:21" x14ac:dyDescent="0.4">
      <c r="A5665">
        <v>5663</v>
      </c>
      <c r="B5665" t="s">
        <v>12104</v>
      </c>
      <c r="C5665" s="1">
        <v>44927</v>
      </c>
      <c r="D5665" t="s">
        <v>9908</v>
      </c>
      <c r="F5665">
        <v>10</v>
      </c>
      <c r="G5665">
        <v>10</v>
      </c>
      <c r="H5665">
        <v>10</v>
      </c>
      <c r="I5665">
        <v>10</v>
      </c>
      <c r="J5665">
        <v>10</v>
      </c>
      <c r="K5665">
        <v>16</v>
      </c>
      <c r="L5665">
        <v>31</v>
      </c>
      <c r="M5665">
        <v>35</v>
      </c>
      <c r="N5665">
        <v>2</v>
      </c>
      <c r="O5665">
        <v>1</v>
      </c>
      <c r="P5665">
        <v>0</v>
      </c>
      <c r="Q5665">
        <v>750</v>
      </c>
      <c r="R5665">
        <v>1100000</v>
      </c>
      <c r="S5665">
        <v>1046524</v>
      </c>
      <c r="T5665">
        <v>0.95138545454545398</v>
      </c>
      <c r="U5665">
        <v>1</v>
      </c>
    </row>
    <row r="5666" spans="1:21" x14ac:dyDescent="0.4">
      <c r="A5666">
        <v>5664</v>
      </c>
      <c r="B5666" t="s">
        <v>12104</v>
      </c>
      <c r="C5666" s="1">
        <v>44927</v>
      </c>
      <c r="D5666" t="s">
        <v>9909</v>
      </c>
      <c r="F5666">
        <v>20</v>
      </c>
      <c r="G5666">
        <v>10</v>
      </c>
      <c r="H5666">
        <v>10</v>
      </c>
      <c r="I5666">
        <v>20</v>
      </c>
      <c r="J5666">
        <v>30</v>
      </c>
      <c r="K5666">
        <v>124</v>
      </c>
      <c r="L5666">
        <v>120</v>
      </c>
      <c r="M5666">
        <v>112</v>
      </c>
      <c r="N5666">
        <v>0</v>
      </c>
      <c r="O5666">
        <v>1</v>
      </c>
      <c r="P5666">
        <v>0</v>
      </c>
      <c r="Q5666">
        <v>2086</v>
      </c>
      <c r="R5666">
        <v>1100000</v>
      </c>
      <c r="S5666">
        <v>1386849</v>
      </c>
      <c r="T5666">
        <v>1.2607718181818099</v>
      </c>
      <c r="U5666">
        <v>2</v>
      </c>
    </row>
    <row r="5667" spans="1:21" x14ac:dyDescent="0.4">
      <c r="A5667">
        <v>5665</v>
      </c>
      <c r="B5667" t="s">
        <v>12104</v>
      </c>
      <c r="C5667" s="1">
        <v>44927</v>
      </c>
      <c r="D5667" t="s">
        <v>9910</v>
      </c>
      <c r="F5667">
        <v>10</v>
      </c>
      <c r="G5667">
        <v>10</v>
      </c>
      <c r="H5667">
        <v>10</v>
      </c>
      <c r="I5667">
        <v>10</v>
      </c>
      <c r="J5667">
        <v>10</v>
      </c>
      <c r="K5667">
        <v>177</v>
      </c>
      <c r="L5667">
        <v>157</v>
      </c>
      <c r="M5667">
        <v>127</v>
      </c>
      <c r="N5667">
        <v>0</v>
      </c>
      <c r="O5667">
        <v>1</v>
      </c>
      <c r="P5667">
        <v>0</v>
      </c>
      <c r="Q5667">
        <v>2848</v>
      </c>
      <c r="R5667">
        <v>1100000</v>
      </c>
      <c r="S5667">
        <v>4085293</v>
      </c>
      <c r="T5667">
        <v>3.7139027272727199</v>
      </c>
      <c r="U5667">
        <v>2</v>
      </c>
    </row>
    <row r="5668" spans="1:21" x14ac:dyDescent="0.4">
      <c r="A5668">
        <v>5666</v>
      </c>
      <c r="B5668" t="s">
        <v>12104</v>
      </c>
      <c r="C5668" s="1">
        <v>44896</v>
      </c>
      <c r="D5668" t="s">
        <v>9911</v>
      </c>
      <c r="F5668">
        <v>10</v>
      </c>
      <c r="G5668">
        <v>10</v>
      </c>
      <c r="H5668">
        <v>10</v>
      </c>
      <c r="I5668">
        <v>20</v>
      </c>
      <c r="J5668">
        <v>10</v>
      </c>
      <c r="K5668">
        <v>55</v>
      </c>
      <c r="L5668">
        <v>51</v>
      </c>
      <c r="M5668">
        <v>54</v>
      </c>
      <c r="N5668">
        <v>1</v>
      </c>
      <c r="O5668">
        <v>1</v>
      </c>
      <c r="P5668">
        <v>0</v>
      </c>
      <c r="Q5668">
        <v>930</v>
      </c>
      <c r="R5668">
        <v>1090000</v>
      </c>
      <c r="S5668">
        <v>471636</v>
      </c>
      <c r="T5668">
        <v>0.43269357798165098</v>
      </c>
      <c r="U5668">
        <v>1</v>
      </c>
    </row>
    <row r="5669" spans="1:21" x14ac:dyDescent="0.4">
      <c r="A5669">
        <v>5667</v>
      </c>
      <c r="B5669" t="s">
        <v>12104</v>
      </c>
      <c r="C5669" s="1">
        <v>44896</v>
      </c>
      <c r="D5669" t="s">
        <v>9912</v>
      </c>
      <c r="F5669">
        <v>10</v>
      </c>
      <c r="G5669">
        <v>10</v>
      </c>
      <c r="H5669">
        <v>20</v>
      </c>
      <c r="I5669">
        <v>20</v>
      </c>
      <c r="J5669">
        <v>20</v>
      </c>
      <c r="K5669">
        <v>207</v>
      </c>
      <c r="L5669">
        <v>189</v>
      </c>
      <c r="M5669">
        <v>172</v>
      </c>
      <c r="N5669">
        <v>0</v>
      </c>
      <c r="O5669">
        <v>1</v>
      </c>
      <c r="P5669">
        <v>0</v>
      </c>
      <c r="Q5669">
        <v>852</v>
      </c>
      <c r="R5669">
        <v>1090000</v>
      </c>
      <c r="S5669">
        <v>1061349</v>
      </c>
      <c r="T5669">
        <v>0.97371467889908203</v>
      </c>
      <c r="U5669">
        <v>1</v>
      </c>
    </row>
    <row r="5670" spans="1:21" x14ac:dyDescent="0.4">
      <c r="A5670">
        <v>5668</v>
      </c>
      <c r="B5670" t="s">
        <v>12104</v>
      </c>
      <c r="C5670" s="1">
        <v>44896</v>
      </c>
      <c r="D5670" t="s">
        <v>9913</v>
      </c>
      <c r="E5670" t="s">
        <v>9914</v>
      </c>
      <c r="F5670">
        <v>10</v>
      </c>
      <c r="G5670">
        <v>10</v>
      </c>
      <c r="H5670">
        <v>20</v>
      </c>
      <c r="I5670">
        <v>20</v>
      </c>
      <c r="J5670">
        <v>10</v>
      </c>
      <c r="K5670">
        <v>172</v>
      </c>
      <c r="L5670">
        <v>156</v>
      </c>
      <c r="M5670">
        <v>128</v>
      </c>
      <c r="N5670">
        <v>2</v>
      </c>
      <c r="O5670">
        <v>1</v>
      </c>
      <c r="P5670">
        <v>0.35546875</v>
      </c>
      <c r="Q5670">
        <v>977</v>
      </c>
      <c r="R5670">
        <v>1090000</v>
      </c>
      <c r="S5670">
        <v>18364</v>
      </c>
      <c r="T5670">
        <v>1.6847706422018299E-2</v>
      </c>
      <c r="U5670">
        <v>0</v>
      </c>
    </row>
    <row r="5671" spans="1:21" x14ac:dyDescent="0.4">
      <c r="A5671">
        <v>5669</v>
      </c>
      <c r="B5671" t="s">
        <v>12104</v>
      </c>
      <c r="C5671" s="1">
        <v>44896</v>
      </c>
      <c r="D5671" t="s">
        <v>9915</v>
      </c>
      <c r="F5671">
        <v>10</v>
      </c>
      <c r="G5671">
        <v>10</v>
      </c>
      <c r="H5671">
        <v>10</v>
      </c>
      <c r="I5671">
        <v>10</v>
      </c>
      <c r="J5671">
        <v>20</v>
      </c>
      <c r="K5671">
        <v>160</v>
      </c>
      <c r="L5671">
        <v>155</v>
      </c>
      <c r="M5671">
        <v>153</v>
      </c>
      <c r="N5671">
        <v>0</v>
      </c>
      <c r="O5671">
        <v>1</v>
      </c>
      <c r="P5671">
        <v>0</v>
      </c>
      <c r="Q5671">
        <v>941</v>
      </c>
      <c r="R5671">
        <v>1090000</v>
      </c>
      <c r="S5671">
        <v>131356</v>
      </c>
      <c r="T5671">
        <v>0.120510091743119</v>
      </c>
      <c r="U5671">
        <v>0</v>
      </c>
    </row>
    <row r="5672" spans="1:21" x14ac:dyDescent="0.4">
      <c r="A5672">
        <v>5670</v>
      </c>
      <c r="B5672" t="s">
        <v>12104</v>
      </c>
      <c r="C5672" s="1">
        <v>44896</v>
      </c>
      <c r="D5672" t="s">
        <v>9916</v>
      </c>
      <c r="E5672" t="s">
        <v>9917</v>
      </c>
      <c r="F5672">
        <v>10</v>
      </c>
      <c r="G5672">
        <v>20</v>
      </c>
      <c r="H5672">
        <v>10</v>
      </c>
      <c r="I5672">
        <v>20</v>
      </c>
      <c r="J5672">
        <v>10</v>
      </c>
      <c r="K5672">
        <v>41</v>
      </c>
      <c r="L5672">
        <v>57</v>
      </c>
      <c r="M5672">
        <v>79</v>
      </c>
      <c r="N5672">
        <v>0</v>
      </c>
      <c r="O5672">
        <v>2</v>
      </c>
      <c r="P5672">
        <v>0.27994791699999999</v>
      </c>
      <c r="Q5672">
        <v>942</v>
      </c>
      <c r="R5672">
        <v>1090000</v>
      </c>
      <c r="S5672">
        <v>1205612</v>
      </c>
      <c r="T5672">
        <v>1.1060660550458701</v>
      </c>
      <c r="U5672">
        <v>1</v>
      </c>
    </row>
    <row r="5673" spans="1:21" x14ac:dyDescent="0.4">
      <c r="A5673">
        <v>5671</v>
      </c>
      <c r="B5673" t="s">
        <v>12104</v>
      </c>
      <c r="C5673" s="1">
        <v>44896</v>
      </c>
      <c r="D5673" t="s">
        <v>9918</v>
      </c>
      <c r="F5673">
        <v>30</v>
      </c>
      <c r="G5673">
        <v>20</v>
      </c>
      <c r="H5673">
        <v>10</v>
      </c>
      <c r="I5673">
        <v>20</v>
      </c>
      <c r="J5673">
        <v>50</v>
      </c>
      <c r="K5673">
        <v>250</v>
      </c>
      <c r="L5673">
        <v>246</v>
      </c>
      <c r="M5673">
        <v>240</v>
      </c>
      <c r="N5673">
        <v>0</v>
      </c>
      <c r="O5673">
        <v>1</v>
      </c>
      <c r="P5673">
        <v>0</v>
      </c>
      <c r="Q5673">
        <v>1936</v>
      </c>
      <c r="R5673">
        <v>1090000</v>
      </c>
      <c r="S5673">
        <v>2642375</v>
      </c>
      <c r="T5673">
        <v>2.4241972477064202</v>
      </c>
      <c r="U5673">
        <v>2</v>
      </c>
    </row>
    <row r="5674" spans="1:21" x14ac:dyDescent="0.4">
      <c r="A5674">
        <v>5672</v>
      </c>
      <c r="B5674" t="s">
        <v>12104</v>
      </c>
      <c r="C5674" s="1">
        <v>44896</v>
      </c>
      <c r="D5674" t="s">
        <v>9919</v>
      </c>
      <c r="F5674">
        <v>20</v>
      </c>
      <c r="G5674">
        <v>20</v>
      </c>
      <c r="H5674">
        <v>20</v>
      </c>
      <c r="I5674">
        <v>10</v>
      </c>
      <c r="J5674">
        <v>40</v>
      </c>
      <c r="K5674">
        <v>116</v>
      </c>
      <c r="L5674">
        <v>68</v>
      </c>
      <c r="M5674">
        <v>28</v>
      </c>
      <c r="N5674">
        <v>0</v>
      </c>
      <c r="O5674">
        <v>2</v>
      </c>
      <c r="P5674">
        <v>0</v>
      </c>
      <c r="Q5674">
        <v>782</v>
      </c>
      <c r="R5674">
        <v>1090000</v>
      </c>
      <c r="S5674">
        <v>256299</v>
      </c>
      <c r="T5674">
        <v>0.235136697247706</v>
      </c>
      <c r="U5674">
        <v>0</v>
      </c>
    </row>
    <row r="5675" spans="1:21" x14ac:dyDescent="0.4">
      <c r="A5675">
        <v>5673</v>
      </c>
      <c r="B5675" t="s">
        <v>12104</v>
      </c>
      <c r="C5675" s="1">
        <v>44866</v>
      </c>
      <c r="D5675" t="s">
        <v>9920</v>
      </c>
      <c r="E5675" t="s">
        <v>9921</v>
      </c>
      <c r="F5675">
        <v>20</v>
      </c>
      <c r="G5675">
        <v>20</v>
      </c>
      <c r="H5675">
        <v>20</v>
      </c>
      <c r="I5675">
        <v>10</v>
      </c>
      <c r="J5675">
        <v>20</v>
      </c>
      <c r="K5675">
        <v>148</v>
      </c>
      <c r="L5675">
        <v>116</v>
      </c>
      <c r="M5675">
        <v>121</v>
      </c>
      <c r="N5675">
        <v>0</v>
      </c>
      <c r="O5675">
        <v>1</v>
      </c>
      <c r="P5675">
        <v>0</v>
      </c>
      <c r="Q5675">
        <v>945</v>
      </c>
      <c r="R5675">
        <v>1090000</v>
      </c>
      <c r="S5675">
        <v>2087010</v>
      </c>
      <c r="T5675">
        <v>1.91468807339449</v>
      </c>
      <c r="U5675">
        <v>2</v>
      </c>
    </row>
    <row r="5676" spans="1:21" x14ac:dyDescent="0.4">
      <c r="A5676">
        <v>5674</v>
      </c>
      <c r="B5676" t="s">
        <v>12104</v>
      </c>
      <c r="C5676" s="1">
        <v>44866</v>
      </c>
      <c r="D5676" t="s">
        <v>9922</v>
      </c>
      <c r="F5676">
        <v>10</v>
      </c>
      <c r="G5676">
        <v>10</v>
      </c>
      <c r="H5676">
        <v>10</v>
      </c>
      <c r="I5676">
        <v>20</v>
      </c>
      <c r="J5676">
        <v>30</v>
      </c>
      <c r="K5676">
        <v>69</v>
      </c>
      <c r="L5676">
        <v>43</v>
      </c>
      <c r="M5676">
        <v>59</v>
      </c>
      <c r="N5676">
        <v>1</v>
      </c>
      <c r="O5676">
        <v>1</v>
      </c>
      <c r="P5676">
        <v>0.44791666699999999</v>
      </c>
      <c r="Q5676">
        <v>4294</v>
      </c>
      <c r="R5676">
        <v>1090000</v>
      </c>
      <c r="S5676">
        <v>3182991</v>
      </c>
      <c r="T5676">
        <v>2.9201752293577901</v>
      </c>
      <c r="U5676">
        <v>2</v>
      </c>
    </row>
    <row r="5677" spans="1:21" x14ac:dyDescent="0.4">
      <c r="A5677">
        <v>5675</v>
      </c>
      <c r="B5677" t="s">
        <v>12104</v>
      </c>
      <c r="C5677" s="1">
        <v>44866</v>
      </c>
      <c r="D5677" t="s">
        <v>9923</v>
      </c>
      <c r="F5677">
        <v>10</v>
      </c>
      <c r="G5677">
        <v>10</v>
      </c>
      <c r="H5677">
        <v>10</v>
      </c>
      <c r="I5677">
        <v>10</v>
      </c>
      <c r="J5677">
        <v>40</v>
      </c>
      <c r="K5677">
        <v>27</v>
      </c>
      <c r="L5677">
        <v>24</v>
      </c>
      <c r="M5677">
        <v>34</v>
      </c>
      <c r="N5677">
        <v>0</v>
      </c>
      <c r="O5677">
        <v>1</v>
      </c>
      <c r="P5677">
        <v>0</v>
      </c>
      <c r="Q5677">
        <v>954</v>
      </c>
      <c r="R5677">
        <v>1090000</v>
      </c>
      <c r="S5677">
        <v>698257</v>
      </c>
      <c r="T5677">
        <v>0.64060275229357799</v>
      </c>
      <c r="U5677">
        <v>1</v>
      </c>
    </row>
    <row r="5678" spans="1:21" x14ac:dyDescent="0.4">
      <c r="A5678">
        <v>5676</v>
      </c>
      <c r="B5678" t="s">
        <v>12104</v>
      </c>
      <c r="C5678" s="1">
        <v>44866</v>
      </c>
      <c r="D5678" t="s">
        <v>9924</v>
      </c>
      <c r="F5678">
        <v>20</v>
      </c>
      <c r="G5678">
        <v>10</v>
      </c>
      <c r="H5678">
        <v>10</v>
      </c>
      <c r="I5678">
        <v>20</v>
      </c>
      <c r="J5678">
        <v>40</v>
      </c>
      <c r="K5678">
        <v>46</v>
      </c>
      <c r="L5678">
        <v>50</v>
      </c>
      <c r="M5678">
        <v>42</v>
      </c>
      <c r="N5678">
        <v>0</v>
      </c>
      <c r="O5678">
        <v>1</v>
      </c>
      <c r="P5678">
        <v>0</v>
      </c>
      <c r="Q5678">
        <v>2432</v>
      </c>
      <c r="R5678">
        <v>1090000</v>
      </c>
      <c r="S5678">
        <v>36685</v>
      </c>
      <c r="T5678">
        <v>3.3655963302752202E-2</v>
      </c>
      <c r="U5678">
        <v>0</v>
      </c>
    </row>
    <row r="5679" spans="1:21" x14ac:dyDescent="0.4">
      <c r="A5679">
        <v>5677</v>
      </c>
      <c r="B5679" t="s">
        <v>12104</v>
      </c>
      <c r="C5679" s="1">
        <v>44866</v>
      </c>
      <c r="D5679" t="s">
        <v>9925</v>
      </c>
      <c r="F5679">
        <v>20</v>
      </c>
      <c r="G5679">
        <v>20</v>
      </c>
      <c r="H5679">
        <v>10</v>
      </c>
      <c r="I5679">
        <v>10</v>
      </c>
      <c r="J5679">
        <v>40</v>
      </c>
      <c r="K5679">
        <v>189</v>
      </c>
      <c r="L5679">
        <v>193</v>
      </c>
      <c r="M5679">
        <v>194</v>
      </c>
      <c r="N5679">
        <v>0</v>
      </c>
      <c r="O5679">
        <v>1</v>
      </c>
      <c r="P5679">
        <v>0</v>
      </c>
      <c r="Q5679">
        <v>3043</v>
      </c>
      <c r="R5679">
        <v>1090000</v>
      </c>
      <c r="S5679">
        <v>2124698</v>
      </c>
      <c r="T5679">
        <v>1.94926422018348</v>
      </c>
      <c r="U5679">
        <v>2</v>
      </c>
    </row>
    <row r="5680" spans="1:21" x14ac:dyDescent="0.4">
      <c r="A5680">
        <v>5678</v>
      </c>
      <c r="B5680" t="s">
        <v>12104</v>
      </c>
      <c r="C5680" s="1">
        <v>44866</v>
      </c>
      <c r="D5680" t="s">
        <v>9926</v>
      </c>
      <c r="F5680">
        <v>10</v>
      </c>
      <c r="G5680">
        <v>10</v>
      </c>
      <c r="H5680">
        <v>10</v>
      </c>
      <c r="I5680">
        <v>10</v>
      </c>
      <c r="J5680">
        <v>10</v>
      </c>
      <c r="K5680">
        <v>11</v>
      </c>
      <c r="L5680">
        <v>25</v>
      </c>
      <c r="M5680">
        <v>29</v>
      </c>
      <c r="N5680">
        <v>1</v>
      </c>
      <c r="O5680">
        <v>1</v>
      </c>
      <c r="P5680">
        <v>0</v>
      </c>
      <c r="Q5680">
        <v>774</v>
      </c>
      <c r="R5680">
        <v>1090000</v>
      </c>
      <c r="S5680">
        <v>278045</v>
      </c>
      <c r="T5680">
        <v>0.255087155963302</v>
      </c>
      <c r="U5680">
        <v>0</v>
      </c>
    </row>
    <row r="5681" spans="1:21" x14ac:dyDescent="0.4">
      <c r="A5681">
        <v>5679</v>
      </c>
      <c r="B5681" t="s">
        <v>12104</v>
      </c>
      <c r="C5681" s="1">
        <v>44866</v>
      </c>
      <c r="D5681" t="s">
        <v>9927</v>
      </c>
      <c r="F5681">
        <v>20</v>
      </c>
      <c r="G5681">
        <v>10</v>
      </c>
      <c r="H5681">
        <v>10</v>
      </c>
      <c r="I5681">
        <v>20</v>
      </c>
      <c r="J5681">
        <v>50</v>
      </c>
      <c r="K5681">
        <v>30</v>
      </c>
      <c r="L5681">
        <v>22</v>
      </c>
      <c r="M5681">
        <v>17</v>
      </c>
      <c r="N5681">
        <v>1</v>
      </c>
      <c r="O5681">
        <v>1</v>
      </c>
      <c r="P5681">
        <v>0</v>
      </c>
      <c r="Q5681">
        <v>3635</v>
      </c>
      <c r="R5681">
        <v>1090000</v>
      </c>
      <c r="S5681">
        <v>213149</v>
      </c>
      <c r="T5681">
        <v>0.19554954128440299</v>
      </c>
      <c r="U5681">
        <v>0</v>
      </c>
    </row>
    <row r="5682" spans="1:21" x14ac:dyDescent="0.4">
      <c r="A5682">
        <v>5680</v>
      </c>
      <c r="B5682" t="s">
        <v>12104</v>
      </c>
      <c r="C5682" s="1">
        <v>44835</v>
      </c>
      <c r="D5682" t="s">
        <v>9928</v>
      </c>
      <c r="F5682">
        <v>10</v>
      </c>
      <c r="G5682">
        <v>20</v>
      </c>
      <c r="H5682">
        <v>20</v>
      </c>
      <c r="I5682">
        <v>20</v>
      </c>
      <c r="J5682">
        <v>30</v>
      </c>
      <c r="K5682">
        <v>138</v>
      </c>
      <c r="L5682">
        <v>208</v>
      </c>
      <c r="M5682">
        <v>232</v>
      </c>
      <c r="N5682">
        <v>0</v>
      </c>
      <c r="O5682">
        <v>1</v>
      </c>
      <c r="P5682">
        <v>0</v>
      </c>
      <c r="Q5682">
        <v>782</v>
      </c>
      <c r="R5682">
        <v>1090000</v>
      </c>
      <c r="S5682">
        <v>155789</v>
      </c>
      <c r="T5682">
        <v>0.14292568807339401</v>
      </c>
      <c r="U5682">
        <v>0</v>
      </c>
    </row>
    <row r="5683" spans="1:21" x14ac:dyDescent="0.4">
      <c r="A5683">
        <v>5681</v>
      </c>
      <c r="B5683" t="s">
        <v>12104</v>
      </c>
      <c r="C5683" s="1">
        <v>44835</v>
      </c>
      <c r="D5683" t="s">
        <v>9929</v>
      </c>
      <c r="F5683">
        <v>20</v>
      </c>
      <c r="G5683">
        <v>20</v>
      </c>
      <c r="H5683">
        <v>10</v>
      </c>
      <c r="I5683">
        <v>20</v>
      </c>
      <c r="J5683">
        <v>50</v>
      </c>
      <c r="K5683">
        <v>21</v>
      </c>
      <c r="L5683">
        <v>25</v>
      </c>
      <c r="M5683">
        <v>18</v>
      </c>
      <c r="N5683">
        <v>0</v>
      </c>
      <c r="O5683">
        <v>1</v>
      </c>
      <c r="P5683">
        <v>0</v>
      </c>
      <c r="Q5683">
        <v>3137</v>
      </c>
      <c r="R5683">
        <v>1090000</v>
      </c>
      <c r="S5683">
        <v>3445701</v>
      </c>
      <c r="T5683">
        <v>3.16119357798165</v>
      </c>
      <c r="U5683">
        <v>2</v>
      </c>
    </row>
    <row r="5684" spans="1:21" x14ac:dyDescent="0.4">
      <c r="A5684">
        <v>5682</v>
      </c>
      <c r="B5684" t="s">
        <v>12104</v>
      </c>
      <c r="C5684" s="1">
        <v>44835</v>
      </c>
      <c r="D5684" t="s">
        <v>9930</v>
      </c>
      <c r="F5684">
        <v>10</v>
      </c>
      <c r="G5684">
        <v>10</v>
      </c>
      <c r="H5684">
        <v>20</v>
      </c>
      <c r="I5684">
        <v>10</v>
      </c>
      <c r="J5684">
        <v>10</v>
      </c>
      <c r="K5684">
        <v>64</v>
      </c>
      <c r="L5684">
        <v>86</v>
      </c>
      <c r="M5684">
        <v>101</v>
      </c>
      <c r="N5684">
        <v>2</v>
      </c>
      <c r="O5684">
        <v>1</v>
      </c>
      <c r="P5684">
        <v>0</v>
      </c>
      <c r="Q5684">
        <v>2444</v>
      </c>
      <c r="R5684">
        <v>1090000</v>
      </c>
      <c r="S5684">
        <v>2772192</v>
      </c>
      <c r="T5684">
        <v>2.5432954128440302</v>
      </c>
      <c r="U5684">
        <v>2</v>
      </c>
    </row>
    <row r="5685" spans="1:21" x14ac:dyDescent="0.4">
      <c r="A5685">
        <v>5683</v>
      </c>
      <c r="B5685" t="s">
        <v>12104</v>
      </c>
      <c r="C5685" s="1">
        <v>44835</v>
      </c>
      <c r="D5685" t="s">
        <v>9931</v>
      </c>
      <c r="F5685">
        <v>10</v>
      </c>
      <c r="G5685">
        <v>10</v>
      </c>
      <c r="H5685">
        <v>10</v>
      </c>
      <c r="I5685">
        <v>20</v>
      </c>
      <c r="J5685">
        <v>20</v>
      </c>
      <c r="K5685">
        <v>7</v>
      </c>
      <c r="L5685">
        <v>101</v>
      </c>
      <c r="M5685">
        <v>51</v>
      </c>
      <c r="N5685">
        <v>1</v>
      </c>
      <c r="O5685">
        <v>1</v>
      </c>
      <c r="P5685">
        <v>0</v>
      </c>
      <c r="Q5685">
        <v>2044</v>
      </c>
      <c r="R5685">
        <v>1090000</v>
      </c>
      <c r="S5685">
        <v>1470227</v>
      </c>
      <c r="T5685">
        <v>1.34883211009174</v>
      </c>
      <c r="U5685">
        <v>2</v>
      </c>
    </row>
    <row r="5686" spans="1:21" x14ac:dyDescent="0.4">
      <c r="A5686">
        <v>5684</v>
      </c>
      <c r="B5686" t="s">
        <v>12104</v>
      </c>
      <c r="C5686" s="1">
        <v>44835</v>
      </c>
      <c r="D5686" t="s">
        <v>9932</v>
      </c>
      <c r="E5686" t="s">
        <v>9933</v>
      </c>
      <c r="F5686">
        <v>10</v>
      </c>
      <c r="G5686">
        <v>10</v>
      </c>
      <c r="H5686">
        <v>10</v>
      </c>
      <c r="I5686">
        <v>10</v>
      </c>
      <c r="J5686">
        <v>10</v>
      </c>
      <c r="K5686">
        <v>245</v>
      </c>
      <c r="L5686">
        <v>245</v>
      </c>
      <c r="M5686">
        <v>247</v>
      </c>
      <c r="N5686">
        <v>2</v>
      </c>
      <c r="O5686">
        <v>1</v>
      </c>
      <c r="P5686">
        <v>6.9847005209999997</v>
      </c>
      <c r="Q5686">
        <v>2009</v>
      </c>
      <c r="R5686">
        <v>1090000</v>
      </c>
      <c r="S5686">
        <v>3011701</v>
      </c>
      <c r="T5686">
        <v>2.7630284403669698</v>
      </c>
      <c r="U5686">
        <v>2</v>
      </c>
    </row>
    <row r="5687" spans="1:21" x14ac:dyDescent="0.4">
      <c r="A5687">
        <v>5685</v>
      </c>
      <c r="B5687" t="s">
        <v>12104</v>
      </c>
      <c r="C5687" s="1">
        <v>44835</v>
      </c>
      <c r="D5687" t="s">
        <v>9934</v>
      </c>
      <c r="F5687">
        <v>20</v>
      </c>
      <c r="G5687">
        <v>20</v>
      </c>
      <c r="H5687">
        <v>10</v>
      </c>
      <c r="I5687">
        <v>20</v>
      </c>
      <c r="J5687">
        <v>50</v>
      </c>
      <c r="K5687">
        <v>31</v>
      </c>
      <c r="L5687">
        <v>31</v>
      </c>
      <c r="M5687">
        <v>30</v>
      </c>
      <c r="N5687">
        <v>0</v>
      </c>
      <c r="O5687">
        <v>1</v>
      </c>
      <c r="P5687">
        <v>0</v>
      </c>
      <c r="Q5687">
        <v>2919</v>
      </c>
      <c r="R5687">
        <v>1090000</v>
      </c>
      <c r="S5687">
        <v>1310368</v>
      </c>
      <c r="T5687">
        <v>1.2021724770642199</v>
      </c>
      <c r="U5687">
        <v>2</v>
      </c>
    </row>
    <row r="5688" spans="1:21" x14ac:dyDescent="0.4">
      <c r="A5688">
        <v>5686</v>
      </c>
      <c r="B5688" t="s">
        <v>12104</v>
      </c>
      <c r="C5688" s="1">
        <v>44805</v>
      </c>
      <c r="D5688" t="s">
        <v>9935</v>
      </c>
      <c r="F5688">
        <v>30</v>
      </c>
      <c r="G5688">
        <v>20</v>
      </c>
      <c r="H5688">
        <v>10</v>
      </c>
      <c r="I5688">
        <v>20</v>
      </c>
      <c r="J5688">
        <v>50</v>
      </c>
      <c r="K5688">
        <v>212</v>
      </c>
      <c r="L5688">
        <v>190</v>
      </c>
      <c r="M5688">
        <v>162</v>
      </c>
      <c r="N5688">
        <v>0</v>
      </c>
      <c r="O5688">
        <v>1</v>
      </c>
      <c r="P5688">
        <v>0</v>
      </c>
      <c r="Q5688">
        <v>2422</v>
      </c>
      <c r="R5688">
        <v>1080000</v>
      </c>
      <c r="S5688">
        <v>2082569</v>
      </c>
      <c r="T5688">
        <v>1.92830462962962</v>
      </c>
      <c r="U5688">
        <v>2</v>
      </c>
    </row>
    <row r="5689" spans="1:21" x14ac:dyDescent="0.4">
      <c r="A5689">
        <v>5687</v>
      </c>
      <c r="B5689" t="s">
        <v>12104</v>
      </c>
      <c r="C5689" s="1">
        <v>44805</v>
      </c>
      <c r="D5689" t="s">
        <v>9936</v>
      </c>
      <c r="F5689">
        <v>10</v>
      </c>
      <c r="G5689">
        <v>10</v>
      </c>
      <c r="H5689">
        <v>20</v>
      </c>
      <c r="I5689">
        <v>30</v>
      </c>
      <c r="J5689">
        <v>20</v>
      </c>
      <c r="K5689">
        <v>198</v>
      </c>
      <c r="L5689">
        <v>246</v>
      </c>
      <c r="M5689">
        <v>235</v>
      </c>
      <c r="N5689">
        <v>0</v>
      </c>
      <c r="O5689">
        <v>1</v>
      </c>
      <c r="P5689">
        <v>0</v>
      </c>
      <c r="Q5689">
        <v>1435</v>
      </c>
      <c r="R5689">
        <v>1080000</v>
      </c>
      <c r="S5689">
        <v>966081</v>
      </c>
      <c r="T5689">
        <v>0.89451944444444398</v>
      </c>
      <c r="U5689">
        <v>1</v>
      </c>
    </row>
    <row r="5690" spans="1:21" x14ac:dyDescent="0.4">
      <c r="A5690">
        <v>5688</v>
      </c>
      <c r="B5690" t="s">
        <v>12104</v>
      </c>
      <c r="C5690" s="1">
        <v>44805</v>
      </c>
      <c r="D5690" t="s">
        <v>9937</v>
      </c>
      <c r="F5690">
        <v>10</v>
      </c>
      <c r="G5690">
        <v>20</v>
      </c>
      <c r="H5690">
        <v>10</v>
      </c>
      <c r="I5690">
        <v>10</v>
      </c>
      <c r="J5690">
        <v>10</v>
      </c>
      <c r="K5690">
        <v>206</v>
      </c>
      <c r="L5690">
        <v>224</v>
      </c>
      <c r="M5690">
        <v>244</v>
      </c>
      <c r="N5690">
        <v>0</v>
      </c>
      <c r="O5690">
        <v>1</v>
      </c>
      <c r="P5690">
        <v>0</v>
      </c>
      <c r="Q5690">
        <v>2117</v>
      </c>
      <c r="R5690">
        <v>1080000</v>
      </c>
      <c r="S5690">
        <v>3508677</v>
      </c>
      <c r="T5690">
        <v>3.2487750000000002</v>
      </c>
      <c r="U5690">
        <v>2</v>
      </c>
    </row>
    <row r="5691" spans="1:21" x14ac:dyDescent="0.4">
      <c r="A5691">
        <v>5689</v>
      </c>
      <c r="B5691" t="s">
        <v>12104</v>
      </c>
      <c r="C5691" s="1">
        <v>44774</v>
      </c>
      <c r="D5691" t="s">
        <v>9938</v>
      </c>
      <c r="F5691">
        <v>10</v>
      </c>
      <c r="G5691">
        <v>20</v>
      </c>
      <c r="H5691">
        <v>10</v>
      </c>
      <c r="I5691">
        <v>10</v>
      </c>
      <c r="J5691">
        <v>20</v>
      </c>
      <c r="K5691">
        <v>54</v>
      </c>
      <c r="L5691">
        <v>44</v>
      </c>
      <c r="M5691">
        <v>39</v>
      </c>
      <c r="N5691">
        <v>0</v>
      </c>
      <c r="O5691">
        <v>1</v>
      </c>
      <c r="P5691">
        <v>0</v>
      </c>
      <c r="Q5691">
        <v>603</v>
      </c>
      <c r="R5691">
        <v>1090000</v>
      </c>
      <c r="S5691">
        <v>24449</v>
      </c>
      <c r="T5691">
        <v>2.24302752293578E-2</v>
      </c>
      <c r="U5691">
        <v>0</v>
      </c>
    </row>
    <row r="5692" spans="1:21" x14ac:dyDescent="0.4">
      <c r="A5692">
        <v>5690</v>
      </c>
      <c r="B5692" t="s">
        <v>12104</v>
      </c>
      <c r="C5692" s="1">
        <v>44774</v>
      </c>
      <c r="D5692" t="s">
        <v>9939</v>
      </c>
      <c r="F5692">
        <v>10</v>
      </c>
      <c r="G5692">
        <v>20</v>
      </c>
      <c r="H5692">
        <v>20</v>
      </c>
      <c r="I5692">
        <v>20</v>
      </c>
      <c r="J5692">
        <v>50</v>
      </c>
      <c r="K5692">
        <v>233</v>
      </c>
      <c r="L5692">
        <v>240</v>
      </c>
      <c r="M5692">
        <v>244</v>
      </c>
      <c r="N5692">
        <v>0</v>
      </c>
      <c r="O5692">
        <v>1</v>
      </c>
      <c r="P5692">
        <v>0</v>
      </c>
      <c r="Q5692">
        <v>2545</v>
      </c>
      <c r="R5692">
        <v>1090000</v>
      </c>
      <c r="S5692">
        <v>29946</v>
      </c>
      <c r="T5692">
        <v>2.7473394495412799E-2</v>
      </c>
      <c r="U5692">
        <v>0</v>
      </c>
    </row>
    <row r="5693" spans="1:21" x14ac:dyDescent="0.4">
      <c r="A5693">
        <v>5691</v>
      </c>
      <c r="B5693" t="s">
        <v>12104</v>
      </c>
      <c r="C5693" s="1">
        <v>44774</v>
      </c>
      <c r="D5693" t="s">
        <v>9940</v>
      </c>
      <c r="F5693">
        <v>10</v>
      </c>
      <c r="G5693">
        <v>20</v>
      </c>
      <c r="H5693">
        <v>10</v>
      </c>
      <c r="I5693">
        <v>10</v>
      </c>
      <c r="J5693">
        <v>20</v>
      </c>
      <c r="K5693">
        <v>58</v>
      </c>
      <c r="L5693">
        <v>64</v>
      </c>
      <c r="M5693">
        <v>69</v>
      </c>
      <c r="N5693">
        <v>0</v>
      </c>
      <c r="O5693">
        <v>1</v>
      </c>
      <c r="P5693">
        <v>0</v>
      </c>
      <c r="Q5693">
        <v>1022</v>
      </c>
      <c r="R5693">
        <v>1090000</v>
      </c>
      <c r="S5693">
        <v>177327</v>
      </c>
      <c r="T5693">
        <v>0.16268532110091699</v>
      </c>
      <c r="U5693">
        <v>0</v>
      </c>
    </row>
    <row r="5694" spans="1:21" x14ac:dyDescent="0.4">
      <c r="A5694">
        <v>5692</v>
      </c>
      <c r="B5694" t="s">
        <v>12104</v>
      </c>
      <c r="C5694" s="1">
        <v>44774</v>
      </c>
      <c r="D5694" t="s">
        <v>9941</v>
      </c>
      <c r="F5694">
        <v>50</v>
      </c>
      <c r="G5694">
        <v>20</v>
      </c>
      <c r="H5694">
        <v>20</v>
      </c>
      <c r="I5694">
        <v>20</v>
      </c>
      <c r="J5694">
        <v>50</v>
      </c>
      <c r="K5694">
        <v>58</v>
      </c>
      <c r="L5694">
        <v>54</v>
      </c>
      <c r="M5694">
        <v>49</v>
      </c>
      <c r="N5694">
        <v>0</v>
      </c>
      <c r="O5694">
        <v>1</v>
      </c>
      <c r="P5694">
        <v>0</v>
      </c>
      <c r="Q5694">
        <v>627</v>
      </c>
      <c r="R5694">
        <v>1090000</v>
      </c>
      <c r="S5694">
        <v>33034</v>
      </c>
      <c r="T5694">
        <v>3.03064220183486E-2</v>
      </c>
      <c r="U5694">
        <v>0</v>
      </c>
    </row>
    <row r="5695" spans="1:21" x14ac:dyDescent="0.4">
      <c r="A5695">
        <v>5693</v>
      </c>
      <c r="B5695" t="s">
        <v>12104</v>
      </c>
      <c r="C5695" s="1">
        <v>44774</v>
      </c>
      <c r="D5695" t="s">
        <v>9942</v>
      </c>
      <c r="F5695">
        <v>20</v>
      </c>
      <c r="G5695">
        <v>10</v>
      </c>
      <c r="H5695">
        <v>20</v>
      </c>
      <c r="I5695">
        <v>10</v>
      </c>
      <c r="J5695">
        <v>30</v>
      </c>
      <c r="K5695">
        <v>71</v>
      </c>
      <c r="L5695">
        <v>42</v>
      </c>
      <c r="M5695">
        <v>47</v>
      </c>
      <c r="N5695">
        <v>0</v>
      </c>
      <c r="O5695">
        <v>2</v>
      </c>
      <c r="P5695">
        <v>0</v>
      </c>
      <c r="Q5695">
        <v>1990</v>
      </c>
      <c r="R5695">
        <v>1090000</v>
      </c>
      <c r="S5695">
        <v>88586</v>
      </c>
      <c r="T5695">
        <v>8.1271559633027499E-2</v>
      </c>
      <c r="U5695">
        <v>0</v>
      </c>
    </row>
    <row r="5696" spans="1:21" x14ac:dyDescent="0.4">
      <c r="A5696">
        <v>5694</v>
      </c>
      <c r="B5696" t="s">
        <v>12104</v>
      </c>
      <c r="C5696" s="1">
        <v>44743</v>
      </c>
      <c r="D5696" t="s">
        <v>9943</v>
      </c>
      <c r="E5696" t="e">
        <f>- 진짜 죄송해?</f>
        <v>#NAME?</v>
      </c>
      <c r="F5696">
        <v>10</v>
      </c>
      <c r="G5696">
        <v>10</v>
      </c>
      <c r="H5696">
        <v>20</v>
      </c>
      <c r="I5696">
        <v>20</v>
      </c>
      <c r="J5696">
        <v>10</v>
      </c>
      <c r="K5696">
        <v>52</v>
      </c>
      <c r="L5696">
        <v>50</v>
      </c>
      <c r="M5696">
        <v>46</v>
      </c>
      <c r="N5696">
        <v>2</v>
      </c>
      <c r="O5696">
        <v>1</v>
      </c>
      <c r="P5696">
        <v>1.4500868060000001</v>
      </c>
      <c r="Q5696">
        <v>1404</v>
      </c>
      <c r="R5696">
        <v>1080000</v>
      </c>
      <c r="S5696">
        <v>2754623</v>
      </c>
      <c r="T5696">
        <v>2.5505768518518499</v>
      </c>
      <c r="U5696">
        <v>2</v>
      </c>
    </row>
    <row r="5697" spans="1:21" x14ac:dyDescent="0.4">
      <c r="A5697">
        <v>5695</v>
      </c>
      <c r="B5697" t="s">
        <v>12104</v>
      </c>
      <c r="C5697" s="1">
        <v>44743</v>
      </c>
      <c r="D5697" t="s">
        <v>9944</v>
      </c>
      <c r="F5697">
        <v>20</v>
      </c>
      <c r="G5697">
        <v>20</v>
      </c>
      <c r="H5697">
        <v>10</v>
      </c>
      <c r="I5697">
        <v>30</v>
      </c>
      <c r="J5697">
        <v>40</v>
      </c>
      <c r="K5697">
        <v>35</v>
      </c>
      <c r="L5697">
        <v>28</v>
      </c>
      <c r="M5697">
        <v>29</v>
      </c>
      <c r="N5697">
        <v>2</v>
      </c>
      <c r="O5697">
        <v>1</v>
      </c>
      <c r="P5697">
        <v>4.4874131940000002</v>
      </c>
      <c r="Q5697">
        <v>928</v>
      </c>
      <c r="R5697">
        <v>1080000</v>
      </c>
      <c r="S5697">
        <v>27186</v>
      </c>
      <c r="T5697">
        <v>2.51722222222222E-2</v>
      </c>
      <c r="U5697">
        <v>0</v>
      </c>
    </row>
    <row r="5698" spans="1:21" x14ac:dyDescent="0.4">
      <c r="A5698">
        <v>5696</v>
      </c>
      <c r="B5698" t="s">
        <v>12104</v>
      </c>
      <c r="C5698" s="1">
        <v>44743</v>
      </c>
      <c r="D5698" t="s">
        <v>9945</v>
      </c>
      <c r="F5698">
        <v>20</v>
      </c>
      <c r="G5698">
        <v>10</v>
      </c>
      <c r="H5698">
        <v>10</v>
      </c>
      <c r="I5698">
        <v>10</v>
      </c>
      <c r="J5698">
        <v>50</v>
      </c>
      <c r="K5698">
        <v>199</v>
      </c>
      <c r="L5698">
        <v>192</v>
      </c>
      <c r="M5698">
        <v>187</v>
      </c>
      <c r="N5698">
        <v>0</v>
      </c>
      <c r="O5698">
        <v>1</v>
      </c>
      <c r="P5698">
        <v>0</v>
      </c>
      <c r="Q5698">
        <v>2942</v>
      </c>
      <c r="R5698">
        <v>1080000</v>
      </c>
      <c r="S5698">
        <v>1870066</v>
      </c>
      <c r="T5698">
        <v>1.73154259259259</v>
      </c>
      <c r="U5698">
        <v>2</v>
      </c>
    </row>
    <row r="5699" spans="1:21" x14ac:dyDescent="0.4">
      <c r="A5699">
        <v>5697</v>
      </c>
      <c r="B5699" t="s">
        <v>12104</v>
      </c>
      <c r="C5699" s="1">
        <v>44743</v>
      </c>
      <c r="D5699" t="s">
        <v>9946</v>
      </c>
      <c r="F5699">
        <v>10</v>
      </c>
      <c r="G5699">
        <v>10</v>
      </c>
      <c r="H5699">
        <v>10</v>
      </c>
      <c r="I5699">
        <v>10</v>
      </c>
      <c r="J5699">
        <v>20</v>
      </c>
      <c r="K5699">
        <v>45</v>
      </c>
      <c r="L5699">
        <v>45</v>
      </c>
      <c r="M5699">
        <v>46</v>
      </c>
      <c r="N5699">
        <v>0</v>
      </c>
      <c r="O5699">
        <v>1</v>
      </c>
      <c r="P5699">
        <v>0</v>
      </c>
      <c r="Q5699">
        <v>792</v>
      </c>
      <c r="R5699">
        <v>1080000</v>
      </c>
      <c r="S5699">
        <v>1001392</v>
      </c>
      <c r="T5699">
        <v>0.92721481481481405</v>
      </c>
      <c r="U5699">
        <v>1</v>
      </c>
    </row>
    <row r="5700" spans="1:21" x14ac:dyDescent="0.4">
      <c r="A5700">
        <v>5698</v>
      </c>
      <c r="B5700" t="s">
        <v>12104</v>
      </c>
      <c r="C5700" s="1">
        <v>44743</v>
      </c>
      <c r="D5700" t="s">
        <v>9947</v>
      </c>
      <c r="E5700" t="s">
        <v>9948</v>
      </c>
      <c r="F5700">
        <v>20</v>
      </c>
      <c r="G5700">
        <v>10</v>
      </c>
      <c r="H5700">
        <v>10</v>
      </c>
      <c r="I5700">
        <v>10</v>
      </c>
      <c r="J5700">
        <v>30</v>
      </c>
      <c r="K5700">
        <v>201</v>
      </c>
      <c r="L5700">
        <v>221</v>
      </c>
      <c r="M5700">
        <v>252</v>
      </c>
      <c r="N5700">
        <v>2</v>
      </c>
      <c r="O5700">
        <v>1</v>
      </c>
      <c r="P5700">
        <v>8.7747395830000006</v>
      </c>
      <c r="Q5700">
        <v>2225</v>
      </c>
      <c r="R5700">
        <v>1080000</v>
      </c>
      <c r="S5700">
        <v>267553</v>
      </c>
      <c r="T5700">
        <v>0.24773425925925899</v>
      </c>
      <c r="U5700">
        <v>0</v>
      </c>
    </row>
    <row r="5701" spans="1:21" x14ac:dyDescent="0.4">
      <c r="A5701">
        <v>5699</v>
      </c>
      <c r="B5701" t="s">
        <v>12104</v>
      </c>
      <c r="C5701" s="1">
        <v>44713</v>
      </c>
      <c r="D5701" t="s">
        <v>9949</v>
      </c>
      <c r="F5701">
        <v>10</v>
      </c>
      <c r="G5701">
        <v>20</v>
      </c>
      <c r="H5701">
        <v>10</v>
      </c>
      <c r="I5701">
        <v>10</v>
      </c>
      <c r="J5701">
        <v>20</v>
      </c>
      <c r="K5701">
        <v>249</v>
      </c>
      <c r="L5701">
        <v>246</v>
      </c>
      <c r="M5701">
        <v>248</v>
      </c>
      <c r="N5701">
        <v>0</v>
      </c>
      <c r="O5701">
        <v>1</v>
      </c>
      <c r="P5701">
        <v>0</v>
      </c>
      <c r="Q5701">
        <v>2462</v>
      </c>
      <c r="R5701">
        <v>1070000</v>
      </c>
      <c r="S5701">
        <v>590653</v>
      </c>
      <c r="T5701">
        <v>0.55201214953271005</v>
      </c>
      <c r="U5701">
        <v>1</v>
      </c>
    </row>
    <row r="5702" spans="1:21" x14ac:dyDescent="0.4">
      <c r="A5702">
        <v>5700</v>
      </c>
      <c r="B5702" t="s">
        <v>12104</v>
      </c>
      <c r="C5702" s="1">
        <v>44713</v>
      </c>
      <c r="D5702" t="s">
        <v>9950</v>
      </c>
      <c r="F5702">
        <v>20</v>
      </c>
      <c r="G5702">
        <v>10</v>
      </c>
      <c r="H5702">
        <v>10</v>
      </c>
      <c r="I5702">
        <v>20</v>
      </c>
      <c r="J5702">
        <v>30</v>
      </c>
      <c r="K5702">
        <v>247</v>
      </c>
      <c r="L5702">
        <v>252</v>
      </c>
      <c r="M5702">
        <v>252</v>
      </c>
      <c r="N5702">
        <v>0</v>
      </c>
      <c r="O5702">
        <v>1</v>
      </c>
      <c r="P5702">
        <v>0</v>
      </c>
      <c r="Q5702">
        <v>736</v>
      </c>
      <c r="R5702">
        <v>1070000</v>
      </c>
      <c r="S5702">
        <v>403224</v>
      </c>
      <c r="T5702">
        <v>0.37684485981308402</v>
      </c>
      <c r="U5702">
        <v>0</v>
      </c>
    </row>
    <row r="5703" spans="1:21" x14ac:dyDescent="0.4">
      <c r="A5703">
        <v>5701</v>
      </c>
      <c r="B5703" t="s">
        <v>12104</v>
      </c>
      <c r="C5703" s="1">
        <v>44713</v>
      </c>
      <c r="D5703" t="s">
        <v>9951</v>
      </c>
      <c r="F5703">
        <v>10</v>
      </c>
      <c r="G5703">
        <v>20</v>
      </c>
      <c r="H5703">
        <v>10</v>
      </c>
      <c r="I5703">
        <v>10</v>
      </c>
      <c r="J5703">
        <v>10</v>
      </c>
      <c r="K5703">
        <v>56</v>
      </c>
      <c r="L5703">
        <v>50</v>
      </c>
      <c r="M5703">
        <v>58</v>
      </c>
      <c r="N5703">
        <v>0</v>
      </c>
      <c r="O5703">
        <v>1</v>
      </c>
      <c r="P5703">
        <v>0</v>
      </c>
      <c r="Q5703">
        <v>1795</v>
      </c>
      <c r="R5703">
        <v>1070000</v>
      </c>
      <c r="S5703">
        <v>115303</v>
      </c>
      <c r="T5703">
        <v>0.107759813084112</v>
      </c>
      <c r="U5703">
        <v>0</v>
      </c>
    </row>
    <row r="5704" spans="1:21" x14ac:dyDescent="0.4">
      <c r="A5704">
        <v>5702</v>
      </c>
      <c r="B5704" t="s">
        <v>12104</v>
      </c>
      <c r="C5704" s="1">
        <v>44682</v>
      </c>
      <c r="D5704" t="s">
        <v>9952</v>
      </c>
      <c r="F5704">
        <v>10</v>
      </c>
      <c r="G5704">
        <v>20</v>
      </c>
      <c r="H5704">
        <v>10</v>
      </c>
      <c r="I5704">
        <v>10</v>
      </c>
      <c r="J5704">
        <v>10</v>
      </c>
      <c r="K5704">
        <v>34</v>
      </c>
      <c r="L5704">
        <v>60</v>
      </c>
      <c r="M5704">
        <v>82</v>
      </c>
      <c r="N5704">
        <v>0</v>
      </c>
      <c r="O5704">
        <v>0</v>
      </c>
      <c r="P5704">
        <v>0</v>
      </c>
      <c r="Q5704">
        <v>1104</v>
      </c>
      <c r="R5704">
        <v>1070000</v>
      </c>
      <c r="S5704">
        <v>140402</v>
      </c>
      <c r="T5704">
        <v>0.13121682242990601</v>
      </c>
      <c r="U5704">
        <v>0</v>
      </c>
    </row>
    <row r="5705" spans="1:21" x14ac:dyDescent="0.4">
      <c r="A5705">
        <v>5703</v>
      </c>
      <c r="B5705" t="s">
        <v>12104</v>
      </c>
      <c r="C5705" s="1">
        <v>44682</v>
      </c>
      <c r="D5705" t="s">
        <v>9953</v>
      </c>
      <c r="F5705">
        <v>10</v>
      </c>
      <c r="G5705">
        <v>20</v>
      </c>
      <c r="H5705">
        <v>10</v>
      </c>
      <c r="I5705">
        <v>20</v>
      </c>
      <c r="J5705">
        <v>20</v>
      </c>
      <c r="K5705">
        <v>62</v>
      </c>
      <c r="L5705">
        <v>49</v>
      </c>
      <c r="M5705">
        <v>22</v>
      </c>
      <c r="N5705">
        <v>0</v>
      </c>
      <c r="O5705">
        <v>1</v>
      </c>
      <c r="P5705">
        <v>0</v>
      </c>
      <c r="Q5705">
        <v>3600</v>
      </c>
      <c r="R5705">
        <v>1070000</v>
      </c>
      <c r="S5705">
        <v>3364795</v>
      </c>
      <c r="T5705">
        <v>3.14466822429906</v>
      </c>
      <c r="U5705">
        <v>2</v>
      </c>
    </row>
    <row r="5706" spans="1:21" x14ac:dyDescent="0.4">
      <c r="A5706">
        <v>5704</v>
      </c>
      <c r="B5706" t="s">
        <v>12104</v>
      </c>
      <c r="C5706" s="1">
        <v>44682</v>
      </c>
      <c r="D5706" t="s">
        <v>9954</v>
      </c>
      <c r="F5706">
        <v>50</v>
      </c>
      <c r="G5706">
        <v>30</v>
      </c>
      <c r="H5706">
        <v>10</v>
      </c>
      <c r="I5706">
        <v>20</v>
      </c>
      <c r="J5706">
        <v>50</v>
      </c>
      <c r="K5706">
        <v>170</v>
      </c>
      <c r="L5706">
        <v>157</v>
      </c>
      <c r="M5706">
        <v>167</v>
      </c>
      <c r="N5706">
        <v>0</v>
      </c>
      <c r="O5706">
        <v>1</v>
      </c>
      <c r="P5706">
        <v>0</v>
      </c>
      <c r="Q5706">
        <v>5878</v>
      </c>
      <c r="R5706">
        <v>1070000</v>
      </c>
      <c r="S5706">
        <v>1855535</v>
      </c>
      <c r="T5706">
        <v>1.73414485981308</v>
      </c>
      <c r="U5706">
        <v>2</v>
      </c>
    </row>
    <row r="5707" spans="1:21" x14ac:dyDescent="0.4">
      <c r="A5707">
        <v>5705</v>
      </c>
      <c r="B5707" t="s">
        <v>12104</v>
      </c>
      <c r="C5707" s="1">
        <v>44652</v>
      </c>
      <c r="D5707" t="s">
        <v>9955</v>
      </c>
      <c r="F5707">
        <v>10</v>
      </c>
      <c r="G5707">
        <v>10</v>
      </c>
      <c r="H5707">
        <v>40</v>
      </c>
      <c r="I5707">
        <v>10</v>
      </c>
      <c r="J5707">
        <v>10</v>
      </c>
      <c r="K5707">
        <v>46</v>
      </c>
      <c r="L5707">
        <v>59</v>
      </c>
      <c r="M5707">
        <v>63</v>
      </c>
      <c r="N5707">
        <v>0</v>
      </c>
      <c r="O5707">
        <v>1</v>
      </c>
      <c r="P5707">
        <v>0</v>
      </c>
      <c r="Q5707">
        <v>1998</v>
      </c>
      <c r="R5707">
        <v>1060000</v>
      </c>
      <c r="S5707">
        <v>268845</v>
      </c>
      <c r="T5707">
        <v>0.253627358490566</v>
      </c>
      <c r="U5707">
        <v>0</v>
      </c>
    </row>
    <row r="5708" spans="1:21" x14ac:dyDescent="0.4">
      <c r="A5708">
        <v>5706</v>
      </c>
      <c r="B5708" t="s">
        <v>12104</v>
      </c>
      <c r="C5708" s="1">
        <v>44652</v>
      </c>
      <c r="D5708" t="s">
        <v>9956</v>
      </c>
      <c r="F5708">
        <v>30</v>
      </c>
      <c r="G5708">
        <v>20</v>
      </c>
      <c r="H5708">
        <v>10</v>
      </c>
      <c r="I5708">
        <v>20</v>
      </c>
      <c r="J5708">
        <v>40</v>
      </c>
      <c r="K5708">
        <v>39</v>
      </c>
      <c r="L5708">
        <v>53</v>
      </c>
      <c r="M5708">
        <v>72</v>
      </c>
      <c r="N5708">
        <v>1</v>
      </c>
      <c r="O5708">
        <v>1</v>
      </c>
      <c r="P5708">
        <v>0</v>
      </c>
      <c r="Q5708">
        <v>2112</v>
      </c>
      <c r="R5708">
        <v>1060000</v>
      </c>
      <c r="S5708">
        <v>914036</v>
      </c>
      <c r="T5708">
        <v>0.86229811320754701</v>
      </c>
      <c r="U5708">
        <v>1</v>
      </c>
    </row>
    <row r="5709" spans="1:21" x14ac:dyDescent="0.4">
      <c r="A5709">
        <v>5707</v>
      </c>
      <c r="B5709" t="s">
        <v>12104</v>
      </c>
      <c r="C5709" s="1">
        <v>44652</v>
      </c>
      <c r="D5709" t="s">
        <v>9957</v>
      </c>
      <c r="F5709">
        <v>20</v>
      </c>
      <c r="G5709">
        <v>20</v>
      </c>
      <c r="H5709">
        <v>30</v>
      </c>
      <c r="I5709">
        <v>20</v>
      </c>
      <c r="J5709">
        <v>20</v>
      </c>
      <c r="K5709">
        <v>238</v>
      </c>
      <c r="L5709">
        <v>247</v>
      </c>
      <c r="M5709">
        <v>249</v>
      </c>
      <c r="N5709">
        <v>0</v>
      </c>
      <c r="O5709">
        <v>1</v>
      </c>
      <c r="P5709">
        <v>0</v>
      </c>
      <c r="Q5709">
        <v>4403</v>
      </c>
      <c r="R5709">
        <v>1060000</v>
      </c>
      <c r="S5709">
        <v>5595446</v>
      </c>
      <c r="T5709">
        <v>5.2787226415094297</v>
      </c>
      <c r="U5709">
        <v>3</v>
      </c>
    </row>
    <row r="5710" spans="1:21" x14ac:dyDescent="0.4">
      <c r="A5710">
        <v>5708</v>
      </c>
      <c r="B5710" t="s">
        <v>12104</v>
      </c>
      <c r="C5710" s="1">
        <v>44652</v>
      </c>
      <c r="D5710" t="s">
        <v>9958</v>
      </c>
      <c r="E5710" t="s">
        <v>9921</v>
      </c>
      <c r="F5710">
        <v>20</v>
      </c>
      <c r="G5710">
        <v>20</v>
      </c>
      <c r="H5710">
        <v>20</v>
      </c>
      <c r="I5710">
        <v>10</v>
      </c>
      <c r="J5710">
        <v>30</v>
      </c>
      <c r="K5710">
        <v>28</v>
      </c>
      <c r="L5710">
        <v>19</v>
      </c>
      <c r="M5710">
        <v>19</v>
      </c>
      <c r="N5710">
        <v>2</v>
      </c>
      <c r="O5710">
        <v>1</v>
      </c>
      <c r="P5710">
        <v>4.5316840279999999</v>
      </c>
      <c r="Q5710">
        <v>1312</v>
      </c>
      <c r="R5710">
        <v>1060000</v>
      </c>
      <c r="S5710">
        <v>34759</v>
      </c>
      <c r="T5710">
        <v>3.2791509433962203E-2</v>
      </c>
      <c r="U5710">
        <v>0</v>
      </c>
    </row>
    <row r="5711" spans="1:21" x14ac:dyDescent="0.4">
      <c r="A5711">
        <v>5709</v>
      </c>
      <c r="B5711" t="s">
        <v>12104</v>
      </c>
      <c r="C5711" s="1">
        <v>44621</v>
      </c>
      <c r="D5711" t="s">
        <v>9959</v>
      </c>
      <c r="F5711">
        <v>10</v>
      </c>
      <c r="G5711">
        <v>20</v>
      </c>
      <c r="H5711">
        <v>10</v>
      </c>
      <c r="I5711">
        <v>20</v>
      </c>
      <c r="J5711">
        <v>20</v>
      </c>
      <c r="K5711">
        <v>67</v>
      </c>
      <c r="L5711">
        <v>35</v>
      </c>
      <c r="M5711">
        <v>40</v>
      </c>
      <c r="N5711">
        <v>0</v>
      </c>
      <c r="O5711">
        <v>1</v>
      </c>
      <c r="P5711">
        <v>0</v>
      </c>
      <c r="Q5711">
        <v>1425</v>
      </c>
      <c r="R5711">
        <v>1070000</v>
      </c>
      <c r="S5711">
        <v>65662</v>
      </c>
      <c r="T5711">
        <v>6.1366355140186901E-2</v>
      </c>
      <c r="U5711">
        <v>0</v>
      </c>
    </row>
    <row r="5712" spans="1:21" x14ac:dyDescent="0.4">
      <c r="A5712">
        <v>5710</v>
      </c>
      <c r="B5712" t="s">
        <v>12104</v>
      </c>
      <c r="C5712" s="1">
        <v>44621</v>
      </c>
      <c r="D5712" t="s">
        <v>9960</v>
      </c>
      <c r="F5712">
        <v>20</v>
      </c>
      <c r="G5712">
        <v>20</v>
      </c>
      <c r="H5712">
        <v>10</v>
      </c>
      <c r="I5712">
        <v>20</v>
      </c>
      <c r="J5712">
        <v>40</v>
      </c>
      <c r="K5712">
        <v>54</v>
      </c>
      <c r="L5712">
        <v>47</v>
      </c>
      <c r="M5712">
        <v>48</v>
      </c>
      <c r="N5712">
        <v>0</v>
      </c>
      <c r="O5712">
        <v>1</v>
      </c>
      <c r="P5712">
        <v>0</v>
      </c>
      <c r="Q5712">
        <v>1252</v>
      </c>
      <c r="R5712">
        <v>1070000</v>
      </c>
      <c r="S5712">
        <v>102679</v>
      </c>
      <c r="T5712">
        <v>9.5961682242990606E-2</v>
      </c>
      <c r="U5712">
        <v>0</v>
      </c>
    </row>
    <row r="5713" spans="1:21" x14ac:dyDescent="0.4">
      <c r="A5713">
        <v>5711</v>
      </c>
      <c r="B5713" t="s">
        <v>12104</v>
      </c>
      <c r="C5713" s="1">
        <v>44562</v>
      </c>
      <c r="D5713" t="s">
        <v>9961</v>
      </c>
      <c r="F5713">
        <v>20</v>
      </c>
      <c r="G5713">
        <v>20</v>
      </c>
      <c r="H5713">
        <v>10</v>
      </c>
      <c r="I5713">
        <v>10</v>
      </c>
      <c r="J5713">
        <v>30</v>
      </c>
      <c r="K5713">
        <v>247</v>
      </c>
      <c r="L5713">
        <v>241</v>
      </c>
      <c r="M5713">
        <v>237</v>
      </c>
      <c r="N5713">
        <v>1</v>
      </c>
      <c r="O5713">
        <v>1</v>
      </c>
      <c r="P5713">
        <v>0.66872829899999997</v>
      </c>
      <c r="Q5713">
        <v>1008</v>
      </c>
      <c r="R5713">
        <v>1060000</v>
      </c>
      <c r="S5713">
        <v>316785</v>
      </c>
      <c r="T5713">
        <v>0.298853773584905</v>
      </c>
      <c r="U5713">
        <v>0</v>
      </c>
    </row>
    <row r="5714" spans="1:21" x14ac:dyDescent="0.4">
      <c r="A5714">
        <v>5712</v>
      </c>
      <c r="B5714" t="s">
        <v>12104</v>
      </c>
      <c r="C5714" s="1">
        <v>44562</v>
      </c>
      <c r="D5714" t="s">
        <v>9962</v>
      </c>
      <c r="F5714">
        <v>10</v>
      </c>
      <c r="G5714">
        <v>10</v>
      </c>
      <c r="H5714">
        <v>30</v>
      </c>
      <c r="I5714">
        <v>30</v>
      </c>
      <c r="J5714">
        <v>10</v>
      </c>
      <c r="K5714">
        <v>23</v>
      </c>
      <c r="L5714">
        <v>12</v>
      </c>
      <c r="M5714">
        <v>7</v>
      </c>
      <c r="N5714">
        <v>0</v>
      </c>
      <c r="O5714">
        <v>1</v>
      </c>
      <c r="P5714">
        <v>0</v>
      </c>
      <c r="Q5714">
        <v>549</v>
      </c>
      <c r="R5714">
        <v>1060000</v>
      </c>
      <c r="S5714">
        <v>149117</v>
      </c>
      <c r="T5714">
        <v>0.14067641509433901</v>
      </c>
      <c r="U5714">
        <v>0</v>
      </c>
    </row>
    <row r="5715" spans="1:21" x14ac:dyDescent="0.4">
      <c r="A5715">
        <v>5713</v>
      </c>
      <c r="B5715" t="s">
        <v>12104</v>
      </c>
      <c r="C5715" s="1">
        <v>44562</v>
      </c>
      <c r="D5715" t="s">
        <v>9963</v>
      </c>
      <c r="F5715">
        <v>10</v>
      </c>
      <c r="G5715">
        <v>20</v>
      </c>
      <c r="H5715">
        <v>10</v>
      </c>
      <c r="I5715">
        <v>10</v>
      </c>
      <c r="J5715">
        <v>20</v>
      </c>
      <c r="K5715">
        <v>135</v>
      </c>
      <c r="L5715">
        <v>117</v>
      </c>
      <c r="M5715">
        <v>98</v>
      </c>
      <c r="N5715">
        <v>1</v>
      </c>
      <c r="O5715">
        <v>1</v>
      </c>
      <c r="P5715">
        <v>0</v>
      </c>
      <c r="Q5715">
        <v>1473</v>
      </c>
      <c r="R5715">
        <v>1060000</v>
      </c>
      <c r="S5715">
        <v>2260540</v>
      </c>
      <c r="T5715">
        <v>2.1325849056603698</v>
      </c>
      <c r="U5715">
        <v>2</v>
      </c>
    </row>
    <row r="5716" spans="1:21" x14ac:dyDescent="0.4">
      <c r="A5716">
        <v>5714</v>
      </c>
      <c r="B5716" t="s">
        <v>12104</v>
      </c>
      <c r="C5716" s="1">
        <v>44531</v>
      </c>
      <c r="D5716" t="s">
        <v>9964</v>
      </c>
      <c r="F5716">
        <v>20</v>
      </c>
      <c r="G5716">
        <v>20</v>
      </c>
      <c r="H5716">
        <v>10</v>
      </c>
      <c r="I5716">
        <v>20</v>
      </c>
      <c r="J5716">
        <v>20</v>
      </c>
      <c r="K5716">
        <v>60</v>
      </c>
      <c r="L5716">
        <v>46</v>
      </c>
      <c r="M5716">
        <v>78</v>
      </c>
      <c r="N5716">
        <v>0</v>
      </c>
      <c r="O5716">
        <v>1</v>
      </c>
      <c r="P5716">
        <v>0</v>
      </c>
      <c r="Q5716">
        <v>3087</v>
      </c>
      <c r="R5716">
        <v>1060000</v>
      </c>
      <c r="S5716">
        <v>6347587</v>
      </c>
      <c r="T5716">
        <v>5.9882896226415001</v>
      </c>
      <c r="U5716">
        <v>3</v>
      </c>
    </row>
    <row r="5717" spans="1:21" x14ac:dyDescent="0.4">
      <c r="A5717">
        <v>5715</v>
      </c>
      <c r="B5717" t="s">
        <v>12104</v>
      </c>
      <c r="C5717" s="1">
        <v>44531</v>
      </c>
      <c r="D5717" t="s">
        <v>9965</v>
      </c>
      <c r="F5717">
        <v>10</v>
      </c>
      <c r="G5717">
        <v>20</v>
      </c>
      <c r="H5717">
        <v>10</v>
      </c>
      <c r="I5717">
        <v>20</v>
      </c>
      <c r="J5717">
        <v>10</v>
      </c>
      <c r="K5717">
        <v>63</v>
      </c>
      <c r="L5717">
        <v>48</v>
      </c>
      <c r="M5717">
        <v>42</v>
      </c>
      <c r="N5717">
        <v>0</v>
      </c>
      <c r="O5717">
        <v>0</v>
      </c>
      <c r="P5717">
        <v>0</v>
      </c>
      <c r="Q5717">
        <v>2253</v>
      </c>
      <c r="R5717">
        <v>1060000</v>
      </c>
      <c r="S5717">
        <v>1809649</v>
      </c>
      <c r="T5717">
        <v>1.7072160377358401</v>
      </c>
      <c r="U5717">
        <v>2</v>
      </c>
    </row>
    <row r="5718" spans="1:21" x14ac:dyDescent="0.4">
      <c r="A5718">
        <v>5716</v>
      </c>
      <c r="B5718" t="s">
        <v>12104</v>
      </c>
      <c r="C5718" s="1">
        <v>44531</v>
      </c>
      <c r="D5718" t="s">
        <v>9966</v>
      </c>
      <c r="E5718" t="s">
        <v>9967</v>
      </c>
      <c r="F5718">
        <v>20</v>
      </c>
      <c r="G5718">
        <v>20</v>
      </c>
      <c r="H5718">
        <v>20</v>
      </c>
      <c r="I5718">
        <v>20</v>
      </c>
      <c r="J5718">
        <v>20</v>
      </c>
      <c r="K5718">
        <v>41</v>
      </c>
      <c r="L5718">
        <v>18</v>
      </c>
      <c r="M5718">
        <v>18</v>
      </c>
      <c r="N5718">
        <v>2</v>
      </c>
      <c r="O5718">
        <v>1</v>
      </c>
      <c r="P5718">
        <v>1.328125</v>
      </c>
      <c r="Q5718">
        <v>1027</v>
      </c>
      <c r="R5718">
        <v>1060000</v>
      </c>
      <c r="S5718">
        <v>1077684</v>
      </c>
      <c r="T5718">
        <v>1.0166830188679199</v>
      </c>
      <c r="U5718">
        <v>1</v>
      </c>
    </row>
    <row r="5719" spans="1:21" x14ac:dyDescent="0.4">
      <c r="A5719">
        <v>5717</v>
      </c>
      <c r="B5719" t="s">
        <v>12104</v>
      </c>
      <c r="C5719" s="1">
        <v>44501</v>
      </c>
      <c r="D5719" t="s">
        <v>9968</v>
      </c>
      <c r="F5719">
        <v>20</v>
      </c>
      <c r="G5719">
        <v>10</v>
      </c>
      <c r="H5719">
        <v>10</v>
      </c>
      <c r="I5719">
        <v>20</v>
      </c>
      <c r="J5719">
        <v>30</v>
      </c>
      <c r="K5719">
        <v>106</v>
      </c>
      <c r="L5719">
        <v>118</v>
      </c>
      <c r="M5719">
        <v>150</v>
      </c>
      <c r="N5719">
        <v>2</v>
      </c>
      <c r="O5719">
        <v>1</v>
      </c>
      <c r="P5719">
        <v>0</v>
      </c>
      <c r="Q5719">
        <v>891</v>
      </c>
      <c r="R5719">
        <v>1050000</v>
      </c>
      <c r="S5719">
        <v>1617624</v>
      </c>
      <c r="T5719">
        <v>1.54059428571428</v>
      </c>
      <c r="U5719">
        <v>2</v>
      </c>
    </row>
    <row r="5720" spans="1:21" x14ac:dyDescent="0.4">
      <c r="A5720">
        <v>5718</v>
      </c>
      <c r="B5720" t="s">
        <v>12104</v>
      </c>
      <c r="C5720" s="1">
        <v>44501</v>
      </c>
      <c r="D5720" t="s">
        <v>9969</v>
      </c>
      <c r="F5720">
        <v>20</v>
      </c>
      <c r="G5720">
        <v>20</v>
      </c>
      <c r="H5720">
        <v>20</v>
      </c>
      <c r="I5720">
        <v>20</v>
      </c>
      <c r="J5720">
        <v>20</v>
      </c>
      <c r="K5720">
        <v>19</v>
      </c>
      <c r="L5720">
        <v>23</v>
      </c>
      <c r="M5720">
        <v>22</v>
      </c>
      <c r="N5720">
        <v>0</v>
      </c>
      <c r="O5720">
        <v>1</v>
      </c>
      <c r="P5720">
        <v>0</v>
      </c>
      <c r="Q5720">
        <v>517</v>
      </c>
      <c r="R5720">
        <v>1050000</v>
      </c>
      <c r="S5720">
        <v>84640</v>
      </c>
      <c r="T5720">
        <v>8.0609523809523798E-2</v>
      </c>
      <c r="U5720">
        <v>0</v>
      </c>
    </row>
    <row r="5721" spans="1:21" x14ac:dyDescent="0.4">
      <c r="A5721">
        <v>5719</v>
      </c>
      <c r="B5721" t="s">
        <v>12104</v>
      </c>
      <c r="C5721" s="1">
        <v>44501</v>
      </c>
      <c r="D5721" t="s">
        <v>9970</v>
      </c>
      <c r="E5721" t="s">
        <v>9971</v>
      </c>
      <c r="F5721">
        <v>20</v>
      </c>
      <c r="G5721">
        <v>10</v>
      </c>
      <c r="H5721">
        <v>10</v>
      </c>
      <c r="I5721">
        <v>20</v>
      </c>
      <c r="J5721">
        <v>20</v>
      </c>
      <c r="K5721">
        <v>25</v>
      </c>
      <c r="L5721">
        <v>20</v>
      </c>
      <c r="M5721">
        <v>15</v>
      </c>
      <c r="N5721">
        <v>0</v>
      </c>
      <c r="O5721">
        <v>1</v>
      </c>
      <c r="P5721">
        <v>8.2712673609999996</v>
      </c>
      <c r="Q5721">
        <v>1889</v>
      </c>
      <c r="R5721">
        <v>1050000</v>
      </c>
      <c r="S5721">
        <v>99434</v>
      </c>
      <c r="T5721">
        <v>9.4699047619047599E-2</v>
      </c>
      <c r="U5721">
        <v>0</v>
      </c>
    </row>
    <row r="5722" spans="1:21" x14ac:dyDescent="0.4">
      <c r="A5722">
        <v>5720</v>
      </c>
      <c r="B5722" t="s">
        <v>12104</v>
      </c>
      <c r="C5722" s="1">
        <v>44501</v>
      </c>
      <c r="D5722" t="s">
        <v>9972</v>
      </c>
      <c r="F5722">
        <v>30</v>
      </c>
      <c r="G5722">
        <v>20</v>
      </c>
      <c r="H5722">
        <v>10</v>
      </c>
      <c r="I5722">
        <v>20</v>
      </c>
      <c r="J5722">
        <v>40</v>
      </c>
      <c r="K5722">
        <v>48</v>
      </c>
      <c r="L5722">
        <v>96</v>
      </c>
      <c r="M5722">
        <v>93</v>
      </c>
      <c r="N5722">
        <v>0</v>
      </c>
      <c r="O5722">
        <v>2</v>
      </c>
      <c r="P5722">
        <v>0</v>
      </c>
      <c r="Q5722">
        <v>1671</v>
      </c>
      <c r="R5722">
        <v>1050000</v>
      </c>
      <c r="S5722">
        <v>2094251</v>
      </c>
      <c r="T5722">
        <v>1.9945247619047599</v>
      </c>
      <c r="U5722">
        <v>2</v>
      </c>
    </row>
    <row r="5723" spans="1:21" x14ac:dyDescent="0.4">
      <c r="A5723">
        <v>5721</v>
      </c>
      <c r="B5723" t="s">
        <v>12104</v>
      </c>
      <c r="C5723" s="1">
        <v>44501</v>
      </c>
      <c r="D5723" t="s">
        <v>9973</v>
      </c>
      <c r="F5723">
        <v>10</v>
      </c>
      <c r="G5723">
        <v>20</v>
      </c>
      <c r="H5723">
        <v>10</v>
      </c>
      <c r="I5723">
        <v>20</v>
      </c>
      <c r="J5723">
        <v>10</v>
      </c>
      <c r="K5723">
        <v>100</v>
      </c>
      <c r="L5723">
        <v>82</v>
      </c>
      <c r="M5723">
        <v>33</v>
      </c>
      <c r="N5723">
        <v>0</v>
      </c>
      <c r="O5723">
        <v>1</v>
      </c>
      <c r="P5723">
        <v>0</v>
      </c>
      <c r="Q5723">
        <v>1949</v>
      </c>
      <c r="R5723">
        <v>1050000</v>
      </c>
      <c r="S5723">
        <v>3485808</v>
      </c>
      <c r="T5723">
        <v>3.3198171428571399</v>
      </c>
      <c r="U5723">
        <v>2</v>
      </c>
    </row>
    <row r="5724" spans="1:21" x14ac:dyDescent="0.4">
      <c r="A5724">
        <v>5722</v>
      </c>
      <c r="B5724" t="s">
        <v>12104</v>
      </c>
      <c r="C5724" s="1">
        <v>44470</v>
      </c>
      <c r="D5724" t="s">
        <v>9974</v>
      </c>
      <c r="F5724">
        <v>20</v>
      </c>
      <c r="G5724">
        <v>10</v>
      </c>
      <c r="H5724">
        <v>20</v>
      </c>
      <c r="I5724">
        <v>10</v>
      </c>
      <c r="J5724">
        <v>30</v>
      </c>
      <c r="K5724">
        <v>19</v>
      </c>
      <c r="L5724">
        <v>16</v>
      </c>
      <c r="M5724">
        <v>16</v>
      </c>
      <c r="N5724">
        <v>1</v>
      </c>
      <c r="O5724">
        <v>2</v>
      </c>
      <c r="P5724">
        <v>0</v>
      </c>
      <c r="Q5724">
        <v>681</v>
      </c>
      <c r="R5724">
        <v>1050000</v>
      </c>
      <c r="S5724">
        <v>363849</v>
      </c>
      <c r="T5724">
        <v>0.34652285714285702</v>
      </c>
      <c r="U5724">
        <v>0</v>
      </c>
    </row>
    <row r="5725" spans="1:21" x14ac:dyDescent="0.4">
      <c r="A5725">
        <v>5723</v>
      </c>
      <c r="B5725" t="s">
        <v>12104</v>
      </c>
      <c r="C5725" s="1">
        <v>44470</v>
      </c>
      <c r="D5725" t="s">
        <v>9975</v>
      </c>
      <c r="F5725">
        <v>20</v>
      </c>
      <c r="G5725">
        <v>20</v>
      </c>
      <c r="H5725">
        <v>10</v>
      </c>
      <c r="I5725">
        <v>10</v>
      </c>
      <c r="J5725">
        <v>40</v>
      </c>
      <c r="K5725">
        <v>210</v>
      </c>
      <c r="L5725">
        <v>198</v>
      </c>
      <c r="M5725">
        <v>179</v>
      </c>
      <c r="N5725">
        <v>0</v>
      </c>
      <c r="O5725">
        <v>1</v>
      </c>
      <c r="P5725">
        <v>0</v>
      </c>
      <c r="Q5725">
        <v>2846</v>
      </c>
      <c r="R5725">
        <v>1050000</v>
      </c>
      <c r="S5725">
        <v>6492832</v>
      </c>
      <c r="T5725">
        <v>6.1836495238095202</v>
      </c>
      <c r="U5725">
        <v>3</v>
      </c>
    </row>
    <row r="5726" spans="1:21" x14ac:dyDescent="0.4">
      <c r="A5726">
        <v>5724</v>
      </c>
      <c r="B5726" t="s">
        <v>12104</v>
      </c>
      <c r="C5726" s="1">
        <v>44470</v>
      </c>
      <c r="D5726" t="s">
        <v>9976</v>
      </c>
      <c r="F5726">
        <v>10</v>
      </c>
      <c r="G5726">
        <v>20</v>
      </c>
      <c r="H5726">
        <v>20</v>
      </c>
      <c r="I5726">
        <v>10</v>
      </c>
      <c r="J5726">
        <v>20</v>
      </c>
      <c r="K5726">
        <v>79</v>
      </c>
      <c r="L5726">
        <v>80</v>
      </c>
      <c r="M5726">
        <v>75</v>
      </c>
      <c r="N5726">
        <v>0</v>
      </c>
      <c r="O5726">
        <v>2</v>
      </c>
      <c r="P5726">
        <v>0</v>
      </c>
      <c r="Q5726">
        <v>1227</v>
      </c>
      <c r="R5726">
        <v>1050000</v>
      </c>
      <c r="S5726">
        <v>40007</v>
      </c>
      <c r="T5726">
        <v>3.8101904761904698E-2</v>
      </c>
      <c r="U5726">
        <v>0</v>
      </c>
    </row>
    <row r="5727" spans="1:21" x14ac:dyDescent="0.4">
      <c r="A5727">
        <v>5725</v>
      </c>
      <c r="B5727" t="s">
        <v>12104</v>
      </c>
      <c r="C5727" s="1">
        <v>44470</v>
      </c>
      <c r="D5727" t="s">
        <v>9977</v>
      </c>
      <c r="F5727">
        <v>10</v>
      </c>
      <c r="G5727">
        <v>20</v>
      </c>
      <c r="H5727">
        <v>20</v>
      </c>
      <c r="I5727">
        <v>20</v>
      </c>
      <c r="J5727">
        <v>10</v>
      </c>
      <c r="K5727">
        <v>54</v>
      </c>
      <c r="L5727">
        <v>122</v>
      </c>
      <c r="M5727">
        <v>152</v>
      </c>
      <c r="N5727">
        <v>0</v>
      </c>
      <c r="O5727">
        <v>1</v>
      </c>
      <c r="P5727">
        <v>0</v>
      </c>
      <c r="Q5727">
        <v>779</v>
      </c>
      <c r="R5727">
        <v>1050000</v>
      </c>
      <c r="S5727">
        <v>121493</v>
      </c>
      <c r="T5727">
        <v>0.115707619047619</v>
      </c>
      <c r="U5727">
        <v>0</v>
      </c>
    </row>
    <row r="5728" spans="1:21" x14ac:dyDescent="0.4">
      <c r="A5728">
        <v>5726</v>
      </c>
      <c r="B5728" t="s">
        <v>12104</v>
      </c>
      <c r="C5728" s="1">
        <v>44470</v>
      </c>
      <c r="D5728" t="s">
        <v>9978</v>
      </c>
      <c r="F5728">
        <v>10</v>
      </c>
      <c r="G5728">
        <v>10</v>
      </c>
      <c r="H5728">
        <v>10</v>
      </c>
      <c r="I5728">
        <v>20</v>
      </c>
      <c r="J5728">
        <v>10</v>
      </c>
      <c r="K5728">
        <v>230</v>
      </c>
      <c r="L5728">
        <v>234</v>
      </c>
      <c r="M5728">
        <v>232</v>
      </c>
      <c r="N5728">
        <v>0</v>
      </c>
      <c r="O5728">
        <v>1</v>
      </c>
      <c r="P5728">
        <v>0</v>
      </c>
      <c r="Q5728">
        <v>1263</v>
      </c>
      <c r="R5728">
        <v>1050000</v>
      </c>
      <c r="S5728">
        <v>72666</v>
      </c>
      <c r="T5728">
        <v>6.9205714285714204E-2</v>
      </c>
      <c r="U5728">
        <v>0</v>
      </c>
    </row>
    <row r="5729" spans="1:21" x14ac:dyDescent="0.4">
      <c r="A5729">
        <v>5727</v>
      </c>
      <c r="B5729" t="s">
        <v>12104</v>
      </c>
      <c r="C5729" s="1">
        <v>44470</v>
      </c>
      <c r="D5729" t="s">
        <v>9979</v>
      </c>
      <c r="F5729">
        <v>10</v>
      </c>
      <c r="G5729">
        <v>20</v>
      </c>
      <c r="H5729">
        <v>30</v>
      </c>
      <c r="I5729">
        <v>30</v>
      </c>
      <c r="J5729">
        <v>20</v>
      </c>
      <c r="K5729">
        <v>6</v>
      </c>
      <c r="L5729">
        <v>7</v>
      </c>
      <c r="M5729">
        <v>9</v>
      </c>
      <c r="N5729">
        <v>0</v>
      </c>
      <c r="O5729">
        <v>1</v>
      </c>
      <c r="P5729">
        <v>0.765625</v>
      </c>
      <c r="Q5729">
        <v>165</v>
      </c>
      <c r="R5729">
        <v>1050000</v>
      </c>
      <c r="S5729">
        <v>122132</v>
      </c>
      <c r="T5729">
        <v>0.11631619047619</v>
      </c>
      <c r="U5729">
        <v>0</v>
      </c>
    </row>
    <row r="5730" spans="1:21" x14ac:dyDescent="0.4">
      <c r="A5730">
        <v>5728</v>
      </c>
      <c r="B5730" t="s">
        <v>12104</v>
      </c>
      <c r="C5730" s="1">
        <v>44409</v>
      </c>
      <c r="D5730" t="s">
        <v>9980</v>
      </c>
      <c r="E5730" t="s">
        <v>9981</v>
      </c>
      <c r="F5730">
        <v>10</v>
      </c>
      <c r="G5730">
        <v>10</v>
      </c>
      <c r="H5730">
        <v>20</v>
      </c>
      <c r="I5730">
        <v>40</v>
      </c>
      <c r="J5730">
        <v>20</v>
      </c>
      <c r="K5730">
        <v>172</v>
      </c>
      <c r="L5730">
        <v>196</v>
      </c>
      <c r="M5730">
        <v>227</v>
      </c>
      <c r="N5730">
        <v>2</v>
      </c>
      <c r="O5730">
        <v>1</v>
      </c>
      <c r="P5730">
        <v>2.1782769100000001</v>
      </c>
      <c r="Q5730">
        <v>1217</v>
      </c>
      <c r="R5730">
        <v>1020000</v>
      </c>
      <c r="S5730">
        <v>1639039</v>
      </c>
      <c r="T5730">
        <v>1.6069009803921499</v>
      </c>
      <c r="U5730">
        <v>2</v>
      </c>
    </row>
    <row r="5731" spans="1:21" x14ac:dyDescent="0.4">
      <c r="A5731">
        <v>5729</v>
      </c>
      <c r="B5731" t="s">
        <v>12104</v>
      </c>
      <c r="C5731" s="1">
        <v>44409</v>
      </c>
      <c r="D5731" t="s">
        <v>9982</v>
      </c>
      <c r="F5731">
        <v>10</v>
      </c>
      <c r="G5731">
        <v>10</v>
      </c>
      <c r="H5731">
        <v>10</v>
      </c>
      <c r="I5731">
        <v>10</v>
      </c>
      <c r="J5731">
        <v>10</v>
      </c>
      <c r="K5731">
        <v>218</v>
      </c>
      <c r="L5731">
        <v>239</v>
      </c>
      <c r="M5731">
        <v>245</v>
      </c>
      <c r="N5731">
        <v>0</v>
      </c>
      <c r="O5731">
        <v>1</v>
      </c>
      <c r="P5731">
        <v>0</v>
      </c>
      <c r="Q5731">
        <v>2498</v>
      </c>
      <c r="R5731">
        <v>1020000</v>
      </c>
      <c r="S5731">
        <v>3739680</v>
      </c>
      <c r="T5731">
        <v>3.6663529411764699</v>
      </c>
      <c r="U5731">
        <v>2</v>
      </c>
    </row>
    <row r="5732" spans="1:21" x14ac:dyDescent="0.4">
      <c r="A5732">
        <v>5730</v>
      </c>
      <c r="B5732" t="s">
        <v>12104</v>
      </c>
      <c r="C5732" s="1">
        <v>44378</v>
      </c>
      <c r="D5732" t="s">
        <v>9983</v>
      </c>
      <c r="E5732" t="s">
        <v>9984</v>
      </c>
      <c r="F5732">
        <v>10</v>
      </c>
      <c r="G5732">
        <v>10</v>
      </c>
      <c r="H5732">
        <v>30</v>
      </c>
      <c r="I5732">
        <v>20</v>
      </c>
      <c r="J5732">
        <v>10</v>
      </c>
      <c r="K5732">
        <v>225</v>
      </c>
      <c r="L5732">
        <v>178</v>
      </c>
      <c r="M5732">
        <v>44</v>
      </c>
      <c r="N5732">
        <v>1</v>
      </c>
      <c r="O5732">
        <v>1</v>
      </c>
      <c r="P5732">
        <v>0</v>
      </c>
      <c r="Q5732">
        <v>594</v>
      </c>
      <c r="R5732">
        <v>1020000</v>
      </c>
      <c r="S5732">
        <v>178464</v>
      </c>
      <c r="T5732">
        <v>0.174964705882352</v>
      </c>
      <c r="U5732">
        <v>0</v>
      </c>
    </row>
    <row r="5733" spans="1:21" x14ac:dyDescent="0.4">
      <c r="A5733">
        <v>5731</v>
      </c>
      <c r="B5733" t="s">
        <v>12104</v>
      </c>
      <c r="C5733" s="1">
        <v>44348</v>
      </c>
      <c r="D5733" t="s">
        <v>9985</v>
      </c>
      <c r="E5733" t="s">
        <v>9986</v>
      </c>
      <c r="F5733">
        <v>10</v>
      </c>
      <c r="G5733">
        <v>10</v>
      </c>
      <c r="H5733">
        <v>30</v>
      </c>
      <c r="I5733">
        <v>20</v>
      </c>
      <c r="J5733">
        <v>10</v>
      </c>
      <c r="K5733">
        <v>51</v>
      </c>
      <c r="L5733">
        <v>55</v>
      </c>
      <c r="M5733">
        <v>62</v>
      </c>
      <c r="N5733">
        <v>2</v>
      </c>
      <c r="O5733">
        <v>1</v>
      </c>
      <c r="P5733">
        <v>11.467556419999999</v>
      </c>
      <c r="Q5733">
        <v>491</v>
      </c>
      <c r="R5733">
        <v>1010000</v>
      </c>
      <c r="S5733">
        <v>712715</v>
      </c>
      <c r="T5733">
        <v>0.70565841584158395</v>
      </c>
      <c r="U5733">
        <v>1</v>
      </c>
    </row>
    <row r="5734" spans="1:21" x14ac:dyDescent="0.4">
      <c r="A5734">
        <v>5732</v>
      </c>
      <c r="B5734" t="s">
        <v>12104</v>
      </c>
      <c r="C5734" s="1">
        <v>44317</v>
      </c>
      <c r="D5734" t="s">
        <v>9987</v>
      </c>
      <c r="E5734" t="s">
        <v>9988</v>
      </c>
      <c r="F5734">
        <v>20</v>
      </c>
      <c r="G5734">
        <v>20</v>
      </c>
      <c r="H5734">
        <v>40</v>
      </c>
      <c r="I5734">
        <v>20</v>
      </c>
      <c r="J5734">
        <v>20</v>
      </c>
      <c r="K5734">
        <v>154</v>
      </c>
      <c r="L5734">
        <v>160</v>
      </c>
      <c r="M5734">
        <v>167</v>
      </c>
      <c r="N5734">
        <v>0</v>
      </c>
      <c r="O5734">
        <v>1</v>
      </c>
      <c r="P5734">
        <v>4.05078125</v>
      </c>
      <c r="Q5734">
        <v>1685</v>
      </c>
      <c r="R5734">
        <v>1000000</v>
      </c>
      <c r="S5734">
        <v>153511</v>
      </c>
      <c r="T5734">
        <v>0.15351100000000001</v>
      </c>
      <c r="U5734">
        <v>0</v>
      </c>
    </row>
    <row r="5735" spans="1:21" x14ac:dyDescent="0.4">
      <c r="A5735">
        <v>5733</v>
      </c>
      <c r="B5735" t="s">
        <v>12104</v>
      </c>
      <c r="C5735" s="1">
        <v>44287</v>
      </c>
      <c r="D5735" t="s">
        <v>9989</v>
      </c>
      <c r="F5735">
        <v>10</v>
      </c>
      <c r="G5735">
        <v>10</v>
      </c>
      <c r="H5735">
        <v>10</v>
      </c>
      <c r="I5735">
        <v>10</v>
      </c>
      <c r="J5735">
        <v>10</v>
      </c>
      <c r="K5735">
        <v>90</v>
      </c>
      <c r="L5735">
        <v>80</v>
      </c>
      <c r="M5735">
        <v>88</v>
      </c>
      <c r="N5735">
        <v>0</v>
      </c>
      <c r="O5735">
        <v>1</v>
      </c>
      <c r="P5735">
        <v>0</v>
      </c>
      <c r="Q5735">
        <v>2090</v>
      </c>
      <c r="R5735">
        <v>987000</v>
      </c>
      <c r="S5735">
        <v>5240148</v>
      </c>
      <c r="T5735">
        <v>5.3091671732522796</v>
      </c>
      <c r="U5735">
        <v>3</v>
      </c>
    </row>
    <row r="5736" spans="1:21" x14ac:dyDescent="0.4">
      <c r="A5736">
        <v>5734</v>
      </c>
      <c r="B5736" t="s">
        <v>12104</v>
      </c>
      <c r="C5736" s="1">
        <v>44228</v>
      </c>
      <c r="D5736" t="s">
        <v>9990</v>
      </c>
      <c r="E5736" t="s">
        <v>9991</v>
      </c>
      <c r="F5736">
        <v>10</v>
      </c>
      <c r="G5736">
        <v>10</v>
      </c>
      <c r="H5736">
        <v>20</v>
      </c>
      <c r="I5736">
        <v>10</v>
      </c>
      <c r="J5736">
        <v>10</v>
      </c>
      <c r="K5736">
        <v>235</v>
      </c>
      <c r="L5736">
        <v>235</v>
      </c>
      <c r="M5736">
        <v>236</v>
      </c>
      <c r="N5736">
        <v>2</v>
      </c>
      <c r="O5736">
        <v>1</v>
      </c>
      <c r="P5736">
        <v>8.8186848960000006</v>
      </c>
      <c r="Q5736">
        <v>943</v>
      </c>
      <c r="R5736">
        <v>939000</v>
      </c>
      <c r="S5736">
        <v>19719909</v>
      </c>
      <c r="T5736">
        <v>21.0009680511182</v>
      </c>
      <c r="U5736">
        <v>3</v>
      </c>
    </row>
    <row r="5737" spans="1:21" x14ac:dyDescent="0.4">
      <c r="A5737">
        <v>5735</v>
      </c>
      <c r="B5737" t="s">
        <v>12105</v>
      </c>
      <c r="C5737" s="1">
        <v>45108</v>
      </c>
      <c r="D5737" t="s">
        <v>9992</v>
      </c>
      <c r="E5737" t="s">
        <v>9993</v>
      </c>
      <c r="F5737">
        <v>10</v>
      </c>
      <c r="G5737">
        <v>10</v>
      </c>
      <c r="H5737">
        <v>10</v>
      </c>
      <c r="I5737">
        <v>20</v>
      </c>
      <c r="J5737">
        <v>10</v>
      </c>
      <c r="K5737">
        <v>18</v>
      </c>
      <c r="L5737">
        <v>15</v>
      </c>
      <c r="M5737">
        <v>11</v>
      </c>
      <c r="N5737">
        <v>1</v>
      </c>
      <c r="O5737">
        <v>0</v>
      </c>
      <c r="P5737">
        <v>8.0062934030000008</v>
      </c>
      <c r="Q5737">
        <v>3208</v>
      </c>
      <c r="R5737">
        <v>448000</v>
      </c>
      <c r="S5737">
        <v>335890</v>
      </c>
      <c r="T5737">
        <v>0.74975446428571402</v>
      </c>
      <c r="U5737">
        <v>1</v>
      </c>
    </row>
    <row r="5738" spans="1:21" x14ac:dyDescent="0.4">
      <c r="A5738">
        <v>5736</v>
      </c>
      <c r="B5738" t="s">
        <v>12105</v>
      </c>
      <c r="C5738" s="1">
        <v>45108</v>
      </c>
      <c r="D5738" t="s">
        <v>9994</v>
      </c>
      <c r="E5738" t="s">
        <v>9995</v>
      </c>
      <c r="F5738">
        <v>10</v>
      </c>
      <c r="G5738">
        <v>10</v>
      </c>
      <c r="H5738">
        <v>10</v>
      </c>
      <c r="I5738">
        <v>20</v>
      </c>
      <c r="J5738">
        <v>10</v>
      </c>
      <c r="K5738">
        <v>11</v>
      </c>
      <c r="L5738">
        <v>16</v>
      </c>
      <c r="M5738">
        <v>7</v>
      </c>
      <c r="N5738">
        <v>2</v>
      </c>
      <c r="O5738">
        <v>2</v>
      </c>
      <c r="P5738">
        <v>5.5579427079999997</v>
      </c>
      <c r="Q5738">
        <v>1555</v>
      </c>
      <c r="R5738">
        <v>448000</v>
      </c>
      <c r="S5738">
        <v>8431</v>
      </c>
      <c r="T5738">
        <v>1.88191964285714E-2</v>
      </c>
      <c r="U5738">
        <v>0</v>
      </c>
    </row>
    <row r="5739" spans="1:21" x14ac:dyDescent="0.4">
      <c r="A5739">
        <v>5737</v>
      </c>
      <c r="B5739" t="s">
        <v>12105</v>
      </c>
      <c r="C5739" s="1">
        <v>45108</v>
      </c>
      <c r="D5739" t="s">
        <v>9996</v>
      </c>
      <c r="F5739">
        <v>10</v>
      </c>
      <c r="G5739">
        <v>20</v>
      </c>
      <c r="H5739">
        <v>10</v>
      </c>
      <c r="I5739">
        <v>10</v>
      </c>
      <c r="J5739">
        <v>10</v>
      </c>
      <c r="K5739">
        <v>208</v>
      </c>
      <c r="L5739">
        <v>247</v>
      </c>
      <c r="M5739">
        <v>242</v>
      </c>
      <c r="N5739">
        <v>1</v>
      </c>
      <c r="O5739">
        <v>1</v>
      </c>
      <c r="P5739">
        <v>0</v>
      </c>
      <c r="Q5739">
        <v>744</v>
      </c>
      <c r="R5739">
        <v>448000</v>
      </c>
      <c r="S5739">
        <v>8257</v>
      </c>
      <c r="T5739">
        <v>1.8430803571428501E-2</v>
      </c>
      <c r="U5739">
        <v>0</v>
      </c>
    </row>
    <row r="5740" spans="1:21" x14ac:dyDescent="0.4">
      <c r="A5740">
        <v>5738</v>
      </c>
      <c r="B5740" t="s">
        <v>12105</v>
      </c>
      <c r="C5740" s="1">
        <v>45108</v>
      </c>
      <c r="D5740" t="s">
        <v>9997</v>
      </c>
      <c r="F5740">
        <v>20</v>
      </c>
      <c r="G5740">
        <v>10</v>
      </c>
      <c r="H5740">
        <v>10</v>
      </c>
      <c r="I5740">
        <v>20</v>
      </c>
      <c r="J5740">
        <v>20</v>
      </c>
      <c r="K5740">
        <v>49</v>
      </c>
      <c r="L5740">
        <v>52</v>
      </c>
      <c r="M5740">
        <v>49</v>
      </c>
      <c r="N5740">
        <v>0</v>
      </c>
      <c r="O5740">
        <v>1</v>
      </c>
      <c r="P5740">
        <v>0</v>
      </c>
      <c r="Q5740">
        <v>3311</v>
      </c>
      <c r="R5740">
        <v>448000</v>
      </c>
      <c r="S5740">
        <v>1039355</v>
      </c>
      <c r="T5740">
        <v>2.3199888392857102</v>
      </c>
      <c r="U5740">
        <v>2</v>
      </c>
    </row>
    <row r="5741" spans="1:21" x14ac:dyDescent="0.4">
      <c r="A5741">
        <v>5739</v>
      </c>
      <c r="B5741" t="s">
        <v>12105</v>
      </c>
      <c r="C5741" s="1">
        <v>45108</v>
      </c>
      <c r="D5741" t="s">
        <v>9998</v>
      </c>
      <c r="E5741" t="s">
        <v>9999</v>
      </c>
      <c r="F5741">
        <v>10</v>
      </c>
      <c r="G5741">
        <v>10</v>
      </c>
      <c r="H5741">
        <v>30</v>
      </c>
      <c r="I5741">
        <v>20</v>
      </c>
      <c r="J5741">
        <v>20</v>
      </c>
      <c r="K5741">
        <v>21</v>
      </c>
      <c r="L5741">
        <v>26</v>
      </c>
      <c r="M5741">
        <v>26</v>
      </c>
      <c r="N5741">
        <v>1</v>
      </c>
      <c r="O5741">
        <v>1</v>
      </c>
      <c r="P5741">
        <v>9.6795789929999998</v>
      </c>
      <c r="Q5741">
        <v>1323</v>
      </c>
      <c r="R5741">
        <v>448000</v>
      </c>
      <c r="S5741">
        <v>138660</v>
      </c>
      <c r="T5741">
        <v>0.30950892857142798</v>
      </c>
      <c r="U5741">
        <v>0</v>
      </c>
    </row>
    <row r="5742" spans="1:21" x14ac:dyDescent="0.4">
      <c r="A5742">
        <v>5740</v>
      </c>
      <c r="B5742" t="s">
        <v>12105</v>
      </c>
      <c r="C5742" s="1">
        <v>45108</v>
      </c>
      <c r="D5742" t="s">
        <v>10000</v>
      </c>
      <c r="E5742" t="s">
        <v>10001</v>
      </c>
      <c r="F5742">
        <v>10</v>
      </c>
      <c r="G5742">
        <v>20</v>
      </c>
      <c r="H5742">
        <v>30</v>
      </c>
      <c r="I5742">
        <v>20</v>
      </c>
      <c r="J5742">
        <v>20</v>
      </c>
      <c r="K5742">
        <v>18</v>
      </c>
      <c r="L5742">
        <v>21</v>
      </c>
      <c r="M5742">
        <v>23</v>
      </c>
      <c r="N5742">
        <v>1</v>
      </c>
      <c r="O5742">
        <v>2</v>
      </c>
      <c r="P5742">
        <v>12.25282118</v>
      </c>
      <c r="Q5742">
        <v>1147</v>
      </c>
      <c r="R5742">
        <v>448000</v>
      </c>
      <c r="S5742">
        <v>31714</v>
      </c>
      <c r="T5742">
        <v>7.0790178571428497E-2</v>
      </c>
      <c r="U5742">
        <v>0</v>
      </c>
    </row>
    <row r="5743" spans="1:21" x14ac:dyDescent="0.4">
      <c r="A5743">
        <v>5741</v>
      </c>
      <c r="B5743" t="s">
        <v>12105</v>
      </c>
      <c r="C5743" s="1">
        <v>45108</v>
      </c>
      <c r="D5743" t="s">
        <v>10002</v>
      </c>
      <c r="E5743" t="s">
        <v>10003</v>
      </c>
      <c r="F5743">
        <v>10</v>
      </c>
      <c r="G5743">
        <v>10</v>
      </c>
      <c r="H5743">
        <v>20</v>
      </c>
      <c r="I5743">
        <v>20</v>
      </c>
      <c r="J5743">
        <v>10</v>
      </c>
      <c r="K5743">
        <v>22</v>
      </c>
      <c r="L5743">
        <v>20</v>
      </c>
      <c r="M5743">
        <v>16</v>
      </c>
      <c r="N5743">
        <v>2</v>
      </c>
      <c r="O5743">
        <v>1</v>
      </c>
      <c r="P5743">
        <v>19.69357639</v>
      </c>
      <c r="Q5743">
        <v>1210</v>
      </c>
      <c r="R5743">
        <v>448000</v>
      </c>
      <c r="S5743">
        <v>4830</v>
      </c>
      <c r="T5743">
        <v>1.0781249999999999E-2</v>
      </c>
      <c r="U5743">
        <v>0</v>
      </c>
    </row>
    <row r="5744" spans="1:21" x14ac:dyDescent="0.4">
      <c r="A5744">
        <v>5742</v>
      </c>
      <c r="B5744" t="s">
        <v>12105</v>
      </c>
      <c r="C5744" s="1">
        <v>45108</v>
      </c>
      <c r="D5744" t="s">
        <v>10004</v>
      </c>
      <c r="F5744">
        <v>20</v>
      </c>
      <c r="G5744">
        <v>20</v>
      </c>
      <c r="H5744">
        <v>20</v>
      </c>
      <c r="I5744">
        <v>20</v>
      </c>
      <c r="J5744">
        <v>20</v>
      </c>
      <c r="K5744">
        <v>50</v>
      </c>
      <c r="L5744">
        <v>47</v>
      </c>
      <c r="M5744">
        <v>46</v>
      </c>
      <c r="N5744">
        <v>0</v>
      </c>
      <c r="O5744">
        <v>1</v>
      </c>
      <c r="P5744">
        <v>0</v>
      </c>
      <c r="Q5744">
        <v>1621</v>
      </c>
      <c r="R5744">
        <v>448000</v>
      </c>
      <c r="S5744">
        <v>69283</v>
      </c>
      <c r="T5744">
        <v>0.15464955357142801</v>
      </c>
      <c r="U5744">
        <v>0</v>
      </c>
    </row>
    <row r="5745" spans="1:21" x14ac:dyDescent="0.4">
      <c r="A5745">
        <v>5743</v>
      </c>
      <c r="B5745" t="s">
        <v>12105</v>
      </c>
      <c r="C5745" s="1">
        <v>45108</v>
      </c>
      <c r="D5745" t="s">
        <v>10005</v>
      </c>
      <c r="E5745" t="s">
        <v>10006</v>
      </c>
      <c r="F5745">
        <v>30</v>
      </c>
      <c r="G5745">
        <v>20</v>
      </c>
      <c r="H5745">
        <v>20</v>
      </c>
      <c r="I5745">
        <v>20</v>
      </c>
      <c r="J5745">
        <v>50</v>
      </c>
      <c r="K5745">
        <v>216</v>
      </c>
      <c r="L5745">
        <v>189</v>
      </c>
      <c r="M5745">
        <v>161</v>
      </c>
      <c r="N5745">
        <v>2</v>
      </c>
      <c r="O5745">
        <v>1</v>
      </c>
      <c r="P5745">
        <v>13.16189236</v>
      </c>
      <c r="Q5745">
        <v>1389</v>
      </c>
      <c r="R5745">
        <v>448000</v>
      </c>
      <c r="S5745">
        <v>35768</v>
      </c>
      <c r="T5745">
        <v>7.9839285714285696E-2</v>
      </c>
      <c r="U5745">
        <v>0</v>
      </c>
    </row>
    <row r="5746" spans="1:21" x14ac:dyDescent="0.4">
      <c r="A5746">
        <v>5744</v>
      </c>
      <c r="B5746" t="s">
        <v>12105</v>
      </c>
      <c r="C5746" s="1">
        <v>45108</v>
      </c>
      <c r="D5746" t="s">
        <v>10007</v>
      </c>
      <c r="E5746" t="s">
        <v>10008</v>
      </c>
      <c r="F5746">
        <v>10</v>
      </c>
      <c r="G5746">
        <v>10</v>
      </c>
      <c r="H5746">
        <v>10</v>
      </c>
      <c r="I5746">
        <v>20</v>
      </c>
      <c r="J5746">
        <v>10</v>
      </c>
      <c r="K5746">
        <v>108</v>
      </c>
      <c r="L5746">
        <v>122</v>
      </c>
      <c r="M5746">
        <v>144</v>
      </c>
      <c r="N5746">
        <v>2</v>
      </c>
      <c r="O5746">
        <v>0</v>
      </c>
      <c r="P5746">
        <v>10.586480030000001</v>
      </c>
      <c r="Q5746">
        <v>1363</v>
      </c>
      <c r="R5746">
        <v>448000</v>
      </c>
      <c r="S5746">
        <v>183031</v>
      </c>
      <c r="T5746">
        <v>0.40855133928571402</v>
      </c>
      <c r="U5746">
        <v>1</v>
      </c>
    </row>
    <row r="5747" spans="1:21" x14ac:dyDescent="0.4">
      <c r="A5747">
        <v>5745</v>
      </c>
      <c r="B5747" t="s">
        <v>12105</v>
      </c>
      <c r="C5747" s="1">
        <v>45108</v>
      </c>
      <c r="D5747" t="s">
        <v>10009</v>
      </c>
      <c r="F5747">
        <v>20</v>
      </c>
      <c r="G5747">
        <v>20</v>
      </c>
      <c r="H5747">
        <v>20</v>
      </c>
      <c r="I5747">
        <v>20</v>
      </c>
      <c r="J5747">
        <v>30</v>
      </c>
      <c r="K5747">
        <v>79</v>
      </c>
      <c r="L5747">
        <v>39</v>
      </c>
      <c r="M5747">
        <v>29</v>
      </c>
      <c r="N5747">
        <v>0</v>
      </c>
      <c r="O5747">
        <v>1</v>
      </c>
      <c r="P5747">
        <v>0</v>
      </c>
      <c r="Q5747">
        <v>1364</v>
      </c>
      <c r="R5747">
        <v>448000</v>
      </c>
      <c r="S5747">
        <v>22978</v>
      </c>
      <c r="T5747">
        <v>5.1290178571428501E-2</v>
      </c>
      <c r="U5747">
        <v>0</v>
      </c>
    </row>
    <row r="5748" spans="1:21" x14ac:dyDescent="0.4">
      <c r="A5748">
        <v>5746</v>
      </c>
      <c r="B5748" t="s">
        <v>12105</v>
      </c>
      <c r="C5748" s="1">
        <v>45078</v>
      </c>
      <c r="D5748" t="s">
        <v>10010</v>
      </c>
      <c r="E5748" t="s">
        <v>10011</v>
      </c>
      <c r="F5748">
        <v>10</v>
      </c>
      <c r="G5748">
        <v>10</v>
      </c>
      <c r="H5748">
        <v>20</v>
      </c>
      <c r="I5748">
        <v>10</v>
      </c>
      <c r="J5748">
        <v>10</v>
      </c>
      <c r="K5748">
        <v>159</v>
      </c>
      <c r="L5748">
        <v>156</v>
      </c>
      <c r="M5748">
        <v>150</v>
      </c>
      <c r="N5748">
        <v>2</v>
      </c>
      <c r="O5748">
        <v>0</v>
      </c>
      <c r="P5748">
        <v>5.2122395829999997</v>
      </c>
      <c r="Q5748">
        <v>929</v>
      </c>
      <c r="R5748">
        <v>443000</v>
      </c>
      <c r="S5748">
        <v>550042</v>
      </c>
      <c r="T5748">
        <v>1.2416297968397201</v>
      </c>
      <c r="U5748">
        <v>2</v>
      </c>
    </row>
    <row r="5749" spans="1:21" x14ac:dyDescent="0.4">
      <c r="A5749">
        <v>5747</v>
      </c>
      <c r="B5749" t="s">
        <v>12105</v>
      </c>
      <c r="C5749" s="1">
        <v>45078</v>
      </c>
      <c r="D5749" t="s">
        <v>10012</v>
      </c>
      <c r="E5749" t="s">
        <v>10013</v>
      </c>
      <c r="F5749">
        <v>10</v>
      </c>
      <c r="G5749">
        <v>10</v>
      </c>
      <c r="H5749">
        <v>10</v>
      </c>
      <c r="I5749">
        <v>10</v>
      </c>
      <c r="J5749">
        <v>10</v>
      </c>
      <c r="K5749">
        <v>30</v>
      </c>
      <c r="L5749">
        <v>57</v>
      </c>
      <c r="M5749">
        <v>73</v>
      </c>
      <c r="N5749">
        <v>2</v>
      </c>
      <c r="O5749">
        <v>0</v>
      </c>
      <c r="P5749">
        <v>8.2495659719999992</v>
      </c>
      <c r="Q5749">
        <v>2589</v>
      </c>
      <c r="R5749">
        <v>443000</v>
      </c>
      <c r="S5749">
        <v>130088</v>
      </c>
      <c r="T5749">
        <v>0.29365237020315998</v>
      </c>
      <c r="U5749">
        <v>0</v>
      </c>
    </row>
    <row r="5750" spans="1:21" x14ac:dyDescent="0.4">
      <c r="A5750">
        <v>5748</v>
      </c>
      <c r="B5750" t="s">
        <v>12105</v>
      </c>
      <c r="C5750" s="1">
        <v>45078</v>
      </c>
      <c r="D5750" t="s">
        <v>10014</v>
      </c>
      <c r="E5750" t="s">
        <v>10015</v>
      </c>
      <c r="F5750">
        <v>10</v>
      </c>
      <c r="G5750">
        <v>20</v>
      </c>
      <c r="H5750">
        <v>20</v>
      </c>
      <c r="I5750">
        <v>20</v>
      </c>
      <c r="J5750">
        <v>10</v>
      </c>
      <c r="K5750">
        <v>107</v>
      </c>
      <c r="L5750">
        <v>163</v>
      </c>
      <c r="M5750">
        <v>181</v>
      </c>
      <c r="N5750">
        <v>2</v>
      </c>
      <c r="O5750">
        <v>1</v>
      </c>
      <c r="P5750">
        <v>5.6309678820000002</v>
      </c>
      <c r="Q5750">
        <v>1042</v>
      </c>
      <c r="R5750">
        <v>443000</v>
      </c>
      <c r="S5750">
        <v>22761</v>
      </c>
      <c r="T5750">
        <v>5.1379232505643302E-2</v>
      </c>
      <c r="U5750">
        <v>0</v>
      </c>
    </row>
    <row r="5751" spans="1:21" x14ac:dyDescent="0.4">
      <c r="A5751">
        <v>5749</v>
      </c>
      <c r="B5751" t="s">
        <v>12105</v>
      </c>
      <c r="C5751" s="1">
        <v>45078</v>
      </c>
      <c r="D5751" t="s">
        <v>10016</v>
      </c>
      <c r="E5751" t="s">
        <v>10017</v>
      </c>
      <c r="F5751">
        <v>40</v>
      </c>
      <c r="G5751">
        <v>20</v>
      </c>
      <c r="H5751">
        <v>40</v>
      </c>
      <c r="I5751">
        <v>20</v>
      </c>
      <c r="J5751">
        <v>50</v>
      </c>
      <c r="K5751">
        <v>95</v>
      </c>
      <c r="L5751">
        <v>81</v>
      </c>
      <c r="M5751">
        <v>60</v>
      </c>
      <c r="N5751">
        <v>2</v>
      </c>
      <c r="O5751">
        <v>1</v>
      </c>
      <c r="P5751">
        <v>10.648003470000001</v>
      </c>
      <c r="Q5751">
        <v>924</v>
      </c>
      <c r="R5751">
        <v>443000</v>
      </c>
      <c r="S5751">
        <v>126246</v>
      </c>
      <c r="T5751">
        <v>0.28497968397291101</v>
      </c>
      <c r="U5751">
        <v>0</v>
      </c>
    </row>
    <row r="5752" spans="1:21" x14ac:dyDescent="0.4">
      <c r="A5752">
        <v>5750</v>
      </c>
      <c r="B5752" t="s">
        <v>12105</v>
      </c>
      <c r="C5752" s="1">
        <v>45078</v>
      </c>
      <c r="D5752" t="s">
        <v>10018</v>
      </c>
      <c r="E5752" t="s">
        <v>10019</v>
      </c>
      <c r="F5752">
        <v>10</v>
      </c>
      <c r="G5752">
        <v>10</v>
      </c>
      <c r="H5752">
        <v>20</v>
      </c>
      <c r="I5752">
        <v>10</v>
      </c>
      <c r="J5752">
        <v>10</v>
      </c>
      <c r="K5752">
        <v>236</v>
      </c>
      <c r="L5752">
        <v>237</v>
      </c>
      <c r="M5752">
        <v>239</v>
      </c>
      <c r="N5752">
        <v>1</v>
      </c>
      <c r="O5752">
        <v>2</v>
      </c>
      <c r="P5752">
        <v>10.67491319</v>
      </c>
      <c r="Q5752">
        <v>1132</v>
      </c>
      <c r="R5752">
        <v>443000</v>
      </c>
      <c r="S5752">
        <v>254164</v>
      </c>
      <c r="T5752">
        <v>0.57373363431151203</v>
      </c>
      <c r="U5752">
        <v>1</v>
      </c>
    </row>
    <row r="5753" spans="1:21" x14ac:dyDescent="0.4">
      <c r="A5753">
        <v>5751</v>
      </c>
      <c r="B5753" t="s">
        <v>12105</v>
      </c>
      <c r="C5753" s="1">
        <v>45078</v>
      </c>
      <c r="D5753" t="s">
        <v>10020</v>
      </c>
      <c r="F5753">
        <v>10</v>
      </c>
      <c r="G5753">
        <v>10</v>
      </c>
      <c r="H5753">
        <v>20</v>
      </c>
      <c r="I5753">
        <v>20</v>
      </c>
      <c r="J5753">
        <v>20</v>
      </c>
      <c r="K5753">
        <v>59</v>
      </c>
      <c r="L5753">
        <v>57</v>
      </c>
      <c r="M5753">
        <v>52</v>
      </c>
      <c r="N5753">
        <v>0</v>
      </c>
      <c r="O5753">
        <v>0</v>
      </c>
      <c r="P5753">
        <v>0</v>
      </c>
      <c r="Q5753">
        <v>814</v>
      </c>
      <c r="R5753">
        <v>443000</v>
      </c>
      <c r="S5753">
        <v>312341</v>
      </c>
      <c r="T5753">
        <v>0.705058690744921</v>
      </c>
      <c r="U5753">
        <v>1</v>
      </c>
    </row>
    <row r="5754" spans="1:21" x14ac:dyDescent="0.4">
      <c r="A5754">
        <v>5752</v>
      </c>
      <c r="B5754" t="s">
        <v>12105</v>
      </c>
      <c r="C5754" s="1">
        <v>45078</v>
      </c>
      <c r="D5754" t="s">
        <v>10021</v>
      </c>
      <c r="E5754" t="s">
        <v>9802</v>
      </c>
      <c r="F5754">
        <v>10</v>
      </c>
      <c r="G5754">
        <v>10</v>
      </c>
      <c r="H5754">
        <v>20</v>
      </c>
      <c r="I5754">
        <v>20</v>
      </c>
      <c r="J5754">
        <v>30</v>
      </c>
      <c r="K5754">
        <v>98</v>
      </c>
      <c r="L5754">
        <v>86</v>
      </c>
      <c r="M5754">
        <v>69</v>
      </c>
      <c r="N5754">
        <v>1</v>
      </c>
      <c r="O5754">
        <v>1</v>
      </c>
      <c r="P5754">
        <v>0</v>
      </c>
      <c r="Q5754">
        <v>785</v>
      </c>
      <c r="R5754">
        <v>443000</v>
      </c>
      <c r="S5754">
        <v>14057</v>
      </c>
      <c r="T5754">
        <v>3.1731376975169298E-2</v>
      </c>
      <c r="U5754">
        <v>0</v>
      </c>
    </row>
    <row r="5755" spans="1:21" x14ac:dyDescent="0.4">
      <c r="A5755">
        <v>5753</v>
      </c>
      <c r="B5755" t="s">
        <v>12105</v>
      </c>
      <c r="C5755" s="1">
        <v>45078</v>
      </c>
      <c r="D5755" t="s">
        <v>10022</v>
      </c>
      <c r="E5755" t="s">
        <v>10023</v>
      </c>
      <c r="F5755">
        <v>40</v>
      </c>
      <c r="G5755">
        <v>20</v>
      </c>
      <c r="H5755">
        <v>30</v>
      </c>
      <c r="I5755">
        <v>20</v>
      </c>
      <c r="J5755">
        <v>50</v>
      </c>
      <c r="K5755">
        <v>17</v>
      </c>
      <c r="L5755">
        <v>28</v>
      </c>
      <c r="M5755">
        <v>31</v>
      </c>
      <c r="N5755">
        <v>2</v>
      </c>
      <c r="O5755">
        <v>1</v>
      </c>
      <c r="P5755">
        <v>9.8709852429999998</v>
      </c>
      <c r="Q5755">
        <v>6031</v>
      </c>
      <c r="R5755">
        <v>443000</v>
      </c>
      <c r="S5755">
        <v>1347050</v>
      </c>
      <c r="T5755">
        <v>3.04074492099322</v>
      </c>
      <c r="U5755">
        <v>2</v>
      </c>
    </row>
    <row r="5756" spans="1:21" x14ac:dyDescent="0.4">
      <c r="A5756">
        <v>5754</v>
      </c>
      <c r="B5756" t="s">
        <v>12105</v>
      </c>
      <c r="C5756" s="1">
        <v>45078</v>
      </c>
      <c r="D5756" t="s">
        <v>10024</v>
      </c>
      <c r="E5756" t="s">
        <v>10025</v>
      </c>
      <c r="F5756">
        <v>20</v>
      </c>
      <c r="G5756">
        <v>10</v>
      </c>
      <c r="H5756">
        <v>20</v>
      </c>
      <c r="I5756">
        <v>20</v>
      </c>
      <c r="J5756">
        <v>30</v>
      </c>
      <c r="K5756">
        <v>154</v>
      </c>
      <c r="L5756">
        <v>149</v>
      </c>
      <c r="M5756">
        <v>145</v>
      </c>
      <c r="N5756">
        <v>2</v>
      </c>
      <c r="O5756">
        <v>1</v>
      </c>
      <c r="P5756">
        <v>5.631835938</v>
      </c>
      <c r="Q5756">
        <v>3108</v>
      </c>
      <c r="R5756">
        <v>443000</v>
      </c>
      <c r="S5756">
        <v>63503</v>
      </c>
      <c r="T5756">
        <v>0.14334762979683899</v>
      </c>
      <c r="U5756">
        <v>0</v>
      </c>
    </row>
    <row r="5757" spans="1:21" x14ac:dyDescent="0.4">
      <c r="A5757">
        <v>5755</v>
      </c>
      <c r="B5757" t="s">
        <v>12105</v>
      </c>
      <c r="C5757" s="1">
        <v>45078</v>
      </c>
      <c r="D5757" t="s">
        <v>10026</v>
      </c>
      <c r="E5757" t="s">
        <v>10027</v>
      </c>
      <c r="F5757">
        <v>10</v>
      </c>
      <c r="G5757">
        <v>10</v>
      </c>
      <c r="H5757">
        <v>30</v>
      </c>
      <c r="I5757">
        <v>20</v>
      </c>
      <c r="J5757">
        <v>10</v>
      </c>
      <c r="K5757">
        <v>63</v>
      </c>
      <c r="L5757">
        <v>124</v>
      </c>
      <c r="M5757">
        <v>150</v>
      </c>
      <c r="N5757">
        <v>0</v>
      </c>
      <c r="O5757">
        <v>1</v>
      </c>
      <c r="P5757">
        <v>18.42751736</v>
      </c>
      <c r="Q5757">
        <v>1059</v>
      </c>
      <c r="R5757">
        <v>443000</v>
      </c>
      <c r="S5757">
        <v>378298</v>
      </c>
      <c r="T5757">
        <v>0.85394582392776497</v>
      </c>
      <c r="U5757">
        <v>1</v>
      </c>
    </row>
    <row r="5758" spans="1:21" x14ac:dyDescent="0.4">
      <c r="A5758">
        <v>5756</v>
      </c>
      <c r="B5758" t="s">
        <v>12105</v>
      </c>
      <c r="C5758" s="1">
        <v>45078</v>
      </c>
      <c r="D5758" t="s">
        <v>10028</v>
      </c>
      <c r="E5758" t="s">
        <v>10029</v>
      </c>
      <c r="F5758">
        <v>10</v>
      </c>
      <c r="G5758">
        <v>20</v>
      </c>
      <c r="H5758">
        <v>40</v>
      </c>
      <c r="I5758">
        <v>20</v>
      </c>
      <c r="J5758">
        <v>40</v>
      </c>
      <c r="K5758">
        <v>215</v>
      </c>
      <c r="L5758">
        <v>195</v>
      </c>
      <c r="M5758">
        <v>169</v>
      </c>
      <c r="N5758">
        <v>1</v>
      </c>
      <c r="O5758">
        <v>2</v>
      </c>
      <c r="P5758">
        <v>5.9151475690000002</v>
      </c>
      <c r="Q5758">
        <v>1472</v>
      </c>
      <c r="R5758">
        <v>443000</v>
      </c>
      <c r="S5758">
        <v>18847</v>
      </c>
      <c r="T5758">
        <v>4.2544018058690701E-2</v>
      </c>
      <c r="U5758">
        <v>0</v>
      </c>
    </row>
    <row r="5759" spans="1:21" x14ac:dyDescent="0.4">
      <c r="A5759">
        <v>5757</v>
      </c>
      <c r="B5759" t="s">
        <v>12105</v>
      </c>
      <c r="C5759" s="1">
        <v>45078</v>
      </c>
      <c r="D5759" t="s">
        <v>10030</v>
      </c>
      <c r="F5759">
        <v>10</v>
      </c>
      <c r="G5759">
        <v>10</v>
      </c>
      <c r="H5759">
        <v>10</v>
      </c>
      <c r="I5759">
        <v>20</v>
      </c>
      <c r="J5759">
        <v>10</v>
      </c>
      <c r="K5759">
        <v>17</v>
      </c>
      <c r="L5759">
        <v>21</v>
      </c>
      <c r="M5759">
        <v>22</v>
      </c>
      <c r="N5759">
        <v>0</v>
      </c>
      <c r="O5759">
        <v>0</v>
      </c>
      <c r="P5759">
        <v>0</v>
      </c>
      <c r="Q5759">
        <v>1157</v>
      </c>
      <c r="R5759">
        <v>443000</v>
      </c>
      <c r="S5759">
        <v>16982</v>
      </c>
      <c r="T5759">
        <v>3.8334085778781002E-2</v>
      </c>
      <c r="U5759">
        <v>0</v>
      </c>
    </row>
    <row r="5760" spans="1:21" x14ac:dyDescent="0.4">
      <c r="A5760">
        <v>5758</v>
      </c>
      <c r="B5760" t="s">
        <v>12105</v>
      </c>
      <c r="C5760" s="1">
        <v>45047</v>
      </c>
      <c r="D5760" t="s">
        <v>10031</v>
      </c>
      <c r="E5760" t="s">
        <v>10032</v>
      </c>
      <c r="F5760">
        <v>10</v>
      </c>
      <c r="G5760">
        <v>10</v>
      </c>
      <c r="H5760">
        <v>20</v>
      </c>
      <c r="I5760">
        <v>10</v>
      </c>
      <c r="J5760">
        <v>10</v>
      </c>
      <c r="K5760">
        <v>27</v>
      </c>
      <c r="L5760">
        <v>51</v>
      </c>
      <c r="M5760">
        <v>73</v>
      </c>
      <c r="N5760">
        <v>0</v>
      </c>
      <c r="O5760">
        <v>1</v>
      </c>
      <c r="P5760">
        <v>16.645724829999999</v>
      </c>
      <c r="Q5760">
        <v>970</v>
      </c>
      <c r="R5760">
        <v>440000</v>
      </c>
      <c r="S5760">
        <v>17352</v>
      </c>
      <c r="T5760">
        <v>3.9436363636363603E-2</v>
      </c>
      <c r="U5760">
        <v>0</v>
      </c>
    </row>
    <row r="5761" spans="1:21" x14ac:dyDescent="0.4">
      <c r="A5761">
        <v>5759</v>
      </c>
      <c r="B5761" t="s">
        <v>12105</v>
      </c>
      <c r="C5761" s="1">
        <v>45047</v>
      </c>
      <c r="D5761" t="s">
        <v>10033</v>
      </c>
      <c r="E5761" t="s">
        <v>10034</v>
      </c>
      <c r="F5761">
        <v>20</v>
      </c>
      <c r="G5761">
        <v>20</v>
      </c>
      <c r="H5761">
        <v>50</v>
      </c>
      <c r="I5761">
        <v>20</v>
      </c>
      <c r="J5761">
        <v>30</v>
      </c>
      <c r="K5761">
        <v>168</v>
      </c>
      <c r="L5761">
        <v>149</v>
      </c>
      <c r="M5761">
        <v>116</v>
      </c>
      <c r="N5761">
        <v>1</v>
      </c>
      <c r="O5761">
        <v>1</v>
      </c>
      <c r="P5761">
        <v>7.1375868059999998</v>
      </c>
      <c r="Q5761">
        <v>1337</v>
      </c>
      <c r="R5761">
        <v>440000</v>
      </c>
      <c r="S5761">
        <v>309556</v>
      </c>
      <c r="T5761">
        <v>0.70353636363636296</v>
      </c>
      <c r="U5761">
        <v>1</v>
      </c>
    </row>
    <row r="5762" spans="1:21" x14ac:dyDescent="0.4">
      <c r="A5762">
        <v>5760</v>
      </c>
      <c r="B5762" t="s">
        <v>12105</v>
      </c>
      <c r="C5762" s="1">
        <v>45047</v>
      </c>
      <c r="D5762" t="s">
        <v>10035</v>
      </c>
      <c r="E5762" t="s">
        <v>10036</v>
      </c>
      <c r="F5762">
        <v>20</v>
      </c>
      <c r="G5762">
        <v>30</v>
      </c>
      <c r="H5762">
        <v>20</v>
      </c>
      <c r="I5762">
        <v>30</v>
      </c>
      <c r="J5762">
        <v>30</v>
      </c>
      <c r="K5762">
        <v>21</v>
      </c>
      <c r="L5762">
        <v>25</v>
      </c>
      <c r="M5762">
        <v>21</v>
      </c>
      <c r="N5762">
        <v>1</v>
      </c>
      <c r="O5762">
        <v>0</v>
      </c>
      <c r="P5762">
        <v>9.3307291669999994</v>
      </c>
      <c r="Q5762">
        <v>4545</v>
      </c>
      <c r="R5762">
        <v>440000</v>
      </c>
      <c r="S5762">
        <v>324177</v>
      </c>
      <c r="T5762">
        <v>0.736765909090909</v>
      </c>
      <c r="U5762">
        <v>1</v>
      </c>
    </row>
    <row r="5763" spans="1:21" x14ac:dyDescent="0.4">
      <c r="A5763">
        <v>5761</v>
      </c>
      <c r="B5763" t="s">
        <v>12105</v>
      </c>
      <c r="C5763" s="1">
        <v>45047</v>
      </c>
      <c r="D5763" t="s">
        <v>10037</v>
      </c>
      <c r="F5763">
        <v>10</v>
      </c>
      <c r="G5763">
        <v>20</v>
      </c>
      <c r="H5763">
        <v>20</v>
      </c>
      <c r="I5763">
        <v>20</v>
      </c>
      <c r="J5763">
        <v>20</v>
      </c>
      <c r="K5763">
        <v>68</v>
      </c>
      <c r="L5763">
        <v>58</v>
      </c>
      <c r="M5763">
        <v>40</v>
      </c>
      <c r="N5763">
        <v>0</v>
      </c>
      <c r="O5763">
        <v>0</v>
      </c>
      <c r="P5763">
        <v>0</v>
      </c>
      <c r="Q5763">
        <v>966</v>
      </c>
      <c r="R5763">
        <v>440000</v>
      </c>
      <c r="S5763">
        <v>13897</v>
      </c>
      <c r="T5763">
        <v>3.1584090909090902E-2</v>
      </c>
      <c r="U5763">
        <v>0</v>
      </c>
    </row>
    <row r="5764" spans="1:21" x14ac:dyDescent="0.4">
      <c r="A5764">
        <v>5762</v>
      </c>
      <c r="B5764" t="s">
        <v>12105</v>
      </c>
      <c r="C5764" s="1">
        <v>45047</v>
      </c>
      <c r="D5764" t="s">
        <v>10038</v>
      </c>
      <c r="E5764" t="s">
        <v>10039</v>
      </c>
      <c r="F5764">
        <v>30</v>
      </c>
      <c r="G5764">
        <v>20</v>
      </c>
      <c r="H5764">
        <v>20</v>
      </c>
      <c r="I5764">
        <v>20</v>
      </c>
      <c r="J5764">
        <v>50</v>
      </c>
      <c r="K5764">
        <v>107</v>
      </c>
      <c r="L5764">
        <v>84</v>
      </c>
      <c r="M5764">
        <v>66</v>
      </c>
      <c r="N5764">
        <v>2</v>
      </c>
      <c r="O5764">
        <v>0</v>
      </c>
      <c r="P5764">
        <v>9.8708767359999996</v>
      </c>
      <c r="Q5764">
        <v>1072</v>
      </c>
      <c r="R5764">
        <v>440000</v>
      </c>
      <c r="S5764">
        <v>29762</v>
      </c>
      <c r="T5764">
        <v>6.7640909090909002E-2</v>
      </c>
      <c r="U5764">
        <v>0</v>
      </c>
    </row>
    <row r="5765" spans="1:21" x14ac:dyDescent="0.4">
      <c r="A5765">
        <v>5763</v>
      </c>
      <c r="B5765" t="s">
        <v>12105</v>
      </c>
      <c r="C5765" s="1">
        <v>45047</v>
      </c>
      <c r="D5765" t="s">
        <v>10040</v>
      </c>
      <c r="F5765">
        <v>10</v>
      </c>
      <c r="G5765">
        <v>20</v>
      </c>
      <c r="H5765">
        <v>20</v>
      </c>
      <c r="I5765">
        <v>30</v>
      </c>
      <c r="J5765">
        <v>10</v>
      </c>
      <c r="K5765">
        <v>59</v>
      </c>
      <c r="L5765">
        <v>55</v>
      </c>
      <c r="M5765">
        <v>50</v>
      </c>
      <c r="N5765">
        <v>1</v>
      </c>
      <c r="O5765">
        <v>0</v>
      </c>
      <c r="P5765">
        <v>0</v>
      </c>
      <c r="Q5765">
        <v>1117</v>
      </c>
      <c r="R5765">
        <v>440000</v>
      </c>
      <c r="S5765">
        <v>39656</v>
      </c>
      <c r="T5765">
        <v>9.0127272727272695E-2</v>
      </c>
      <c r="U5765">
        <v>0</v>
      </c>
    </row>
    <row r="5766" spans="1:21" x14ac:dyDescent="0.4">
      <c r="A5766">
        <v>5764</v>
      </c>
      <c r="B5766" t="s">
        <v>12105</v>
      </c>
      <c r="C5766" s="1">
        <v>45047</v>
      </c>
      <c r="D5766" t="s">
        <v>10041</v>
      </c>
      <c r="F5766">
        <v>10</v>
      </c>
      <c r="G5766">
        <v>10</v>
      </c>
      <c r="H5766">
        <v>20</v>
      </c>
      <c r="I5766">
        <v>10</v>
      </c>
      <c r="J5766">
        <v>20</v>
      </c>
      <c r="K5766">
        <v>151</v>
      </c>
      <c r="L5766">
        <v>113</v>
      </c>
      <c r="M5766">
        <v>103</v>
      </c>
      <c r="N5766">
        <v>0</v>
      </c>
      <c r="O5766">
        <v>1</v>
      </c>
      <c r="P5766">
        <v>0</v>
      </c>
      <c r="Q5766">
        <v>1508</v>
      </c>
      <c r="R5766">
        <v>440000</v>
      </c>
      <c r="S5766">
        <v>10416</v>
      </c>
      <c r="T5766">
        <v>2.36727272727272E-2</v>
      </c>
      <c r="U5766">
        <v>0</v>
      </c>
    </row>
    <row r="5767" spans="1:21" x14ac:dyDescent="0.4">
      <c r="A5767">
        <v>5765</v>
      </c>
      <c r="B5767" t="s">
        <v>12105</v>
      </c>
      <c r="C5767" s="1">
        <v>45047</v>
      </c>
      <c r="D5767" t="s">
        <v>10042</v>
      </c>
      <c r="E5767" t="s">
        <v>10043</v>
      </c>
      <c r="F5767">
        <v>10</v>
      </c>
      <c r="G5767">
        <v>20</v>
      </c>
      <c r="H5767">
        <v>20</v>
      </c>
      <c r="I5767">
        <v>20</v>
      </c>
      <c r="J5767">
        <v>20</v>
      </c>
      <c r="K5767">
        <v>37</v>
      </c>
      <c r="L5767">
        <v>94</v>
      </c>
      <c r="M5767">
        <v>116</v>
      </c>
      <c r="N5767">
        <v>1</v>
      </c>
      <c r="O5767">
        <v>1</v>
      </c>
      <c r="P5767">
        <v>17.68771701</v>
      </c>
      <c r="Q5767">
        <v>1183</v>
      </c>
      <c r="R5767">
        <v>440000</v>
      </c>
      <c r="S5767">
        <v>11111</v>
      </c>
      <c r="T5767">
        <v>2.52522727272727E-2</v>
      </c>
      <c r="U5767">
        <v>0</v>
      </c>
    </row>
    <row r="5768" spans="1:21" x14ac:dyDescent="0.4">
      <c r="A5768">
        <v>5766</v>
      </c>
      <c r="B5768" t="s">
        <v>12105</v>
      </c>
      <c r="C5768" s="1">
        <v>45047</v>
      </c>
      <c r="D5768" t="s">
        <v>10044</v>
      </c>
      <c r="F5768">
        <v>20</v>
      </c>
      <c r="G5768">
        <v>20</v>
      </c>
      <c r="H5768">
        <v>20</v>
      </c>
      <c r="I5768">
        <v>20</v>
      </c>
      <c r="J5768">
        <v>40</v>
      </c>
      <c r="K5768">
        <v>18</v>
      </c>
      <c r="L5768">
        <v>22</v>
      </c>
      <c r="M5768">
        <v>27</v>
      </c>
      <c r="N5768">
        <v>0</v>
      </c>
      <c r="O5768">
        <v>1</v>
      </c>
      <c r="P5768">
        <v>0</v>
      </c>
      <c r="Q5768">
        <v>1009</v>
      </c>
      <c r="R5768">
        <v>440000</v>
      </c>
      <c r="S5768">
        <v>16436</v>
      </c>
      <c r="T5768">
        <v>3.7354545454545397E-2</v>
      </c>
      <c r="U5768">
        <v>0</v>
      </c>
    </row>
    <row r="5769" spans="1:21" x14ac:dyDescent="0.4">
      <c r="A5769">
        <v>5767</v>
      </c>
      <c r="B5769" t="s">
        <v>12105</v>
      </c>
      <c r="C5769" s="1">
        <v>45047</v>
      </c>
      <c r="D5769" t="s">
        <v>10045</v>
      </c>
      <c r="F5769">
        <v>10</v>
      </c>
      <c r="G5769">
        <v>30</v>
      </c>
      <c r="H5769">
        <v>10</v>
      </c>
      <c r="I5769">
        <v>30</v>
      </c>
      <c r="J5769">
        <v>20</v>
      </c>
      <c r="K5769">
        <v>59</v>
      </c>
      <c r="L5769">
        <v>46</v>
      </c>
      <c r="M5769">
        <v>44</v>
      </c>
      <c r="N5769">
        <v>1</v>
      </c>
      <c r="O5769">
        <v>0</v>
      </c>
      <c r="P5769">
        <v>0</v>
      </c>
      <c r="Q5769">
        <v>892</v>
      </c>
      <c r="R5769">
        <v>440000</v>
      </c>
      <c r="S5769">
        <v>221697</v>
      </c>
      <c r="T5769">
        <v>0.50385681818181804</v>
      </c>
      <c r="U5769">
        <v>1</v>
      </c>
    </row>
    <row r="5770" spans="1:21" x14ac:dyDescent="0.4">
      <c r="A5770">
        <v>5768</v>
      </c>
      <c r="B5770" t="s">
        <v>12105</v>
      </c>
      <c r="C5770" s="1">
        <v>45017</v>
      </c>
      <c r="D5770" t="s">
        <v>10046</v>
      </c>
      <c r="E5770" t="s">
        <v>10029</v>
      </c>
      <c r="F5770">
        <v>30</v>
      </c>
      <c r="G5770">
        <v>20</v>
      </c>
      <c r="H5770">
        <v>40</v>
      </c>
      <c r="I5770">
        <v>20</v>
      </c>
      <c r="J5770">
        <v>50</v>
      </c>
      <c r="K5770">
        <v>235</v>
      </c>
      <c r="L5770">
        <v>241</v>
      </c>
      <c r="M5770">
        <v>234</v>
      </c>
      <c r="N5770">
        <v>1</v>
      </c>
      <c r="O5770">
        <v>1</v>
      </c>
      <c r="P5770">
        <v>1.2600911459999999</v>
      </c>
      <c r="Q5770">
        <v>3022</v>
      </c>
      <c r="R5770">
        <v>438000</v>
      </c>
      <c r="S5770">
        <v>565306</v>
      </c>
      <c r="T5770">
        <v>1.29065296803652</v>
      </c>
      <c r="U5770">
        <v>2</v>
      </c>
    </row>
    <row r="5771" spans="1:21" x14ac:dyDescent="0.4">
      <c r="A5771">
        <v>5769</v>
      </c>
      <c r="B5771" t="s">
        <v>12105</v>
      </c>
      <c r="C5771" s="1">
        <v>45017</v>
      </c>
      <c r="D5771" t="s">
        <v>10047</v>
      </c>
      <c r="E5771" t="s">
        <v>10048</v>
      </c>
      <c r="F5771">
        <v>20</v>
      </c>
      <c r="G5771">
        <v>20</v>
      </c>
      <c r="H5771">
        <v>20</v>
      </c>
      <c r="I5771">
        <v>20</v>
      </c>
      <c r="J5771">
        <v>40</v>
      </c>
      <c r="K5771">
        <v>56</v>
      </c>
      <c r="L5771">
        <v>50</v>
      </c>
      <c r="M5771">
        <v>30</v>
      </c>
      <c r="N5771">
        <v>1</v>
      </c>
      <c r="O5771">
        <v>1</v>
      </c>
      <c r="P5771">
        <v>15.63953993</v>
      </c>
      <c r="Q5771">
        <v>2130</v>
      </c>
      <c r="R5771">
        <v>438000</v>
      </c>
      <c r="S5771">
        <v>851482</v>
      </c>
      <c r="T5771">
        <v>1.9440228310502199</v>
      </c>
      <c r="U5771">
        <v>2</v>
      </c>
    </row>
    <row r="5772" spans="1:21" x14ac:dyDescent="0.4">
      <c r="A5772">
        <v>5770</v>
      </c>
      <c r="B5772" t="s">
        <v>12105</v>
      </c>
      <c r="C5772" s="1">
        <v>45017</v>
      </c>
      <c r="D5772" t="s">
        <v>10049</v>
      </c>
      <c r="F5772">
        <v>20</v>
      </c>
      <c r="G5772">
        <v>20</v>
      </c>
      <c r="H5772">
        <v>10</v>
      </c>
      <c r="I5772">
        <v>20</v>
      </c>
      <c r="J5772">
        <v>40</v>
      </c>
      <c r="K5772">
        <v>241</v>
      </c>
      <c r="L5772">
        <v>244</v>
      </c>
      <c r="M5772">
        <v>239</v>
      </c>
      <c r="N5772">
        <v>0</v>
      </c>
      <c r="O5772">
        <v>1</v>
      </c>
      <c r="P5772">
        <v>0</v>
      </c>
      <c r="Q5772">
        <v>1532</v>
      </c>
      <c r="R5772">
        <v>438000</v>
      </c>
      <c r="S5772">
        <v>18507</v>
      </c>
      <c r="T5772">
        <v>4.2253424657534198E-2</v>
      </c>
      <c r="U5772">
        <v>0</v>
      </c>
    </row>
    <row r="5773" spans="1:21" x14ac:dyDescent="0.4">
      <c r="A5773">
        <v>5771</v>
      </c>
      <c r="B5773" t="s">
        <v>12105</v>
      </c>
      <c r="C5773" s="1">
        <v>45017</v>
      </c>
      <c r="D5773" t="s">
        <v>10050</v>
      </c>
      <c r="E5773" t="s">
        <v>10051</v>
      </c>
      <c r="F5773">
        <v>10</v>
      </c>
      <c r="G5773">
        <v>10</v>
      </c>
      <c r="H5773">
        <v>40</v>
      </c>
      <c r="I5773">
        <v>20</v>
      </c>
      <c r="J5773">
        <v>10</v>
      </c>
      <c r="K5773">
        <v>108</v>
      </c>
      <c r="L5773">
        <v>120</v>
      </c>
      <c r="M5773">
        <v>114</v>
      </c>
      <c r="N5773">
        <v>2</v>
      </c>
      <c r="O5773">
        <v>0</v>
      </c>
      <c r="P5773">
        <v>3.9324001740000001</v>
      </c>
      <c r="Q5773">
        <v>1045</v>
      </c>
      <c r="R5773">
        <v>438000</v>
      </c>
      <c r="S5773">
        <v>502353</v>
      </c>
      <c r="T5773">
        <v>1.14692465753424</v>
      </c>
      <c r="U5773">
        <v>1</v>
      </c>
    </row>
    <row r="5774" spans="1:21" x14ac:dyDescent="0.4">
      <c r="A5774">
        <v>5772</v>
      </c>
      <c r="B5774" t="s">
        <v>12105</v>
      </c>
      <c r="C5774" s="1">
        <v>45017</v>
      </c>
      <c r="D5774" t="s">
        <v>10052</v>
      </c>
      <c r="E5774" t="s">
        <v>10053</v>
      </c>
      <c r="F5774">
        <v>10</v>
      </c>
      <c r="G5774">
        <v>10</v>
      </c>
      <c r="H5774">
        <v>20</v>
      </c>
      <c r="I5774">
        <v>20</v>
      </c>
      <c r="J5774">
        <v>20</v>
      </c>
      <c r="K5774">
        <v>43</v>
      </c>
      <c r="L5774">
        <v>51</v>
      </c>
      <c r="M5774">
        <v>47</v>
      </c>
      <c r="N5774">
        <v>2</v>
      </c>
      <c r="O5774">
        <v>1</v>
      </c>
      <c r="P5774">
        <v>7.4869791670000003</v>
      </c>
      <c r="Q5774">
        <v>1063</v>
      </c>
      <c r="R5774">
        <v>438000</v>
      </c>
      <c r="S5774">
        <v>18618</v>
      </c>
      <c r="T5774">
        <v>4.2506849315068401E-2</v>
      </c>
      <c r="U5774">
        <v>0</v>
      </c>
    </row>
    <row r="5775" spans="1:21" x14ac:dyDescent="0.4">
      <c r="A5775">
        <v>5773</v>
      </c>
      <c r="B5775" t="s">
        <v>12105</v>
      </c>
      <c r="C5775" s="1">
        <v>45017</v>
      </c>
      <c r="D5775" t="s">
        <v>10054</v>
      </c>
      <c r="F5775">
        <v>10</v>
      </c>
      <c r="G5775">
        <v>20</v>
      </c>
      <c r="H5775">
        <v>20</v>
      </c>
      <c r="I5775">
        <v>10</v>
      </c>
      <c r="J5775">
        <v>40</v>
      </c>
      <c r="K5775">
        <v>26</v>
      </c>
      <c r="L5775">
        <v>19</v>
      </c>
      <c r="M5775">
        <v>17</v>
      </c>
      <c r="N5775">
        <v>0</v>
      </c>
      <c r="O5775">
        <v>2</v>
      </c>
      <c r="P5775">
        <v>0</v>
      </c>
      <c r="Q5775">
        <v>2022</v>
      </c>
      <c r="R5775">
        <v>438000</v>
      </c>
      <c r="S5775">
        <v>74980</v>
      </c>
      <c r="T5775">
        <v>0.171187214611872</v>
      </c>
      <c r="U5775">
        <v>0</v>
      </c>
    </row>
    <row r="5776" spans="1:21" x14ac:dyDescent="0.4">
      <c r="A5776">
        <v>5774</v>
      </c>
      <c r="B5776" t="s">
        <v>12105</v>
      </c>
      <c r="C5776" s="1">
        <v>45017</v>
      </c>
      <c r="D5776" t="s">
        <v>10055</v>
      </c>
      <c r="E5776" t="s">
        <v>10056</v>
      </c>
      <c r="F5776">
        <v>20</v>
      </c>
      <c r="G5776">
        <v>20</v>
      </c>
      <c r="H5776">
        <v>30</v>
      </c>
      <c r="I5776">
        <v>20</v>
      </c>
      <c r="J5776">
        <v>50</v>
      </c>
      <c r="K5776">
        <v>234</v>
      </c>
      <c r="L5776">
        <v>237</v>
      </c>
      <c r="M5776">
        <v>238</v>
      </c>
      <c r="N5776">
        <v>2</v>
      </c>
      <c r="O5776">
        <v>1</v>
      </c>
      <c r="P5776">
        <v>7.9007161459999997</v>
      </c>
      <c r="Q5776">
        <v>1025</v>
      </c>
      <c r="R5776">
        <v>438000</v>
      </c>
      <c r="S5776">
        <v>186890</v>
      </c>
      <c r="T5776">
        <v>0.42668949771689402</v>
      </c>
      <c r="U5776">
        <v>1</v>
      </c>
    </row>
    <row r="5777" spans="1:21" x14ac:dyDescent="0.4">
      <c r="A5777">
        <v>5775</v>
      </c>
      <c r="B5777" t="s">
        <v>12105</v>
      </c>
      <c r="C5777" s="1">
        <v>45017</v>
      </c>
      <c r="D5777" t="s">
        <v>10057</v>
      </c>
      <c r="E5777" t="s">
        <v>10058</v>
      </c>
      <c r="F5777">
        <v>10</v>
      </c>
      <c r="G5777">
        <v>10</v>
      </c>
      <c r="H5777">
        <v>10</v>
      </c>
      <c r="I5777">
        <v>20</v>
      </c>
      <c r="J5777">
        <v>10</v>
      </c>
      <c r="K5777">
        <v>13</v>
      </c>
      <c r="L5777">
        <v>12</v>
      </c>
      <c r="M5777">
        <v>20</v>
      </c>
      <c r="N5777">
        <v>1</v>
      </c>
      <c r="O5777">
        <v>1</v>
      </c>
      <c r="P5777">
        <v>17.055881079999999</v>
      </c>
      <c r="Q5777">
        <v>2230</v>
      </c>
      <c r="R5777">
        <v>438000</v>
      </c>
      <c r="S5777">
        <v>4801</v>
      </c>
      <c r="T5777">
        <v>1.09611872146118E-2</v>
      </c>
      <c r="U5777">
        <v>0</v>
      </c>
    </row>
    <row r="5778" spans="1:21" x14ac:dyDescent="0.4">
      <c r="A5778">
        <v>5776</v>
      </c>
      <c r="B5778" t="s">
        <v>12105</v>
      </c>
      <c r="C5778" s="1">
        <v>45017</v>
      </c>
      <c r="D5778" t="s">
        <v>10059</v>
      </c>
      <c r="E5778" t="s">
        <v>10060</v>
      </c>
      <c r="F5778">
        <v>10</v>
      </c>
      <c r="G5778">
        <v>10</v>
      </c>
      <c r="H5778">
        <v>10</v>
      </c>
      <c r="I5778">
        <v>10</v>
      </c>
      <c r="J5778">
        <v>10</v>
      </c>
      <c r="K5778">
        <v>10</v>
      </c>
      <c r="L5778">
        <v>17</v>
      </c>
      <c r="M5778">
        <v>20</v>
      </c>
      <c r="N5778">
        <v>2</v>
      </c>
      <c r="O5778">
        <v>2</v>
      </c>
      <c r="P5778">
        <v>12.189127600000001</v>
      </c>
      <c r="Q5778">
        <v>980</v>
      </c>
      <c r="R5778">
        <v>438000</v>
      </c>
      <c r="S5778">
        <v>10787</v>
      </c>
      <c r="T5778">
        <v>2.46278538812785E-2</v>
      </c>
      <c r="U5778">
        <v>0</v>
      </c>
    </row>
    <row r="5779" spans="1:21" x14ac:dyDescent="0.4">
      <c r="A5779">
        <v>5777</v>
      </c>
      <c r="B5779" t="s">
        <v>12105</v>
      </c>
      <c r="C5779" s="1">
        <v>45017</v>
      </c>
      <c r="D5779" t="s">
        <v>10061</v>
      </c>
      <c r="E5779" t="e">
        <f>- 설마.. 니가 전설의 킬러? - 존 윅</f>
        <v>#NAME?</v>
      </c>
      <c r="F5779">
        <v>10</v>
      </c>
      <c r="G5779">
        <v>10</v>
      </c>
      <c r="H5779">
        <v>10</v>
      </c>
      <c r="I5779">
        <v>20</v>
      </c>
      <c r="J5779">
        <v>10</v>
      </c>
      <c r="K5779">
        <v>19</v>
      </c>
      <c r="L5779">
        <v>53</v>
      </c>
      <c r="M5779">
        <v>82</v>
      </c>
      <c r="N5779">
        <v>2</v>
      </c>
      <c r="O5779">
        <v>2</v>
      </c>
      <c r="P5779">
        <v>5.9837239579999997</v>
      </c>
      <c r="Q5779">
        <v>713</v>
      </c>
      <c r="R5779">
        <v>438000</v>
      </c>
      <c r="S5779">
        <v>76121</v>
      </c>
      <c r="T5779">
        <v>0.17379223744292199</v>
      </c>
      <c r="U5779">
        <v>0</v>
      </c>
    </row>
    <row r="5780" spans="1:21" x14ac:dyDescent="0.4">
      <c r="A5780">
        <v>5778</v>
      </c>
      <c r="B5780" t="s">
        <v>12105</v>
      </c>
      <c r="C5780" s="1">
        <v>45017</v>
      </c>
      <c r="D5780" t="s">
        <v>10062</v>
      </c>
      <c r="E5780" t="s">
        <v>10063</v>
      </c>
      <c r="F5780">
        <v>10</v>
      </c>
      <c r="G5780">
        <v>10</v>
      </c>
      <c r="H5780">
        <v>10</v>
      </c>
      <c r="I5780">
        <v>10</v>
      </c>
      <c r="J5780">
        <v>30</v>
      </c>
      <c r="K5780">
        <v>124</v>
      </c>
      <c r="L5780">
        <v>2</v>
      </c>
      <c r="M5780">
        <v>4</v>
      </c>
      <c r="N5780">
        <v>2</v>
      </c>
      <c r="O5780">
        <v>1</v>
      </c>
      <c r="P5780">
        <v>7.2267795140000004</v>
      </c>
      <c r="Q5780">
        <v>712</v>
      </c>
      <c r="R5780">
        <v>438000</v>
      </c>
      <c r="S5780">
        <v>6637</v>
      </c>
      <c r="T5780">
        <v>1.51529680365296E-2</v>
      </c>
      <c r="U5780">
        <v>0</v>
      </c>
    </row>
    <row r="5781" spans="1:21" x14ac:dyDescent="0.4">
      <c r="A5781">
        <v>5779</v>
      </c>
      <c r="B5781" t="s">
        <v>12105</v>
      </c>
      <c r="C5781" s="1">
        <v>45017</v>
      </c>
      <c r="D5781" t="s">
        <v>10064</v>
      </c>
      <c r="E5781" t="s">
        <v>10065</v>
      </c>
      <c r="F5781">
        <v>10</v>
      </c>
      <c r="G5781">
        <v>10</v>
      </c>
      <c r="H5781">
        <v>10</v>
      </c>
      <c r="I5781">
        <v>20</v>
      </c>
      <c r="J5781">
        <v>10</v>
      </c>
      <c r="K5781">
        <v>235</v>
      </c>
      <c r="L5781">
        <v>251</v>
      </c>
      <c r="M5781">
        <v>253</v>
      </c>
      <c r="N5781">
        <v>2</v>
      </c>
      <c r="O5781">
        <v>0</v>
      </c>
      <c r="P5781">
        <v>3.1604817710000002</v>
      </c>
      <c r="Q5781">
        <v>692</v>
      </c>
      <c r="R5781">
        <v>438000</v>
      </c>
      <c r="S5781">
        <v>1231208</v>
      </c>
      <c r="T5781">
        <v>2.81097716894977</v>
      </c>
      <c r="U5781">
        <v>2</v>
      </c>
    </row>
    <row r="5782" spans="1:21" x14ac:dyDescent="0.4">
      <c r="A5782">
        <v>5780</v>
      </c>
      <c r="B5782" t="s">
        <v>12105</v>
      </c>
      <c r="C5782" s="1">
        <v>45017</v>
      </c>
      <c r="D5782" t="s">
        <v>10066</v>
      </c>
      <c r="E5782" t="s">
        <v>10067</v>
      </c>
      <c r="F5782">
        <v>20</v>
      </c>
      <c r="G5782">
        <v>20</v>
      </c>
      <c r="H5782">
        <v>40</v>
      </c>
      <c r="I5782">
        <v>30</v>
      </c>
      <c r="J5782">
        <v>30</v>
      </c>
      <c r="K5782">
        <v>174</v>
      </c>
      <c r="L5782">
        <v>154</v>
      </c>
      <c r="M5782">
        <v>133</v>
      </c>
      <c r="N5782">
        <v>0</v>
      </c>
      <c r="O5782">
        <v>1</v>
      </c>
      <c r="P5782">
        <v>8.1392144099999992</v>
      </c>
      <c r="Q5782">
        <v>587</v>
      </c>
      <c r="R5782">
        <v>438000</v>
      </c>
      <c r="S5782">
        <v>14056</v>
      </c>
      <c r="T5782">
        <v>3.20913242009132E-2</v>
      </c>
      <c r="U5782">
        <v>0</v>
      </c>
    </row>
    <row r="5783" spans="1:21" x14ac:dyDescent="0.4">
      <c r="A5783">
        <v>5781</v>
      </c>
      <c r="B5783" t="s">
        <v>12105</v>
      </c>
      <c r="C5783" s="1">
        <v>45017</v>
      </c>
      <c r="D5783" t="s">
        <v>10068</v>
      </c>
      <c r="E5783" t="s">
        <v>10069</v>
      </c>
      <c r="F5783">
        <v>30</v>
      </c>
      <c r="G5783">
        <v>20</v>
      </c>
      <c r="H5783">
        <v>20</v>
      </c>
      <c r="I5783">
        <v>20</v>
      </c>
      <c r="J5783">
        <v>30</v>
      </c>
      <c r="K5783">
        <v>29</v>
      </c>
      <c r="L5783">
        <v>61</v>
      </c>
      <c r="M5783">
        <v>61</v>
      </c>
      <c r="N5783">
        <v>2</v>
      </c>
      <c r="O5783">
        <v>1</v>
      </c>
      <c r="P5783">
        <v>10.71191406</v>
      </c>
      <c r="Q5783">
        <v>2135</v>
      </c>
      <c r="R5783">
        <v>438000</v>
      </c>
      <c r="S5783">
        <v>18927</v>
      </c>
      <c r="T5783">
        <v>4.32123287671232E-2</v>
      </c>
      <c r="U5783">
        <v>0</v>
      </c>
    </row>
    <row r="5784" spans="1:21" x14ac:dyDescent="0.4">
      <c r="A5784">
        <v>5782</v>
      </c>
      <c r="B5784" t="s">
        <v>12105</v>
      </c>
      <c r="C5784" s="1">
        <v>45017</v>
      </c>
      <c r="D5784" t="s">
        <v>10070</v>
      </c>
      <c r="E5784" t="s">
        <v>10071</v>
      </c>
      <c r="F5784">
        <v>10</v>
      </c>
      <c r="G5784">
        <v>20</v>
      </c>
      <c r="H5784">
        <v>10</v>
      </c>
      <c r="I5784">
        <v>20</v>
      </c>
      <c r="J5784">
        <v>10</v>
      </c>
      <c r="K5784">
        <v>52</v>
      </c>
      <c r="L5784">
        <v>55</v>
      </c>
      <c r="M5784">
        <v>53</v>
      </c>
      <c r="N5784">
        <v>1</v>
      </c>
      <c r="O5784">
        <v>0</v>
      </c>
      <c r="P5784">
        <v>4.5398220489999996</v>
      </c>
      <c r="Q5784">
        <v>6608</v>
      </c>
      <c r="R5784">
        <v>438000</v>
      </c>
      <c r="S5784">
        <v>29902</v>
      </c>
      <c r="T5784">
        <v>6.8269406392693993E-2</v>
      </c>
      <c r="U5784">
        <v>0</v>
      </c>
    </row>
    <row r="5785" spans="1:21" x14ac:dyDescent="0.4">
      <c r="A5785">
        <v>5783</v>
      </c>
      <c r="B5785" t="s">
        <v>12105</v>
      </c>
      <c r="C5785" s="1">
        <v>44986</v>
      </c>
      <c r="D5785" t="s">
        <v>10072</v>
      </c>
      <c r="F5785">
        <v>40</v>
      </c>
      <c r="G5785">
        <v>20</v>
      </c>
      <c r="H5785">
        <v>10</v>
      </c>
      <c r="I5785">
        <v>20</v>
      </c>
      <c r="J5785">
        <v>50</v>
      </c>
      <c r="K5785">
        <v>29</v>
      </c>
      <c r="L5785">
        <v>56</v>
      </c>
      <c r="M5785">
        <v>54</v>
      </c>
      <c r="N5785">
        <v>0</v>
      </c>
      <c r="O5785">
        <v>1</v>
      </c>
      <c r="P5785">
        <v>0</v>
      </c>
      <c r="Q5785">
        <v>1063</v>
      </c>
      <c r="R5785">
        <v>434000</v>
      </c>
      <c r="S5785">
        <v>1233806</v>
      </c>
      <c r="T5785">
        <v>2.8428709677419302</v>
      </c>
      <c r="U5785">
        <v>2</v>
      </c>
    </row>
    <row r="5786" spans="1:21" x14ac:dyDescent="0.4">
      <c r="A5786">
        <v>5784</v>
      </c>
      <c r="B5786" t="s">
        <v>12105</v>
      </c>
      <c r="C5786" s="1">
        <v>44986</v>
      </c>
      <c r="D5786" t="s">
        <v>10073</v>
      </c>
      <c r="E5786" t="s">
        <v>10074</v>
      </c>
      <c r="F5786">
        <v>10</v>
      </c>
      <c r="G5786">
        <v>20</v>
      </c>
      <c r="H5786">
        <v>50</v>
      </c>
      <c r="I5786">
        <v>30</v>
      </c>
      <c r="J5786">
        <v>20</v>
      </c>
      <c r="K5786">
        <v>56</v>
      </c>
      <c r="L5786">
        <v>83</v>
      </c>
      <c r="M5786">
        <v>105</v>
      </c>
      <c r="N5786">
        <v>2</v>
      </c>
      <c r="O5786">
        <v>1</v>
      </c>
      <c r="P5786">
        <v>15.34179688</v>
      </c>
      <c r="Q5786">
        <v>3670</v>
      </c>
      <c r="R5786">
        <v>434000</v>
      </c>
      <c r="S5786">
        <v>60017</v>
      </c>
      <c r="T5786">
        <v>0.13828801843317901</v>
      </c>
      <c r="U5786">
        <v>0</v>
      </c>
    </row>
    <row r="5787" spans="1:21" x14ac:dyDescent="0.4">
      <c r="A5787">
        <v>5785</v>
      </c>
      <c r="B5787" t="s">
        <v>12105</v>
      </c>
      <c r="C5787" s="1">
        <v>44986</v>
      </c>
      <c r="D5787" t="s">
        <v>10075</v>
      </c>
      <c r="E5787" t="s">
        <v>10076</v>
      </c>
      <c r="F5787">
        <v>20</v>
      </c>
      <c r="G5787">
        <v>10</v>
      </c>
      <c r="H5787">
        <v>20</v>
      </c>
      <c r="I5787">
        <v>30</v>
      </c>
      <c r="J5787">
        <v>30</v>
      </c>
      <c r="K5787">
        <v>51</v>
      </c>
      <c r="L5787">
        <v>52</v>
      </c>
      <c r="M5787">
        <v>48</v>
      </c>
      <c r="N5787">
        <v>2</v>
      </c>
      <c r="O5787">
        <v>0</v>
      </c>
      <c r="P5787">
        <v>8.6524522570000002</v>
      </c>
      <c r="Q5787">
        <v>6787</v>
      </c>
      <c r="R5787">
        <v>434000</v>
      </c>
      <c r="S5787">
        <v>1008136</v>
      </c>
      <c r="T5787">
        <v>2.32289400921659</v>
      </c>
      <c r="U5787">
        <v>2</v>
      </c>
    </row>
    <row r="5788" spans="1:21" x14ac:dyDescent="0.4">
      <c r="A5788">
        <v>5786</v>
      </c>
      <c r="B5788" t="s">
        <v>12105</v>
      </c>
      <c r="C5788" s="1">
        <v>44986</v>
      </c>
      <c r="D5788" t="s">
        <v>10077</v>
      </c>
      <c r="F5788">
        <v>10</v>
      </c>
      <c r="G5788">
        <v>20</v>
      </c>
      <c r="H5788">
        <v>10</v>
      </c>
      <c r="I5788">
        <v>20</v>
      </c>
      <c r="J5788">
        <v>10</v>
      </c>
      <c r="K5788">
        <v>47</v>
      </c>
      <c r="L5788">
        <v>50</v>
      </c>
      <c r="M5788">
        <v>46</v>
      </c>
      <c r="N5788">
        <v>0</v>
      </c>
      <c r="O5788">
        <v>0</v>
      </c>
      <c r="P5788">
        <v>0</v>
      </c>
      <c r="Q5788">
        <v>1494</v>
      </c>
      <c r="R5788">
        <v>434000</v>
      </c>
      <c r="S5788">
        <v>229202</v>
      </c>
      <c r="T5788">
        <v>0.528115207373271</v>
      </c>
      <c r="U5788">
        <v>1</v>
      </c>
    </row>
    <row r="5789" spans="1:21" x14ac:dyDescent="0.4">
      <c r="A5789">
        <v>5787</v>
      </c>
      <c r="B5789" t="s">
        <v>12105</v>
      </c>
      <c r="C5789" s="1">
        <v>44986</v>
      </c>
      <c r="D5789" t="s">
        <v>10078</v>
      </c>
      <c r="E5789" t="s">
        <v>10079</v>
      </c>
      <c r="F5789">
        <v>10</v>
      </c>
      <c r="G5789">
        <v>10</v>
      </c>
      <c r="H5789">
        <v>10</v>
      </c>
      <c r="I5789">
        <v>10</v>
      </c>
      <c r="J5789">
        <v>10</v>
      </c>
      <c r="K5789">
        <v>39</v>
      </c>
      <c r="L5789">
        <v>51</v>
      </c>
      <c r="M5789">
        <v>56</v>
      </c>
      <c r="N5789">
        <v>2</v>
      </c>
      <c r="O5789">
        <v>2</v>
      </c>
      <c r="P5789">
        <v>7.62890625</v>
      </c>
      <c r="Q5789">
        <v>3110</v>
      </c>
      <c r="R5789">
        <v>434000</v>
      </c>
      <c r="S5789">
        <v>17971</v>
      </c>
      <c r="T5789">
        <v>4.14078341013824E-2</v>
      </c>
      <c r="U5789">
        <v>0</v>
      </c>
    </row>
    <row r="5790" spans="1:21" x14ac:dyDescent="0.4">
      <c r="A5790">
        <v>5788</v>
      </c>
      <c r="B5790" t="s">
        <v>12105</v>
      </c>
      <c r="C5790" s="1">
        <v>44986</v>
      </c>
      <c r="D5790" t="s">
        <v>10080</v>
      </c>
      <c r="E5790" t="s">
        <v>10081</v>
      </c>
      <c r="F5790">
        <v>20</v>
      </c>
      <c r="G5790">
        <v>10</v>
      </c>
      <c r="H5790">
        <v>20</v>
      </c>
      <c r="I5790">
        <v>20</v>
      </c>
      <c r="J5790">
        <v>20</v>
      </c>
      <c r="K5790">
        <v>51</v>
      </c>
      <c r="L5790">
        <v>55</v>
      </c>
      <c r="M5790">
        <v>53</v>
      </c>
      <c r="N5790">
        <v>2</v>
      </c>
      <c r="O5790">
        <v>0</v>
      </c>
      <c r="P5790">
        <v>8.5773654510000004</v>
      </c>
      <c r="Q5790">
        <v>1546</v>
      </c>
      <c r="R5790">
        <v>434000</v>
      </c>
      <c r="S5790">
        <v>43305</v>
      </c>
      <c r="T5790">
        <v>9.9781105990783395E-2</v>
      </c>
      <c r="U5790">
        <v>0</v>
      </c>
    </row>
    <row r="5791" spans="1:21" x14ac:dyDescent="0.4">
      <c r="A5791">
        <v>5789</v>
      </c>
      <c r="B5791" t="s">
        <v>12105</v>
      </c>
      <c r="C5791" s="1">
        <v>44986</v>
      </c>
      <c r="D5791" t="s">
        <v>10082</v>
      </c>
      <c r="E5791" t="s">
        <v>10083</v>
      </c>
      <c r="F5791">
        <v>10</v>
      </c>
      <c r="G5791">
        <v>10</v>
      </c>
      <c r="H5791">
        <v>20</v>
      </c>
      <c r="I5791">
        <v>20</v>
      </c>
      <c r="J5791">
        <v>20</v>
      </c>
      <c r="K5791">
        <v>56</v>
      </c>
      <c r="L5791">
        <v>49</v>
      </c>
      <c r="M5791">
        <v>47</v>
      </c>
      <c r="N5791">
        <v>1</v>
      </c>
      <c r="O5791">
        <v>1</v>
      </c>
      <c r="P5791">
        <v>20.220269099999999</v>
      </c>
      <c r="Q5791">
        <v>514</v>
      </c>
      <c r="R5791">
        <v>434000</v>
      </c>
      <c r="S5791">
        <v>6554</v>
      </c>
      <c r="T5791">
        <v>1.51013824884792E-2</v>
      </c>
      <c r="U5791">
        <v>0</v>
      </c>
    </row>
    <row r="5792" spans="1:21" x14ac:dyDescent="0.4">
      <c r="A5792">
        <v>5790</v>
      </c>
      <c r="B5792" t="s">
        <v>12105</v>
      </c>
      <c r="C5792" s="1">
        <v>44986</v>
      </c>
      <c r="D5792" t="s">
        <v>10084</v>
      </c>
      <c r="E5792" t="s">
        <v>10085</v>
      </c>
      <c r="F5792">
        <v>10</v>
      </c>
      <c r="G5792">
        <v>20</v>
      </c>
      <c r="H5792">
        <v>20</v>
      </c>
      <c r="I5792">
        <v>20</v>
      </c>
      <c r="J5792">
        <v>20</v>
      </c>
      <c r="K5792">
        <v>81</v>
      </c>
      <c r="L5792">
        <v>44</v>
      </c>
      <c r="M5792">
        <v>30</v>
      </c>
      <c r="N5792">
        <v>1</v>
      </c>
      <c r="O5792">
        <v>1</v>
      </c>
      <c r="P5792">
        <v>22.444227430000002</v>
      </c>
      <c r="Q5792">
        <v>338</v>
      </c>
      <c r="R5792">
        <v>434000</v>
      </c>
      <c r="S5792">
        <v>39311</v>
      </c>
      <c r="T5792">
        <v>9.0578341013824795E-2</v>
      </c>
      <c r="U5792">
        <v>0</v>
      </c>
    </row>
    <row r="5793" spans="1:21" x14ac:dyDescent="0.4">
      <c r="A5793">
        <v>5791</v>
      </c>
      <c r="B5793" t="s">
        <v>12105</v>
      </c>
      <c r="C5793" s="1">
        <v>44986</v>
      </c>
      <c r="D5793" t="s">
        <v>10086</v>
      </c>
      <c r="E5793" t="s">
        <v>10087</v>
      </c>
      <c r="F5793">
        <v>40</v>
      </c>
      <c r="G5793">
        <v>20</v>
      </c>
      <c r="H5793">
        <v>40</v>
      </c>
      <c r="I5793">
        <v>30</v>
      </c>
      <c r="J5793">
        <v>50</v>
      </c>
      <c r="K5793">
        <v>129</v>
      </c>
      <c r="L5793">
        <v>118</v>
      </c>
      <c r="M5793">
        <v>90</v>
      </c>
      <c r="N5793">
        <v>1</v>
      </c>
      <c r="O5793">
        <v>2</v>
      </c>
      <c r="P5793">
        <v>6.3984375</v>
      </c>
      <c r="Q5793">
        <v>910</v>
      </c>
      <c r="R5793">
        <v>434000</v>
      </c>
      <c r="S5793">
        <v>15727</v>
      </c>
      <c r="T5793">
        <v>3.6237327188940002E-2</v>
      </c>
      <c r="U5793">
        <v>0</v>
      </c>
    </row>
    <row r="5794" spans="1:21" x14ac:dyDescent="0.4">
      <c r="A5794">
        <v>5792</v>
      </c>
      <c r="B5794" t="s">
        <v>12105</v>
      </c>
      <c r="C5794" s="1">
        <v>44986</v>
      </c>
      <c r="D5794" t="s">
        <v>10088</v>
      </c>
      <c r="E5794" t="s">
        <v>10089</v>
      </c>
      <c r="F5794">
        <v>10</v>
      </c>
      <c r="G5794">
        <v>20</v>
      </c>
      <c r="H5794">
        <v>40</v>
      </c>
      <c r="I5794">
        <v>20</v>
      </c>
      <c r="J5794">
        <v>30</v>
      </c>
      <c r="K5794">
        <v>78</v>
      </c>
      <c r="L5794">
        <v>45</v>
      </c>
      <c r="M5794">
        <v>30</v>
      </c>
      <c r="N5794">
        <v>2</v>
      </c>
      <c r="O5794">
        <v>1</v>
      </c>
      <c r="P5794">
        <v>9.5334201390000004</v>
      </c>
      <c r="Q5794">
        <v>925</v>
      </c>
      <c r="R5794">
        <v>434000</v>
      </c>
      <c r="S5794">
        <v>87609</v>
      </c>
      <c r="T5794">
        <v>0.20186405529953899</v>
      </c>
      <c r="U5794">
        <v>0</v>
      </c>
    </row>
    <row r="5795" spans="1:21" x14ac:dyDescent="0.4">
      <c r="A5795">
        <v>5793</v>
      </c>
      <c r="B5795" t="s">
        <v>12105</v>
      </c>
      <c r="C5795" s="1">
        <v>44986</v>
      </c>
      <c r="D5795" t="s">
        <v>10090</v>
      </c>
      <c r="E5795" t="s">
        <v>10091</v>
      </c>
      <c r="F5795">
        <v>10</v>
      </c>
      <c r="G5795">
        <v>10</v>
      </c>
      <c r="H5795">
        <v>30</v>
      </c>
      <c r="I5795">
        <v>20</v>
      </c>
      <c r="J5795">
        <v>10</v>
      </c>
      <c r="K5795">
        <v>21</v>
      </c>
      <c r="L5795">
        <v>25</v>
      </c>
      <c r="M5795">
        <v>23</v>
      </c>
      <c r="N5795">
        <v>1</v>
      </c>
      <c r="O5795">
        <v>1</v>
      </c>
      <c r="P5795">
        <v>16.780056420000001</v>
      </c>
      <c r="Q5795">
        <v>1298</v>
      </c>
      <c r="R5795">
        <v>434000</v>
      </c>
      <c r="S5795">
        <v>926746</v>
      </c>
      <c r="T5795">
        <v>2.1353594470045998</v>
      </c>
      <c r="U5795">
        <v>2</v>
      </c>
    </row>
    <row r="5796" spans="1:21" x14ac:dyDescent="0.4">
      <c r="A5796">
        <v>5794</v>
      </c>
      <c r="B5796" t="s">
        <v>12105</v>
      </c>
      <c r="C5796" s="1">
        <v>44986</v>
      </c>
      <c r="D5796" t="s">
        <v>10092</v>
      </c>
      <c r="E5796" t="s">
        <v>10093</v>
      </c>
      <c r="F5796">
        <v>10</v>
      </c>
      <c r="G5796">
        <v>10</v>
      </c>
      <c r="H5796">
        <v>20</v>
      </c>
      <c r="I5796">
        <v>20</v>
      </c>
      <c r="J5796">
        <v>10</v>
      </c>
      <c r="K5796">
        <v>29</v>
      </c>
      <c r="L5796">
        <v>56</v>
      </c>
      <c r="M5796">
        <v>71</v>
      </c>
      <c r="N5796">
        <v>1</v>
      </c>
      <c r="O5796">
        <v>1</v>
      </c>
      <c r="P5796">
        <v>14.09071181</v>
      </c>
      <c r="Q5796">
        <v>3627</v>
      </c>
      <c r="R5796">
        <v>434000</v>
      </c>
      <c r="S5796">
        <v>97880</v>
      </c>
      <c r="T5796">
        <v>0.22552995391705</v>
      </c>
      <c r="U5796">
        <v>0</v>
      </c>
    </row>
    <row r="5797" spans="1:21" x14ac:dyDescent="0.4">
      <c r="A5797">
        <v>5795</v>
      </c>
      <c r="B5797" t="s">
        <v>12105</v>
      </c>
      <c r="C5797" s="1">
        <v>44986</v>
      </c>
      <c r="D5797" t="s">
        <v>10094</v>
      </c>
      <c r="E5797" t="s">
        <v>10095</v>
      </c>
      <c r="F5797">
        <v>30</v>
      </c>
      <c r="G5797">
        <v>10</v>
      </c>
      <c r="H5797">
        <v>10</v>
      </c>
      <c r="I5797">
        <v>20</v>
      </c>
      <c r="J5797">
        <v>30</v>
      </c>
      <c r="K5797">
        <v>115</v>
      </c>
      <c r="L5797">
        <v>125</v>
      </c>
      <c r="M5797">
        <v>132</v>
      </c>
      <c r="N5797">
        <v>1</v>
      </c>
      <c r="O5797">
        <v>0</v>
      </c>
      <c r="P5797">
        <v>9.6538628469999992</v>
      </c>
      <c r="Q5797">
        <v>1484</v>
      </c>
      <c r="R5797">
        <v>434000</v>
      </c>
      <c r="S5797">
        <v>130947</v>
      </c>
      <c r="T5797">
        <v>0.30172119815668202</v>
      </c>
      <c r="U5797">
        <v>0</v>
      </c>
    </row>
    <row r="5798" spans="1:21" x14ac:dyDescent="0.4">
      <c r="A5798">
        <v>5796</v>
      </c>
      <c r="B5798" t="s">
        <v>12105</v>
      </c>
      <c r="C5798" s="1">
        <v>44958</v>
      </c>
      <c r="D5798" t="s">
        <v>10096</v>
      </c>
      <c r="E5798" t="s">
        <v>10097</v>
      </c>
      <c r="F5798">
        <v>10</v>
      </c>
      <c r="G5798">
        <v>10</v>
      </c>
      <c r="H5798">
        <v>40</v>
      </c>
      <c r="I5798">
        <v>20</v>
      </c>
      <c r="J5798">
        <v>10</v>
      </c>
      <c r="K5798">
        <v>87</v>
      </c>
      <c r="L5798">
        <v>81</v>
      </c>
      <c r="M5798">
        <v>51</v>
      </c>
      <c r="N5798">
        <v>2</v>
      </c>
      <c r="O5798">
        <v>1</v>
      </c>
      <c r="P5798">
        <v>7.3461371529999999</v>
      </c>
      <c r="Q5798">
        <v>954</v>
      </c>
      <c r="R5798">
        <v>431000</v>
      </c>
      <c r="S5798">
        <v>820846</v>
      </c>
      <c r="T5798">
        <v>1.9045150812064899</v>
      </c>
      <c r="U5798">
        <v>2</v>
      </c>
    </row>
    <row r="5799" spans="1:21" x14ac:dyDescent="0.4">
      <c r="A5799">
        <v>5797</v>
      </c>
      <c r="B5799" t="s">
        <v>12105</v>
      </c>
      <c r="C5799" s="1">
        <v>44958</v>
      </c>
      <c r="D5799" t="s">
        <v>10098</v>
      </c>
      <c r="E5799" t="s">
        <v>10099</v>
      </c>
      <c r="F5799">
        <v>10</v>
      </c>
      <c r="G5799">
        <v>20</v>
      </c>
      <c r="H5799">
        <v>30</v>
      </c>
      <c r="I5799">
        <v>20</v>
      </c>
      <c r="J5799">
        <v>10</v>
      </c>
      <c r="K5799">
        <v>205</v>
      </c>
      <c r="L5799">
        <v>195</v>
      </c>
      <c r="M5799">
        <v>188</v>
      </c>
      <c r="N5799">
        <v>1</v>
      </c>
      <c r="O5799">
        <v>0</v>
      </c>
      <c r="P5799">
        <v>5.6283637149999999</v>
      </c>
      <c r="Q5799">
        <v>3335</v>
      </c>
      <c r="R5799">
        <v>431000</v>
      </c>
      <c r="S5799">
        <v>795487</v>
      </c>
      <c r="T5799">
        <v>1.84567749419953</v>
      </c>
      <c r="U5799">
        <v>2</v>
      </c>
    </row>
    <row r="5800" spans="1:21" x14ac:dyDescent="0.4">
      <c r="A5800">
        <v>5798</v>
      </c>
      <c r="B5800" t="s">
        <v>12105</v>
      </c>
      <c r="C5800" s="1">
        <v>44958</v>
      </c>
      <c r="D5800" t="s">
        <v>10100</v>
      </c>
      <c r="E5800" t="s">
        <v>10099</v>
      </c>
      <c r="F5800">
        <v>10</v>
      </c>
      <c r="G5800">
        <v>20</v>
      </c>
      <c r="H5800">
        <v>20</v>
      </c>
      <c r="I5800">
        <v>40</v>
      </c>
      <c r="J5800">
        <v>20</v>
      </c>
      <c r="K5800">
        <v>53</v>
      </c>
      <c r="L5800">
        <v>46</v>
      </c>
      <c r="M5800">
        <v>44</v>
      </c>
      <c r="N5800">
        <v>2</v>
      </c>
      <c r="O5800">
        <v>0</v>
      </c>
      <c r="P5800">
        <v>5.6334635420000003</v>
      </c>
      <c r="Q5800">
        <v>1570</v>
      </c>
      <c r="R5800">
        <v>431000</v>
      </c>
      <c r="S5800">
        <v>72174</v>
      </c>
      <c r="T5800">
        <v>0.16745707656612499</v>
      </c>
      <c r="U5800">
        <v>0</v>
      </c>
    </row>
    <row r="5801" spans="1:21" x14ac:dyDescent="0.4">
      <c r="A5801">
        <v>5799</v>
      </c>
      <c r="B5801" t="s">
        <v>12105</v>
      </c>
      <c r="C5801" s="1">
        <v>44958</v>
      </c>
      <c r="D5801" t="s">
        <v>10101</v>
      </c>
      <c r="F5801">
        <v>20</v>
      </c>
      <c r="G5801">
        <v>10</v>
      </c>
      <c r="H5801">
        <v>10</v>
      </c>
      <c r="I5801">
        <v>20</v>
      </c>
      <c r="J5801">
        <v>40</v>
      </c>
      <c r="K5801">
        <v>70</v>
      </c>
      <c r="L5801">
        <v>57</v>
      </c>
      <c r="M5801">
        <v>32</v>
      </c>
      <c r="N5801">
        <v>0</v>
      </c>
      <c r="O5801">
        <v>1</v>
      </c>
      <c r="P5801">
        <v>0</v>
      </c>
      <c r="Q5801">
        <v>828</v>
      </c>
      <c r="R5801">
        <v>431000</v>
      </c>
      <c r="S5801">
        <v>15619</v>
      </c>
      <c r="T5801">
        <v>3.6238979118329399E-2</v>
      </c>
      <c r="U5801">
        <v>0</v>
      </c>
    </row>
    <row r="5802" spans="1:21" x14ac:dyDescent="0.4">
      <c r="A5802">
        <v>5800</v>
      </c>
      <c r="B5802" t="s">
        <v>12105</v>
      </c>
      <c r="C5802" s="1">
        <v>44958</v>
      </c>
      <c r="D5802" t="s">
        <v>10102</v>
      </c>
      <c r="E5802" t="s">
        <v>10103</v>
      </c>
      <c r="F5802">
        <v>30</v>
      </c>
      <c r="G5802">
        <v>20</v>
      </c>
      <c r="H5802">
        <v>20</v>
      </c>
      <c r="I5802">
        <v>30</v>
      </c>
      <c r="J5802">
        <v>40</v>
      </c>
      <c r="K5802">
        <v>119</v>
      </c>
      <c r="L5802">
        <v>120</v>
      </c>
      <c r="M5802">
        <v>141</v>
      </c>
      <c r="N5802">
        <v>2</v>
      </c>
      <c r="O5802">
        <v>0</v>
      </c>
      <c r="P5802">
        <v>11.939887150000001</v>
      </c>
      <c r="Q5802">
        <v>3828</v>
      </c>
      <c r="R5802">
        <v>431000</v>
      </c>
      <c r="S5802">
        <v>365958</v>
      </c>
      <c r="T5802">
        <v>0.84909048723897895</v>
      </c>
      <c r="U5802">
        <v>1</v>
      </c>
    </row>
    <row r="5803" spans="1:21" x14ac:dyDescent="0.4">
      <c r="A5803">
        <v>5801</v>
      </c>
      <c r="B5803" t="s">
        <v>12105</v>
      </c>
      <c r="C5803" s="1">
        <v>44958</v>
      </c>
      <c r="D5803" t="s">
        <v>10104</v>
      </c>
      <c r="E5803" t="s">
        <v>10105</v>
      </c>
      <c r="F5803">
        <v>10</v>
      </c>
      <c r="G5803">
        <v>20</v>
      </c>
      <c r="H5803">
        <v>30</v>
      </c>
      <c r="I5803">
        <v>20</v>
      </c>
      <c r="J5803">
        <v>20</v>
      </c>
      <c r="K5803">
        <v>141</v>
      </c>
      <c r="L5803">
        <v>154</v>
      </c>
      <c r="M5803">
        <v>190</v>
      </c>
      <c r="N5803">
        <v>2</v>
      </c>
      <c r="O5803">
        <v>1</v>
      </c>
      <c r="P5803">
        <v>12.972005210000001</v>
      </c>
      <c r="Q5803">
        <v>1247</v>
      </c>
      <c r="R5803">
        <v>431000</v>
      </c>
      <c r="S5803">
        <v>44048</v>
      </c>
      <c r="T5803">
        <v>0.10219953596287699</v>
      </c>
      <c r="U5803">
        <v>0</v>
      </c>
    </row>
    <row r="5804" spans="1:21" x14ac:dyDescent="0.4">
      <c r="A5804">
        <v>5802</v>
      </c>
      <c r="B5804" t="s">
        <v>12105</v>
      </c>
      <c r="C5804" s="1">
        <v>44958</v>
      </c>
      <c r="D5804" t="s">
        <v>10106</v>
      </c>
      <c r="F5804">
        <v>20</v>
      </c>
      <c r="G5804">
        <v>20</v>
      </c>
      <c r="H5804">
        <v>20</v>
      </c>
      <c r="I5804">
        <v>40</v>
      </c>
      <c r="J5804">
        <v>50</v>
      </c>
      <c r="K5804">
        <v>59</v>
      </c>
      <c r="L5804">
        <v>53</v>
      </c>
      <c r="M5804">
        <v>52</v>
      </c>
      <c r="N5804">
        <v>1</v>
      </c>
      <c r="O5804">
        <v>0</v>
      </c>
      <c r="P5804">
        <v>0</v>
      </c>
      <c r="Q5804">
        <v>1391</v>
      </c>
      <c r="R5804">
        <v>431000</v>
      </c>
      <c r="S5804">
        <v>189619</v>
      </c>
      <c r="T5804">
        <v>0.43995127610208801</v>
      </c>
      <c r="U5804">
        <v>1</v>
      </c>
    </row>
    <row r="5805" spans="1:21" x14ac:dyDescent="0.4">
      <c r="A5805">
        <v>5803</v>
      </c>
      <c r="B5805" t="s">
        <v>12105</v>
      </c>
      <c r="C5805" s="1">
        <v>44958</v>
      </c>
      <c r="D5805" t="s">
        <v>10107</v>
      </c>
      <c r="E5805" t="s">
        <v>10108</v>
      </c>
      <c r="F5805">
        <v>10</v>
      </c>
      <c r="G5805">
        <v>10</v>
      </c>
      <c r="H5805">
        <v>10</v>
      </c>
      <c r="I5805">
        <v>30</v>
      </c>
      <c r="J5805">
        <v>30</v>
      </c>
      <c r="K5805">
        <v>104</v>
      </c>
      <c r="L5805">
        <v>122</v>
      </c>
      <c r="M5805">
        <v>151</v>
      </c>
      <c r="N5805">
        <v>2</v>
      </c>
      <c r="O5805">
        <v>1</v>
      </c>
      <c r="P5805">
        <v>4.0301649309999998</v>
      </c>
      <c r="Q5805">
        <v>1216</v>
      </c>
      <c r="R5805">
        <v>431000</v>
      </c>
      <c r="S5805">
        <v>75305</v>
      </c>
      <c r="T5805">
        <v>0.17472157772621799</v>
      </c>
      <c r="U5805">
        <v>0</v>
      </c>
    </row>
    <row r="5806" spans="1:21" x14ac:dyDescent="0.4">
      <c r="A5806">
        <v>5804</v>
      </c>
      <c r="B5806" t="s">
        <v>12105</v>
      </c>
      <c r="C5806" s="1">
        <v>44958</v>
      </c>
      <c r="D5806" t="s">
        <v>10109</v>
      </c>
      <c r="E5806" t="s">
        <v>10110</v>
      </c>
      <c r="F5806">
        <v>10</v>
      </c>
      <c r="G5806">
        <v>10</v>
      </c>
      <c r="H5806">
        <v>10</v>
      </c>
      <c r="I5806">
        <v>10</v>
      </c>
      <c r="J5806">
        <v>10</v>
      </c>
      <c r="K5806">
        <v>44</v>
      </c>
      <c r="L5806">
        <v>80</v>
      </c>
      <c r="M5806">
        <v>171</v>
      </c>
      <c r="N5806">
        <v>2</v>
      </c>
      <c r="O5806">
        <v>1</v>
      </c>
      <c r="P5806">
        <v>6.7280815970000001</v>
      </c>
      <c r="Q5806">
        <v>663</v>
      </c>
      <c r="R5806">
        <v>431000</v>
      </c>
      <c r="S5806">
        <v>6047</v>
      </c>
      <c r="T5806">
        <v>1.4030162412993E-2</v>
      </c>
      <c r="U5806">
        <v>0</v>
      </c>
    </row>
    <row r="5807" spans="1:21" x14ac:dyDescent="0.4">
      <c r="A5807">
        <v>5805</v>
      </c>
      <c r="B5807" t="s">
        <v>12105</v>
      </c>
      <c r="C5807" s="1">
        <v>44958</v>
      </c>
      <c r="D5807" t="s">
        <v>10111</v>
      </c>
      <c r="E5807" t="s">
        <v>10112</v>
      </c>
      <c r="F5807">
        <v>10</v>
      </c>
      <c r="G5807">
        <v>20</v>
      </c>
      <c r="H5807">
        <v>30</v>
      </c>
      <c r="I5807">
        <v>20</v>
      </c>
      <c r="J5807">
        <v>30</v>
      </c>
      <c r="K5807">
        <v>6</v>
      </c>
      <c r="L5807">
        <v>128</v>
      </c>
      <c r="M5807">
        <v>213</v>
      </c>
      <c r="N5807">
        <v>0</v>
      </c>
      <c r="O5807">
        <v>1</v>
      </c>
      <c r="P5807">
        <v>9.2848307289999994</v>
      </c>
      <c r="Q5807">
        <v>2312</v>
      </c>
      <c r="R5807">
        <v>431000</v>
      </c>
      <c r="S5807">
        <v>33012</v>
      </c>
      <c r="T5807">
        <v>7.6593967517401398E-2</v>
      </c>
      <c r="U5807">
        <v>0</v>
      </c>
    </row>
    <row r="5808" spans="1:21" x14ac:dyDescent="0.4">
      <c r="A5808">
        <v>5806</v>
      </c>
      <c r="B5808" t="s">
        <v>12105</v>
      </c>
      <c r="C5808" s="1">
        <v>44958</v>
      </c>
      <c r="D5808" t="s">
        <v>10113</v>
      </c>
      <c r="E5808" t="s">
        <v>10114</v>
      </c>
      <c r="F5808">
        <v>20</v>
      </c>
      <c r="G5808">
        <v>10</v>
      </c>
      <c r="H5808">
        <v>30</v>
      </c>
      <c r="I5808">
        <v>20</v>
      </c>
      <c r="J5808">
        <v>30</v>
      </c>
      <c r="K5808">
        <v>56</v>
      </c>
      <c r="L5808">
        <v>52</v>
      </c>
      <c r="M5808">
        <v>51</v>
      </c>
      <c r="N5808">
        <v>2</v>
      </c>
      <c r="O5808">
        <v>0</v>
      </c>
      <c r="P5808">
        <v>7.34375</v>
      </c>
      <c r="Q5808">
        <v>1366</v>
      </c>
      <c r="R5808">
        <v>431000</v>
      </c>
      <c r="S5808">
        <v>97772</v>
      </c>
      <c r="T5808">
        <v>0.226849187935034</v>
      </c>
      <c r="U5808">
        <v>0</v>
      </c>
    </row>
    <row r="5809" spans="1:21" x14ac:dyDescent="0.4">
      <c r="A5809">
        <v>5807</v>
      </c>
      <c r="B5809" t="s">
        <v>12105</v>
      </c>
      <c r="C5809" s="1">
        <v>44958</v>
      </c>
      <c r="D5809" t="s">
        <v>10115</v>
      </c>
      <c r="E5809" t="s">
        <v>10116</v>
      </c>
      <c r="F5809">
        <v>10</v>
      </c>
      <c r="G5809">
        <v>10</v>
      </c>
      <c r="H5809">
        <v>20</v>
      </c>
      <c r="I5809">
        <v>20</v>
      </c>
      <c r="J5809">
        <v>20</v>
      </c>
      <c r="K5809">
        <v>158</v>
      </c>
      <c r="L5809">
        <v>158</v>
      </c>
      <c r="M5809">
        <v>156</v>
      </c>
      <c r="N5809">
        <v>2</v>
      </c>
      <c r="O5809">
        <v>0</v>
      </c>
      <c r="P5809">
        <v>2.6587456600000001</v>
      </c>
      <c r="Q5809">
        <v>1250</v>
      </c>
      <c r="R5809">
        <v>431000</v>
      </c>
      <c r="S5809">
        <v>345375</v>
      </c>
      <c r="T5809">
        <v>0.801334106728538</v>
      </c>
      <c r="U5809">
        <v>1</v>
      </c>
    </row>
    <row r="5810" spans="1:21" x14ac:dyDescent="0.4">
      <c r="A5810">
        <v>5808</v>
      </c>
      <c r="B5810" t="s">
        <v>12105</v>
      </c>
      <c r="C5810" s="1">
        <v>44958</v>
      </c>
      <c r="D5810" t="s">
        <v>10117</v>
      </c>
      <c r="E5810" t="s">
        <v>10118</v>
      </c>
      <c r="F5810">
        <v>10</v>
      </c>
      <c r="G5810">
        <v>20</v>
      </c>
      <c r="H5810">
        <v>20</v>
      </c>
      <c r="I5810">
        <v>20</v>
      </c>
      <c r="J5810">
        <v>30</v>
      </c>
      <c r="K5810">
        <v>54</v>
      </c>
      <c r="L5810">
        <v>52</v>
      </c>
      <c r="M5810">
        <v>49</v>
      </c>
      <c r="N5810">
        <v>1</v>
      </c>
      <c r="O5810">
        <v>1</v>
      </c>
      <c r="P5810">
        <v>12.9265408</v>
      </c>
      <c r="Q5810">
        <v>738</v>
      </c>
      <c r="R5810">
        <v>431000</v>
      </c>
      <c r="S5810">
        <v>208487</v>
      </c>
      <c r="T5810">
        <v>0.483728538283062</v>
      </c>
      <c r="U5810">
        <v>1</v>
      </c>
    </row>
    <row r="5811" spans="1:21" x14ac:dyDescent="0.4">
      <c r="A5811">
        <v>5809</v>
      </c>
      <c r="B5811" t="s">
        <v>12105</v>
      </c>
      <c r="C5811" s="1">
        <v>44958</v>
      </c>
      <c r="D5811" t="s">
        <v>10119</v>
      </c>
      <c r="E5811" t="s">
        <v>10120</v>
      </c>
      <c r="F5811">
        <v>20</v>
      </c>
      <c r="G5811">
        <v>20</v>
      </c>
      <c r="H5811">
        <v>30</v>
      </c>
      <c r="I5811">
        <v>20</v>
      </c>
      <c r="J5811">
        <v>40</v>
      </c>
      <c r="K5811">
        <v>18</v>
      </c>
      <c r="L5811">
        <v>8</v>
      </c>
      <c r="M5811">
        <v>37</v>
      </c>
      <c r="N5811">
        <v>0</v>
      </c>
      <c r="O5811">
        <v>1</v>
      </c>
      <c r="P5811">
        <v>14.510199650000001</v>
      </c>
      <c r="Q5811">
        <v>1143</v>
      </c>
      <c r="R5811">
        <v>431000</v>
      </c>
      <c r="S5811">
        <v>8271</v>
      </c>
      <c r="T5811">
        <v>1.9190255220417601E-2</v>
      </c>
      <c r="U5811">
        <v>0</v>
      </c>
    </row>
    <row r="5812" spans="1:21" x14ac:dyDescent="0.4">
      <c r="A5812">
        <v>5810</v>
      </c>
      <c r="B5812" t="s">
        <v>12105</v>
      </c>
      <c r="C5812" s="1">
        <v>44958</v>
      </c>
      <c r="D5812" t="s">
        <v>10121</v>
      </c>
      <c r="E5812" t="s">
        <v>10122</v>
      </c>
      <c r="F5812">
        <v>20</v>
      </c>
      <c r="G5812">
        <v>10</v>
      </c>
      <c r="H5812">
        <v>20</v>
      </c>
      <c r="I5812">
        <v>20</v>
      </c>
      <c r="J5812">
        <v>20</v>
      </c>
      <c r="K5812">
        <v>219</v>
      </c>
      <c r="L5812">
        <v>191</v>
      </c>
      <c r="M5812">
        <v>127</v>
      </c>
      <c r="N5812">
        <v>1</v>
      </c>
      <c r="O5812">
        <v>1</v>
      </c>
      <c r="P5812">
        <v>8.7542317710000006</v>
      </c>
      <c r="Q5812">
        <v>986</v>
      </c>
      <c r="R5812">
        <v>431000</v>
      </c>
      <c r="S5812">
        <v>22333</v>
      </c>
      <c r="T5812">
        <v>5.1816705336426898E-2</v>
      </c>
      <c r="U5812">
        <v>0</v>
      </c>
    </row>
    <row r="5813" spans="1:21" x14ac:dyDescent="0.4">
      <c r="A5813">
        <v>5811</v>
      </c>
      <c r="B5813" t="s">
        <v>12105</v>
      </c>
      <c r="C5813" s="1">
        <v>44958</v>
      </c>
      <c r="D5813" t="s">
        <v>10123</v>
      </c>
      <c r="E5813" t="s">
        <v>10124</v>
      </c>
      <c r="F5813">
        <v>10</v>
      </c>
      <c r="G5813">
        <v>10</v>
      </c>
      <c r="H5813">
        <v>10</v>
      </c>
      <c r="I5813">
        <v>20</v>
      </c>
      <c r="J5813">
        <v>20</v>
      </c>
      <c r="K5813">
        <v>82</v>
      </c>
      <c r="L5813">
        <v>81</v>
      </c>
      <c r="M5813">
        <v>78</v>
      </c>
      <c r="N5813">
        <v>1</v>
      </c>
      <c r="O5813">
        <v>0</v>
      </c>
      <c r="P5813">
        <v>5.2428385420000003</v>
      </c>
      <c r="Q5813">
        <v>3337</v>
      </c>
      <c r="R5813">
        <v>431000</v>
      </c>
      <c r="S5813">
        <v>468865</v>
      </c>
      <c r="T5813">
        <v>1.08785382830626</v>
      </c>
      <c r="U5813">
        <v>1</v>
      </c>
    </row>
    <row r="5814" spans="1:21" x14ac:dyDescent="0.4">
      <c r="A5814">
        <v>5812</v>
      </c>
      <c r="B5814" t="s">
        <v>12105</v>
      </c>
      <c r="C5814" s="1">
        <v>44958</v>
      </c>
      <c r="D5814" t="s">
        <v>10125</v>
      </c>
      <c r="E5814" t="s">
        <v>10126</v>
      </c>
      <c r="F5814">
        <v>20</v>
      </c>
      <c r="G5814">
        <v>10</v>
      </c>
      <c r="H5814">
        <v>20</v>
      </c>
      <c r="I5814">
        <v>20</v>
      </c>
      <c r="J5814">
        <v>10</v>
      </c>
      <c r="K5814">
        <v>174</v>
      </c>
      <c r="L5814">
        <v>156</v>
      </c>
      <c r="M5814">
        <v>130</v>
      </c>
      <c r="N5814">
        <v>2</v>
      </c>
      <c r="O5814">
        <v>0</v>
      </c>
      <c r="P5814">
        <v>5.124023438</v>
      </c>
      <c r="Q5814">
        <v>1228</v>
      </c>
      <c r="R5814">
        <v>431000</v>
      </c>
      <c r="S5814">
        <v>196402</v>
      </c>
      <c r="T5814">
        <v>0.45568909512761002</v>
      </c>
      <c r="U5814">
        <v>1</v>
      </c>
    </row>
    <row r="5815" spans="1:21" x14ac:dyDescent="0.4">
      <c r="A5815">
        <v>5813</v>
      </c>
      <c r="B5815" t="s">
        <v>12105</v>
      </c>
      <c r="C5815" s="1">
        <v>44927</v>
      </c>
      <c r="D5815" t="s">
        <v>10127</v>
      </c>
      <c r="E5815" t="s">
        <v>10128</v>
      </c>
      <c r="F5815">
        <v>20</v>
      </c>
      <c r="G5815">
        <v>10</v>
      </c>
      <c r="H5815">
        <v>20</v>
      </c>
      <c r="I5815">
        <v>20</v>
      </c>
      <c r="J5815">
        <v>30</v>
      </c>
      <c r="K5815">
        <v>237</v>
      </c>
      <c r="L5815">
        <v>243</v>
      </c>
      <c r="M5815">
        <v>232</v>
      </c>
      <c r="N5815">
        <v>2</v>
      </c>
      <c r="O5815">
        <v>0</v>
      </c>
      <c r="P5815">
        <v>5.224609375</v>
      </c>
      <c r="Q5815">
        <v>1072</v>
      </c>
      <c r="R5815">
        <v>425000</v>
      </c>
      <c r="S5815">
        <v>1212989</v>
      </c>
      <c r="T5815">
        <v>2.8540917647058799</v>
      </c>
      <c r="U5815">
        <v>2</v>
      </c>
    </row>
    <row r="5816" spans="1:21" x14ac:dyDescent="0.4">
      <c r="A5816">
        <v>5814</v>
      </c>
      <c r="B5816" t="s">
        <v>12105</v>
      </c>
      <c r="C5816" s="1">
        <v>44927</v>
      </c>
      <c r="D5816" t="s">
        <v>10129</v>
      </c>
      <c r="F5816">
        <v>10</v>
      </c>
      <c r="G5816">
        <v>10</v>
      </c>
      <c r="H5816">
        <v>10</v>
      </c>
      <c r="I5816">
        <v>20</v>
      </c>
      <c r="J5816">
        <v>30</v>
      </c>
      <c r="K5816">
        <v>196</v>
      </c>
      <c r="L5816">
        <v>194</v>
      </c>
      <c r="M5816">
        <v>189</v>
      </c>
      <c r="N5816">
        <v>0</v>
      </c>
      <c r="O5816">
        <v>0</v>
      </c>
      <c r="P5816">
        <v>0</v>
      </c>
      <c r="Q5816">
        <v>1260</v>
      </c>
      <c r="R5816">
        <v>425000</v>
      </c>
      <c r="S5816">
        <v>360164</v>
      </c>
      <c r="T5816">
        <v>0.84744470588235299</v>
      </c>
      <c r="U5816">
        <v>1</v>
      </c>
    </row>
    <row r="5817" spans="1:21" x14ac:dyDescent="0.4">
      <c r="A5817">
        <v>5815</v>
      </c>
      <c r="B5817" t="s">
        <v>12105</v>
      </c>
      <c r="C5817" s="1">
        <v>44927</v>
      </c>
      <c r="D5817" t="s">
        <v>10130</v>
      </c>
      <c r="E5817" t="s">
        <v>10131</v>
      </c>
      <c r="F5817">
        <v>10</v>
      </c>
      <c r="G5817">
        <v>10</v>
      </c>
      <c r="H5817">
        <v>30</v>
      </c>
      <c r="I5817">
        <v>20</v>
      </c>
      <c r="J5817">
        <v>10</v>
      </c>
      <c r="K5817">
        <v>105</v>
      </c>
      <c r="L5817">
        <v>87</v>
      </c>
      <c r="M5817">
        <v>60</v>
      </c>
      <c r="N5817">
        <v>2</v>
      </c>
      <c r="O5817">
        <v>0</v>
      </c>
      <c r="P5817">
        <v>10.70920139</v>
      </c>
      <c r="Q5817">
        <v>4219</v>
      </c>
      <c r="R5817">
        <v>425000</v>
      </c>
      <c r="S5817">
        <v>522537</v>
      </c>
      <c r="T5817">
        <v>1.22949882352941</v>
      </c>
      <c r="U5817">
        <v>2</v>
      </c>
    </row>
    <row r="5818" spans="1:21" x14ac:dyDescent="0.4">
      <c r="A5818">
        <v>5816</v>
      </c>
      <c r="B5818" t="s">
        <v>12105</v>
      </c>
      <c r="C5818" s="1">
        <v>44927</v>
      </c>
      <c r="D5818" t="s">
        <v>10132</v>
      </c>
      <c r="E5818" t="s">
        <v>10133</v>
      </c>
      <c r="F5818">
        <v>10</v>
      </c>
      <c r="G5818">
        <v>20</v>
      </c>
      <c r="H5818">
        <v>40</v>
      </c>
      <c r="I5818">
        <v>50</v>
      </c>
      <c r="J5818">
        <v>30</v>
      </c>
      <c r="K5818">
        <v>120</v>
      </c>
      <c r="L5818">
        <v>70</v>
      </c>
      <c r="M5818">
        <v>26</v>
      </c>
      <c r="N5818">
        <v>2</v>
      </c>
      <c r="O5818">
        <v>0</v>
      </c>
      <c r="P5818">
        <v>3.6287977429999998</v>
      </c>
      <c r="Q5818">
        <v>1140</v>
      </c>
      <c r="R5818">
        <v>425000</v>
      </c>
      <c r="S5818">
        <v>64389</v>
      </c>
      <c r="T5818">
        <v>0.15150352941176401</v>
      </c>
      <c r="U5818">
        <v>0</v>
      </c>
    </row>
    <row r="5819" spans="1:21" x14ac:dyDescent="0.4">
      <c r="A5819">
        <v>5817</v>
      </c>
      <c r="B5819" t="s">
        <v>12105</v>
      </c>
      <c r="C5819" s="1">
        <v>44927</v>
      </c>
      <c r="D5819" t="s">
        <v>10134</v>
      </c>
      <c r="F5819">
        <v>10</v>
      </c>
      <c r="G5819">
        <v>20</v>
      </c>
      <c r="H5819">
        <v>20</v>
      </c>
      <c r="I5819">
        <v>20</v>
      </c>
      <c r="J5819">
        <v>10</v>
      </c>
      <c r="K5819">
        <v>19</v>
      </c>
      <c r="L5819">
        <v>57</v>
      </c>
      <c r="M5819">
        <v>80</v>
      </c>
      <c r="N5819">
        <v>0</v>
      </c>
      <c r="O5819">
        <v>0</v>
      </c>
      <c r="P5819">
        <v>0</v>
      </c>
      <c r="Q5819">
        <v>1256</v>
      </c>
      <c r="R5819">
        <v>425000</v>
      </c>
      <c r="S5819">
        <v>88030</v>
      </c>
      <c r="T5819">
        <v>0.20712941176470501</v>
      </c>
      <c r="U5819">
        <v>0</v>
      </c>
    </row>
    <row r="5820" spans="1:21" x14ac:dyDescent="0.4">
      <c r="A5820">
        <v>5818</v>
      </c>
      <c r="B5820" t="s">
        <v>12105</v>
      </c>
      <c r="C5820" s="1">
        <v>44927</v>
      </c>
      <c r="D5820" t="s">
        <v>10135</v>
      </c>
      <c r="E5820" t="s">
        <v>10136</v>
      </c>
      <c r="F5820">
        <v>20</v>
      </c>
      <c r="G5820">
        <v>20</v>
      </c>
      <c r="H5820">
        <v>30</v>
      </c>
      <c r="I5820">
        <v>20</v>
      </c>
      <c r="J5820">
        <v>40</v>
      </c>
      <c r="K5820">
        <v>72</v>
      </c>
      <c r="L5820">
        <v>43</v>
      </c>
      <c r="M5820">
        <v>44</v>
      </c>
      <c r="N5820">
        <v>2</v>
      </c>
      <c r="O5820">
        <v>0</v>
      </c>
      <c r="P5820">
        <v>8.1323784719999992</v>
      </c>
      <c r="Q5820">
        <v>1174</v>
      </c>
      <c r="R5820">
        <v>425000</v>
      </c>
      <c r="S5820">
        <v>509799</v>
      </c>
      <c r="T5820">
        <v>1.1995270588235201</v>
      </c>
      <c r="U5820">
        <v>2</v>
      </c>
    </row>
    <row r="5821" spans="1:21" x14ac:dyDescent="0.4">
      <c r="A5821">
        <v>5819</v>
      </c>
      <c r="B5821" t="s">
        <v>12105</v>
      </c>
      <c r="C5821" s="1">
        <v>44927</v>
      </c>
      <c r="D5821" t="s">
        <v>10137</v>
      </c>
      <c r="F5821">
        <v>10</v>
      </c>
      <c r="G5821">
        <v>10</v>
      </c>
      <c r="H5821">
        <v>10</v>
      </c>
      <c r="I5821">
        <v>20</v>
      </c>
      <c r="J5821">
        <v>20</v>
      </c>
      <c r="K5821">
        <v>72</v>
      </c>
      <c r="L5821">
        <v>82</v>
      </c>
      <c r="M5821">
        <v>85</v>
      </c>
      <c r="N5821">
        <v>0</v>
      </c>
      <c r="O5821">
        <v>1</v>
      </c>
      <c r="P5821">
        <v>0</v>
      </c>
      <c r="Q5821">
        <v>996</v>
      </c>
      <c r="R5821">
        <v>425000</v>
      </c>
      <c r="S5821">
        <v>643432</v>
      </c>
      <c r="T5821">
        <v>1.5139576470588201</v>
      </c>
      <c r="U5821">
        <v>2</v>
      </c>
    </row>
    <row r="5822" spans="1:21" x14ac:dyDescent="0.4">
      <c r="A5822">
        <v>5820</v>
      </c>
      <c r="B5822" t="s">
        <v>12105</v>
      </c>
      <c r="C5822" s="1">
        <v>44927</v>
      </c>
      <c r="D5822" t="s">
        <v>10138</v>
      </c>
      <c r="F5822">
        <v>10</v>
      </c>
      <c r="G5822">
        <v>20</v>
      </c>
      <c r="H5822">
        <v>10</v>
      </c>
      <c r="I5822">
        <v>30</v>
      </c>
      <c r="J5822">
        <v>30</v>
      </c>
      <c r="K5822">
        <v>63</v>
      </c>
      <c r="L5822">
        <v>33</v>
      </c>
      <c r="M5822">
        <v>64</v>
      </c>
      <c r="N5822">
        <v>0</v>
      </c>
      <c r="O5822">
        <v>0</v>
      </c>
      <c r="P5822">
        <v>0</v>
      </c>
      <c r="Q5822">
        <v>1071</v>
      </c>
      <c r="R5822">
        <v>425000</v>
      </c>
      <c r="S5822">
        <v>16158</v>
      </c>
      <c r="T5822">
        <v>3.8018823529411702E-2</v>
      </c>
      <c r="U5822">
        <v>0</v>
      </c>
    </row>
    <row r="5823" spans="1:21" x14ac:dyDescent="0.4">
      <c r="A5823">
        <v>5821</v>
      </c>
      <c r="B5823" t="s">
        <v>12105</v>
      </c>
      <c r="C5823" s="1">
        <v>44927</v>
      </c>
      <c r="D5823" t="s">
        <v>10139</v>
      </c>
      <c r="E5823" t="s">
        <v>10140</v>
      </c>
      <c r="F5823">
        <v>10</v>
      </c>
      <c r="G5823">
        <v>10</v>
      </c>
      <c r="H5823">
        <v>20</v>
      </c>
      <c r="I5823">
        <v>10</v>
      </c>
      <c r="J5823">
        <v>20</v>
      </c>
      <c r="K5823">
        <v>27</v>
      </c>
      <c r="L5823">
        <v>49</v>
      </c>
      <c r="M5823">
        <v>70</v>
      </c>
      <c r="N5823">
        <v>2</v>
      </c>
      <c r="O5823">
        <v>1</v>
      </c>
      <c r="P5823">
        <v>9.1864149309999998</v>
      </c>
      <c r="Q5823">
        <v>1126</v>
      </c>
      <c r="R5823">
        <v>425000</v>
      </c>
      <c r="S5823">
        <v>19204</v>
      </c>
      <c r="T5823">
        <v>4.5185882352941097E-2</v>
      </c>
      <c r="U5823">
        <v>0</v>
      </c>
    </row>
    <row r="5824" spans="1:21" x14ac:dyDescent="0.4">
      <c r="A5824">
        <v>5822</v>
      </c>
      <c r="B5824" t="s">
        <v>12105</v>
      </c>
      <c r="C5824" s="1">
        <v>44896</v>
      </c>
      <c r="D5824" t="s">
        <v>10141</v>
      </c>
      <c r="E5824" t="s">
        <v>10142</v>
      </c>
      <c r="F5824">
        <v>20</v>
      </c>
      <c r="G5824">
        <v>20</v>
      </c>
      <c r="H5824">
        <v>20</v>
      </c>
      <c r="I5824">
        <v>20</v>
      </c>
      <c r="J5824">
        <v>50</v>
      </c>
      <c r="K5824">
        <v>234</v>
      </c>
      <c r="L5824">
        <v>243</v>
      </c>
      <c r="M5824">
        <v>239</v>
      </c>
      <c r="N5824">
        <v>1</v>
      </c>
      <c r="O5824">
        <v>1</v>
      </c>
      <c r="P5824">
        <v>13.521050349999999</v>
      </c>
      <c r="Q5824">
        <v>3207</v>
      </c>
      <c r="R5824">
        <v>418000</v>
      </c>
      <c r="S5824">
        <v>313059</v>
      </c>
      <c r="T5824">
        <v>0.74894497607655497</v>
      </c>
      <c r="U5824">
        <v>1</v>
      </c>
    </row>
    <row r="5825" spans="1:21" x14ac:dyDescent="0.4">
      <c r="A5825">
        <v>5823</v>
      </c>
      <c r="B5825" t="s">
        <v>12105</v>
      </c>
      <c r="C5825" s="1">
        <v>44896</v>
      </c>
      <c r="D5825" t="s">
        <v>10143</v>
      </c>
      <c r="E5825" t="s">
        <v>10144</v>
      </c>
      <c r="F5825">
        <v>40</v>
      </c>
      <c r="G5825">
        <v>20</v>
      </c>
      <c r="H5825">
        <v>20</v>
      </c>
      <c r="I5825">
        <v>20</v>
      </c>
      <c r="J5825">
        <v>50</v>
      </c>
      <c r="K5825">
        <v>241</v>
      </c>
      <c r="L5825">
        <v>237</v>
      </c>
      <c r="M5825">
        <v>237</v>
      </c>
      <c r="N5825">
        <v>2</v>
      </c>
      <c r="O5825">
        <v>1</v>
      </c>
      <c r="P5825">
        <v>7.9008246529999999</v>
      </c>
      <c r="Q5825">
        <v>1374</v>
      </c>
      <c r="R5825">
        <v>418000</v>
      </c>
      <c r="S5825">
        <v>138590</v>
      </c>
      <c r="T5825">
        <v>0.33155502392344499</v>
      </c>
      <c r="U5825">
        <v>0</v>
      </c>
    </row>
    <row r="5826" spans="1:21" x14ac:dyDescent="0.4">
      <c r="A5826">
        <v>5824</v>
      </c>
      <c r="B5826" t="s">
        <v>12105</v>
      </c>
      <c r="C5826" s="1">
        <v>44896</v>
      </c>
      <c r="D5826" t="s">
        <v>10145</v>
      </c>
      <c r="E5826" t="s">
        <v>10146</v>
      </c>
      <c r="F5826">
        <v>20</v>
      </c>
      <c r="G5826">
        <v>20</v>
      </c>
      <c r="H5826">
        <v>20</v>
      </c>
      <c r="I5826">
        <v>20</v>
      </c>
      <c r="J5826">
        <v>40</v>
      </c>
      <c r="K5826">
        <v>24</v>
      </c>
      <c r="L5826">
        <v>17</v>
      </c>
      <c r="M5826">
        <v>14</v>
      </c>
      <c r="N5826">
        <v>1</v>
      </c>
      <c r="O5826">
        <v>2</v>
      </c>
      <c r="P5826">
        <v>4.116210938</v>
      </c>
      <c r="Q5826">
        <v>2931</v>
      </c>
      <c r="R5826">
        <v>418000</v>
      </c>
      <c r="S5826">
        <v>350691</v>
      </c>
      <c r="T5826">
        <v>0.83897368421052598</v>
      </c>
      <c r="U5826">
        <v>1</v>
      </c>
    </row>
    <row r="5827" spans="1:21" x14ac:dyDescent="0.4">
      <c r="A5827">
        <v>5825</v>
      </c>
      <c r="B5827" t="s">
        <v>12105</v>
      </c>
      <c r="C5827" s="1">
        <v>44896</v>
      </c>
      <c r="D5827" t="s">
        <v>10147</v>
      </c>
      <c r="E5827" t="s">
        <v>10148</v>
      </c>
      <c r="F5827">
        <v>20</v>
      </c>
      <c r="G5827">
        <v>20</v>
      </c>
      <c r="H5827">
        <v>40</v>
      </c>
      <c r="I5827">
        <v>30</v>
      </c>
      <c r="J5827">
        <v>50</v>
      </c>
      <c r="K5827">
        <v>22</v>
      </c>
      <c r="L5827">
        <v>13</v>
      </c>
      <c r="M5827">
        <v>10</v>
      </c>
      <c r="N5827">
        <v>1</v>
      </c>
      <c r="O5827">
        <v>1</v>
      </c>
      <c r="P5827">
        <v>7.3538411459999997</v>
      </c>
      <c r="Q5827">
        <v>1705</v>
      </c>
      <c r="R5827">
        <v>418000</v>
      </c>
      <c r="S5827">
        <v>18012</v>
      </c>
      <c r="T5827">
        <v>4.3090909090908999E-2</v>
      </c>
      <c r="U5827">
        <v>0</v>
      </c>
    </row>
    <row r="5828" spans="1:21" x14ac:dyDescent="0.4">
      <c r="A5828">
        <v>5826</v>
      </c>
      <c r="B5828" t="s">
        <v>12105</v>
      </c>
      <c r="C5828" s="1">
        <v>44896</v>
      </c>
      <c r="D5828" t="s">
        <v>10149</v>
      </c>
      <c r="E5828" t="s">
        <v>10150</v>
      </c>
      <c r="F5828">
        <v>10</v>
      </c>
      <c r="G5828">
        <v>10</v>
      </c>
      <c r="H5828">
        <v>20</v>
      </c>
      <c r="I5828">
        <v>10</v>
      </c>
      <c r="J5828">
        <v>10</v>
      </c>
      <c r="K5828">
        <v>99</v>
      </c>
      <c r="L5828">
        <v>84</v>
      </c>
      <c r="M5828">
        <v>57</v>
      </c>
      <c r="N5828">
        <v>2</v>
      </c>
      <c r="O5828">
        <v>0</v>
      </c>
      <c r="P5828">
        <v>8.0438368059999998</v>
      </c>
      <c r="Q5828">
        <v>1313</v>
      </c>
      <c r="R5828">
        <v>418000</v>
      </c>
      <c r="S5828">
        <v>34475</v>
      </c>
      <c r="T5828">
        <v>8.2476076555023897E-2</v>
      </c>
      <c r="U5828">
        <v>0</v>
      </c>
    </row>
    <row r="5829" spans="1:21" x14ac:dyDescent="0.4">
      <c r="A5829">
        <v>5827</v>
      </c>
      <c r="B5829" t="s">
        <v>12105</v>
      </c>
      <c r="C5829" s="1">
        <v>44896</v>
      </c>
      <c r="D5829" t="s">
        <v>10151</v>
      </c>
      <c r="E5829" t="s">
        <v>10152</v>
      </c>
      <c r="F5829">
        <v>10</v>
      </c>
      <c r="G5829">
        <v>10</v>
      </c>
      <c r="H5829">
        <v>10</v>
      </c>
      <c r="I5829">
        <v>20</v>
      </c>
      <c r="J5829">
        <v>20</v>
      </c>
      <c r="K5829">
        <v>45</v>
      </c>
      <c r="L5829">
        <v>52</v>
      </c>
      <c r="M5829">
        <v>58</v>
      </c>
      <c r="N5829">
        <v>1</v>
      </c>
      <c r="O5829">
        <v>0</v>
      </c>
      <c r="P5829">
        <v>14.344292530000001</v>
      </c>
      <c r="Q5829">
        <v>2339</v>
      </c>
      <c r="R5829">
        <v>418000</v>
      </c>
      <c r="S5829">
        <v>593843</v>
      </c>
      <c r="T5829">
        <v>1.42067703349282</v>
      </c>
      <c r="U5829">
        <v>2</v>
      </c>
    </row>
    <row r="5830" spans="1:21" x14ac:dyDescent="0.4">
      <c r="A5830">
        <v>5828</v>
      </c>
      <c r="B5830" t="s">
        <v>12105</v>
      </c>
      <c r="C5830" s="1">
        <v>44896</v>
      </c>
      <c r="D5830" t="s">
        <v>10153</v>
      </c>
      <c r="E5830" t="s">
        <v>10154</v>
      </c>
      <c r="F5830">
        <v>20</v>
      </c>
      <c r="G5830">
        <v>10</v>
      </c>
      <c r="H5830">
        <v>20</v>
      </c>
      <c r="I5830">
        <v>20</v>
      </c>
      <c r="J5830">
        <v>50</v>
      </c>
      <c r="K5830">
        <v>52</v>
      </c>
      <c r="L5830">
        <v>53</v>
      </c>
      <c r="M5830">
        <v>55</v>
      </c>
      <c r="N5830">
        <v>0</v>
      </c>
      <c r="O5830">
        <v>0</v>
      </c>
      <c r="P5830">
        <v>12.27745226</v>
      </c>
      <c r="Q5830">
        <v>1234</v>
      </c>
      <c r="R5830">
        <v>418000</v>
      </c>
      <c r="S5830">
        <v>690082</v>
      </c>
      <c r="T5830">
        <v>1.6509138755980799</v>
      </c>
      <c r="U5830">
        <v>2</v>
      </c>
    </row>
    <row r="5831" spans="1:21" x14ac:dyDescent="0.4">
      <c r="A5831">
        <v>5829</v>
      </c>
      <c r="B5831" t="s">
        <v>12105</v>
      </c>
      <c r="C5831" s="1">
        <v>44896</v>
      </c>
      <c r="D5831" t="s">
        <v>10155</v>
      </c>
      <c r="F5831">
        <v>10</v>
      </c>
      <c r="G5831">
        <v>20</v>
      </c>
      <c r="H5831">
        <v>10</v>
      </c>
      <c r="I5831">
        <v>20</v>
      </c>
      <c r="J5831">
        <v>20</v>
      </c>
      <c r="K5831">
        <v>14</v>
      </c>
      <c r="L5831">
        <v>24</v>
      </c>
      <c r="M5831">
        <v>29</v>
      </c>
      <c r="N5831">
        <v>1</v>
      </c>
      <c r="O5831">
        <v>1</v>
      </c>
      <c r="P5831">
        <v>0</v>
      </c>
      <c r="Q5831">
        <v>2364</v>
      </c>
      <c r="R5831">
        <v>418000</v>
      </c>
      <c r="S5831">
        <v>648756</v>
      </c>
      <c r="T5831">
        <v>1.5520478468899499</v>
      </c>
      <c r="U5831">
        <v>2</v>
      </c>
    </row>
    <row r="5832" spans="1:21" x14ac:dyDescent="0.4">
      <c r="A5832">
        <v>5830</v>
      </c>
      <c r="B5832" t="s">
        <v>12105</v>
      </c>
      <c r="C5832" s="1">
        <v>44896</v>
      </c>
      <c r="D5832" t="s">
        <v>10156</v>
      </c>
      <c r="E5832" t="s">
        <v>10157</v>
      </c>
      <c r="F5832">
        <v>10</v>
      </c>
      <c r="G5832">
        <v>10</v>
      </c>
      <c r="H5832">
        <v>20</v>
      </c>
      <c r="I5832">
        <v>20</v>
      </c>
      <c r="J5832">
        <v>20</v>
      </c>
      <c r="K5832">
        <v>240</v>
      </c>
      <c r="L5832">
        <v>241</v>
      </c>
      <c r="M5832">
        <v>232</v>
      </c>
      <c r="N5832">
        <v>2</v>
      </c>
      <c r="O5832">
        <v>1</v>
      </c>
      <c r="P5832">
        <v>14.62131076</v>
      </c>
      <c r="Q5832">
        <v>1110</v>
      </c>
      <c r="R5832">
        <v>418000</v>
      </c>
      <c r="S5832">
        <v>146637</v>
      </c>
      <c r="T5832">
        <v>0.35080622009569301</v>
      </c>
      <c r="U5832">
        <v>0</v>
      </c>
    </row>
    <row r="5833" spans="1:21" x14ac:dyDescent="0.4">
      <c r="A5833">
        <v>5831</v>
      </c>
      <c r="B5833" t="s">
        <v>12105</v>
      </c>
      <c r="C5833" s="1">
        <v>44896</v>
      </c>
      <c r="D5833" t="s">
        <v>10158</v>
      </c>
      <c r="E5833" t="s">
        <v>10159</v>
      </c>
      <c r="F5833">
        <v>10</v>
      </c>
      <c r="G5833">
        <v>20</v>
      </c>
      <c r="H5833">
        <v>20</v>
      </c>
      <c r="I5833">
        <v>20</v>
      </c>
      <c r="J5833">
        <v>20</v>
      </c>
      <c r="K5833">
        <v>166</v>
      </c>
      <c r="L5833">
        <v>162</v>
      </c>
      <c r="M5833">
        <v>170</v>
      </c>
      <c r="N5833">
        <v>2</v>
      </c>
      <c r="O5833">
        <v>1</v>
      </c>
      <c r="P5833">
        <v>4.7584635420000003</v>
      </c>
      <c r="Q5833">
        <v>731</v>
      </c>
      <c r="R5833">
        <v>418000</v>
      </c>
      <c r="S5833">
        <v>77185</v>
      </c>
      <c r="T5833">
        <v>0.18465311004784599</v>
      </c>
      <c r="U5833">
        <v>0</v>
      </c>
    </row>
    <row r="5834" spans="1:21" x14ac:dyDescent="0.4">
      <c r="A5834">
        <v>5832</v>
      </c>
      <c r="B5834" t="s">
        <v>12105</v>
      </c>
      <c r="C5834" s="1">
        <v>44896</v>
      </c>
      <c r="D5834" t="s">
        <v>10160</v>
      </c>
      <c r="F5834">
        <v>10</v>
      </c>
      <c r="G5834">
        <v>20</v>
      </c>
      <c r="H5834">
        <v>10</v>
      </c>
      <c r="I5834">
        <v>30</v>
      </c>
      <c r="J5834">
        <v>10</v>
      </c>
      <c r="K5834">
        <v>44</v>
      </c>
      <c r="L5834">
        <v>58</v>
      </c>
      <c r="M5834">
        <v>62</v>
      </c>
      <c r="N5834">
        <v>0</v>
      </c>
      <c r="O5834">
        <v>0</v>
      </c>
      <c r="P5834">
        <v>0</v>
      </c>
      <c r="Q5834">
        <v>1042</v>
      </c>
      <c r="R5834">
        <v>418000</v>
      </c>
      <c r="S5834">
        <v>594312</v>
      </c>
      <c r="T5834">
        <v>1.4217990430622001</v>
      </c>
      <c r="U5834">
        <v>2</v>
      </c>
    </row>
    <row r="5835" spans="1:21" x14ac:dyDescent="0.4">
      <c r="A5835">
        <v>5833</v>
      </c>
      <c r="B5835" t="s">
        <v>12105</v>
      </c>
      <c r="C5835" s="1">
        <v>44896</v>
      </c>
      <c r="D5835" t="s">
        <v>10161</v>
      </c>
      <c r="E5835" t="s">
        <v>10162</v>
      </c>
      <c r="F5835">
        <v>10</v>
      </c>
      <c r="G5835">
        <v>10</v>
      </c>
      <c r="H5835">
        <v>10</v>
      </c>
      <c r="I5835">
        <v>10</v>
      </c>
      <c r="J5835">
        <v>10</v>
      </c>
      <c r="K5835">
        <v>30</v>
      </c>
      <c r="L5835">
        <v>54</v>
      </c>
      <c r="M5835">
        <v>70</v>
      </c>
      <c r="N5835">
        <v>2</v>
      </c>
      <c r="O5835">
        <v>2</v>
      </c>
      <c r="P5835">
        <v>12.091471350000001</v>
      </c>
      <c r="Q5835">
        <v>1145</v>
      </c>
      <c r="R5835">
        <v>418000</v>
      </c>
      <c r="S5835">
        <v>24198</v>
      </c>
      <c r="T5835">
        <v>5.7889952153109998E-2</v>
      </c>
      <c r="U5835">
        <v>0</v>
      </c>
    </row>
    <row r="5836" spans="1:21" x14ac:dyDescent="0.4">
      <c r="A5836">
        <v>5834</v>
      </c>
      <c r="B5836" t="s">
        <v>12105</v>
      </c>
      <c r="C5836" s="1">
        <v>44866</v>
      </c>
      <c r="D5836" t="s">
        <v>10163</v>
      </c>
      <c r="E5836" t="s">
        <v>10164</v>
      </c>
      <c r="F5836">
        <v>20</v>
      </c>
      <c r="G5836">
        <v>10</v>
      </c>
      <c r="H5836">
        <v>10</v>
      </c>
      <c r="I5836">
        <v>20</v>
      </c>
      <c r="J5836">
        <v>10</v>
      </c>
      <c r="K5836">
        <v>73</v>
      </c>
      <c r="L5836">
        <v>46</v>
      </c>
      <c r="M5836">
        <v>49</v>
      </c>
      <c r="N5836">
        <v>2</v>
      </c>
      <c r="O5836">
        <v>0</v>
      </c>
      <c r="P5836">
        <v>7.9425998260000004</v>
      </c>
      <c r="Q5836">
        <v>2455</v>
      </c>
      <c r="R5836">
        <v>411000</v>
      </c>
      <c r="S5836">
        <v>273200</v>
      </c>
      <c r="T5836">
        <v>0.664720194647202</v>
      </c>
      <c r="U5836">
        <v>1</v>
      </c>
    </row>
    <row r="5837" spans="1:21" x14ac:dyDescent="0.4">
      <c r="A5837">
        <v>5835</v>
      </c>
      <c r="B5837" t="s">
        <v>12105</v>
      </c>
      <c r="C5837" s="1">
        <v>44866</v>
      </c>
      <c r="D5837" t="s">
        <v>10165</v>
      </c>
      <c r="E5837" t="s">
        <v>10166</v>
      </c>
      <c r="F5837">
        <v>10</v>
      </c>
      <c r="G5837">
        <v>10</v>
      </c>
      <c r="H5837">
        <v>20</v>
      </c>
      <c r="I5837">
        <v>30</v>
      </c>
      <c r="J5837">
        <v>40</v>
      </c>
      <c r="K5837">
        <v>135</v>
      </c>
      <c r="L5837">
        <v>122</v>
      </c>
      <c r="M5837">
        <v>96</v>
      </c>
      <c r="N5837">
        <v>1</v>
      </c>
      <c r="O5837">
        <v>0</v>
      </c>
      <c r="P5837">
        <v>9.98828125</v>
      </c>
      <c r="Q5837">
        <v>960</v>
      </c>
      <c r="R5837">
        <v>411000</v>
      </c>
      <c r="S5837">
        <v>91115</v>
      </c>
      <c r="T5837">
        <v>0.22169099756690899</v>
      </c>
      <c r="U5837">
        <v>0</v>
      </c>
    </row>
    <row r="5838" spans="1:21" x14ac:dyDescent="0.4">
      <c r="A5838">
        <v>5836</v>
      </c>
      <c r="B5838" t="s">
        <v>12105</v>
      </c>
      <c r="C5838" s="1">
        <v>44866</v>
      </c>
      <c r="D5838" t="s">
        <v>10167</v>
      </c>
      <c r="E5838" t="s">
        <v>10168</v>
      </c>
      <c r="F5838">
        <v>20</v>
      </c>
      <c r="G5838">
        <v>10</v>
      </c>
      <c r="H5838">
        <v>30</v>
      </c>
      <c r="I5838">
        <v>30</v>
      </c>
      <c r="J5838">
        <v>30</v>
      </c>
      <c r="K5838">
        <v>74</v>
      </c>
      <c r="L5838">
        <v>92</v>
      </c>
      <c r="M5838">
        <v>110</v>
      </c>
      <c r="N5838">
        <v>1</v>
      </c>
      <c r="O5838">
        <v>0</v>
      </c>
      <c r="P5838">
        <v>7.4796006940000002</v>
      </c>
      <c r="Q5838">
        <v>765</v>
      </c>
      <c r="R5838">
        <v>411000</v>
      </c>
      <c r="S5838">
        <v>1259889</v>
      </c>
      <c r="T5838">
        <v>3.0654233576642298</v>
      </c>
      <c r="U5838">
        <v>2</v>
      </c>
    </row>
    <row r="5839" spans="1:21" x14ac:dyDescent="0.4">
      <c r="A5839">
        <v>5837</v>
      </c>
      <c r="B5839" t="s">
        <v>12105</v>
      </c>
      <c r="C5839" s="1">
        <v>44866</v>
      </c>
      <c r="D5839" t="s">
        <v>10169</v>
      </c>
      <c r="E5839" t="s">
        <v>10170</v>
      </c>
      <c r="F5839">
        <v>10</v>
      </c>
      <c r="G5839">
        <v>10</v>
      </c>
      <c r="H5839">
        <v>10</v>
      </c>
      <c r="I5839">
        <v>30</v>
      </c>
      <c r="J5839">
        <v>20</v>
      </c>
      <c r="K5839">
        <v>217</v>
      </c>
      <c r="L5839">
        <v>234</v>
      </c>
      <c r="M5839">
        <v>227</v>
      </c>
      <c r="N5839">
        <v>2</v>
      </c>
      <c r="O5839">
        <v>0</v>
      </c>
      <c r="P5839">
        <v>5.64453125</v>
      </c>
      <c r="Q5839">
        <v>959</v>
      </c>
      <c r="R5839">
        <v>411000</v>
      </c>
      <c r="S5839">
        <v>299581</v>
      </c>
      <c r="T5839">
        <v>0.72890754257907497</v>
      </c>
      <c r="U5839">
        <v>1</v>
      </c>
    </row>
    <row r="5840" spans="1:21" x14ac:dyDescent="0.4">
      <c r="A5840">
        <v>5838</v>
      </c>
      <c r="B5840" t="s">
        <v>12105</v>
      </c>
      <c r="C5840" s="1">
        <v>44866</v>
      </c>
      <c r="D5840" t="s">
        <v>10171</v>
      </c>
      <c r="E5840" t="s">
        <v>10172</v>
      </c>
      <c r="F5840">
        <v>10</v>
      </c>
      <c r="G5840">
        <v>20</v>
      </c>
      <c r="H5840">
        <v>20</v>
      </c>
      <c r="I5840">
        <v>20</v>
      </c>
      <c r="J5840">
        <v>10</v>
      </c>
      <c r="K5840">
        <v>133</v>
      </c>
      <c r="L5840">
        <v>48</v>
      </c>
      <c r="M5840">
        <v>13</v>
      </c>
      <c r="N5840">
        <v>2</v>
      </c>
      <c r="O5840">
        <v>0</v>
      </c>
      <c r="P5840">
        <v>7.0840928820000002</v>
      </c>
      <c r="Q5840">
        <v>1153</v>
      </c>
      <c r="R5840">
        <v>411000</v>
      </c>
      <c r="S5840">
        <v>269551</v>
      </c>
      <c r="T5840">
        <v>0.65584184914841803</v>
      </c>
      <c r="U5840">
        <v>1</v>
      </c>
    </row>
    <row r="5841" spans="1:21" x14ac:dyDescent="0.4">
      <c r="A5841">
        <v>5839</v>
      </c>
      <c r="B5841" t="s">
        <v>12105</v>
      </c>
      <c r="C5841" s="1">
        <v>44866</v>
      </c>
      <c r="D5841" t="s">
        <v>10173</v>
      </c>
      <c r="F5841">
        <v>20</v>
      </c>
      <c r="G5841">
        <v>10</v>
      </c>
      <c r="H5841">
        <v>10</v>
      </c>
      <c r="I5841">
        <v>20</v>
      </c>
      <c r="J5841">
        <v>30</v>
      </c>
      <c r="K5841">
        <v>32</v>
      </c>
      <c r="L5841">
        <v>66</v>
      </c>
      <c r="M5841">
        <v>68</v>
      </c>
      <c r="N5841">
        <v>0</v>
      </c>
      <c r="O5841">
        <v>2</v>
      </c>
      <c r="P5841">
        <v>0</v>
      </c>
      <c r="Q5841">
        <v>840</v>
      </c>
      <c r="R5841">
        <v>411000</v>
      </c>
      <c r="S5841">
        <v>24722</v>
      </c>
      <c r="T5841">
        <v>6.0150851581508499E-2</v>
      </c>
      <c r="U5841">
        <v>0</v>
      </c>
    </row>
    <row r="5842" spans="1:21" x14ac:dyDescent="0.4">
      <c r="A5842">
        <v>5840</v>
      </c>
      <c r="B5842" t="s">
        <v>12105</v>
      </c>
      <c r="C5842" s="1">
        <v>44866</v>
      </c>
      <c r="D5842" t="s">
        <v>10174</v>
      </c>
      <c r="F5842">
        <v>10</v>
      </c>
      <c r="G5842">
        <v>10</v>
      </c>
      <c r="H5842">
        <v>20</v>
      </c>
      <c r="I5842">
        <v>20</v>
      </c>
      <c r="J5842">
        <v>10</v>
      </c>
      <c r="K5842">
        <v>175</v>
      </c>
      <c r="L5842">
        <v>206</v>
      </c>
      <c r="M5842">
        <v>233</v>
      </c>
      <c r="N5842">
        <v>1</v>
      </c>
      <c r="O5842">
        <v>0</v>
      </c>
      <c r="P5842">
        <v>0</v>
      </c>
      <c r="Q5842">
        <v>1375</v>
      </c>
      <c r="R5842">
        <v>411000</v>
      </c>
      <c r="S5842">
        <v>635984</v>
      </c>
      <c r="T5842">
        <v>1.54740632603406</v>
      </c>
      <c r="U5842">
        <v>2</v>
      </c>
    </row>
    <row r="5843" spans="1:21" x14ac:dyDescent="0.4">
      <c r="A5843">
        <v>5841</v>
      </c>
      <c r="B5843" t="s">
        <v>12105</v>
      </c>
      <c r="C5843" s="1">
        <v>44835</v>
      </c>
      <c r="D5843" t="s">
        <v>10175</v>
      </c>
      <c r="E5843" t="s">
        <v>10176</v>
      </c>
      <c r="F5843">
        <v>10</v>
      </c>
      <c r="G5843">
        <v>20</v>
      </c>
      <c r="H5843">
        <v>10</v>
      </c>
      <c r="I5843">
        <v>30</v>
      </c>
      <c r="J5843">
        <v>20</v>
      </c>
      <c r="K5843">
        <v>121</v>
      </c>
      <c r="L5843">
        <v>130</v>
      </c>
      <c r="M5843">
        <v>118</v>
      </c>
      <c r="N5843">
        <v>2</v>
      </c>
      <c r="O5843">
        <v>1</v>
      </c>
      <c r="P5843">
        <v>8.7478298609999996</v>
      </c>
      <c r="Q5843">
        <v>1147</v>
      </c>
      <c r="R5843">
        <v>403000</v>
      </c>
      <c r="S5843">
        <v>517366</v>
      </c>
      <c r="T5843">
        <v>1.2837866004962699</v>
      </c>
      <c r="U5843">
        <v>2</v>
      </c>
    </row>
    <row r="5844" spans="1:21" x14ac:dyDescent="0.4">
      <c r="A5844">
        <v>5842</v>
      </c>
      <c r="B5844" t="s">
        <v>12105</v>
      </c>
      <c r="C5844" s="1">
        <v>44835</v>
      </c>
      <c r="D5844" t="s">
        <v>10177</v>
      </c>
      <c r="E5844" t="s">
        <v>10178</v>
      </c>
      <c r="F5844">
        <v>10</v>
      </c>
      <c r="G5844">
        <v>10</v>
      </c>
      <c r="H5844">
        <v>20</v>
      </c>
      <c r="I5844">
        <v>20</v>
      </c>
      <c r="J5844">
        <v>10</v>
      </c>
      <c r="K5844">
        <v>122</v>
      </c>
      <c r="L5844">
        <v>117</v>
      </c>
      <c r="M5844">
        <v>94</v>
      </c>
      <c r="N5844">
        <v>2</v>
      </c>
      <c r="O5844">
        <v>0</v>
      </c>
      <c r="P5844">
        <v>7.8664279510000004</v>
      </c>
      <c r="Q5844">
        <v>2332</v>
      </c>
      <c r="R5844">
        <v>403000</v>
      </c>
      <c r="S5844">
        <v>13955</v>
      </c>
      <c r="T5844">
        <v>3.4627791563275397E-2</v>
      </c>
      <c r="U5844">
        <v>0</v>
      </c>
    </row>
    <row r="5845" spans="1:21" x14ac:dyDescent="0.4">
      <c r="A5845">
        <v>5843</v>
      </c>
      <c r="B5845" t="s">
        <v>12105</v>
      </c>
      <c r="C5845" s="1">
        <v>44835</v>
      </c>
      <c r="D5845" t="s">
        <v>10179</v>
      </c>
      <c r="E5845" t="s">
        <v>10180</v>
      </c>
      <c r="F5845">
        <v>20</v>
      </c>
      <c r="G5845">
        <v>10</v>
      </c>
      <c r="H5845">
        <v>20</v>
      </c>
      <c r="I5845">
        <v>20</v>
      </c>
      <c r="J5845">
        <v>20</v>
      </c>
      <c r="K5845">
        <v>240</v>
      </c>
      <c r="L5845">
        <v>243</v>
      </c>
      <c r="M5845">
        <v>248</v>
      </c>
      <c r="N5845">
        <v>1</v>
      </c>
      <c r="O5845">
        <v>1</v>
      </c>
      <c r="P5845">
        <v>0.97048611100000004</v>
      </c>
      <c r="Q5845">
        <v>1165</v>
      </c>
      <c r="R5845">
        <v>403000</v>
      </c>
      <c r="S5845">
        <v>7752</v>
      </c>
      <c r="T5845">
        <v>1.92357320099255E-2</v>
      </c>
      <c r="U5845">
        <v>0</v>
      </c>
    </row>
    <row r="5846" spans="1:21" x14ac:dyDescent="0.4">
      <c r="A5846">
        <v>5844</v>
      </c>
      <c r="B5846" t="s">
        <v>12105</v>
      </c>
      <c r="C5846" s="1">
        <v>44835</v>
      </c>
      <c r="D5846" t="s">
        <v>10181</v>
      </c>
      <c r="F5846">
        <v>20</v>
      </c>
      <c r="G5846">
        <v>10</v>
      </c>
      <c r="H5846">
        <v>20</v>
      </c>
      <c r="I5846">
        <v>30</v>
      </c>
      <c r="J5846">
        <v>20</v>
      </c>
      <c r="K5846">
        <v>245</v>
      </c>
      <c r="L5846">
        <v>240</v>
      </c>
      <c r="M5846">
        <v>205</v>
      </c>
      <c r="N5846">
        <v>0</v>
      </c>
      <c r="O5846">
        <v>1</v>
      </c>
      <c r="P5846">
        <v>0</v>
      </c>
      <c r="Q5846">
        <v>1257</v>
      </c>
      <c r="R5846">
        <v>403000</v>
      </c>
      <c r="S5846">
        <v>19712</v>
      </c>
      <c r="T5846">
        <v>4.89131513647642E-2</v>
      </c>
      <c r="U5846">
        <v>0</v>
      </c>
    </row>
    <row r="5847" spans="1:21" x14ac:dyDescent="0.4">
      <c r="A5847">
        <v>5845</v>
      </c>
      <c r="B5847" t="s">
        <v>12105</v>
      </c>
      <c r="C5847" s="1">
        <v>44835</v>
      </c>
      <c r="D5847" t="s">
        <v>10182</v>
      </c>
      <c r="F5847">
        <v>10</v>
      </c>
      <c r="G5847">
        <v>20</v>
      </c>
      <c r="H5847">
        <v>10</v>
      </c>
      <c r="I5847">
        <v>20</v>
      </c>
      <c r="J5847">
        <v>10</v>
      </c>
      <c r="K5847">
        <v>82</v>
      </c>
      <c r="L5847">
        <v>79</v>
      </c>
      <c r="M5847">
        <v>71</v>
      </c>
      <c r="N5847">
        <v>0</v>
      </c>
      <c r="O5847">
        <v>0</v>
      </c>
      <c r="P5847">
        <v>0</v>
      </c>
      <c r="Q5847">
        <v>862</v>
      </c>
      <c r="R5847">
        <v>403000</v>
      </c>
      <c r="S5847">
        <v>193253</v>
      </c>
      <c r="T5847">
        <v>0.47953598014888299</v>
      </c>
      <c r="U5847">
        <v>1</v>
      </c>
    </row>
    <row r="5848" spans="1:21" x14ac:dyDescent="0.4">
      <c r="A5848">
        <v>5846</v>
      </c>
      <c r="B5848" t="s">
        <v>12105</v>
      </c>
      <c r="C5848" s="1">
        <v>44835</v>
      </c>
      <c r="D5848" t="s">
        <v>10183</v>
      </c>
      <c r="E5848" t="s">
        <v>10184</v>
      </c>
      <c r="F5848">
        <v>20</v>
      </c>
      <c r="G5848">
        <v>10</v>
      </c>
      <c r="H5848">
        <v>20</v>
      </c>
      <c r="I5848">
        <v>20</v>
      </c>
      <c r="J5848">
        <v>20</v>
      </c>
      <c r="K5848">
        <v>45</v>
      </c>
      <c r="L5848">
        <v>53</v>
      </c>
      <c r="M5848">
        <v>72</v>
      </c>
      <c r="N5848">
        <v>2</v>
      </c>
      <c r="O5848">
        <v>1</v>
      </c>
      <c r="P5848">
        <v>7.4879557290000003</v>
      </c>
      <c r="Q5848">
        <v>363</v>
      </c>
      <c r="R5848">
        <v>403000</v>
      </c>
      <c r="S5848">
        <v>5925</v>
      </c>
      <c r="T5848">
        <v>1.4702233250620299E-2</v>
      </c>
      <c r="U5848">
        <v>0</v>
      </c>
    </row>
    <row r="5849" spans="1:21" x14ac:dyDescent="0.4">
      <c r="A5849">
        <v>5847</v>
      </c>
      <c r="B5849" t="s">
        <v>12105</v>
      </c>
      <c r="C5849" s="1">
        <v>44835</v>
      </c>
      <c r="D5849" t="s">
        <v>10185</v>
      </c>
      <c r="F5849">
        <v>20</v>
      </c>
      <c r="G5849">
        <v>30</v>
      </c>
      <c r="H5849">
        <v>10</v>
      </c>
      <c r="I5849">
        <v>20</v>
      </c>
      <c r="J5849">
        <v>50</v>
      </c>
      <c r="K5849">
        <v>123</v>
      </c>
      <c r="L5849">
        <v>68</v>
      </c>
      <c r="M5849">
        <v>36</v>
      </c>
      <c r="N5849">
        <v>0</v>
      </c>
      <c r="O5849">
        <v>1</v>
      </c>
      <c r="P5849">
        <v>0</v>
      </c>
      <c r="Q5849">
        <v>1166</v>
      </c>
      <c r="R5849">
        <v>403000</v>
      </c>
      <c r="S5849">
        <v>791654</v>
      </c>
      <c r="T5849">
        <v>1.9644019851116601</v>
      </c>
      <c r="U5849">
        <v>2</v>
      </c>
    </row>
    <row r="5850" spans="1:21" x14ac:dyDescent="0.4">
      <c r="A5850">
        <v>5848</v>
      </c>
      <c r="B5850" t="s">
        <v>12105</v>
      </c>
      <c r="C5850" s="1">
        <v>44805</v>
      </c>
      <c r="D5850" t="s">
        <v>10186</v>
      </c>
      <c r="E5850" t="s">
        <v>10187</v>
      </c>
      <c r="F5850">
        <v>20</v>
      </c>
      <c r="G5850">
        <v>10</v>
      </c>
      <c r="H5850">
        <v>10</v>
      </c>
      <c r="I5850">
        <v>20</v>
      </c>
      <c r="J5850">
        <v>30</v>
      </c>
      <c r="K5850">
        <v>234</v>
      </c>
      <c r="L5850">
        <v>233</v>
      </c>
      <c r="M5850">
        <v>193</v>
      </c>
      <c r="N5850">
        <v>2</v>
      </c>
      <c r="O5850">
        <v>1</v>
      </c>
      <c r="P5850">
        <v>11.57736545</v>
      </c>
      <c r="Q5850">
        <v>922</v>
      </c>
      <c r="R5850">
        <v>394000</v>
      </c>
      <c r="S5850">
        <v>521078</v>
      </c>
      <c r="T5850">
        <v>1.32253299492385</v>
      </c>
      <c r="U5850">
        <v>2</v>
      </c>
    </row>
    <row r="5851" spans="1:21" x14ac:dyDescent="0.4">
      <c r="A5851">
        <v>5849</v>
      </c>
      <c r="B5851" t="s">
        <v>12105</v>
      </c>
      <c r="C5851" s="1">
        <v>44805</v>
      </c>
      <c r="D5851" t="s">
        <v>10188</v>
      </c>
      <c r="E5851" t="s">
        <v>10189</v>
      </c>
      <c r="F5851">
        <v>20</v>
      </c>
      <c r="G5851">
        <v>20</v>
      </c>
      <c r="H5851">
        <v>30</v>
      </c>
      <c r="I5851">
        <v>20</v>
      </c>
      <c r="J5851">
        <v>10</v>
      </c>
      <c r="K5851">
        <v>126</v>
      </c>
      <c r="L5851">
        <v>118</v>
      </c>
      <c r="M5851">
        <v>112</v>
      </c>
      <c r="N5851">
        <v>2</v>
      </c>
      <c r="O5851">
        <v>2</v>
      </c>
      <c r="P5851">
        <v>5.732421875</v>
      </c>
      <c r="Q5851">
        <v>1341</v>
      </c>
      <c r="R5851">
        <v>394000</v>
      </c>
      <c r="S5851">
        <v>259156</v>
      </c>
      <c r="T5851">
        <v>0.65775634517766501</v>
      </c>
      <c r="U5851">
        <v>1</v>
      </c>
    </row>
    <row r="5852" spans="1:21" x14ac:dyDescent="0.4">
      <c r="A5852">
        <v>5850</v>
      </c>
      <c r="B5852" t="s">
        <v>12105</v>
      </c>
      <c r="C5852" s="1">
        <v>44805</v>
      </c>
      <c r="D5852" t="s">
        <v>10190</v>
      </c>
      <c r="E5852" t="s">
        <v>10191</v>
      </c>
      <c r="F5852">
        <v>10</v>
      </c>
      <c r="G5852">
        <v>10</v>
      </c>
      <c r="H5852">
        <v>10</v>
      </c>
      <c r="I5852">
        <v>20</v>
      </c>
      <c r="J5852">
        <v>20</v>
      </c>
      <c r="K5852">
        <v>95</v>
      </c>
      <c r="L5852">
        <v>76</v>
      </c>
      <c r="M5852">
        <v>117</v>
      </c>
      <c r="N5852">
        <v>2</v>
      </c>
      <c r="O5852">
        <v>0</v>
      </c>
      <c r="P5852">
        <v>10.702799479999999</v>
      </c>
      <c r="Q5852">
        <v>1690</v>
      </c>
      <c r="R5852">
        <v>394000</v>
      </c>
      <c r="S5852">
        <v>674711</v>
      </c>
      <c r="T5852">
        <v>1.7124644670050699</v>
      </c>
      <c r="U5852">
        <v>2</v>
      </c>
    </row>
    <row r="5853" spans="1:21" x14ac:dyDescent="0.4">
      <c r="A5853">
        <v>5851</v>
      </c>
      <c r="B5853" t="s">
        <v>12105</v>
      </c>
      <c r="C5853" s="1">
        <v>44805</v>
      </c>
      <c r="D5853" t="s">
        <v>10192</v>
      </c>
      <c r="E5853" t="s">
        <v>10193</v>
      </c>
      <c r="F5853">
        <v>10</v>
      </c>
      <c r="G5853">
        <v>10</v>
      </c>
      <c r="H5853">
        <v>30</v>
      </c>
      <c r="I5853">
        <v>20</v>
      </c>
      <c r="J5853">
        <v>10</v>
      </c>
      <c r="K5853">
        <v>26</v>
      </c>
      <c r="L5853">
        <v>21</v>
      </c>
      <c r="M5853">
        <v>19</v>
      </c>
      <c r="N5853">
        <v>2</v>
      </c>
      <c r="O5853">
        <v>2</v>
      </c>
      <c r="P5853">
        <v>15.476888020000001</v>
      </c>
      <c r="Q5853">
        <v>806</v>
      </c>
      <c r="R5853">
        <v>394000</v>
      </c>
      <c r="S5853">
        <v>6191</v>
      </c>
      <c r="T5853">
        <v>1.57131979695431E-2</v>
      </c>
      <c r="U5853">
        <v>0</v>
      </c>
    </row>
    <row r="5854" spans="1:21" x14ac:dyDescent="0.4">
      <c r="A5854">
        <v>5852</v>
      </c>
      <c r="B5854" t="s">
        <v>12105</v>
      </c>
      <c r="C5854" s="1">
        <v>44805</v>
      </c>
      <c r="D5854" t="s">
        <v>10194</v>
      </c>
      <c r="F5854">
        <v>20</v>
      </c>
      <c r="G5854">
        <v>20</v>
      </c>
      <c r="H5854">
        <v>10</v>
      </c>
      <c r="I5854">
        <v>20</v>
      </c>
      <c r="J5854">
        <v>20</v>
      </c>
      <c r="K5854">
        <v>199</v>
      </c>
      <c r="L5854">
        <v>198</v>
      </c>
      <c r="M5854">
        <v>198</v>
      </c>
      <c r="N5854">
        <v>0</v>
      </c>
      <c r="O5854">
        <v>0</v>
      </c>
      <c r="P5854">
        <v>0</v>
      </c>
      <c r="Q5854">
        <v>1242</v>
      </c>
      <c r="R5854">
        <v>394000</v>
      </c>
      <c r="S5854">
        <v>39789</v>
      </c>
      <c r="T5854">
        <v>0.10098730964467</v>
      </c>
      <c r="U5854">
        <v>0</v>
      </c>
    </row>
    <row r="5855" spans="1:21" x14ac:dyDescent="0.4">
      <c r="A5855">
        <v>5853</v>
      </c>
      <c r="B5855" t="s">
        <v>12105</v>
      </c>
      <c r="C5855" s="1">
        <v>44805</v>
      </c>
      <c r="D5855" t="s">
        <v>10195</v>
      </c>
      <c r="E5855" t="s">
        <v>10196</v>
      </c>
      <c r="F5855">
        <v>20</v>
      </c>
      <c r="G5855">
        <v>10</v>
      </c>
      <c r="H5855">
        <v>10</v>
      </c>
      <c r="I5855">
        <v>20</v>
      </c>
      <c r="J5855">
        <v>50</v>
      </c>
      <c r="K5855">
        <v>142</v>
      </c>
      <c r="L5855">
        <v>158</v>
      </c>
      <c r="M5855">
        <v>160</v>
      </c>
      <c r="N5855">
        <v>1</v>
      </c>
      <c r="O5855">
        <v>1</v>
      </c>
      <c r="P5855">
        <v>4.9321831600000001</v>
      </c>
      <c r="Q5855">
        <v>1252</v>
      </c>
      <c r="R5855">
        <v>394000</v>
      </c>
      <c r="S5855">
        <v>2489022</v>
      </c>
      <c r="T5855">
        <v>6.3173147208121803</v>
      </c>
      <c r="U5855">
        <v>3</v>
      </c>
    </row>
    <row r="5856" spans="1:21" x14ac:dyDescent="0.4">
      <c r="A5856">
        <v>5854</v>
      </c>
      <c r="B5856" t="s">
        <v>12105</v>
      </c>
      <c r="C5856" s="1">
        <v>44805</v>
      </c>
      <c r="D5856" t="s">
        <v>10197</v>
      </c>
      <c r="E5856" t="s">
        <v>10198</v>
      </c>
      <c r="F5856">
        <v>10</v>
      </c>
      <c r="G5856">
        <v>10</v>
      </c>
      <c r="H5856">
        <v>20</v>
      </c>
      <c r="I5856">
        <v>20</v>
      </c>
      <c r="J5856">
        <v>10</v>
      </c>
      <c r="K5856">
        <v>43</v>
      </c>
      <c r="L5856">
        <v>48</v>
      </c>
      <c r="M5856">
        <v>53</v>
      </c>
      <c r="N5856">
        <v>1</v>
      </c>
      <c r="O5856">
        <v>1</v>
      </c>
      <c r="P5856">
        <v>0.85058593800000004</v>
      </c>
      <c r="Q5856">
        <v>845</v>
      </c>
      <c r="R5856">
        <v>394000</v>
      </c>
      <c r="S5856">
        <v>40991</v>
      </c>
      <c r="T5856">
        <v>0.104038071065989</v>
      </c>
      <c r="U5856">
        <v>0</v>
      </c>
    </row>
    <row r="5857" spans="1:21" x14ac:dyDescent="0.4">
      <c r="A5857">
        <v>5855</v>
      </c>
      <c r="B5857" t="s">
        <v>12105</v>
      </c>
      <c r="C5857" s="1">
        <v>44805</v>
      </c>
      <c r="D5857" t="s">
        <v>10199</v>
      </c>
      <c r="E5857" t="s">
        <v>10200</v>
      </c>
      <c r="F5857">
        <v>20</v>
      </c>
      <c r="G5857">
        <v>10</v>
      </c>
      <c r="H5857">
        <v>20</v>
      </c>
      <c r="I5857">
        <v>20</v>
      </c>
      <c r="J5857">
        <v>40</v>
      </c>
      <c r="K5857">
        <v>87</v>
      </c>
      <c r="L5857">
        <v>77</v>
      </c>
      <c r="M5857">
        <v>135</v>
      </c>
      <c r="N5857">
        <v>1</v>
      </c>
      <c r="O5857">
        <v>0</v>
      </c>
      <c r="P5857">
        <v>3.6146918399999999</v>
      </c>
      <c r="Q5857">
        <v>925</v>
      </c>
      <c r="R5857">
        <v>394000</v>
      </c>
      <c r="S5857">
        <v>200620</v>
      </c>
      <c r="T5857">
        <v>0.50918781725888296</v>
      </c>
      <c r="U5857">
        <v>1</v>
      </c>
    </row>
    <row r="5858" spans="1:21" x14ac:dyDescent="0.4">
      <c r="A5858">
        <v>5856</v>
      </c>
      <c r="B5858" t="s">
        <v>12105</v>
      </c>
      <c r="C5858" s="1">
        <v>44805</v>
      </c>
      <c r="D5858" t="s">
        <v>10201</v>
      </c>
      <c r="F5858">
        <v>20</v>
      </c>
      <c r="G5858">
        <v>10</v>
      </c>
      <c r="H5858">
        <v>20</v>
      </c>
      <c r="I5858">
        <v>20</v>
      </c>
      <c r="J5858">
        <v>40</v>
      </c>
      <c r="K5858">
        <v>50</v>
      </c>
      <c r="L5858">
        <v>129</v>
      </c>
      <c r="M5858">
        <v>153</v>
      </c>
      <c r="N5858">
        <v>0</v>
      </c>
      <c r="O5858">
        <v>0</v>
      </c>
      <c r="P5858">
        <v>0</v>
      </c>
      <c r="Q5858">
        <v>871</v>
      </c>
      <c r="R5858">
        <v>394000</v>
      </c>
      <c r="S5858">
        <v>634445</v>
      </c>
      <c r="T5858">
        <v>1.6102664974619201</v>
      </c>
      <c r="U5858">
        <v>2</v>
      </c>
    </row>
    <row r="5859" spans="1:21" x14ac:dyDescent="0.4">
      <c r="A5859">
        <v>5857</v>
      </c>
      <c r="B5859" t="s">
        <v>12105</v>
      </c>
      <c r="C5859" s="1">
        <v>44774</v>
      </c>
      <c r="D5859" t="s">
        <v>10202</v>
      </c>
      <c r="F5859">
        <v>10</v>
      </c>
      <c r="G5859">
        <v>10</v>
      </c>
      <c r="H5859">
        <v>20</v>
      </c>
      <c r="I5859">
        <v>40</v>
      </c>
      <c r="J5859">
        <v>10</v>
      </c>
      <c r="K5859">
        <v>83</v>
      </c>
      <c r="L5859">
        <v>83</v>
      </c>
      <c r="M5859">
        <v>77</v>
      </c>
      <c r="N5859">
        <v>0</v>
      </c>
      <c r="O5859">
        <v>0</v>
      </c>
      <c r="P5859">
        <v>0</v>
      </c>
      <c r="Q5859">
        <v>1076</v>
      </c>
      <c r="R5859">
        <v>388000</v>
      </c>
      <c r="S5859">
        <v>82031</v>
      </c>
      <c r="T5859">
        <v>0.211420103092783</v>
      </c>
      <c r="U5859">
        <v>0</v>
      </c>
    </row>
    <row r="5860" spans="1:21" x14ac:dyDescent="0.4">
      <c r="A5860">
        <v>5858</v>
      </c>
      <c r="B5860" t="s">
        <v>12105</v>
      </c>
      <c r="C5860" s="1">
        <v>44774</v>
      </c>
      <c r="D5860" t="s">
        <v>10203</v>
      </c>
      <c r="E5860" t="s">
        <v>10204</v>
      </c>
      <c r="F5860">
        <v>10</v>
      </c>
      <c r="G5860">
        <v>10</v>
      </c>
      <c r="H5860">
        <v>30</v>
      </c>
      <c r="I5860">
        <v>20</v>
      </c>
      <c r="J5860">
        <v>10</v>
      </c>
      <c r="K5860">
        <v>35</v>
      </c>
      <c r="L5860">
        <v>46</v>
      </c>
      <c r="M5860">
        <v>53</v>
      </c>
      <c r="N5860">
        <v>2</v>
      </c>
      <c r="O5860">
        <v>1</v>
      </c>
      <c r="P5860">
        <v>14.30566406</v>
      </c>
      <c r="Q5860">
        <v>967</v>
      </c>
      <c r="R5860">
        <v>388000</v>
      </c>
      <c r="S5860">
        <v>172308</v>
      </c>
      <c r="T5860">
        <v>0.44409278350515402</v>
      </c>
      <c r="U5860">
        <v>1</v>
      </c>
    </row>
    <row r="5861" spans="1:21" x14ac:dyDescent="0.4">
      <c r="A5861">
        <v>5859</v>
      </c>
      <c r="B5861" t="s">
        <v>12105</v>
      </c>
      <c r="C5861" s="1">
        <v>44774</v>
      </c>
      <c r="D5861" t="s">
        <v>10205</v>
      </c>
      <c r="E5861" t="s">
        <v>10206</v>
      </c>
      <c r="F5861">
        <v>10</v>
      </c>
      <c r="G5861">
        <v>10</v>
      </c>
      <c r="H5861">
        <v>20</v>
      </c>
      <c r="I5861">
        <v>10</v>
      </c>
      <c r="J5861">
        <v>10</v>
      </c>
      <c r="K5861">
        <v>239</v>
      </c>
      <c r="L5861">
        <v>238</v>
      </c>
      <c r="M5861">
        <v>238</v>
      </c>
      <c r="N5861">
        <v>2</v>
      </c>
      <c r="O5861">
        <v>2</v>
      </c>
      <c r="P5861">
        <v>14.012912330000001</v>
      </c>
      <c r="Q5861">
        <v>619</v>
      </c>
      <c r="R5861">
        <v>388000</v>
      </c>
      <c r="S5861">
        <v>708251</v>
      </c>
      <c r="T5861">
        <v>1.82538917525773</v>
      </c>
      <c r="U5861">
        <v>2</v>
      </c>
    </row>
    <row r="5862" spans="1:21" x14ac:dyDescent="0.4">
      <c r="A5862">
        <v>5860</v>
      </c>
      <c r="B5862" t="s">
        <v>12105</v>
      </c>
      <c r="C5862" s="1">
        <v>44774</v>
      </c>
      <c r="D5862" t="s">
        <v>10207</v>
      </c>
      <c r="F5862">
        <v>10</v>
      </c>
      <c r="G5862">
        <v>10</v>
      </c>
      <c r="H5862">
        <v>20</v>
      </c>
      <c r="I5862">
        <v>10</v>
      </c>
      <c r="J5862">
        <v>20</v>
      </c>
      <c r="K5862">
        <v>24</v>
      </c>
      <c r="L5862">
        <v>23</v>
      </c>
      <c r="M5862">
        <v>20</v>
      </c>
      <c r="N5862">
        <v>1</v>
      </c>
      <c r="O5862">
        <v>1</v>
      </c>
      <c r="P5862">
        <v>0.9765625</v>
      </c>
      <c r="Q5862">
        <v>2972</v>
      </c>
      <c r="R5862">
        <v>388000</v>
      </c>
      <c r="S5862">
        <v>184252</v>
      </c>
      <c r="T5862">
        <v>0.47487628865979298</v>
      </c>
      <c r="U5862">
        <v>1</v>
      </c>
    </row>
    <row r="5863" spans="1:21" x14ac:dyDescent="0.4">
      <c r="A5863">
        <v>5861</v>
      </c>
      <c r="B5863" t="s">
        <v>12105</v>
      </c>
      <c r="C5863" s="1">
        <v>44774</v>
      </c>
      <c r="D5863" t="s">
        <v>10208</v>
      </c>
      <c r="E5863" t="s">
        <v>10209</v>
      </c>
      <c r="F5863">
        <v>10</v>
      </c>
      <c r="G5863">
        <v>10</v>
      </c>
      <c r="H5863">
        <v>10</v>
      </c>
      <c r="I5863">
        <v>20</v>
      </c>
      <c r="J5863">
        <v>10</v>
      </c>
      <c r="K5863">
        <v>21</v>
      </c>
      <c r="L5863">
        <v>53</v>
      </c>
      <c r="M5863">
        <v>50</v>
      </c>
      <c r="N5863">
        <v>2</v>
      </c>
      <c r="O5863">
        <v>1</v>
      </c>
      <c r="P5863">
        <v>10.308268229999999</v>
      </c>
      <c r="Q5863">
        <v>1040</v>
      </c>
      <c r="R5863">
        <v>388000</v>
      </c>
      <c r="S5863">
        <v>333390</v>
      </c>
      <c r="T5863">
        <v>0.85925257731958704</v>
      </c>
      <c r="U5863">
        <v>1</v>
      </c>
    </row>
    <row r="5864" spans="1:21" x14ac:dyDescent="0.4">
      <c r="A5864">
        <v>5862</v>
      </c>
      <c r="B5864" t="s">
        <v>12105</v>
      </c>
      <c r="C5864" s="1">
        <v>44774</v>
      </c>
      <c r="D5864" t="s">
        <v>10210</v>
      </c>
      <c r="E5864" t="s">
        <v>10211</v>
      </c>
      <c r="F5864">
        <v>20</v>
      </c>
      <c r="G5864">
        <v>20</v>
      </c>
      <c r="H5864">
        <v>10</v>
      </c>
      <c r="I5864">
        <v>20</v>
      </c>
      <c r="J5864">
        <v>50</v>
      </c>
      <c r="K5864">
        <v>28</v>
      </c>
      <c r="L5864">
        <v>17</v>
      </c>
      <c r="M5864">
        <v>12</v>
      </c>
      <c r="N5864">
        <v>2</v>
      </c>
      <c r="O5864">
        <v>1</v>
      </c>
      <c r="P5864">
        <v>5.4520399309999998</v>
      </c>
      <c r="Q5864">
        <v>717</v>
      </c>
      <c r="R5864">
        <v>388000</v>
      </c>
      <c r="S5864">
        <v>53803</v>
      </c>
      <c r="T5864">
        <v>0.13866752577319499</v>
      </c>
      <c r="U5864">
        <v>0</v>
      </c>
    </row>
    <row r="5865" spans="1:21" x14ac:dyDescent="0.4">
      <c r="A5865">
        <v>5863</v>
      </c>
      <c r="B5865" t="s">
        <v>12105</v>
      </c>
      <c r="C5865" s="1">
        <v>44743</v>
      </c>
      <c r="D5865" t="s">
        <v>10212</v>
      </c>
      <c r="E5865" t="s">
        <v>10213</v>
      </c>
      <c r="F5865">
        <v>10</v>
      </c>
      <c r="G5865">
        <v>10</v>
      </c>
      <c r="H5865">
        <v>10</v>
      </c>
      <c r="I5865">
        <v>20</v>
      </c>
      <c r="J5865">
        <v>30</v>
      </c>
      <c r="K5865">
        <v>84</v>
      </c>
      <c r="L5865">
        <v>80</v>
      </c>
      <c r="M5865">
        <v>76</v>
      </c>
      <c r="N5865">
        <v>2</v>
      </c>
      <c r="O5865">
        <v>0</v>
      </c>
      <c r="P5865">
        <v>10.15212674</v>
      </c>
      <c r="Q5865">
        <v>946</v>
      </c>
      <c r="R5865">
        <v>376000</v>
      </c>
      <c r="S5865">
        <v>1019144</v>
      </c>
      <c r="T5865">
        <v>2.7104893617021202</v>
      </c>
      <c r="U5865">
        <v>2</v>
      </c>
    </row>
    <row r="5866" spans="1:21" x14ac:dyDescent="0.4">
      <c r="A5866">
        <v>5864</v>
      </c>
      <c r="B5866" t="s">
        <v>12105</v>
      </c>
      <c r="C5866" s="1">
        <v>44743</v>
      </c>
      <c r="D5866" t="s">
        <v>10214</v>
      </c>
      <c r="E5866" t="s">
        <v>10215</v>
      </c>
      <c r="F5866">
        <v>10</v>
      </c>
      <c r="G5866">
        <v>10</v>
      </c>
      <c r="H5866">
        <v>20</v>
      </c>
      <c r="I5866">
        <v>20</v>
      </c>
      <c r="J5866">
        <v>10</v>
      </c>
      <c r="K5866">
        <v>54</v>
      </c>
      <c r="L5866">
        <v>45</v>
      </c>
      <c r="M5866">
        <v>42</v>
      </c>
      <c r="N5866">
        <v>2</v>
      </c>
      <c r="O5866">
        <v>1</v>
      </c>
      <c r="P5866">
        <v>2.3815104169999999</v>
      </c>
      <c r="Q5866">
        <v>1060</v>
      </c>
      <c r="R5866">
        <v>376000</v>
      </c>
      <c r="S5866">
        <v>585283</v>
      </c>
      <c r="T5866">
        <v>1.55660372340425</v>
      </c>
      <c r="U5866">
        <v>2</v>
      </c>
    </row>
    <row r="5867" spans="1:21" x14ac:dyDescent="0.4">
      <c r="A5867">
        <v>5865</v>
      </c>
      <c r="B5867" t="s">
        <v>12105</v>
      </c>
      <c r="C5867" s="1">
        <v>44743</v>
      </c>
      <c r="D5867" t="s">
        <v>10216</v>
      </c>
      <c r="E5867" t="s">
        <v>10217</v>
      </c>
      <c r="F5867">
        <v>20</v>
      </c>
      <c r="G5867">
        <v>10</v>
      </c>
      <c r="H5867">
        <v>10</v>
      </c>
      <c r="I5867">
        <v>20</v>
      </c>
      <c r="J5867">
        <v>30</v>
      </c>
      <c r="K5867">
        <v>22</v>
      </c>
      <c r="L5867">
        <v>21</v>
      </c>
      <c r="M5867">
        <v>21</v>
      </c>
      <c r="N5867">
        <v>1</v>
      </c>
      <c r="O5867">
        <v>1</v>
      </c>
      <c r="P5867">
        <v>10.05284288</v>
      </c>
      <c r="Q5867">
        <v>1280</v>
      </c>
      <c r="R5867">
        <v>376000</v>
      </c>
      <c r="S5867">
        <v>17906</v>
      </c>
      <c r="T5867">
        <v>4.76223404255319E-2</v>
      </c>
      <c r="U5867">
        <v>0</v>
      </c>
    </row>
    <row r="5868" spans="1:21" x14ac:dyDescent="0.4">
      <c r="A5868">
        <v>5866</v>
      </c>
      <c r="B5868" t="s">
        <v>12105</v>
      </c>
      <c r="C5868" s="1">
        <v>44743</v>
      </c>
      <c r="D5868" t="s">
        <v>10218</v>
      </c>
      <c r="F5868">
        <v>10</v>
      </c>
      <c r="G5868">
        <v>10</v>
      </c>
      <c r="H5868">
        <v>20</v>
      </c>
      <c r="I5868">
        <v>10</v>
      </c>
      <c r="J5868">
        <v>20</v>
      </c>
      <c r="K5868">
        <v>22</v>
      </c>
      <c r="L5868">
        <v>16</v>
      </c>
      <c r="M5868">
        <v>17</v>
      </c>
      <c r="N5868">
        <v>1</v>
      </c>
      <c r="O5868">
        <v>1</v>
      </c>
      <c r="P5868">
        <v>0</v>
      </c>
      <c r="Q5868">
        <v>1059</v>
      </c>
      <c r="R5868">
        <v>376000</v>
      </c>
      <c r="S5868">
        <v>331271</v>
      </c>
      <c r="T5868">
        <v>0.88103989361702095</v>
      </c>
      <c r="U5868">
        <v>1</v>
      </c>
    </row>
    <row r="5869" spans="1:21" x14ac:dyDescent="0.4">
      <c r="A5869">
        <v>5867</v>
      </c>
      <c r="B5869" t="s">
        <v>12105</v>
      </c>
      <c r="C5869" s="1">
        <v>44743</v>
      </c>
      <c r="D5869" t="s">
        <v>10219</v>
      </c>
      <c r="E5869" t="s">
        <v>10220</v>
      </c>
      <c r="F5869">
        <v>20</v>
      </c>
      <c r="G5869">
        <v>10</v>
      </c>
      <c r="H5869">
        <v>40</v>
      </c>
      <c r="I5869">
        <v>20</v>
      </c>
      <c r="J5869">
        <v>20</v>
      </c>
      <c r="K5869">
        <v>240</v>
      </c>
      <c r="L5869">
        <v>242</v>
      </c>
      <c r="M5869">
        <v>239</v>
      </c>
      <c r="N5869">
        <v>2</v>
      </c>
      <c r="O5869">
        <v>2</v>
      </c>
      <c r="P5869">
        <v>6.8555772570000002</v>
      </c>
      <c r="Q5869">
        <v>847</v>
      </c>
      <c r="R5869">
        <v>376000</v>
      </c>
      <c r="S5869">
        <v>707085</v>
      </c>
      <c r="T5869">
        <v>1.8805452127659501</v>
      </c>
      <c r="U5869">
        <v>2</v>
      </c>
    </row>
    <row r="5870" spans="1:21" x14ac:dyDescent="0.4">
      <c r="A5870">
        <v>5868</v>
      </c>
      <c r="B5870" t="s">
        <v>12105</v>
      </c>
      <c r="C5870" s="1">
        <v>44743</v>
      </c>
      <c r="D5870" t="s">
        <v>10221</v>
      </c>
      <c r="E5870" t="s">
        <v>10222</v>
      </c>
      <c r="F5870">
        <v>10</v>
      </c>
      <c r="G5870">
        <v>10</v>
      </c>
      <c r="H5870">
        <v>10</v>
      </c>
      <c r="I5870">
        <v>20</v>
      </c>
      <c r="J5870">
        <v>20</v>
      </c>
      <c r="K5870">
        <v>26</v>
      </c>
      <c r="L5870">
        <v>58</v>
      </c>
      <c r="M5870">
        <v>88</v>
      </c>
      <c r="N5870">
        <v>2</v>
      </c>
      <c r="O5870">
        <v>0</v>
      </c>
      <c r="P5870">
        <v>6.090820313</v>
      </c>
      <c r="Q5870">
        <v>3324</v>
      </c>
      <c r="R5870">
        <v>376000</v>
      </c>
      <c r="S5870">
        <v>566543</v>
      </c>
      <c r="T5870">
        <v>1.50676329787234</v>
      </c>
      <c r="U5870">
        <v>2</v>
      </c>
    </row>
    <row r="5871" spans="1:21" x14ac:dyDescent="0.4">
      <c r="A5871">
        <v>5869</v>
      </c>
      <c r="B5871" t="s">
        <v>12105</v>
      </c>
      <c r="C5871" s="1">
        <v>44743</v>
      </c>
      <c r="D5871" t="s">
        <v>10223</v>
      </c>
      <c r="F5871">
        <v>20</v>
      </c>
      <c r="G5871">
        <v>20</v>
      </c>
      <c r="H5871">
        <v>20</v>
      </c>
      <c r="I5871">
        <v>20</v>
      </c>
      <c r="J5871">
        <v>30</v>
      </c>
      <c r="K5871">
        <v>33</v>
      </c>
      <c r="L5871">
        <v>51</v>
      </c>
      <c r="M5871">
        <v>81</v>
      </c>
      <c r="N5871">
        <v>0</v>
      </c>
      <c r="O5871">
        <v>1</v>
      </c>
      <c r="P5871">
        <v>0</v>
      </c>
      <c r="Q5871">
        <v>2276</v>
      </c>
      <c r="R5871">
        <v>376000</v>
      </c>
      <c r="S5871">
        <v>962297</v>
      </c>
      <c r="T5871">
        <v>2.5593005319148898</v>
      </c>
      <c r="U5871">
        <v>2</v>
      </c>
    </row>
    <row r="5872" spans="1:21" x14ac:dyDescent="0.4">
      <c r="A5872">
        <v>5870</v>
      </c>
      <c r="B5872" t="s">
        <v>12105</v>
      </c>
      <c r="C5872" s="1">
        <v>44743</v>
      </c>
      <c r="D5872" t="s">
        <v>10224</v>
      </c>
      <c r="F5872">
        <v>10</v>
      </c>
      <c r="G5872">
        <v>10</v>
      </c>
      <c r="H5872">
        <v>10</v>
      </c>
      <c r="I5872">
        <v>20</v>
      </c>
      <c r="J5872">
        <v>20</v>
      </c>
      <c r="K5872">
        <v>61</v>
      </c>
      <c r="L5872">
        <v>44</v>
      </c>
      <c r="M5872">
        <v>28</v>
      </c>
      <c r="N5872">
        <v>0</v>
      </c>
      <c r="O5872">
        <v>0</v>
      </c>
      <c r="P5872">
        <v>0</v>
      </c>
      <c r="Q5872">
        <v>1154</v>
      </c>
      <c r="R5872">
        <v>376000</v>
      </c>
      <c r="S5872">
        <v>1526975</v>
      </c>
      <c r="T5872">
        <v>4.0611037234042504</v>
      </c>
      <c r="U5872">
        <v>2</v>
      </c>
    </row>
    <row r="5873" spans="1:21" x14ac:dyDescent="0.4">
      <c r="A5873">
        <v>5871</v>
      </c>
      <c r="B5873" t="s">
        <v>12105</v>
      </c>
      <c r="C5873" s="1">
        <v>44713</v>
      </c>
      <c r="D5873" t="s">
        <v>10225</v>
      </c>
      <c r="E5873" t="s">
        <v>10226</v>
      </c>
      <c r="F5873">
        <v>20</v>
      </c>
      <c r="G5873">
        <v>20</v>
      </c>
      <c r="H5873">
        <v>20</v>
      </c>
      <c r="I5873">
        <v>20</v>
      </c>
      <c r="J5873">
        <v>50</v>
      </c>
      <c r="K5873">
        <v>213</v>
      </c>
      <c r="L5873">
        <v>198</v>
      </c>
      <c r="M5873">
        <v>162</v>
      </c>
      <c r="N5873">
        <v>0</v>
      </c>
      <c r="O5873">
        <v>2</v>
      </c>
      <c r="P5873">
        <v>1.5891927079999999</v>
      </c>
      <c r="Q5873">
        <v>1098</v>
      </c>
      <c r="R5873">
        <v>367000</v>
      </c>
      <c r="S5873">
        <v>871103</v>
      </c>
      <c r="T5873">
        <v>2.3735776566757401</v>
      </c>
      <c r="U5873">
        <v>2</v>
      </c>
    </row>
    <row r="5874" spans="1:21" x14ac:dyDescent="0.4">
      <c r="A5874">
        <v>5872</v>
      </c>
      <c r="B5874" t="s">
        <v>12105</v>
      </c>
      <c r="C5874" s="1">
        <v>44713</v>
      </c>
      <c r="D5874" t="s">
        <v>10227</v>
      </c>
      <c r="F5874">
        <v>10</v>
      </c>
      <c r="G5874">
        <v>10</v>
      </c>
      <c r="H5874">
        <v>20</v>
      </c>
      <c r="I5874">
        <v>20</v>
      </c>
      <c r="J5874">
        <v>10</v>
      </c>
      <c r="K5874">
        <v>65</v>
      </c>
      <c r="L5874">
        <v>88</v>
      </c>
      <c r="M5874">
        <v>105</v>
      </c>
      <c r="N5874">
        <v>1</v>
      </c>
      <c r="O5874">
        <v>2</v>
      </c>
      <c r="P5874">
        <v>0</v>
      </c>
      <c r="Q5874">
        <v>1333</v>
      </c>
      <c r="R5874">
        <v>367000</v>
      </c>
      <c r="S5874">
        <v>434795</v>
      </c>
      <c r="T5874">
        <v>1.18472752043596</v>
      </c>
      <c r="U5874">
        <v>2</v>
      </c>
    </row>
    <row r="5875" spans="1:21" x14ac:dyDescent="0.4">
      <c r="A5875">
        <v>5873</v>
      </c>
      <c r="B5875" t="s">
        <v>12105</v>
      </c>
      <c r="C5875" s="1">
        <v>44713</v>
      </c>
      <c r="D5875" t="s">
        <v>10228</v>
      </c>
      <c r="E5875" t="s">
        <v>10229</v>
      </c>
      <c r="F5875">
        <v>50</v>
      </c>
      <c r="G5875">
        <v>20</v>
      </c>
      <c r="H5875">
        <v>30</v>
      </c>
      <c r="I5875">
        <v>30</v>
      </c>
      <c r="J5875">
        <v>50</v>
      </c>
      <c r="K5875">
        <v>27</v>
      </c>
      <c r="L5875">
        <v>23</v>
      </c>
      <c r="M5875">
        <v>19</v>
      </c>
      <c r="N5875">
        <v>1</v>
      </c>
      <c r="O5875">
        <v>0</v>
      </c>
      <c r="P5875">
        <v>0.81401909699999997</v>
      </c>
      <c r="Q5875">
        <v>1256</v>
      </c>
      <c r="R5875">
        <v>367000</v>
      </c>
      <c r="S5875">
        <v>183745</v>
      </c>
      <c r="T5875">
        <v>0.50066757493187997</v>
      </c>
      <c r="U5875">
        <v>1</v>
      </c>
    </row>
    <row r="5876" spans="1:21" x14ac:dyDescent="0.4">
      <c r="A5876">
        <v>5874</v>
      </c>
      <c r="B5876" t="s">
        <v>12105</v>
      </c>
      <c r="C5876" s="1">
        <v>44713</v>
      </c>
      <c r="D5876" t="s">
        <v>10230</v>
      </c>
      <c r="F5876">
        <v>10</v>
      </c>
      <c r="G5876">
        <v>10</v>
      </c>
      <c r="H5876">
        <v>10</v>
      </c>
      <c r="I5876">
        <v>10</v>
      </c>
      <c r="J5876">
        <v>20</v>
      </c>
      <c r="K5876">
        <v>11</v>
      </c>
      <c r="L5876">
        <v>6</v>
      </c>
      <c r="M5876">
        <v>3</v>
      </c>
      <c r="N5876">
        <v>0</v>
      </c>
      <c r="O5876">
        <v>0</v>
      </c>
      <c r="P5876">
        <v>0</v>
      </c>
      <c r="Q5876">
        <v>1055</v>
      </c>
      <c r="R5876">
        <v>367000</v>
      </c>
      <c r="S5876">
        <v>247901</v>
      </c>
      <c r="T5876">
        <v>0.67547956403269704</v>
      </c>
      <c r="U5876">
        <v>1</v>
      </c>
    </row>
    <row r="5877" spans="1:21" x14ac:dyDescent="0.4">
      <c r="A5877">
        <v>5875</v>
      </c>
      <c r="B5877" t="s">
        <v>12105</v>
      </c>
      <c r="C5877" s="1">
        <v>44713</v>
      </c>
      <c r="D5877" t="s">
        <v>10231</v>
      </c>
      <c r="E5877" t="s">
        <v>10232</v>
      </c>
      <c r="F5877">
        <v>20</v>
      </c>
      <c r="G5877">
        <v>20</v>
      </c>
      <c r="H5877">
        <v>20</v>
      </c>
      <c r="I5877">
        <v>20</v>
      </c>
      <c r="J5877">
        <v>50</v>
      </c>
      <c r="K5877">
        <v>29</v>
      </c>
      <c r="L5877">
        <v>24</v>
      </c>
      <c r="M5877">
        <v>23</v>
      </c>
      <c r="N5877">
        <v>2</v>
      </c>
      <c r="O5877">
        <v>0</v>
      </c>
      <c r="P5877">
        <v>8.2044270830000006</v>
      </c>
      <c r="Q5877">
        <v>613</v>
      </c>
      <c r="R5877">
        <v>367000</v>
      </c>
      <c r="S5877">
        <v>18057</v>
      </c>
      <c r="T5877">
        <v>4.9201634877384097E-2</v>
      </c>
      <c r="U5877">
        <v>0</v>
      </c>
    </row>
    <row r="5878" spans="1:21" x14ac:dyDescent="0.4">
      <c r="A5878">
        <v>5876</v>
      </c>
      <c r="B5878" t="s">
        <v>12105</v>
      </c>
      <c r="C5878" s="1">
        <v>44682</v>
      </c>
      <c r="D5878" t="s">
        <v>10233</v>
      </c>
      <c r="E5878" t="s">
        <v>10234</v>
      </c>
      <c r="F5878">
        <v>10</v>
      </c>
      <c r="G5878">
        <v>20</v>
      </c>
      <c r="H5878">
        <v>10</v>
      </c>
      <c r="I5878">
        <v>10</v>
      </c>
      <c r="J5878">
        <v>10</v>
      </c>
      <c r="K5878">
        <v>31</v>
      </c>
      <c r="L5878">
        <v>80</v>
      </c>
      <c r="M5878">
        <v>121</v>
      </c>
      <c r="N5878">
        <v>2</v>
      </c>
      <c r="O5878">
        <v>0</v>
      </c>
      <c r="P5878">
        <v>8.3606770830000006</v>
      </c>
      <c r="Q5878">
        <v>2306</v>
      </c>
      <c r="R5878">
        <v>362000</v>
      </c>
      <c r="S5878">
        <v>2251524</v>
      </c>
      <c r="T5878">
        <v>6.21967955801105</v>
      </c>
      <c r="U5878">
        <v>3</v>
      </c>
    </row>
    <row r="5879" spans="1:21" x14ac:dyDescent="0.4">
      <c r="A5879">
        <v>5877</v>
      </c>
      <c r="B5879" t="s">
        <v>12105</v>
      </c>
      <c r="C5879" s="1">
        <v>44682</v>
      </c>
      <c r="D5879" t="s">
        <v>10235</v>
      </c>
      <c r="E5879" t="s">
        <v>10236</v>
      </c>
      <c r="F5879">
        <v>10</v>
      </c>
      <c r="G5879">
        <v>10</v>
      </c>
      <c r="H5879">
        <v>40</v>
      </c>
      <c r="I5879">
        <v>20</v>
      </c>
      <c r="J5879">
        <v>10</v>
      </c>
      <c r="K5879">
        <v>248</v>
      </c>
      <c r="L5879">
        <v>245</v>
      </c>
      <c r="M5879">
        <v>244</v>
      </c>
      <c r="N5879">
        <v>2</v>
      </c>
      <c r="O5879">
        <v>0</v>
      </c>
      <c r="P5879">
        <v>4.3546006940000002</v>
      </c>
      <c r="Q5879">
        <v>1240</v>
      </c>
      <c r="R5879">
        <v>362000</v>
      </c>
      <c r="S5879">
        <v>332926</v>
      </c>
      <c r="T5879">
        <v>0.91968508287292805</v>
      </c>
      <c r="U5879">
        <v>1</v>
      </c>
    </row>
    <row r="5880" spans="1:21" x14ac:dyDescent="0.4">
      <c r="A5880">
        <v>5878</v>
      </c>
      <c r="B5880" t="s">
        <v>12105</v>
      </c>
      <c r="C5880" s="1">
        <v>44682</v>
      </c>
      <c r="D5880" t="s">
        <v>10237</v>
      </c>
      <c r="F5880">
        <v>10</v>
      </c>
      <c r="G5880">
        <v>20</v>
      </c>
      <c r="H5880">
        <v>20</v>
      </c>
      <c r="I5880">
        <v>20</v>
      </c>
      <c r="J5880">
        <v>10</v>
      </c>
      <c r="K5880">
        <v>53</v>
      </c>
      <c r="L5880">
        <v>48</v>
      </c>
      <c r="M5880">
        <v>45</v>
      </c>
      <c r="N5880">
        <v>0</v>
      </c>
      <c r="O5880">
        <v>1</v>
      </c>
      <c r="P5880">
        <v>0</v>
      </c>
      <c r="Q5880">
        <v>1219</v>
      </c>
      <c r="R5880">
        <v>362000</v>
      </c>
      <c r="S5880">
        <v>123476</v>
      </c>
      <c r="T5880">
        <v>0.341093922651933</v>
      </c>
      <c r="U5880">
        <v>0</v>
      </c>
    </row>
    <row r="5881" spans="1:21" x14ac:dyDescent="0.4">
      <c r="A5881">
        <v>5879</v>
      </c>
      <c r="B5881" t="s">
        <v>12105</v>
      </c>
      <c r="C5881" s="1">
        <v>44682</v>
      </c>
      <c r="D5881" t="s">
        <v>10238</v>
      </c>
      <c r="E5881" t="s">
        <v>10239</v>
      </c>
      <c r="F5881">
        <v>20</v>
      </c>
      <c r="G5881">
        <v>10</v>
      </c>
      <c r="H5881">
        <v>30</v>
      </c>
      <c r="I5881">
        <v>20</v>
      </c>
      <c r="J5881">
        <v>30</v>
      </c>
      <c r="K5881">
        <v>51</v>
      </c>
      <c r="L5881">
        <v>51</v>
      </c>
      <c r="M5881">
        <v>46</v>
      </c>
      <c r="N5881">
        <v>1</v>
      </c>
      <c r="O5881">
        <v>2</v>
      </c>
      <c r="P5881">
        <v>2.1217447919999999</v>
      </c>
      <c r="Q5881">
        <v>936</v>
      </c>
      <c r="R5881">
        <v>362000</v>
      </c>
      <c r="S5881">
        <v>81669</v>
      </c>
      <c r="T5881">
        <v>0.22560497237568999</v>
      </c>
      <c r="U5881">
        <v>0</v>
      </c>
    </row>
    <row r="5882" spans="1:21" x14ac:dyDescent="0.4">
      <c r="A5882">
        <v>5880</v>
      </c>
      <c r="B5882" t="s">
        <v>12105</v>
      </c>
      <c r="C5882" s="1">
        <v>44682</v>
      </c>
      <c r="D5882" t="s">
        <v>10240</v>
      </c>
      <c r="E5882" t="s">
        <v>10241</v>
      </c>
      <c r="F5882">
        <v>20</v>
      </c>
      <c r="G5882">
        <v>10</v>
      </c>
      <c r="H5882">
        <v>30</v>
      </c>
      <c r="I5882">
        <v>20</v>
      </c>
      <c r="J5882">
        <v>10</v>
      </c>
      <c r="K5882">
        <v>164</v>
      </c>
      <c r="L5882">
        <v>160</v>
      </c>
      <c r="M5882">
        <v>167</v>
      </c>
      <c r="N5882">
        <v>2</v>
      </c>
      <c r="O5882">
        <v>0</v>
      </c>
      <c r="P5882">
        <v>6.2262369790000003</v>
      </c>
      <c r="Q5882">
        <v>923</v>
      </c>
      <c r="R5882">
        <v>362000</v>
      </c>
      <c r="S5882">
        <v>27406</v>
      </c>
      <c r="T5882">
        <v>7.5707182320441893E-2</v>
      </c>
      <c r="U5882">
        <v>0</v>
      </c>
    </row>
    <row r="5883" spans="1:21" x14ac:dyDescent="0.4">
      <c r="A5883">
        <v>5881</v>
      </c>
      <c r="B5883" t="s">
        <v>12105</v>
      </c>
      <c r="C5883" s="1">
        <v>44682</v>
      </c>
      <c r="D5883" t="s">
        <v>10242</v>
      </c>
      <c r="F5883">
        <v>10</v>
      </c>
      <c r="G5883">
        <v>20</v>
      </c>
      <c r="H5883">
        <v>10</v>
      </c>
      <c r="I5883">
        <v>20</v>
      </c>
      <c r="J5883">
        <v>20</v>
      </c>
      <c r="K5883">
        <v>28</v>
      </c>
      <c r="L5883">
        <v>25</v>
      </c>
      <c r="M5883">
        <v>20</v>
      </c>
      <c r="N5883">
        <v>1</v>
      </c>
      <c r="O5883">
        <v>0</v>
      </c>
      <c r="P5883">
        <v>0</v>
      </c>
      <c r="Q5883">
        <v>945</v>
      </c>
      <c r="R5883">
        <v>362000</v>
      </c>
      <c r="S5883">
        <v>2823303</v>
      </c>
      <c r="T5883">
        <v>7.7991795580110397</v>
      </c>
      <c r="U5883">
        <v>3</v>
      </c>
    </row>
    <row r="5884" spans="1:21" x14ac:dyDescent="0.4">
      <c r="A5884">
        <v>5882</v>
      </c>
      <c r="B5884" t="s">
        <v>12105</v>
      </c>
      <c r="C5884" s="1">
        <v>44652</v>
      </c>
      <c r="D5884" t="s">
        <v>10243</v>
      </c>
      <c r="E5884" t="s">
        <v>10244</v>
      </c>
      <c r="F5884">
        <v>10</v>
      </c>
      <c r="G5884">
        <v>10</v>
      </c>
      <c r="H5884">
        <v>20</v>
      </c>
      <c r="I5884">
        <v>20</v>
      </c>
      <c r="J5884">
        <v>10</v>
      </c>
      <c r="K5884">
        <v>11</v>
      </c>
      <c r="L5884">
        <v>21</v>
      </c>
      <c r="M5884">
        <v>26</v>
      </c>
      <c r="N5884">
        <v>2</v>
      </c>
      <c r="O5884">
        <v>1</v>
      </c>
      <c r="P5884">
        <v>5.7578125</v>
      </c>
      <c r="Q5884">
        <v>708</v>
      </c>
      <c r="R5884">
        <v>357000</v>
      </c>
      <c r="S5884">
        <v>254048</v>
      </c>
      <c r="T5884">
        <v>0.71161904761904704</v>
      </c>
      <c r="U5884">
        <v>1</v>
      </c>
    </row>
    <row r="5885" spans="1:21" x14ac:dyDescent="0.4">
      <c r="A5885">
        <v>5883</v>
      </c>
      <c r="B5885" t="s">
        <v>12105</v>
      </c>
      <c r="C5885" s="1">
        <v>44652</v>
      </c>
      <c r="D5885" t="s">
        <v>10245</v>
      </c>
      <c r="E5885" t="s">
        <v>10246</v>
      </c>
      <c r="F5885">
        <v>20</v>
      </c>
      <c r="G5885">
        <v>10</v>
      </c>
      <c r="H5885">
        <v>20</v>
      </c>
      <c r="I5885">
        <v>20</v>
      </c>
      <c r="J5885">
        <v>20</v>
      </c>
      <c r="K5885">
        <v>26</v>
      </c>
      <c r="L5885">
        <v>22</v>
      </c>
      <c r="M5885">
        <v>15</v>
      </c>
      <c r="N5885">
        <v>2</v>
      </c>
      <c r="O5885">
        <v>2</v>
      </c>
      <c r="P5885">
        <v>7.9251302079999997</v>
      </c>
      <c r="Q5885">
        <v>537</v>
      </c>
      <c r="R5885">
        <v>357000</v>
      </c>
      <c r="S5885">
        <v>8134</v>
      </c>
      <c r="T5885">
        <v>2.2784313725490099E-2</v>
      </c>
      <c r="U5885">
        <v>0</v>
      </c>
    </row>
    <row r="5886" spans="1:21" x14ac:dyDescent="0.4">
      <c r="A5886">
        <v>5884</v>
      </c>
      <c r="B5886" t="s">
        <v>12105</v>
      </c>
      <c r="C5886" s="1">
        <v>44652</v>
      </c>
      <c r="D5886" t="s">
        <v>10247</v>
      </c>
      <c r="E5886" t="s">
        <v>10248</v>
      </c>
      <c r="F5886">
        <v>10</v>
      </c>
      <c r="G5886">
        <v>10</v>
      </c>
      <c r="H5886">
        <v>20</v>
      </c>
      <c r="I5886">
        <v>20</v>
      </c>
      <c r="J5886">
        <v>10</v>
      </c>
      <c r="K5886">
        <v>24</v>
      </c>
      <c r="L5886">
        <v>22</v>
      </c>
      <c r="M5886">
        <v>22</v>
      </c>
      <c r="N5886">
        <v>1</v>
      </c>
      <c r="O5886">
        <v>1</v>
      </c>
      <c r="P5886">
        <v>2.5533854169999999</v>
      </c>
      <c r="Q5886">
        <v>830</v>
      </c>
      <c r="R5886">
        <v>357000</v>
      </c>
      <c r="S5886">
        <v>9417</v>
      </c>
      <c r="T5886">
        <v>2.6378151260504201E-2</v>
      </c>
      <c r="U5886">
        <v>0</v>
      </c>
    </row>
    <row r="5887" spans="1:21" x14ac:dyDescent="0.4">
      <c r="A5887">
        <v>5885</v>
      </c>
      <c r="B5887" t="s">
        <v>12105</v>
      </c>
      <c r="C5887" s="1">
        <v>44621</v>
      </c>
      <c r="D5887" t="s">
        <v>10249</v>
      </c>
      <c r="F5887">
        <v>20</v>
      </c>
      <c r="G5887">
        <v>20</v>
      </c>
      <c r="H5887">
        <v>10</v>
      </c>
      <c r="I5887">
        <v>30</v>
      </c>
      <c r="J5887">
        <v>30</v>
      </c>
      <c r="K5887">
        <v>76</v>
      </c>
      <c r="L5887">
        <v>42</v>
      </c>
      <c r="M5887">
        <v>31</v>
      </c>
      <c r="N5887">
        <v>0</v>
      </c>
      <c r="O5887">
        <v>0</v>
      </c>
      <c r="P5887">
        <v>0</v>
      </c>
      <c r="Q5887">
        <v>680</v>
      </c>
      <c r="R5887">
        <v>351000</v>
      </c>
      <c r="S5887">
        <v>42932</v>
      </c>
      <c r="T5887">
        <v>0.12231339031339</v>
      </c>
      <c r="U5887">
        <v>0</v>
      </c>
    </row>
    <row r="5888" spans="1:21" x14ac:dyDescent="0.4">
      <c r="A5888">
        <v>5886</v>
      </c>
      <c r="B5888" t="s">
        <v>12105</v>
      </c>
      <c r="C5888" s="1">
        <v>44621</v>
      </c>
      <c r="D5888" t="s">
        <v>10250</v>
      </c>
      <c r="F5888">
        <v>20</v>
      </c>
      <c r="G5888">
        <v>20</v>
      </c>
      <c r="H5888">
        <v>10</v>
      </c>
      <c r="I5888">
        <v>30</v>
      </c>
      <c r="J5888">
        <v>40</v>
      </c>
      <c r="K5888">
        <v>21</v>
      </c>
      <c r="L5888">
        <v>15</v>
      </c>
      <c r="M5888">
        <v>12</v>
      </c>
      <c r="N5888">
        <v>0</v>
      </c>
      <c r="O5888">
        <v>0</v>
      </c>
      <c r="P5888">
        <v>0</v>
      </c>
      <c r="Q5888">
        <v>876</v>
      </c>
      <c r="R5888">
        <v>351000</v>
      </c>
      <c r="S5888">
        <v>369213</v>
      </c>
      <c r="T5888">
        <v>1.05188888888888</v>
      </c>
      <c r="U5888">
        <v>1</v>
      </c>
    </row>
    <row r="5889" spans="1:21" x14ac:dyDescent="0.4">
      <c r="A5889">
        <v>5887</v>
      </c>
      <c r="B5889" t="s">
        <v>12105</v>
      </c>
      <c r="C5889" s="1">
        <v>44621</v>
      </c>
      <c r="D5889" t="s">
        <v>10251</v>
      </c>
      <c r="E5889" t="s">
        <v>10252</v>
      </c>
      <c r="F5889">
        <v>10</v>
      </c>
      <c r="G5889">
        <v>10</v>
      </c>
      <c r="H5889">
        <v>20</v>
      </c>
      <c r="I5889">
        <v>20</v>
      </c>
      <c r="J5889">
        <v>10</v>
      </c>
      <c r="K5889">
        <v>29</v>
      </c>
      <c r="L5889">
        <v>22</v>
      </c>
      <c r="M5889">
        <v>17</v>
      </c>
      <c r="N5889">
        <v>2</v>
      </c>
      <c r="O5889">
        <v>0</v>
      </c>
      <c r="P5889">
        <v>4.74609375</v>
      </c>
      <c r="Q5889">
        <v>1356</v>
      </c>
      <c r="R5889">
        <v>351000</v>
      </c>
      <c r="S5889">
        <v>1092549</v>
      </c>
      <c r="T5889">
        <v>3.1126752136752098</v>
      </c>
      <c r="U5889">
        <v>2</v>
      </c>
    </row>
    <row r="5890" spans="1:21" x14ac:dyDescent="0.4">
      <c r="A5890">
        <v>5888</v>
      </c>
      <c r="B5890" t="s">
        <v>12105</v>
      </c>
      <c r="C5890" s="1">
        <v>44621</v>
      </c>
      <c r="D5890" t="s">
        <v>10253</v>
      </c>
      <c r="E5890" t="s">
        <v>10254</v>
      </c>
      <c r="F5890">
        <v>20</v>
      </c>
      <c r="G5890">
        <v>10</v>
      </c>
      <c r="H5890">
        <v>40</v>
      </c>
      <c r="I5890">
        <v>20</v>
      </c>
      <c r="J5890">
        <v>20</v>
      </c>
      <c r="K5890">
        <v>28</v>
      </c>
      <c r="L5890">
        <v>25</v>
      </c>
      <c r="M5890">
        <v>21</v>
      </c>
      <c r="N5890">
        <v>2</v>
      </c>
      <c r="O5890">
        <v>1</v>
      </c>
      <c r="P5890">
        <v>9.65234375</v>
      </c>
      <c r="Q5890">
        <v>636</v>
      </c>
      <c r="R5890">
        <v>351000</v>
      </c>
      <c r="S5890">
        <v>27726</v>
      </c>
      <c r="T5890">
        <v>7.8991452991452896E-2</v>
      </c>
      <c r="U5890">
        <v>0</v>
      </c>
    </row>
    <row r="5891" spans="1:21" x14ac:dyDescent="0.4">
      <c r="A5891">
        <v>5889</v>
      </c>
      <c r="B5891" t="s">
        <v>12105</v>
      </c>
      <c r="C5891" s="1">
        <v>44621</v>
      </c>
      <c r="D5891" t="s">
        <v>10255</v>
      </c>
      <c r="E5891" t="s">
        <v>10256</v>
      </c>
      <c r="F5891">
        <v>20</v>
      </c>
      <c r="G5891">
        <v>10</v>
      </c>
      <c r="H5891">
        <v>40</v>
      </c>
      <c r="I5891">
        <v>20</v>
      </c>
      <c r="J5891">
        <v>20</v>
      </c>
      <c r="K5891">
        <v>61</v>
      </c>
      <c r="L5891">
        <v>93</v>
      </c>
      <c r="M5891">
        <v>82</v>
      </c>
      <c r="N5891">
        <v>2</v>
      </c>
      <c r="O5891">
        <v>1</v>
      </c>
      <c r="P5891">
        <v>8.0721571179999998</v>
      </c>
      <c r="Q5891">
        <v>592</v>
      </c>
      <c r="R5891">
        <v>351000</v>
      </c>
      <c r="S5891">
        <v>51384</v>
      </c>
      <c r="T5891">
        <v>0.146393162393162</v>
      </c>
      <c r="U5891">
        <v>0</v>
      </c>
    </row>
    <row r="5892" spans="1:21" x14ac:dyDescent="0.4">
      <c r="A5892">
        <v>5890</v>
      </c>
      <c r="B5892" t="s">
        <v>12105</v>
      </c>
      <c r="C5892" s="1">
        <v>44621</v>
      </c>
      <c r="D5892" t="s">
        <v>10257</v>
      </c>
      <c r="E5892" t="s">
        <v>10258</v>
      </c>
      <c r="F5892">
        <v>30</v>
      </c>
      <c r="G5892">
        <v>20</v>
      </c>
      <c r="H5892">
        <v>20</v>
      </c>
      <c r="I5892">
        <v>20</v>
      </c>
      <c r="J5892">
        <v>50</v>
      </c>
      <c r="K5892">
        <v>30</v>
      </c>
      <c r="L5892">
        <v>27</v>
      </c>
      <c r="M5892">
        <v>22</v>
      </c>
      <c r="N5892">
        <v>2</v>
      </c>
      <c r="O5892">
        <v>1</v>
      </c>
      <c r="P5892">
        <v>3.9759114580000001</v>
      </c>
      <c r="Q5892">
        <v>786</v>
      </c>
      <c r="R5892">
        <v>351000</v>
      </c>
      <c r="S5892">
        <v>18456</v>
      </c>
      <c r="T5892">
        <v>5.2581196581196497E-2</v>
      </c>
      <c r="U5892">
        <v>0</v>
      </c>
    </row>
    <row r="5893" spans="1:21" x14ac:dyDescent="0.4">
      <c r="A5893">
        <v>5891</v>
      </c>
      <c r="B5893" t="s">
        <v>12105</v>
      </c>
      <c r="C5893" s="1">
        <v>44593</v>
      </c>
      <c r="D5893" t="s">
        <v>10259</v>
      </c>
      <c r="E5893" t="e">
        <f>-피폭이 뭔데?</f>
        <v>#NAME?</v>
      </c>
      <c r="F5893">
        <v>10</v>
      </c>
      <c r="G5893">
        <v>10</v>
      </c>
      <c r="H5893">
        <v>20</v>
      </c>
      <c r="I5893">
        <v>20</v>
      </c>
      <c r="J5893">
        <v>10</v>
      </c>
      <c r="K5893">
        <v>27</v>
      </c>
      <c r="L5893">
        <v>20</v>
      </c>
      <c r="M5893">
        <v>21</v>
      </c>
      <c r="N5893">
        <v>2</v>
      </c>
      <c r="O5893">
        <v>2</v>
      </c>
      <c r="P5893">
        <v>6.4032118059999998</v>
      </c>
      <c r="Q5893">
        <v>985</v>
      </c>
      <c r="R5893">
        <v>347000</v>
      </c>
      <c r="S5893">
        <v>2033218</v>
      </c>
      <c r="T5893">
        <v>5.85941786743515</v>
      </c>
      <c r="U5893">
        <v>3</v>
      </c>
    </row>
    <row r="5894" spans="1:21" x14ac:dyDescent="0.4">
      <c r="A5894">
        <v>5892</v>
      </c>
      <c r="B5894" t="s">
        <v>12105</v>
      </c>
      <c r="C5894" s="1">
        <v>44593</v>
      </c>
      <c r="D5894" t="s">
        <v>10260</v>
      </c>
      <c r="E5894" t="s">
        <v>10261</v>
      </c>
      <c r="F5894">
        <v>10</v>
      </c>
      <c r="G5894">
        <v>20</v>
      </c>
      <c r="H5894">
        <v>20</v>
      </c>
      <c r="I5894">
        <v>50</v>
      </c>
      <c r="J5894">
        <v>20</v>
      </c>
      <c r="K5894">
        <v>27</v>
      </c>
      <c r="L5894">
        <v>20</v>
      </c>
      <c r="M5894">
        <v>21</v>
      </c>
      <c r="N5894">
        <v>0</v>
      </c>
      <c r="O5894">
        <v>0</v>
      </c>
      <c r="P5894">
        <v>2.1048177080000001</v>
      </c>
      <c r="Q5894">
        <v>1106</v>
      </c>
      <c r="R5894">
        <v>347000</v>
      </c>
      <c r="S5894">
        <v>512213</v>
      </c>
      <c r="T5894">
        <v>1.4761181556195899</v>
      </c>
      <c r="U5894">
        <v>2</v>
      </c>
    </row>
    <row r="5895" spans="1:21" x14ac:dyDescent="0.4">
      <c r="A5895">
        <v>5893</v>
      </c>
      <c r="B5895" t="s">
        <v>12105</v>
      </c>
      <c r="C5895" s="1">
        <v>44593</v>
      </c>
      <c r="D5895" t="s">
        <v>10262</v>
      </c>
      <c r="F5895">
        <v>10</v>
      </c>
      <c r="G5895">
        <v>20</v>
      </c>
      <c r="H5895">
        <v>30</v>
      </c>
      <c r="I5895">
        <v>40</v>
      </c>
      <c r="J5895">
        <v>10</v>
      </c>
      <c r="K5895">
        <v>76</v>
      </c>
      <c r="L5895">
        <v>77</v>
      </c>
      <c r="M5895">
        <v>70</v>
      </c>
      <c r="N5895">
        <v>0</v>
      </c>
      <c r="O5895">
        <v>0</v>
      </c>
      <c r="P5895">
        <v>0</v>
      </c>
      <c r="Q5895">
        <v>1084</v>
      </c>
      <c r="R5895">
        <v>347000</v>
      </c>
      <c r="S5895">
        <v>93477</v>
      </c>
      <c r="T5895">
        <v>0.269386167146974</v>
      </c>
      <c r="U5895">
        <v>0</v>
      </c>
    </row>
    <row r="5896" spans="1:21" x14ac:dyDescent="0.4">
      <c r="A5896">
        <v>5894</v>
      </c>
      <c r="B5896" t="s">
        <v>12105</v>
      </c>
      <c r="C5896" s="1">
        <v>44593</v>
      </c>
      <c r="D5896" t="s">
        <v>10263</v>
      </c>
      <c r="E5896" t="s">
        <v>10264</v>
      </c>
      <c r="F5896">
        <v>20</v>
      </c>
      <c r="G5896">
        <v>10</v>
      </c>
      <c r="H5896">
        <v>30</v>
      </c>
      <c r="I5896">
        <v>20</v>
      </c>
      <c r="J5896">
        <v>40</v>
      </c>
      <c r="K5896">
        <v>57</v>
      </c>
      <c r="L5896">
        <v>49</v>
      </c>
      <c r="M5896">
        <v>45</v>
      </c>
      <c r="N5896">
        <v>1</v>
      </c>
      <c r="O5896">
        <v>1</v>
      </c>
      <c r="P5896">
        <v>8.9665798609999996</v>
      </c>
      <c r="Q5896">
        <v>679</v>
      </c>
      <c r="R5896">
        <v>347000</v>
      </c>
      <c r="S5896">
        <v>676674</v>
      </c>
      <c r="T5896">
        <v>1.95006916426512</v>
      </c>
      <c r="U5896">
        <v>2</v>
      </c>
    </row>
    <row r="5897" spans="1:21" x14ac:dyDescent="0.4">
      <c r="A5897">
        <v>5895</v>
      </c>
      <c r="B5897" t="s">
        <v>12105</v>
      </c>
      <c r="C5897" s="1">
        <v>44562</v>
      </c>
      <c r="D5897" t="s">
        <v>10265</v>
      </c>
      <c r="E5897" t="s">
        <v>10266</v>
      </c>
      <c r="F5897">
        <v>10</v>
      </c>
      <c r="G5897">
        <v>10</v>
      </c>
      <c r="H5897">
        <v>10</v>
      </c>
      <c r="I5897">
        <v>10</v>
      </c>
      <c r="J5897">
        <v>10</v>
      </c>
      <c r="K5897">
        <v>12</v>
      </c>
      <c r="L5897">
        <v>23</v>
      </c>
      <c r="M5897">
        <v>27</v>
      </c>
      <c r="N5897">
        <v>2</v>
      </c>
      <c r="O5897">
        <v>2</v>
      </c>
      <c r="P5897">
        <v>6.6692708329999997</v>
      </c>
      <c r="Q5897">
        <v>391</v>
      </c>
      <c r="R5897">
        <v>341000</v>
      </c>
      <c r="S5897">
        <v>234336</v>
      </c>
      <c r="T5897">
        <v>0.68720234604105501</v>
      </c>
      <c r="U5897">
        <v>1</v>
      </c>
    </row>
    <row r="5898" spans="1:21" x14ac:dyDescent="0.4">
      <c r="A5898">
        <v>5896</v>
      </c>
      <c r="B5898" t="s">
        <v>12105</v>
      </c>
      <c r="C5898" s="1">
        <v>44531</v>
      </c>
      <c r="D5898" t="s">
        <v>10267</v>
      </c>
      <c r="E5898" t="s">
        <v>10268</v>
      </c>
      <c r="F5898">
        <v>10</v>
      </c>
      <c r="G5898">
        <v>20</v>
      </c>
      <c r="H5898">
        <v>20</v>
      </c>
      <c r="I5898">
        <v>20</v>
      </c>
      <c r="J5898">
        <v>10</v>
      </c>
      <c r="K5898">
        <v>46</v>
      </c>
      <c r="L5898">
        <v>52</v>
      </c>
      <c r="M5898">
        <v>57</v>
      </c>
      <c r="N5898">
        <v>0</v>
      </c>
      <c r="O5898">
        <v>1</v>
      </c>
      <c r="P5898">
        <v>8.9517144099999992</v>
      </c>
      <c r="Q5898">
        <v>964</v>
      </c>
      <c r="R5898">
        <v>335000</v>
      </c>
      <c r="S5898">
        <v>1005109</v>
      </c>
      <c r="T5898">
        <v>3.00032537313432</v>
      </c>
      <c r="U5898">
        <v>2</v>
      </c>
    </row>
    <row r="5899" spans="1:21" x14ac:dyDescent="0.4">
      <c r="A5899">
        <v>5897</v>
      </c>
      <c r="B5899" t="s">
        <v>12105</v>
      </c>
      <c r="C5899" s="1">
        <v>44531</v>
      </c>
      <c r="D5899" t="s">
        <v>10269</v>
      </c>
      <c r="E5899" t="s">
        <v>10270</v>
      </c>
      <c r="F5899">
        <v>30</v>
      </c>
      <c r="G5899">
        <v>20</v>
      </c>
      <c r="H5899">
        <v>40</v>
      </c>
      <c r="I5899">
        <v>20</v>
      </c>
      <c r="J5899">
        <v>40</v>
      </c>
      <c r="K5899">
        <v>81</v>
      </c>
      <c r="L5899">
        <v>114</v>
      </c>
      <c r="M5899">
        <v>145</v>
      </c>
      <c r="N5899">
        <v>2</v>
      </c>
      <c r="O5899">
        <v>1</v>
      </c>
      <c r="P5899">
        <v>2.408420139</v>
      </c>
      <c r="Q5899">
        <v>645</v>
      </c>
      <c r="R5899">
        <v>335000</v>
      </c>
      <c r="S5899">
        <v>36466</v>
      </c>
      <c r="T5899">
        <v>0.10885373134328299</v>
      </c>
      <c r="U5899">
        <v>0</v>
      </c>
    </row>
    <row r="5900" spans="1:21" x14ac:dyDescent="0.4">
      <c r="A5900">
        <v>5898</v>
      </c>
      <c r="B5900" t="s">
        <v>12105</v>
      </c>
      <c r="C5900" s="1">
        <v>44531</v>
      </c>
      <c r="D5900" t="s">
        <v>10271</v>
      </c>
      <c r="F5900">
        <v>20</v>
      </c>
      <c r="G5900">
        <v>10</v>
      </c>
      <c r="H5900">
        <v>20</v>
      </c>
      <c r="I5900">
        <v>10</v>
      </c>
      <c r="J5900">
        <v>40</v>
      </c>
      <c r="K5900">
        <v>225</v>
      </c>
      <c r="L5900">
        <v>223</v>
      </c>
      <c r="M5900">
        <v>229</v>
      </c>
      <c r="N5900">
        <v>0</v>
      </c>
      <c r="O5900">
        <v>1</v>
      </c>
      <c r="P5900">
        <v>0</v>
      </c>
      <c r="Q5900">
        <v>705</v>
      </c>
      <c r="R5900">
        <v>335000</v>
      </c>
      <c r="S5900">
        <v>36748</v>
      </c>
      <c r="T5900">
        <v>0.10969552238805901</v>
      </c>
      <c r="U5900">
        <v>0</v>
      </c>
    </row>
    <row r="5901" spans="1:21" x14ac:dyDescent="0.4">
      <c r="A5901">
        <v>5899</v>
      </c>
      <c r="B5901" t="s">
        <v>12105</v>
      </c>
      <c r="C5901" s="1">
        <v>44531</v>
      </c>
      <c r="D5901" t="s">
        <v>10272</v>
      </c>
      <c r="E5901" t="s">
        <v>10273</v>
      </c>
      <c r="F5901">
        <v>10</v>
      </c>
      <c r="G5901">
        <v>10</v>
      </c>
      <c r="H5901">
        <v>40</v>
      </c>
      <c r="I5901">
        <v>30</v>
      </c>
      <c r="J5901">
        <v>20</v>
      </c>
      <c r="K5901">
        <v>168</v>
      </c>
      <c r="L5901">
        <v>203</v>
      </c>
      <c r="M5901">
        <v>200</v>
      </c>
      <c r="N5901">
        <v>1</v>
      </c>
      <c r="O5901">
        <v>0</v>
      </c>
      <c r="P5901">
        <v>2.4959852429999998</v>
      </c>
      <c r="Q5901">
        <v>829</v>
      </c>
      <c r="R5901">
        <v>335000</v>
      </c>
      <c r="S5901">
        <v>39607</v>
      </c>
      <c r="T5901">
        <v>0.118229850746268</v>
      </c>
      <c r="U5901">
        <v>0</v>
      </c>
    </row>
    <row r="5902" spans="1:21" x14ac:dyDescent="0.4">
      <c r="A5902">
        <v>5900</v>
      </c>
      <c r="B5902" t="s">
        <v>12105</v>
      </c>
      <c r="C5902" s="1">
        <v>44501</v>
      </c>
      <c r="D5902" t="s">
        <v>10274</v>
      </c>
      <c r="E5902" t="s">
        <v>10275</v>
      </c>
      <c r="F5902">
        <v>10</v>
      </c>
      <c r="G5902">
        <v>10</v>
      </c>
      <c r="H5902">
        <v>20</v>
      </c>
      <c r="I5902">
        <v>20</v>
      </c>
      <c r="J5902">
        <v>20</v>
      </c>
      <c r="K5902">
        <v>16</v>
      </c>
      <c r="L5902">
        <v>17</v>
      </c>
      <c r="M5902">
        <v>20</v>
      </c>
      <c r="N5902">
        <v>2</v>
      </c>
      <c r="O5902">
        <v>2</v>
      </c>
      <c r="P5902">
        <v>8.9848090280000008</v>
      </c>
      <c r="Q5902">
        <v>845</v>
      </c>
      <c r="R5902">
        <v>326000</v>
      </c>
      <c r="S5902">
        <v>166170</v>
      </c>
      <c r="T5902">
        <v>0.50972392638036801</v>
      </c>
      <c r="U5902">
        <v>1</v>
      </c>
    </row>
    <row r="5903" spans="1:21" x14ac:dyDescent="0.4">
      <c r="A5903">
        <v>5901</v>
      </c>
      <c r="B5903" t="s">
        <v>12105</v>
      </c>
      <c r="C5903" s="1">
        <v>44501</v>
      </c>
      <c r="D5903" t="s">
        <v>10276</v>
      </c>
      <c r="E5903" t="s">
        <v>10277</v>
      </c>
      <c r="F5903">
        <v>30</v>
      </c>
      <c r="G5903">
        <v>20</v>
      </c>
      <c r="H5903">
        <v>20</v>
      </c>
      <c r="I5903">
        <v>10</v>
      </c>
      <c r="J5903">
        <v>50</v>
      </c>
      <c r="K5903">
        <v>21</v>
      </c>
      <c r="L5903">
        <v>25</v>
      </c>
      <c r="M5903">
        <v>22</v>
      </c>
      <c r="N5903">
        <v>0</v>
      </c>
      <c r="O5903">
        <v>2</v>
      </c>
      <c r="P5903">
        <v>4.9751519100000001</v>
      </c>
      <c r="Q5903">
        <v>815</v>
      </c>
      <c r="R5903">
        <v>326000</v>
      </c>
      <c r="S5903">
        <v>2174249</v>
      </c>
      <c r="T5903">
        <v>6.6694754601226904</v>
      </c>
      <c r="U5903">
        <v>3</v>
      </c>
    </row>
    <row r="5904" spans="1:21" x14ac:dyDescent="0.4">
      <c r="A5904">
        <v>5902</v>
      </c>
      <c r="B5904" t="s">
        <v>12105</v>
      </c>
      <c r="C5904" s="1">
        <v>44501</v>
      </c>
      <c r="D5904" t="s">
        <v>10278</v>
      </c>
      <c r="E5904" t="s">
        <v>10279</v>
      </c>
      <c r="F5904">
        <v>10</v>
      </c>
      <c r="G5904">
        <v>10</v>
      </c>
      <c r="H5904">
        <v>10</v>
      </c>
      <c r="I5904">
        <v>10</v>
      </c>
      <c r="J5904">
        <v>10</v>
      </c>
      <c r="K5904">
        <v>5</v>
      </c>
      <c r="L5904">
        <v>29</v>
      </c>
      <c r="M5904">
        <v>53</v>
      </c>
      <c r="N5904">
        <v>2</v>
      </c>
      <c r="O5904">
        <v>2</v>
      </c>
      <c r="P5904">
        <v>11.826714409999999</v>
      </c>
      <c r="Q5904">
        <v>606</v>
      </c>
      <c r="R5904">
        <v>326000</v>
      </c>
      <c r="S5904">
        <v>2652352</v>
      </c>
      <c r="T5904">
        <v>8.1360490797545992</v>
      </c>
      <c r="U5904">
        <v>3</v>
      </c>
    </row>
    <row r="5905" spans="1:21" x14ac:dyDescent="0.4">
      <c r="A5905">
        <v>5903</v>
      </c>
      <c r="B5905" t="s">
        <v>12105</v>
      </c>
      <c r="C5905" s="1">
        <v>44470</v>
      </c>
      <c r="D5905" t="s">
        <v>10280</v>
      </c>
      <c r="F5905">
        <v>30</v>
      </c>
      <c r="G5905">
        <v>20</v>
      </c>
      <c r="H5905">
        <v>20</v>
      </c>
      <c r="I5905">
        <v>50</v>
      </c>
      <c r="J5905">
        <v>50</v>
      </c>
      <c r="K5905">
        <v>18</v>
      </c>
      <c r="L5905">
        <v>20</v>
      </c>
      <c r="M5905">
        <v>25</v>
      </c>
      <c r="N5905">
        <v>0</v>
      </c>
      <c r="O5905">
        <v>1</v>
      </c>
      <c r="P5905">
        <v>0</v>
      </c>
      <c r="Q5905">
        <v>827</v>
      </c>
      <c r="R5905">
        <v>317000</v>
      </c>
      <c r="S5905">
        <v>145004</v>
      </c>
      <c r="T5905">
        <v>0.457425867507886</v>
      </c>
      <c r="U5905">
        <v>1</v>
      </c>
    </row>
    <row r="5906" spans="1:21" x14ac:dyDescent="0.4">
      <c r="A5906">
        <v>5904</v>
      </c>
      <c r="B5906" t="s">
        <v>12105</v>
      </c>
      <c r="C5906" s="1">
        <v>44470</v>
      </c>
      <c r="D5906" t="s">
        <v>10281</v>
      </c>
      <c r="E5906" t="s">
        <v>10282</v>
      </c>
      <c r="F5906">
        <v>30</v>
      </c>
      <c r="G5906">
        <v>20</v>
      </c>
      <c r="H5906">
        <v>40</v>
      </c>
      <c r="I5906">
        <v>20</v>
      </c>
      <c r="J5906">
        <v>50</v>
      </c>
      <c r="K5906">
        <v>26</v>
      </c>
      <c r="L5906">
        <v>13</v>
      </c>
      <c r="M5906">
        <v>10</v>
      </c>
      <c r="N5906">
        <v>2</v>
      </c>
      <c r="O5906">
        <v>1</v>
      </c>
      <c r="P5906">
        <v>4.7616102429999998</v>
      </c>
      <c r="Q5906">
        <v>860</v>
      </c>
      <c r="R5906">
        <v>317000</v>
      </c>
      <c r="S5906">
        <v>132591</v>
      </c>
      <c r="T5906">
        <v>0.41826813880126101</v>
      </c>
      <c r="U5906">
        <v>1</v>
      </c>
    </row>
    <row r="5907" spans="1:21" x14ac:dyDescent="0.4">
      <c r="A5907">
        <v>5905</v>
      </c>
      <c r="B5907" t="s">
        <v>12105</v>
      </c>
      <c r="C5907" s="1">
        <v>44470</v>
      </c>
      <c r="D5907" t="s">
        <v>10283</v>
      </c>
      <c r="E5907" t="s">
        <v>10284</v>
      </c>
      <c r="F5907">
        <v>20</v>
      </c>
      <c r="G5907">
        <v>20</v>
      </c>
      <c r="H5907">
        <v>40</v>
      </c>
      <c r="I5907">
        <v>20</v>
      </c>
      <c r="J5907">
        <v>40</v>
      </c>
      <c r="K5907">
        <v>90</v>
      </c>
      <c r="L5907">
        <v>87</v>
      </c>
      <c r="M5907">
        <v>91</v>
      </c>
      <c r="N5907">
        <v>1</v>
      </c>
      <c r="O5907">
        <v>1</v>
      </c>
      <c r="P5907">
        <v>0</v>
      </c>
      <c r="Q5907">
        <v>720</v>
      </c>
      <c r="R5907">
        <v>317000</v>
      </c>
      <c r="S5907">
        <v>255566</v>
      </c>
      <c r="T5907">
        <v>0.80620189274447895</v>
      </c>
      <c r="U5907">
        <v>1</v>
      </c>
    </row>
    <row r="5908" spans="1:21" x14ac:dyDescent="0.4">
      <c r="A5908">
        <v>5906</v>
      </c>
      <c r="B5908" t="s">
        <v>12105</v>
      </c>
      <c r="C5908" s="1">
        <v>44470</v>
      </c>
      <c r="D5908" t="s">
        <v>10285</v>
      </c>
      <c r="E5908" t="s">
        <v>10286</v>
      </c>
      <c r="F5908">
        <v>10</v>
      </c>
      <c r="G5908">
        <v>10</v>
      </c>
      <c r="H5908">
        <v>10</v>
      </c>
      <c r="I5908">
        <v>20</v>
      </c>
      <c r="J5908">
        <v>10</v>
      </c>
      <c r="K5908">
        <v>19</v>
      </c>
      <c r="L5908">
        <v>23</v>
      </c>
      <c r="M5908">
        <v>28</v>
      </c>
      <c r="N5908">
        <v>1</v>
      </c>
      <c r="O5908">
        <v>1</v>
      </c>
      <c r="P5908">
        <v>0</v>
      </c>
      <c r="Q5908">
        <v>906</v>
      </c>
      <c r="R5908">
        <v>317000</v>
      </c>
      <c r="S5908">
        <v>21896</v>
      </c>
      <c r="T5908">
        <v>6.9072555205047306E-2</v>
      </c>
      <c r="U5908">
        <v>0</v>
      </c>
    </row>
    <row r="5909" spans="1:21" x14ac:dyDescent="0.4">
      <c r="A5909">
        <v>5907</v>
      </c>
      <c r="B5909" t="s">
        <v>12105</v>
      </c>
      <c r="C5909" s="1">
        <v>44440</v>
      </c>
      <c r="D5909" t="s">
        <v>10287</v>
      </c>
      <c r="E5909" t="s">
        <v>10288</v>
      </c>
      <c r="F5909">
        <v>10</v>
      </c>
      <c r="G5909">
        <v>10</v>
      </c>
      <c r="H5909">
        <v>20</v>
      </c>
      <c r="I5909">
        <v>10</v>
      </c>
      <c r="J5909">
        <v>10</v>
      </c>
      <c r="K5909">
        <v>50</v>
      </c>
      <c r="L5909">
        <v>52</v>
      </c>
      <c r="M5909">
        <v>58</v>
      </c>
      <c r="N5909">
        <v>2</v>
      </c>
      <c r="O5909">
        <v>0</v>
      </c>
      <c r="P5909">
        <v>9.8052300349999992</v>
      </c>
      <c r="Q5909">
        <v>993</v>
      </c>
      <c r="R5909">
        <v>307000</v>
      </c>
      <c r="S5909">
        <v>477706</v>
      </c>
      <c r="T5909">
        <v>1.55604560260586</v>
      </c>
      <c r="U5909">
        <v>2</v>
      </c>
    </row>
    <row r="5910" spans="1:21" x14ac:dyDescent="0.4">
      <c r="A5910">
        <v>5908</v>
      </c>
      <c r="B5910" t="s">
        <v>12105</v>
      </c>
      <c r="C5910" s="1">
        <v>44440</v>
      </c>
      <c r="D5910" t="s">
        <v>10289</v>
      </c>
      <c r="E5910" t="s">
        <v>10290</v>
      </c>
      <c r="F5910">
        <v>10</v>
      </c>
      <c r="G5910">
        <v>20</v>
      </c>
      <c r="H5910">
        <v>40</v>
      </c>
      <c r="I5910">
        <v>30</v>
      </c>
      <c r="J5910">
        <v>20</v>
      </c>
      <c r="K5910">
        <v>118</v>
      </c>
      <c r="L5910">
        <v>113</v>
      </c>
      <c r="M5910">
        <v>114</v>
      </c>
      <c r="N5910">
        <v>2</v>
      </c>
      <c r="O5910">
        <v>1</v>
      </c>
      <c r="P5910">
        <v>3.4077690970000001</v>
      </c>
      <c r="Q5910">
        <v>728</v>
      </c>
      <c r="R5910">
        <v>307000</v>
      </c>
      <c r="S5910">
        <v>54714</v>
      </c>
      <c r="T5910">
        <v>0.178221498371335</v>
      </c>
      <c r="U5910">
        <v>0</v>
      </c>
    </row>
    <row r="5911" spans="1:21" x14ac:dyDescent="0.4">
      <c r="A5911">
        <v>5909</v>
      </c>
      <c r="B5911" t="s">
        <v>12105</v>
      </c>
      <c r="C5911" s="1">
        <v>44409</v>
      </c>
      <c r="D5911" t="s">
        <v>10291</v>
      </c>
      <c r="E5911" t="s">
        <v>10292</v>
      </c>
      <c r="F5911">
        <v>10</v>
      </c>
      <c r="G5911">
        <v>20</v>
      </c>
      <c r="H5911">
        <v>30</v>
      </c>
      <c r="I5911">
        <v>30</v>
      </c>
      <c r="J5911">
        <v>20</v>
      </c>
      <c r="K5911">
        <v>119</v>
      </c>
      <c r="L5911">
        <v>114</v>
      </c>
      <c r="M5911">
        <v>115</v>
      </c>
      <c r="N5911">
        <v>2</v>
      </c>
      <c r="O5911">
        <v>1</v>
      </c>
      <c r="P5911">
        <v>4.8984375</v>
      </c>
      <c r="Q5911">
        <v>1026</v>
      </c>
      <c r="R5911">
        <v>300000</v>
      </c>
      <c r="S5911">
        <v>201257</v>
      </c>
      <c r="T5911">
        <v>0.67085666666666599</v>
      </c>
      <c r="U5911">
        <v>1</v>
      </c>
    </row>
    <row r="5912" spans="1:21" x14ac:dyDescent="0.4">
      <c r="A5912">
        <v>5910</v>
      </c>
      <c r="B5912" t="s">
        <v>12105</v>
      </c>
      <c r="C5912" s="1">
        <v>44409</v>
      </c>
      <c r="D5912" t="s">
        <v>10293</v>
      </c>
      <c r="E5912" t="s">
        <v>9802</v>
      </c>
      <c r="F5912">
        <v>10</v>
      </c>
      <c r="G5912">
        <v>20</v>
      </c>
      <c r="H5912">
        <v>40</v>
      </c>
      <c r="I5912">
        <v>10</v>
      </c>
      <c r="J5912">
        <v>20</v>
      </c>
      <c r="K5912">
        <v>126</v>
      </c>
      <c r="L5912">
        <v>116</v>
      </c>
      <c r="M5912">
        <v>113</v>
      </c>
      <c r="N5912">
        <v>1</v>
      </c>
      <c r="O5912">
        <v>1</v>
      </c>
      <c r="P5912">
        <v>0</v>
      </c>
      <c r="Q5912">
        <v>853</v>
      </c>
      <c r="R5912">
        <v>300000</v>
      </c>
      <c r="S5912">
        <v>225579</v>
      </c>
      <c r="T5912">
        <v>0.75192999999999999</v>
      </c>
      <c r="U5912">
        <v>1</v>
      </c>
    </row>
    <row r="5913" spans="1:21" x14ac:dyDescent="0.4">
      <c r="A5913">
        <v>5911</v>
      </c>
      <c r="B5913" t="s">
        <v>12105</v>
      </c>
      <c r="C5913" s="1">
        <v>44409</v>
      </c>
      <c r="D5913" t="s">
        <v>10294</v>
      </c>
      <c r="E5913" t="s">
        <v>10295</v>
      </c>
      <c r="F5913">
        <v>20</v>
      </c>
      <c r="G5913">
        <v>20</v>
      </c>
      <c r="H5913">
        <v>30</v>
      </c>
      <c r="I5913">
        <v>20</v>
      </c>
      <c r="J5913">
        <v>50</v>
      </c>
      <c r="K5913">
        <v>52</v>
      </c>
      <c r="L5913">
        <v>51</v>
      </c>
      <c r="M5913">
        <v>60</v>
      </c>
      <c r="N5913">
        <v>1</v>
      </c>
      <c r="O5913">
        <v>1</v>
      </c>
      <c r="P5913">
        <v>5.532226563</v>
      </c>
      <c r="Q5913">
        <v>762</v>
      </c>
      <c r="R5913">
        <v>300000</v>
      </c>
      <c r="S5913">
        <v>269421</v>
      </c>
      <c r="T5913">
        <v>0.89807000000000003</v>
      </c>
      <c r="U5913">
        <v>1</v>
      </c>
    </row>
    <row r="5914" spans="1:21" x14ac:dyDescent="0.4">
      <c r="A5914">
        <v>5912</v>
      </c>
      <c r="B5914" t="s">
        <v>12105</v>
      </c>
      <c r="C5914" s="1">
        <v>44409</v>
      </c>
      <c r="D5914" t="s">
        <v>10296</v>
      </c>
      <c r="E5914" t="s">
        <v>10297</v>
      </c>
      <c r="F5914">
        <v>10</v>
      </c>
      <c r="G5914">
        <v>10</v>
      </c>
      <c r="H5914">
        <v>10</v>
      </c>
      <c r="I5914">
        <v>10</v>
      </c>
      <c r="J5914">
        <v>10</v>
      </c>
      <c r="K5914">
        <v>26</v>
      </c>
      <c r="L5914">
        <v>20</v>
      </c>
      <c r="M5914">
        <v>16</v>
      </c>
      <c r="N5914">
        <v>2</v>
      </c>
      <c r="O5914">
        <v>0</v>
      </c>
      <c r="P5914">
        <v>3.536132813</v>
      </c>
      <c r="Q5914">
        <v>747</v>
      </c>
      <c r="R5914">
        <v>300000</v>
      </c>
      <c r="S5914">
        <v>222715</v>
      </c>
      <c r="T5914">
        <v>0.74238333333333295</v>
      </c>
      <c r="U5914">
        <v>1</v>
      </c>
    </row>
    <row r="5915" spans="1:21" x14ac:dyDescent="0.4">
      <c r="A5915">
        <v>5913</v>
      </c>
      <c r="B5915" t="s">
        <v>12105</v>
      </c>
      <c r="C5915" s="1">
        <v>44409</v>
      </c>
      <c r="D5915" t="s">
        <v>10298</v>
      </c>
      <c r="E5915" t="s">
        <v>10299</v>
      </c>
      <c r="F5915">
        <v>30</v>
      </c>
      <c r="G5915">
        <v>20</v>
      </c>
      <c r="H5915">
        <v>20</v>
      </c>
      <c r="I5915">
        <v>20</v>
      </c>
      <c r="J5915">
        <v>50</v>
      </c>
      <c r="K5915">
        <v>112</v>
      </c>
      <c r="L5915">
        <v>73</v>
      </c>
      <c r="M5915">
        <v>49</v>
      </c>
      <c r="N5915">
        <v>1</v>
      </c>
      <c r="O5915">
        <v>1</v>
      </c>
      <c r="P5915">
        <v>0</v>
      </c>
      <c r="Q5915">
        <v>822</v>
      </c>
      <c r="R5915">
        <v>300000</v>
      </c>
      <c r="S5915">
        <v>244393</v>
      </c>
      <c r="T5915">
        <v>0.81464333333333305</v>
      </c>
      <c r="U5915">
        <v>1</v>
      </c>
    </row>
    <row r="5916" spans="1:21" x14ac:dyDescent="0.4">
      <c r="A5916">
        <v>5914</v>
      </c>
      <c r="B5916" t="s">
        <v>12105</v>
      </c>
      <c r="C5916" s="1">
        <v>44378</v>
      </c>
      <c r="D5916" t="s">
        <v>10300</v>
      </c>
      <c r="F5916">
        <v>20</v>
      </c>
      <c r="G5916">
        <v>20</v>
      </c>
      <c r="H5916">
        <v>20</v>
      </c>
      <c r="I5916">
        <v>30</v>
      </c>
      <c r="J5916">
        <v>20</v>
      </c>
      <c r="K5916">
        <v>116</v>
      </c>
      <c r="L5916">
        <v>122</v>
      </c>
      <c r="M5916">
        <v>127</v>
      </c>
      <c r="N5916">
        <v>0</v>
      </c>
      <c r="O5916">
        <v>1</v>
      </c>
      <c r="P5916">
        <v>0</v>
      </c>
      <c r="Q5916">
        <v>998</v>
      </c>
      <c r="R5916">
        <v>291000</v>
      </c>
      <c r="S5916">
        <v>108722</v>
      </c>
      <c r="T5916">
        <v>0.373615120274914</v>
      </c>
      <c r="U5916">
        <v>0</v>
      </c>
    </row>
    <row r="5917" spans="1:21" x14ac:dyDescent="0.4">
      <c r="A5917">
        <v>5915</v>
      </c>
      <c r="B5917" t="s">
        <v>12105</v>
      </c>
      <c r="C5917" s="1">
        <v>44378</v>
      </c>
      <c r="D5917" t="s">
        <v>10301</v>
      </c>
      <c r="E5917" t="s">
        <v>10302</v>
      </c>
      <c r="F5917">
        <v>10</v>
      </c>
      <c r="G5917">
        <v>20</v>
      </c>
      <c r="H5917">
        <v>50</v>
      </c>
      <c r="I5917">
        <v>30</v>
      </c>
      <c r="J5917">
        <v>10</v>
      </c>
      <c r="K5917">
        <v>237</v>
      </c>
      <c r="L5917">
        <v>237</v>
      </c>
      <c r="M5917">
        <v>237</v>
      </c>
      <c r="N5917">
        <v>2</v>
      </c>
      <c r="O5917">
        <v>0</v>
      </c>
      <c r="P5917">
        <v>2.570529514</v>
      </c>
      <c r="Q5917">
        <v>775</v>
      </c>
      <c r="R5917">
        <v>291000</v>
      </c>
      <c r="S5917">
        <v>236662</v>
      </c>
      <c r="T5917">
        <v>0.81327147766323005</v>
      </c>
      <c r="U5917">
        <v>1</v>
      </c>
    </row>
    <row r="5918" spans="1:21" x14ac:dyDescent="0.4">
      <c r="A5918">
        <v>5916</v>
      </c>
      <c r="B5918" t="s">
        <v>12105</v>
      </c>
      <c r="C5918" s="1">
        <v>44378</v>
      </c>
      <c r="D5918" t="s">
        <v>10303</v>
      </c>
      <c r="E5918" t="s">
        <v>10304</v>
      </c>
      <c r="F5918">
        <v>30</v>
      </c>
      <c r="G5918">
        <v>20</v>
      </c>
      <c r="H5918">
        <v>40</v>
      </c>
      <c r="I5918">
        <v>50</v>
      </c>
      <c r="J5918">
        <v>50</v>
      </c>
      <c r="K5918">
        <v>19</v>
      </c>
      <c r="L5918">
        <v>13</v>
      </c>
      <c r="M5918">
        <v>6</v>
      </c>
      <c r="N5918">
        <v>0</v>
      </c>
      <c r="O5918">
        <v>1</v>
      </c>
      <c r="P5918">
        <v>4.8240017359999996</v>
      </c>
      <c r="Q5918">
        <v>755</v>
      </c>
      <c r="R5918">
        <v>291000</v>
      </c>
      <c r="S5918">
        <v>81752</v>
      </c>
      <c r="T5918">
        <v>0.28093470790378</v>
      </c>
      <c r="U5918">
        <v>0</v>
      </c>
    </row>
    <row r="5919" spans="1:21" x14ac:dyDescent="0.4">
      <c r="A5919">
        <v>5917</v>
      </c>
      <c r="B5919" t="s">
        <v>12105</v>
      </c>
      <c r="C5919" s="1">
        <v>44378</v>
      </c>
      <c r="D5919" t="s">
        <v>10305</v>
      </c>
      <c r="F5919">
        <v>20</v>
      </c>
      <c r="G5919">
        <v>10</v>
      </c>
      <c r="H5919">
        <v>20</v>
      </c>
      <c r="I5919">
        <v>40</v>
      </c>
      <c r="J5919">
        <v>20</v>
      </c>
      <c r="K5919">
        <v>155</v>
      </c>
      <c r="L5919">
        <v>110</v>
      </c>
      <c r="M5919">
        <v>55</v>
      </c>
      <c r="N5919">
        <v>0</v>
      </c>
      <c r="O5919">
        <v>0</v>
      </c>
      <c r="P5919">
        <v>0</v>
      </c>
      <c r="Q5919">
        <v>832</v>
      </c>
      <c r="R5919">
        <v>291000</v>
      </c>
      <c r="S5919">
        <v>242940</v>
      </c>
      <c r="T5919">
        <v>0.83484536082474203</v>
      </c>
      <c r="U5919">
        <v>1</v>
      </c>
    </row>
    <row r="5920" spans="1:21" x14ac:dyDescent="0.4">
      <c r="A5920">
        <v>5918</v>
      </c>
      <c r="B5920" t="s">
        <v>12105</v>
      </c>
      <c r="C5920" s="1">
        <v>44378</v>
      </c>
      <c r="D5920" t="s">
        <v>10306</v>
      </c>
      <c r="F5920">
        <v>10</v>
      </c>
      <c r="G5920">
        <v>20</v>
      </c>
      <c r="H5920">
        <v>20</v>
      </c>
      <c r="I5920">
        <v>40</v>
      </c>
      <c r="J5920">
        <v>10</v>
      </c>
      <c r="K5920">
        <v>119</v>
      </c>
      <c r="L5920">
        <v>118</v>
      </c>
      <c r="M5920">
        <v>126</v>
      </c>
      <c r="N5920">
        <v>0</v>
      </c>
      <c r="O5920">
        <v>0</v>
      </c>
      <c r="P5920">
        <v>0</v>
      </c>
      <c r="Q5920">
        <v>753</v>
      </c>
      <c r="R5920">
        <v>291000</v>
      </c>
      <c r="S5920">
        <v>60242</v>
      </c>
      <c r="T5920">
        <v>0.20701718213058401</v>
      </c>
      <c r="U5920">
        <v>0</v>
      </c>
    </row>
    <row r="5921" spans="1:21" x14ac:dyDescent="0.4">
      <c r="A5921">
        <v>5919</v>
      </c>
      <c r="B5921" t="s">
        <v>12105</v>
      </c>
      <c r="C5921" s="1">
        <v>44378</v>
      </c>
      <c r="D5921" t="s">
        <v>10307</v>
      </c>
      <c r="F5921">
        <v>10</v>
      </c>
      <c r="G5921">
        <v>10</v>
      </c>
      <c r="H5921">
        <v>20</v>
      </c>
      <c r="I5921">
        <v>20</v>
      </c>
      <c r="J5921">
        <v>20</v>
      </c>
      <c r="K5921">
        <v>62</v>
      </c>
      <c r="L5921">
        <v>52</v>
      </c>
      <c r="M5921">
        <v>28</v>
      </c>
      <c r="N5921">
        <v>0</v>
      </c>
      <c r="O5921">
        <v>1</v>
      </c>
      <c r="P5921">
        <v>0</v>
      </c>
      <c r="Q5921">
        <v>763</v>
      </c>
      <c r="R5921">
        <v>291000</v>
      </c>
      <c r="S5921">
        <v>95768</v>
      </c>
      <c r="T5921">
        <v>0.32909965635738803</v>
      </c>
      <c r="U5921">
        <v>0</v>
      </c>
    </row>
    <row r="5922" spans="1:21" x14ac:dyDescent="0.4">
      <c r="A5922">
        <v>5920</v>
      </c>
      <c r="B5922" t="s">
        <v>12105</v>
      </c>
      <c r="C5922" s="1">
        <v>44378</v>
      </c>
      <c r="D5922" t="s">
        <v>10308</v>
      </c>
      <c r="F5922">
        <v>30</v>
      </c>
      <c r="G5922">
        <v>20</v>
      </c>
      <c r="H5922">
        <v>20</v>
      </c>
      <c r="I5922">
        <v>20</v>
      </c>
      <c r="J5922">
        <v>40</v>
      </c>
      <c r="K5922">
        <v>100</v>
      </c>
      <c r="L5922">
        <v>84</v>
      </c>
      <c r="M5922">
        <v>61</v>
      </c>
      <c r="N5922">
        <v>0</v>
      </c>
      <c r="O5922">
        <v>0</v>
      </c>
      <c r="P5922">
        <v>0</v>
      </c>
      <c r="Q5922">
        <v>865</v>
      </c>
      <c r="R5922">
        <v>291000</v>
      </c>
      <c r="S5922">
        <v>947157</v>
      </c>
      <c r="T5922">
        <v>3.2548350515463902</v>
      </c>
      <c r="U5922">
        <v>2</v>
      </c>
    </row>
    <row r="5923" spans="1:21" x14ac:dyDescent="0.4">
      <c r="A5923">
        <v>5921</v>
      </c>
      <c r="B5923" t="s">
        <v>12105</v>
      </c>
      <c r="C5923" s="1">
        <v>44378</v>
      </c>
      <c r="D5923" t="s">
        <v>10309</v>
      </c>
      <c r="E5923" t="s">
        <v>10310</v>
      </c>
      <c r="F5923">
        <v>10</v>
      </c>
      <c r="G5923">
        <v>10</v>
      </c>
      <c r="H5923">
        <v>10</v>
      </c>
      <c r="I5923">
        <v>20</v>
      </c>
      <c r="J5923">
        <v>10</v>
      </c>
      <c r="K5923">
        <v>25</v>
      </c>
      <c r="L5923">
        <v>22</v>
      </c>
      <c r="M5923">
        <v>28</v>
      </c>
      <c r="N5923">
        <v>2</v>
      </c>
      <c r="O5923">
        <v>0</v>
      </c>
      <c r="P5923">
        <v>3.2162543399999999</v>
      </c>
      <c r="Q5923">
        <v>767</v>
      </c>
      <c r="R5923">
        <v>291000</v>
      </c>
      <c r="S5923">
        <v>142119</v>
      </c>
      <c r="T5923">
        <v>0.48838144329896899</v>
      </c>
      <c r="U5923">
        <v>1</v>
      </c>
    </row>
    <row r="5924" spans="1:21" x14ac:dyDescent="0.4">
      <c r="A5924">
        <v>5922</v>
      </c>
      <c r="B5924" t="s">
        <v>12105</v>
      </c>
      <c r="C5924" s="1">
        <v>44378</v>
      </c>
      <c r="D5924" t="s">
        <v>10311</v>
      </c>
      <c r="E5924" t="s">
        <v>10312</v>
      </c>
      <c r="F5924">
        <v>40</v>
      </c>
      <c r="G5924">
        <v>20</v>
      </c>
      <c r="H5924">
        <v>20</v>
      </c>
      <c r="I5924">
        <v>30</v>
      </c>
      <c r="J5924">
        <v>50</v>
      </c>
      <c r="K5924">
        <v>148</v>
      </c>
      <c r="L5924">
        <v>104</v>
      </c>
      <c r="M5924">
        <v>48</v>
      </c>
      <c r="N5924">
        <v>2</v>
      </c>
      <c r="O5924">
        <v>0</v>
      </c>
      <c r="P5924">
        <v>10.69129774</v>
      </c>
      <c r="Q5924">
        <v>854</v>
      </c>
      <c r="R5924">
        <v>291000</v>
      </c>
      <c r="S5924">
        <v>1653890</v>
      </c>
      <c r="T5924">
        <v>5.6834707903780002</v>
      </c>
      <c r="U5924">
        <v>3</v>
      </c>
    </row>
    <row r="5925" spans="1:21" x14ac:dyDescent="0.4">
      <c r="A5925">
        <v>5923</v>
      </c>
      <c r="B5925" t="s">
        <v>12105</v>
      </c>
      <c r="C5925" s="1">
        <v>44378</v>
      </c>
      <c r="D5925" t="s">
        <v>10313</v>
      </c>
      <c r="F5925">
        <v>10</v>
      </c>
      <c r="G5925">
        <v>10</v>
      </c>
      <c r="H5925">
        <v>40</v>
      </c>
      <c r="I5925">
        <v>10</v>
      </c>
      <c r="J5925">
        <v>10</v>
      </c>
      <c r="K5925">
        <v>185</v>
      </c>
      <c r="L5925">
        <v>208</v>
      </c>
      <c r="M5925">
        <v>233</v>
      </c>
      <c r="N5925">
        <v>1</v>
      </c>
      <c r="O5925">
        <v>0</v>
      </c>
      <c r="P5925">
        <v>0</v>
      </c>
      <c r="Q5925">
        <v>806</v>
      </c>
      <c r="R5925">
        <v>291000</v>
      </c>
      <c r="S5925">
        <v>125200</v>
      </c>
      <c r="T5925">
        <v>0.430240549828178</v>
      </c>
      <c r="U5925">
        <v>1</v>
      </c>
    </row>
    <row r="5926" spans="1:21" x14ac:dyDescent="0.4">
      <c r="A5926">
        <v>5924</v>
      </c>
      <c r="B5926" t="s">
        <v>12105</v>
      </c>
      <c r="C5926" s="1">
        <v>44378</v>
      </c>
      <c r="D5926" t="s">
        <v>10314</v>
      </c>
      <c r="E5926" t="s">
        <v>10315</v>
      </c>
      <c r="F5926">
        <v>10</v>
      </c>
      <c r="G5926">
        <v>10</v>
      </c>
      <c r="H5926">
        <v>20</v>
      </c>
      <c r="I5926">
        <v>20</v>
      </c>
      <c r="J5926">
        <v>20</v>
      </c>
      <c r="K5926">
        <v>29</v>
      </c>
      <c r="L5926">
        <v>25</v>
      </c>
      <c r="M5926">
        <v>21</v>
      </c>
      <c r="N5926">
        <v>2</v>
      </c>
      <c r="O5926">
        <v>2</v>
      </c>
      <c r="P5926">
        <v>3.9340277779999999</v>
      </c>
      <c r="Q5926">
        <v>755</v>
      </c>
      <c r="R5926">
        <v>291000</v>
      </c>
      <c r="S5926">
        <v>58158</v>
      </c>
      <c r="T5926">
        <v>0.19985567010309199</v>
      </c>
      <c r="U5926">
        <v>0</v>
      </c>
    </row>
    <row r="5927" spans="1:21" x14ac:dyDescent="0.4">
      <c r="A5927">
        <v>5925</v>
      </c>
      <c r="B5927" t="s">
        <v>12105</v>
      </c>
      <c r="C5927" s="1">
        <v>44378</v>
      </c>
      <c r="D5927" t="s">
        <v>10316</v>
      </c>
      <c r="E5927" t="s">
        <v>10317</v>
      </c>
      <c r="F5927">
        <v>10</v>
      </c>
      <c r="G5927">
        <v>20</v>
      </c>
      <c r="H5927">
        <v>10</v>
      </c>
      <c r="I5927">
        <v>20</v>
      </c>
      <c r="J5927">
        <v>20</v>
      </c>
      <c r="K5927">
        <v>57</v>
      </c>
      <c r="L5927">
        <v>54</v>
      </c>
      <c r="M5927">
        <v>59</v>
      </c>
      <c r="N5927">
        <v>1</v>
      </c>
      <c r="O5927">
        <v>0</v>
      </c>
      <c r="P5927">
        <v>4.5426432290000003</v>
      </c>
      <c r="Q5927">
        <v>898</v>
      </c>
      <c r="R5927">
        <v>291000</v>
      </c>
      <c r="S5927">
        <v>237139</v>
      </c>
      <c r="T5927">
        <v>0.81491065292096199</v>
      </c>
      <c r="U5927">
        <v>1</v>
      </c>
    </row>
    <row r="5928" spans="1:21" x14ac:dyDescent="0.4">
      <c r="A5928">
        <v>5926</v>
      </c>
      <c r="B5928" t="s">
        <v>12105</v>
      </c>
      <c r="C5928" s="1">
        <v>44348</v>
      </c>
      <c r="D5928" t="s">
        <v>10318</v>
      </c>
      <c r="E5928" t="e">
        <f>- 누가 맘모스 크다고 했냐?</f>
        <v>#NAME?</v>
      </c>
      <c r="F5928">
        <v>10</v>
      </c>
      <c r="G5928">
        <v>20</v>
      </c>
      <c r="H5928">
        <v>20</v>
      </c>
      <c r="I5928">
        <v>20</v>
      </c>
      <c r="J5928">
        <v>20</v>
      </c>
      <c r="K5928">
        <v>54</v>
      </c>
      <c r="L5928">
        <v>45</v>
      </c>
      <c r="M5928">
        <v>45</v>
      </c>
      <c r="N5928">
        <v>2</v>
      </c>
      <c r="O5928">
        <v>0</v>
      </c>
      <c r="P5928">
        <v>7.303710938</v>
      </c>
      <c r="Q5928">
        <v>914</v>
      </c>
      <c r="R5928">
        <v>285000</v>
      </c>
      <c r="S5928">
        <v>470132</v>
      </c>
      <c r="T5928">
        <v>1.6495859649122799</v>
      </c>
      <c r="U5928">
        <v>2</v>
      </c>
    </row>
    <row r="5929" spans="1:21" x14ac:dyDescent="0.4">
      <c r="A5929">
        <v>5927</v>
      </c>
      <c r="B5929" t="s">
        <v>12105</v>
      </c>
      <c r="C5929" s="1">
        <v>44348</v>
      </c>
      <c r="D5929" t="s">
        <v>10319</v>
      </c>
      <c r="E5929" t="s">
        <v>10320</v>
      </c>
      <c r="F5929">
        <v>10</v>
      </c>
      <c r="G5929">
        <v>20</v>
      </c>
      <c r="H5929">
        <v>10</v>
      </c>
      <c r="I5929">
        <v>20</v>
      </c>
      <c r="J5929">
        <v>10</v>
      </c>
      <c r="K5929">
        <v>193</v>
      </c>
      <c r="L5929">
        <v>187</v>
      </c>
      <c r="M5929">
        <v>167</v>
      </c>
      <c r="N5929">
        <v>2</v>
      </c>
      <c r="O5929">
        <v>0</v>
      </c>
      <c r="P5929">
        <v>3.9375</v>
      </c>
      <c r="Q5929">
        <v>573</v>
      </c>
      <c r="R5929">
        <v>285000</v>
      </c>
      <c r="S5929">
        <v>16995</v>
      </c>
      <c r="T5929">
        <v>5.9631578947368397E-2</v>
      </c>
      <c r="U5929">
        <v>0</v>
      </c>
    </row>
    <row r="5930" spans="1:21" x14ac:dyDescent="0.4">
      <c r="A5930">
        <v>5928</v>
      </c>
      <c r="B5930" t="s">
        <v>12105</v>
      </c>
      <c r="C5930" s="1">
        <v>44348</v>
      </c>
      <c r="D5930" t="s">
        <v>10321</v>
      </c>
      <c r="E5930" t="e">
        <f>- 나 예뻐? 그럼 똑같이 만들어줄게</f>
        <v>#NAME?</v>
      </c>
      <c r="F5930">
        <v>20</v>
      </c>
      <c r="G5930">
        <v>20</v>
      </c>
      <c r="H5930">
        <v>40</v>
      </c>
      <c r="I5930">
        <v>30</v>
      </c>
      <c r="J5930">
        <v>30</v>
      </c>
      <c r="K5930">
        <v>104</v>
      </c>
      <c r="L5930">
        <v>83</v>
      </c>
      <c r="M5930">
        <v>58</v>
      </c>
      <c r="N5930">
        <v>2</v>
      </c>
      <c r="O5930">
        <v>1</v>
      </c>
      <c r="P5930">
        <v>7.6596137149999999</v>
      </c>
      <c r="Q5930">
        <v>867</v>
      </c>
      <c r="R5930">
        <v>285000</v>
      </c>
      <c r="S5930">
        <v>212119</v>
      </c>
      <c r="T5930">
        <v>0.74427719298245598</v>
      </c>
      <c r="U5930">
        <v>1</v>
      </c>
    </row>
    <row r="5931" spans="1:21" x14ac:dyDescent="0.4">
      <c r="A5931">
        <v>5929</v>
      </c>
      <c r="B5931" t="s">
        <v>12105</v>
      </c>
      <c r="C5931" s="1">
        <v>44348</v>
      </c>
      <c r="D5931" t="s">
        <v>10322</v>
      </c>
      <c r="E5931" t="s">
        <v>10323</v>
      </c>
      <c r="F5931">
        <v>10</v>
      </c>
      <c r="G5931">
        <v>20</v>
      </c>
      <c r="H5931">
        <v>40</v>
      </c>
      <c r="I5931">
        <v>30</v>
      </c>
      <c r="J5931">
        <v>10</v>
      </c>
      <c r="K5931">
        <v>61</v>
      </c>
      <c r="L5931">
        <v>50</v>
      </c>
      <c r="M5931">
        <v>25</v>
      </c>
      <c r="N5931">
        <v>2</v>
      </c>
      <c r="O5931">
        <v>0</v>
      </c>
      <c r="P5931">
        <v>3.8913845490000001</v>
      </c>
      <c r="Q5931">
        <v>808</v>
      </c>
      <c r="R5931">
        <v>285000</v>
      </c>
      <c r="S5931">
        <v>73077</v>
      </c>
      <c r="T5931">
        <v>0.25641052631578898</v>
      </c>
      <c r="U5931">
        <v>0</v>
      </c>
    </row>
    <row r="5932" spans="1:21" x14ac:dyDescent="0.4">
      <c r="A5932">
        <v>5930</v>
      </c>
      <c r="B5932" t="s">
        <v>12105</v>
      </c>
      <c r="C5932" s="1">
        <v>44348</v>
      </c>
      <c r="D5932" t="s">
        <v>10324</v>
      </c>
      <c r="E5932" t="s">
        <v>10325</v>
      </c>
      <c r="F5932">
        <v>10</v>
      </c>
      <c r="G5932">
        <v>10</v>
      </c>
      <c r="H5932">
        <v>20</v>
      </c>
      <c r="I5932">
        <v>20</v>
      </c>
      <c r="J5932">
        <v>10</v>
      </c>
      <c r="K5932">
        <v>24</v>
      </c>
      <c r="L5932">
        <v>19</v>
      </c>
      <c r="M5932">
        <v>15</v>
      </c>
      <c r="N5932">
        <v>2</v>
      </c>
      <c r="O5932">
        <v>1</v>
      </c>
      <c r="P5932">
        <v>7.8359375</v>
      </c>
      <c r="Q5932">
        <v>830</v>
      </c>
      <c r="R5932">
        <v>285000</v>
      </c>
      <c r="S5932">
        <v>557905</v>
      </c>
      <c r="T5932">
        <v>1.9575614035087701</v>
      </c>
      <c r="U5932">
        <v>2</v>
      </c>
    </row>
    <row r="5933" spans="1:21" x14ac:dyDescent="0.4">
      <c r="A5933">
        <v>5931</v>
      </c>
      <c r="B5933" t="s">
        <v>12105</v>
      </c>
      <c r="C5933" s="1">
        <v>44348</v>
      </c>
      <c r="D5933" t="s">
        <v>10326</v>
      </c>
      <c r="E5933" t="s">
        <v>10327</v>
      </c>
      <c r="F5933">
        <v>10</v>
      </c>
      <c r="G5933">
        <v>20</v>
      </c>
      <c r="H5933">
        <v>30</v>
      </c>
      <c r="I5933">
        <v>40</v>
      </c>
      <c r="J5933">
        <v>10</v>
      </c>
      <c r="K5933">
        <v>35</v>
      </c>
      <c r="L5933">
        <v>24</v>
      </c>
      <c r="M5933">
        <v>18</v>
      </c>
      <c r="N5933">
        <v>2</v>
      </c>
      <c r="O5933">
        <v>0</v>
      </c>
      <c r="P5933">
        <v>7.7865668399999999</v>
      </c>
      <c r="Q5933">
        <v>828</v>
      </c>
      <c r="R5933">
        <v>285000</v>
      </c>
      <c r="S5933">
        <v>59280</v>
      </c>
      <c r="T5933">
        <v>0.20799999999999999</v>
      </c>
      <c r="U5933">
        <v>0</v>
      </c>
    </row>
    <row r="5934" spans="1:21" x14ac:dyDescent="0.4">
      <c r="A5934">
        <v>5932</v>
      </c>
      <c r="B5934" t="s">
        <v>12105</v>
      </c>
      <c r="C5934" s="1">
        <v>44348</v>
      </c>
      <c r="D5934" t="s">
        <v>10328</v>
      </c>
      <c r="E5934" t="s">
        <v>10329</v>
      </c>
      <c r="F5934">
        <v>30</v>
      </c>
      <c r="G5934">
        <v>20</v>
      </c>
      <c r="H5934">
        <v>30</v>
      </c>
      <c r="I5934">
        <v>40</v>
      </c>
      <c r="J5934">
        <v>30</v>
      </c>
      <c r="K5934">
        <v>27</v>
      </c>
      <c r="L5934">
        <v>19</v>
      </c>
      <c r="M5934">
        <v>16</v>
      </c>
      <c r="N5934">
        <v>1</v>
      </c>
      <c r="O5934">
        <v>1</v>
      </c>
      <c r="P5934">
        <v>13.358181419999999</v>
      </c>
      <c r="Q5934">
        <v>814</v>
      </c>
      <c r="R5934">
        <v>285000</v>
      </c>
      <c r="S5934">
        <v>140686</v>
      </c>
      <c r="T5934">
        <v>0.49363508771929798</v>
      </c>
      <c r="U5934">
        <v>1</v>
      </c>
    </row>
    <row r="5935" spans="1:21" x14ac:dyDescent="0.4">
      <c r="A5935">
        <v>5933</v>
      </c>
      <c r="B5935" t="s">
        <v>12105</v>
      </c>
      <c r="C5935" s="1">
        <v>44348</v>
      </c>
      <c r="D5935" t="s">
        <v>10330</v>
      </c>
      <c r="E5935" t="s">
        <v>10331</v>
      </c>
      <c r="F5935">
        <v>20</v>
      </c>
      <c r="G5935">
        <v>10</v>
      </c>
      <c r="H5935">
        <v>30</v>
      </c>
      <c r="I5935">
        <v>20</v>
      </c>
      <c r="J5935">
        <v>10</v>
      </c>
      <c r="K5935">
        <v>49</v>
      </c>
      <c r="L5935">
        <v>55</v>
      </c>
      <c r="M5935">
        <v>48</v>
      </c>
      <c r="N5935">
        <v>2</v>
      </c>
      <c r="O5935">
        <v>2</v>
      </c>
      <c r="P5935">
        <v>8.5715060760000004</v>
      </c>
      <c r="Q5935">
        <v>824</v>
      </c>
      <c r="R5935">
        <v>285000</v>
      </c>
      <c r="S5935">
        <v>317106</v>
      </c>
      <c r="T5935">
        <v>1.11265263157894</v>
      </c>
      <c r="U5935">
        <v>1</v>
      </c>
    </row>
    <row r="5936" spans="1:21" x14ac:dyDescent="0.4">
      <c r="A5936">
        <v>5934</v>
      </c>
      <c r="B5936" t="s">
        <v>12105</v>
      </c>
      <c r="C5936" s="1">
        <v>44348</v>
      </c>
      <c r="D5936" t="s">
        <v>10332</v>
      </c>
      <c r="E5936" t="s">
        <v>10333</v>
      </c>
      <c r="F5936">
        <v>20</v>
      </c>
      <c r="G5936">
        <v>10</v>
      </c>
      <c r="H5936">
        <v>20</v>
      </c>
      <c r="I5936">
        <v>20</v>
      </c>
      <c r="J5936">
        <v>10</v>
      </c>
      <c r="K5936">
        <v>65</v>
      </c>
      <c r="L5936">
        <v>87</v>
      </c>
      <c r="M5936">
        <v>73</v>
      </c>
      <c r="N5936">
        <v>1</v>
      </c>
      <c r="O5936">
        <v>0</v>
      </c>
      <c r="P5936">
        <v>7.1731770829999997</v>
      </c>
      <c r="Q5936">
        <v>757</v>
      </c>
      <c r="R5936">
        <v>285000</v>
      </c>
      <c r="S5936">
        <v>498118</v>
      </c>
      <c r="T5936">
        <v>1.7477824561403501</v>
      </c>
      <c r="U5936">
        <v>2</v>
      </c>
    </row>
    <row r="5937" spans="1:21" x14ac:dyDescent="0.4">
      <c r="A5937">
        <v>5935</v>
      </c>
      <c r="B5937" t="s">
        <v>12105</v>
      </c>
      <c r="C5937" s="1">
        <v>44348</v>
      </c>
      <c r="D5937" t="s">
        <v>10334</v>
      </c>
      <c r="E5937" t="s">
        <v>10335</v>
      </c>
      <c r="F5937">
        <v>10</v>
      </c>
      <c r="G5937">
        <v>20</v>
      </c>
      <c r="H5937">
        <v>20</v>
      </c>
      <c r="I5937">
        <v>20</v>
      </c>
      <c r="J5937">
        <v>10</v>
      </c>
      <c r="K5937">
        <v>54</v>
      </c>
      <c r="L5937">
        <v>180</v>
      </c>
      <c r="M5937">
        <v>193</v>
      </c>
      <c r="N5937">
        <v>0</v>
      </c>
      <c r="O5937">
        <v>0</v>
      </c>
      <c r="P5937">
        <v>6.1876085070000002</v>
      </c>
      <c r="Q5937">
        <v>835</v>
      </c>
      <c r="R5937">
        <v>285000</v>
      </c>
      <c r="S5937">
        <v>163434</v>
      </c>
      <c r="T5937">
        <v>0.57345263157894699</v>
      </c>
      <c r="U5937">
        <v>1</v>
      </c>
    </row>
    <row r="5938" spans="1:21" x14ac:dyDescent="0.4">
      <c r="A5938">
        <v>5936</v>
      </c>
      <c r="B5938" t="s">
        <v>12105</v>
      </c>
      <c r="C5938" s="1">
        <v>44348</v>
      </c>
      <c r="D5938" t="s">
        <v>10336</v>
      </c>
      <c r="E5938" t="s">
        <v>10337</v>
      </c>
      <c r="F5938">
        <v>20</v>
      </c>
      <c r="G5938">
        <v>20</v>
      </c>
      <c r="H5938">
        <v>20</v>
      </c>
      <c r="I5938">
        <v>20</v>
      </c>
      <c r="J5938">
        <v>30</v>
      </c>
      <c r="K5938">
        <v>233</v>
      </c>
      <c r="L5938">
        <v>245</v>
      </c>
      <c r="M5938">
        <v>251</v>
      </c>
      <c r="N5938">
        <v>1</v>
      </c>
      <c r="O5938">
        <v>0</v>
      </c>
      <c r="P5938">
        <v>4.8053385420000003</v>
      </c>
      <c r="Q5938">
        <v>838</v>
      </c>
      <c r="R5938">
        <v>285000</v>
      </c>
      <c r="S5938">
        <v>83817</v>
      </c>
      <c r="T5938">
        <v>0.29409473684210502</v>
      </c>
      <c r="U5938">
        <v>0</v>
      </c>
    </row>
    <row r="5939" spans="1:21" x14ac:dyDescent="0.4">
      <c r="A5939">
        <v>5937</v>
      </c>
      <c r="B5939" t="s">
        <v>12105</v>
      </c>
      <c r="C5939" s="1">
        <v>44348</v>
      </c>
      <c r="D5939" t="s">
        <v>10338</v>
      </c>
      <c r="E5939" t="s">
        <v>10339</v>
      </c>
      <c r="F5939">
        <v>20</v>
      </c>
      <c r="G5939">
        <v>20</v>
      </c>
      <c r="H5939">
        <v>50</v>
      </c>
      <c r="I5939">
        <v>20</v>
      </c>
      <c r="J5939">
        <v>40</v>
      </c>
      <c r="K5939">
        <v>196</v>
      </c>
      <c r="L5939">
        <v>186</v>
      </c>
      <c r="M5939">
        <v>183</v>
      </c>
      <c r="N5939">
        <v>1</v>
      </c>
      <c r="O5939">
        <v>0</v>
      </c>
      <c r="P5939">
        <v>9.1731770830000006</v>
      </c>
      <c r="Q5939">
        <v>718</v>
      </c>
      <c r="R5939">
        <v>285000</v>
      </c>
      <c r="S5939">
        <v>1232176</v>
      </c>
      <c r="T5939">
        <v>4.3234245614034998</v>
      </c>
      <c r="U5939">
        <v>3</v>
      </c>
    </row>
    <row r="5940" spans="1:21" x14ac:dyDescent="0.4">
      <c r="A5940">
        <v>5938</v>
      </c>
      <c r="B5940" t="s">
        <v>12105</v>
      </c>
      <c r="C5940" s="1">
        <v>44348</v>
      </c>
      <c r="D5940" t="s">
        <v>10340</v>
      </c>
      <c r="E5940" t="s">
        <v>10341</v>
      </c>
      <c r="F5940">
        <v>10</v>
      </c>
      <c r="G5940">
        <v>10</v>
      </c>
      <c r="H5940">
        <v>20</v>
      </c>
      <c r="I5940">
        <v>30</v>
      </c>
      <c r="J5940">
        <v>20</v>
      </c>
      <c r="K5940">
        <v>199</v>
      </c>
      <c r="L5940">
        <v>188</v>
      </c>
      <c r="M5940">
        <v>137</v>
      </c>
      <c r="N5940">
        <v>0</v>
      </c>
      <c r="O5940">
        <v>1</v>
      </c>
      <c r="P5940">
        <v>0</v>
      </c>
      <c r="Q5940">
        <v>778</v>
      </c>
      <c r="R5940">
        <v>285000</v>
      </c>
      <c r="S5940">
        <v>51948</v>
      </c>
      <c r="T5940">
        <v>0.182273684210526</v>
      </c>
      <c r="U5940">
        <v>0</v>
      </c>
    </row>
    <row r="5941" spans="1:21" x14ac:dyDescent="0.4">
      <c r="A5941">
        <v>5939</v>
      </c>
      <c r="B5941" t="s">
        <v>12105</v>
      </c>
      <c r="C5941" s="1">
        <v>44317</v>
      </c>
      <c r="D5941" t="s">
        <v>10342</v>
      </c>
      <c r="F5941">
        <v>10</v>
      </c>
      <c r="G5941">
        <v>20</v>
      </c>
      <c r="H5941">
        <v>20</v>
      </c>
      <c r="I5941">
        <v>20</v>
      </c>
      <c r="J5941">
        <v>10</v>
      </c>
      <c r="K5941">
        <v>172</v>
      </c>
      <c r="L5941">
        <v>199</v>
      </c>
      <c r="M5941">
        <v>225</v>
      </c>
      <c r="N5941">
        <v>0</v>
      </c>
      <c r="O5941">
        <v>0</v>
      </c>
      <c r="P5941">
        <v>0</v>
      </c>
      <c r="Q5941">
        <v>734</v>
      </c>
      <c r="R5941">
        <v>277000</v>
      </c>
      <c r="S5941">
        <v>370738</v>
      </c>
      <c r="T5941">
        <v>1.3384043321299599</v>
      </c>
      <c r="U5941">
        <v>2</v>
      </c>
    </row>
    <row r="5942" spans="1:21" x14ac:dyDescent="0.4">
      <c r="A5942">
        <v>5940</v>
      </c>
      <c r="B5942" t="s">
        <v>12105</v>
      </c>
      <c r="C5942" s="1">
        <v>44317</v>
      </c>
      <c r="D5942" t="s">
        <v>10343</v>
      </c>
      <c r="E5942" t="s">
        <v>10344</v>
      </c>
      <c r="F5942">
        <v>10</v>
      </c>
      <c r="G5942">
        <v>10</v>
      </c>
      <c r="H5942">
        <v>10</v>
      </c>
      <c r="I5942">
        <v>20</v>
      </c>
      <c r="J5942">
        <v>20</v>
      </c>
      <c r="K5942">
        <v>29</v>
      </c>
      <c r="L5942">
        <v>20</v>
      </c>
      <c r="M5942">
        <v>20</v>
      </c>
      <c r="N5942">
        <v>0</v>
      </c>
      <c r="O5942">
        <v>0</v>
      </c>
      <c r="P5942">
        <v>4.8208550350000001</v>
      </c>
      <c r="Q5942">
        <v>798</v>
      </c>
      <c r="R5942">
        <v>277000</v>
      </c>
      <c r="S5942">
        <v>99972</v>
      </c>
      <c r="T5942">
        <v>0.36090974729241798</v>
      </c>
      <c r="U5942">
        <v>0</v>
      </c>
    </row>
    <row r="5943" spans="1:21" x14ac:dyDescent="0.4">
      <c r="A5943">
        <v>5941</v>
      </c>
      <c r="B5943" t="s">
        <v>12105</v>
      </c>
      <c r="C5943" s="1">
        <v>44317</v>
      </c>
      <c r="D5943" t="s">
        <v>10345</v>
      </c>
      <c r="E5943" t="s">
        <v>10346</v>
      </c>
      <c r="F5943">
        <v>20</v>
      </c>
      <c r="G5943">
        <v>10</v>
      </c>
      <c r="H5943">
        <v>40</v>
      </c>
      <c r="I5943">
        <v>20</v>
      </c>
      <c r="J5943">
        <v>30</v>
      </c>
      <c r="K5943">
        <v>68</v>
      </c>
      <c r="L5943">
        <v>48</v>
      </c>
      <c r="M5943">
        <v>19</v>
      </c>
      <c r="N5943">
        <v>1</v>
      </c>
      <c r="O5943">
        <v>1</v>
      </c>
      <c r="P5943">
        <v>6.4471571179999998</v>
      </c>
      <c r="Q5943">
        <v>832</v>
      </c>
      <c r="R5943">
        <v>277000</v>
      </c>
      <c r="S5943">
        <v>190741</v>
      </c>
      <c r="T5943">
        <v>0.68859566787003601</v>
      </c>
      <c r="U5943">
        <v>1</v>
      </c>
    </row>
    <row r="5944" spans="1:21" x14ac:dyDescent="0.4">
      <c r="A5944">
        <v>5942</v>
      </c>
      <c r="B5944" t="s">
        <v>12105</v>
      </c>
      <c r="C5944" s="1">
        <v>44287</v>
      </c>
      <c r="D5944" t="s">
        <v>10347</v>
      </c>
      <c r="E5944" t="s">
        <v>10348</v>
      </c>
      <c r="F5944">
        <v>20</v>
      </c>
      <c r="G5944">
        <v>10</v>
      </c>
      <c r="H5944">
        <v>20</v>
      </c>
      <c r="I5944">
        <v>20</v>
      </c>
      <c r="J5944">
        <v>50</v>
      </c>
      <c r="K5944">
        <v>42</v>
      </c>
      <c r="L5944">
        <v>61</v>
      </c>
      <c r="M5944">
        <v>23</v>
      </c>
      <c r="N5944">
        <v>2</v>
      </c>
      <c r="O5944">
        <v>0</v>
      </c>
      <c r="P5944">
        <v>2.513671875</v>
      </c>
      <c r="Q5944">
        <v>740</v>
      </c>
      <c r="R5944">
        <v>269000</v>
      </c>
      <c r="S5944">
        <v>1021382</v>
      </c>
      <c r="T5944">
        <v>3.79695910780669</v>
      </c>
      <c r="U5944">
        <v>2</v>
      </c>
    </row>
    <row r="5945" spans="1:21" x14ac:dyDescent="0.4">
      <c r="A5945">
        <v>5943</v>
      </c>
      <c r="B5945" t="s">
        <v>12105</v>
      </c>
      <c r="C5945" s="1">
        <v>44287</v>
      </c>
      <c r="D5945" t="s">
        <v>10349</v>
      </c>
      <c r="E5945" t="e">
        <f>- 이게 진짜 킹코브라다.</f>
        <v>#NAME?</v>
      </c>
      <c r="F5945">
        <v>20</v>
      </c>
      <c r="G5945">
        <v>10</v>
      </c>
      <c r="H5945">
        <v>40</v>
      </c>
      <c r="I5945">
        <v>20</v>
      </c>
      <c r="J5945">
        <v>30</v>
      </c>
      <c r="K5945">
        <v>19</v>
      </c>
      <c r="L5945">
        <v>20</v>
      </c>
      <c r="M5945">
        <v>16</v>
      </c>
      <c r="N5945">
        <v>2</v>
      </c>
      <c r="O5945">
        <v>1</v>
      </c>
      <c r="P5945">
        <v>7.8444010420000003</v>
      </c>
      <c r="Q5945">
        <v>819</v>
      </c>
      <c r="R5945">
        <v>269000</v>
      </c>
      <c r="S5945">
        <v>129468</v>
      </c>
      <c r="T5945">
        <v>0.481293680297397</v>
      </c>
      <c r="U5945">
        <v>1</v>
      </c>
    </row>
    <row r="5946" spans="1:21" x14ac:dyDescent="0.4">
      <c r="A5946">
        <v>5944</v>
      </c>
      <c r="B5946" t="s">
        <v>12105</v>
      </c>
      <c r="C5946" s="1">
        <v>44287</v>
      </c>
      <c r="D5946" t="s">
        <v>10350</v>
      </c>
      <c r="E5946" t="e">
        <f>-개미는 일하기 위해 태어났을 뿐이야</f>
        <v>#NAME?</v>
      </c>
      <c r="F5946">
        <v>10</v>
      </c>
      <c r="G5946">
        <v>10</v>
      </c>
      <c r="H5946">
        <v>40</v>
      </c>
      <c r="I5946">
        <v>20</v>
      </c>
      <c r="J5946">
        <v>10</v>
      </c>
      <c r="K5946">
        <v>116</v>
      </c>
      <c r="L5946">
        <v>77</v>
      </c>
      <c r="M5946">
        <v>36</v>
      </c>
      <c r="N5946">
        <v>2</v>
      </c>
      <c r="O5946">
        <v>0</v>
      </c>
      <c r="P5946">
        <v>9.338867188</v>
      </c>
      <c r="Q5946">
        <v>919</v>
      </c>
      <c r="R5946">
        <v>269000</v>
      </c>
      <c r="S5946">
        <v>103658</v>
      </c>
      <c r="T5946">
        <v>0.38534572490706298</v>
      </c>
      <c r="U5946">
        <v>0</v>
      </c>
    </row>
    <row r="5947" spans="1:21" x14ac:dyDescent="0.4">
      <c r="A5947">
        <v>5945</v>
      </c>
      <c r="B5947" t="s">
        <v>12105</v>
      </c>
      <c r="C5947" s="1">
        <v>44287</v>
      </c>
      <c r="D5947" t="s">
        <v>10351</v>
      </c>
      <c r="E5947" t="s">
        <v>10352</v>
      </c>
      <c r="F5947">
        <v>20</v>
      </c>
      <c r="G5947">
        <v>20</v>
      </c>
      <c r="H5947">
        <v>50</v>
      </c>
      <c r="I5947">
        <v>20</v>
      </c>
      <c r="J5947">
        <v>20</v>
      </c>
      <c r="K5947">
        <v>88</v>
      </c>
      <c r="L5947">
        <v>84</v>
      </c>
      <c r="M5947">
        <v>78</v>
      </c>
      <c r="N5947">
        <v>2</v>
      </c>
      <c r="O5947">
        <v>1</v>
      </c>
      <c r="P5947">
        <v>6.9739583329999997</v>
      </c>
      <c r="Q5947">
        <v>664</v>
      </c>
      <c r="R5947">
        <v>269000</v>
      </c>
      <c r="S5947">
        <v>41650</v>
      </c>
      <c r="T5947">
        <v>0.154832713754646</v>
      </c>
      <c r="U5947">
        <v>0</v>
      </c>
    </row>
    <row r="5948" spans="1:21" x14ac:dyDescent="0.4">
      <c r="A5948">
        <v>5946</v>
      </c>
      <c r="B5948" t="s">
        <v>12105</v>
      </c>
      <c r="C5948" s="1">
        <v>44287</v>
      </c>
      <c r="D5948" t="s">
        <v>10353</v>
      </c>
      <c r="E5948" t="s">
        <v>10354</v>
      </c>
      <c r="F5948">
        <v>10</v>
      </c>
      <c r="G5948">
        <v>10</v>
      </c>
      <c r="H5948">
        <v>20</v>
      </c>
      <c r="I5948">
        <v>20</v>
      </c>
      <c r="J5948">
        <v>10</v>
      </c>
      <c r="K5948">
        <v>50</v>
      </c>
      <c r="L5948">
        <v>53</v>
      </c>
      <c r="M5948">
        <v>51</v>
      </c>
      <c r="N5948">
        <v>2</v>
      </c>
      <c r="O5948">
        <v>1</v>
      </c>
      <c r="P5948">
        <v>7.8917100690000002</v>
      </c>
      <c r="Q5948">
        <v>883</v>
      </c>
      <c r="R5948">
        <v>269000</v>
      </c>
      <c r="S5948">
        <v>259735</v>
      </c>
      <c r="T5948">
        <v>0.96555762081784302</v>
      </c>
      <c r="U5948">
        <v>1</v>
      </c>
    </row>
    <row r="5949" spans="1:21" x14ac:dyDescent="0.4">
      <c r="A5949">
        <v>5947</v>
      </c>
      <c r="B5949" t="s">
        <v>12105</v>
      </c>
      <c r="C5949" s="1">
        <v>44256</v>
      </c>
      <c r="D5949" t="s">
        <v>10355</v>
      </c>
      <c r="F5949">
        <v>20</v>
      </c>
      <c r="G5949">
        <v>40</v>
      </c>
      <c r="H5949">
        <v>20</v>
      </c>
      <c r="I5949">
        <v>30</v>
      </c>
      <c r="J5949">
        <v>30</v>
      </c>
      <c r="K5949">
        <v>116</v>
      </c>
      <c r="L5949">
        <v>75</v>
      </c>
      <c r="M5949">
        <v>58</v>
      </c>
      <c r="N5949">
        <v>0</v>
      </c>
      <c r="O5949">
        <v>1</v>
      </c>
      <c r="P5949">
        <v>0</v>
      </c>
      <c r="Q5949">
        <v>607</v>
      </c>
      <c r="R5949">
        <v>256000</v>
      </c>
      <c r="S5949">
        <v>1081413</v>
      </c>
      <c r="T5949">
        <v>4.22426953125</v>
      </c>
      <c r="U5949">
        <v>3</v>
      </c>
    </row>
    <row r="5950" spans="1:21" x14ac:dyDescent="0.4">
      <c r="A5950">
        <v>5948</v>
      </c>
      <c r="B5950" t="s">
        <v>12105</v>
      </c>
      <c r="C5950" s="1">
        <v>44256</v>
      </c>
      <c r="D5950" t="s">
        <v>10356</v>
      </c>
      <c r="F5950">
        <v>20</v>
      </c>
      <c r="G5950">
        <v>10</v>
      </c>
      <c r="H5950">
        <v>20</v>
      </c>
      <c r="I5950">
        <v>30</v>
      </c>
      <c r="J5950">
        <v>20</v>
      </c>
      <c r="K5950">
        <v>112</v>
      </c>
      <c r="L5950">
        <v>117</v>
      </c>
      <c r="M5950">
        <v>117</v>
      </c>
      <c r="N5950">
        <v>0</v>
      </c>
      <c r="O5950">
        <v>0</v>
      </c>
      <c r="P5950">
        <v>0</v>
      </c>
      <c r="Q5950">
        <v>642</v>
      </c>
      <c r="R5950">
        <v>256000</v>
      </c>
      <c r="S5950">
        <v>206989</v>
      </c>
      <c r="T5950">
        <v>0.80855078125000002</v>
      </c>
      <c r="U5950">
        <v>1</v>
      </c>
    </row>
    <row r="5951" spans="1:21" x14ac:dyDescent="0.4">
      <c r="A5951">
        <v>5949</v>
      </c>
      <c r="B5951" t="s">
        <v>12106</v>
      </c>
      <c r="C5951" s="1">
        <v>45108</v>
      </c>
      <c r="D5951" t="s">
        <v>10357</v>
      </c>
      <c r="E5951" t="s">
        <v>10358</v>
      </c>
      <c r="F5951">
        <v>10</v>
      </c>
      <c r="G5951">
        <v>10</v>
      </c>
      <c r="H5951">
        <v>20</v>
      </c>
      <c r="I5951">
        <v>20</v>
      </c>
      <c r="J5951">
        <v>10</v>
      </c>
      <c r="K5951">
        <v>247</v>
      </c>
      <c r="L5951">
        <v>246</v>
      </c>
      <c r="M5951">
        <v>236</v>
      </c>
      <c r="N5951">
        <v>2</v>
      </c>
      <c r="O5951">
        <v>0</v>
      </c>
      <c r="P5951">
        <v>18.465386280000001</v>
      </c>
      <c r="Q5951">
        <v>6168</v>
      </c>
      <c r="R5951">
        <v>456000</v>
      </c>
      <c r="S5951">
        <v>850967</v>
      </c>
      <c r="T5951">
        <v>1.8661557017543799</v>
      </c>
      <c r="U5951">
        <v>2</v>
      </c>
    </row>
    <row r="5952" spans="1:21" x14ac:dyDescent="0.4">
      <c r="A5952">
        <v>5950</v>
      </c>
      <c r="B5952" t="s">
        <v>12106</v>
      </c>
      <c r="C5952" s="1">
        <v>45078</v>
      </c>
      <c r="D5952" t="s">
        <v>10359</v>
      </c>
      <c r="E5952" t="s">
        <v>10360</v>
      </c>
      <c r="F5952">
        <v>10</v>
      </c>
      <c r="G5952">
        <v>10</v>
      </c>
      <c r="H5952">
        <v>20</v>
      </c>
      <c r="I5952">
        <v>20</v>
      </c>
      <c r="J5952">
        <v>20</v>
      </c>
      <c r="K5952">
        <v>13</v>
      </c>
      <c r="L5952">
        <v>14</v>
      </c>
      <c r="M5952">
        <v>8</v>
      </c>
      <c r="N5952">
        <v>1</v>
      </c>
      <c r="O5952">
        <v>1</v>
      </c>
      <c r="P5952">
        <v>11.22254774</v>
      </c>
      <c r="Q5952">
        <v>1127</v>
      </c>
      <c r="R5952">
        <v>453000</v>
      </c>
      <c r="S5952">
        <v>60471</v>
      </c>
      <c r="T5952">
        <v>0.13349006622516499</v>
      </c>
      <c r="U5952">
        <v>0</v>
      </c>
    </row>
    <row r="5953" spans="1:21" x14ac:dyDescent="0.4">
      <c r="A5953">
        <v>5951</v>
      </c>
      <c r="B5953" t="s">
        <v>12106</v>
      </c>
      <c r="C5953" s="1">
        <v>45078</v>
      </c>
      <c r="D5953" t="s">
        <v>10361</v>
      </c>
      <c r="E5953" t="s">
        <v>10362</v>
      </c>
      <c r="F5953">
        <v>10</v>
      </c>
      <c r="G5953">
        <v>10</v>
      </c>
      <c r="H5953">
        <v>20</v>
      </c>
      <c r="I5953">
        <v>30</v>
      </c>
      <c r="J5953">
        <v>10</v>
      </c>
      <c r="K5953">
        <v>63</v>
      </c>
      <c r="L5953">
        <v>49</v>
      </c>
      <c r="M5953">
        <v>20</v>
      </c>
      <c r="N5953">
        <v>2</v>
      </c>
      <c r="O5953">
        <v>0</v>
      </c>
      <c r="P5953">
        <v>5.8229166670000003</v>
      </c>
      <c r="Q5953">
        <v>802</v>
      </c>
      <c r="R5953">
        <v>453000</v>
      </c>
      <c r="S5953">
        <v>12825</v>
      </c>
      <c r="T5953">
        <v>2.8311258278145599E-2</v>
      </c>
      <c r="U5953">
        <v>0</v>
      </c>
    </row>
    <row r="5954" spans="1:21" x14ac:dyDescent="0.4">
      <c r="A5954">
        <v>5952</v>
      </c>
      <c r="B5954" t="s">
        <v>12106</v>
      </c>
      <c r="C5954" s="1">
        <v>45078</v>
      </c>
      <c r="D5954" t="s">
        <v>10363</v>
      </c>
      <c r="E5954" t="s">
        <v>10364</v>
      </c>
      <c r="F5954">
        <v>10</v>
      </c>
      <c r="G5954">
        <v>10</v>
      </c>
      <c r="H5954">
        <v>30</v>
      </c>
      <c r="I5954">
        <v>20</v>
      </c>
      <c r="J5954">
        <v>20</v>
      </c>
      <c r="K5954">
        <v>9</v>
      </c>
      <c r="L5954">
        <v>20</v>
      </c>
      <c r="M5954">
        <v>25</v>
      </c>
      <c r="N5954">
        <v>2</v>
      </c>
      <c r="O5954">
        <v>1</v>
      </c>
      <c r="P5954">
        <v>7.8621961809999998</v>
      </c>
      <c r="Q5954">
        <v>1059</v>
      </c>
      <c r="R5954">
        <v>453000</v>
      </c>
      <c r="S5954">
        <v>142463</v>
      </c>
      <c r="T5954">
        <v>0.31448785871964602</v>
      </c>
      <c r="U5954">
        <v>0</v>
      </c>
    </row>
    <row r="5955" spans="1:21" x14ac:dyDescent="0.4">
      <c r="A5955">
        <v>5953</v>
      </c>
      <c r="B5955" t="s">
        <v>12106</v>
      </c>
      <c r="C5955" s="1">
        <v>45078</v>
      </c>
      <c r="D5955" t="s">
        <v>10365</v>
      </c>
      <c r="E5955" t="s">
        <v>10366</v>
      </c>
      <c r="F5955">
        <v>10</v>
      </c>
      <c r="G5955">
        <v>10</v>
      </c>
      <c r="H5955">
        <v>50</v>
      </c>
      <c r="I5955">
        <v>20</v>
      </c>
      <c r="J5955">
        <v>10</v>
      </c>
      <c r="K5955">
        <v>20</v>
      </c>
      <c r="L5955">
        <v>8</v>
      </c>
      <c r="M5955">
        <v>5</v>
      </c>
      <c r="N5955">
        <v>1</v>
      </c>
      <c r="O5955">
        <v>1</v>
      </c>
      <c r="P5955">
        <v>12.229817710000001</v>
      </c>
      <c r="Q5955">
        <v>730</v>
      </c>
      <c r="R5955">
        <v>453000</v>
      </c>
      <c r="S5955">
        <v>82558</v>
      </c>
      <c r="T5955">
        <v>0.18224724061810099</v>
      </c>
      <c r="U5955">
        <v>0</v>
      </c>
    </row>
    <row r="5956" spans="1:21" x14ac:dyDescent="0.4">
      <c r="A5956">
        <v>5954</v>
      </c>
      <c r="B5956" t="s">
        <v>12106</v>
      </c>
      <c r="C5956" s="1">
        <v>45047</v>
      </c>
      <c r="D5956" t="s">
        <v>10367</v>
      </c>
      <c r="E5956" t="s">
        <v>10368</v>
      </c>
      <c r="F5956">
        <v>10</v>
      </c>
      <c r="G5956">
        <v>10</v>
      </c>
      <c r="H5956">
        <v>10</v>
      </c>
      <c r="I5956">
        <v>20</v>
      </c>
      <c r="J5956">
        <v>10</v>
      </c>
      <c r="K5956">
        <v>16</v>
      </c>
      <c r="L5956">
        <v>22</v>
      </c>
      <c r="M5956">
        <v>23</v>
      </c>
      <c r="N5956">
        <v>2</v>
      </c>
      <c r="O5956">
        <v>2</v>
      </c>
      <c r="P5956">
        <v>11.56651476</v>
      </c>
      <c r="Q5956">
        <v>439</v>
      </c>
      <c r="R5956">
        <v>451000</v>
      </c>
      <c r="S5956">
        <v>218822</v>
      </c>
      <c r="T5956">
        <v>0.48519290465631898</v>
      </c>
      <c r="U5956">
        <v>1</v>
      </c>
    </row>
    <row r="5957" spans="1:21" x14ac:dyDescent="0.4">
      <c r="A5957">
        <v>5955</v>
      </c>
      <c r="B5957" t="s">
        <v>12106</v>
      </c>
      <c r="C5957" s="1">
        <v>45047</v>
      </c>
      <c r="D5957" t="s">
        <v>10369</v>
      </c>
      <c r="F5957">
        <v>20</v>
      </c>
      <c r="G5957">
        <v>20</v>
      </c>
      <c r="H5957">
        <v>10</v>
      </c>
      <c r="I5957">
        <v>20</v>
      </c>
      <c r="J5957">
        <v>40</v>
      </c>
      <c r="K5957">
        <v>216</v>
      </c>
      <c r="L5957">
        <v>192</v>
      </c>
      <c r="M5957">
        <v>162</v>
      </c>
      <c r="N5957">
        <v>0</v>
      </c>
      <c r="O5957">
        <v>1</v>
      </c>
      <c r="P5957">
        <v>0</v>
      </c>
      <c r="Q5957">
        <v>1765</v>
      </c>
      <c r="R5957">
        <v>451000</v>
      </c>
      <c r="S5957">
        <v>302742</v>
      </c>
      <c r="T5957">
        <v>0.67126829268292598</v>
      </c>
      <c r="U5957">
        <v>1</v>
      </c>
    </row>
    <row r="5958" spans="1:21" x14ac:dyDescent="0.4">
      <c r="A5958">
        <v>5956</v>
      </c>
      <c r="B5958" t="s">
        <v>12106</v>
      </c>
      <c r="C5958" s="1">
        <v>45047</v>
      </c>
      <c r="D5958" t="s">
        <v>10370</v>
      </c>
      <c r="F5958">
        <v>20</v>
      </c>
      <c r="G5958">
        <v>20</v>
      </c>
      <c r="H5958">
        <v>10</v>
      </c>
      <c r="I5958">
        <v>20</v>
      </c>
      <c r="J5958">
        <v>30</v>
      </c>
      <c r="K5958">
        <v>66</v>
      </c>
      <c r="L5958">
        <v>91</v>
      </c>
      <c r="M5958">
        <v>110</v>
      </c>
      <c r="N5958">
        <v>0</v>
      </c>
      <c r="O5958">
        <v>0</v>
      </c>
      <c r="P5958">
        <v>0</v>
      </c>
      <c r="Q5958">
        <v>1437</v>
      </c>
      <c r="R5958">
        <v>451000</v>
      </c>
      <c r="S5958">
        <v>283985</v>
      </c>
      <c r="T5958">
        <v>0.62967849223946704</v>
      </c>
      <c r="U5958">
        <v>1</v>
      </c>
    </row>
    <row r="5959" spans="1:21" x14ac:dyDescent="0.4">
      <c r="A5959">
        <v>5957</v>
      </c>
      <c r="B5959" t="s">
        <v>12106</v>
      </c>
      <c r="C5959" s="1">
        <v>45017</v>
      </c>
      <c r="D5959" t="s">
        <v>10371</v>
      </c>
      <c r="E5959" t="e">
        <f>- 이게... 신의 위엄이다</f>
        <v>#NAME?</v>
      </c>
      <c r="F5959">
        <v>10</v>
      </c>
      <c r="G5959">
        <v>10</v>
      </c>
      <c r="H5959">
        <v>30</v>
      </c>
      <c r="I5959">
        <v>20</v>
      </c>
      <c r="J5959">
        <v>10</v>
      </c>
      <c r="K5959">
        <v>141</v>
      </c>
      <c r="L5959">
        <v>55</v>
      </c>
      <c r="M5959">
        <v>21</v>
      </c>
      <c r="N5959">
        <v>2</v>
      </c>
      <c r="O5959">
        <v>0</v>
      </c>
      <c r="P5959">
        <v>9.1888020830000006</v>
      </c>
      <c r="Q5959">
        <v>4931</v>
      </c>
      <c r="R5959">
        <v>450000</v>
      </c>
      <c r="S5959">
        <v>136613</v>
      </c>
      <c r="T5959">
        <v>0.30358444444444399</v>
      </c>
      <c r="U5959">
        <v>0</v>
      </c>
    </row>
    <row r="5960" spans="1:21" x14ac:dyDescent="0.4">
      <c r="A5960">
        <v>5958</v>
      </c>
      <c r="B5960" t="s">
        <v>12106</v>
      </c>
      <c r="C5960" s="1">
        <v>45017</v>
      </c>
      <c r="D5960" t="s">
        <v>10372</v>
      </c>
      <c r="F5960">
        <v>10</v>
      </c>
      <c r="G5960">
        <v>10</v>
      </c>
      <c r="H5960">
        <v>10</v>
      </c>
      <c r="I5960">
        <v>20</v>
      </c>
      <c r="J5960">
        <v>10</v>
      </c>
      <c r="K5960">
        <v>94</v>
      </c>
      <c r="L5960">
        <v>85</v>
      </c>
      <c r="M5960">
        <v>78</v>
      </c>
      <c r="N5960">
        <v>0</v>
      </c>
      <c r="O5960">
        <v>1</v>
      </c>
      <c r="P5960">
        <v>0</v>
      </c>
      <c r="Q5960">
        <v>625</v>
      </c>
      <c r="R5960">
        <v>450000</v>
      </c>
      <c r="S5960">
        <v>16811</v>
      </c>
      <c r="T5960">
        <v>3.7357777777777698E-2</v>
      </c>
      <c r="U5960">
        <v>0</v>
      </c>
    </row>
    <row r="5961" spans="1:21" x14ac:dyDescent="0.4">
      <c r="A5961">
        <v>5959</v>
      </c>
      <c r="B5961" t="s">
        <v>12106</v>
      </c>
      <c r="C5961" s="1">
        <v>45017</v>
      </c>
      <c r="D5961" t="s">
        <v>10373</v>
      </c>
      <c r="E5961" t="s">
        <v>10374</v>
      </c>
      <c r="F5961">
        <v>10</v>
      </c>
      <c r="G5961">
        <v>10</v>
      </c>
      <c r="H5961">
        <v>10</v>
      </c>
      <c r="I5961">
        <v>20</v>
      </c>
      <c r="J5961">
        <v>10</v>
      </c>
      <c r="K5961">
        <v>16</v>
      </c>
      <c r="L5961">
        <v>15</v>
      </c>
      <c r="M5961">
        <v>12</v>
      </c>
      <c r="N5961">
        <v>2</v>
      </c>
      <c r="O5961">
        <v>1</v>
      </c>
      <c r="P5961">
        <v>16.581271699999999</v>
      </c>
      <c r="Q5961">
        <v>480</v>
      </c>
      <c r="R5961">
        <v>450000</v>
      </c>
      <c r="S5961">
        <v>126814</v>
      </c>
      <c r="T5961">
        <v>0.281808888888888</v>
      </c>
      <c r="U5961">
        <v>0</v>
      </c>
    </row>
    <row r="5962" spans="1:21" x14ac:dyDescent="0.4">
      <c r="A5962">
        <v>5960</v>
      </c>
      <c r="B5962" t="s">
        <v>12106</v>
      </c>
      <c r="C5962" s="1">
        <v>44986</v>
      </c>
      <c r="D5962" t="s">
        <v>10375</v>
      </c>
      <c r="E5962" t="s">
        <v>10376</v>
      </c>
      <c r="F5962">
        <v>10</v>
      </c>
      <c r="G5962">
        <v>20</v>
      </c>
      <c r="H5962">
        <v>10</v>
      </c>
      <c r="I5962">
        <v>20</v>
      </c>
      <c r="J5962">
        <v>20</v>
      </c>
      <c r="K5962">
        <v>56</v>
      </c>
      <c r="L5962">
        <v>42</v>
      </c>
      <c r="M5962">
        <v>80</v>
      </c>
      <c r="N5962">
        <v>2</v>
      </c>
      <c r="O5962">
        <v>1</v>
      </c>
      <c r="P5962">
        <v>11.339192710000001</v>
      </c>
      <c r="Q5962">
        <v>1725</v>
      </c>
      <c r="R5962">
        <v>450000</v>
      </c>
      <c r="S5962">
        <v>33126</v>
      </c>
      <c r="T5962">
        <v>7.3613333333333295E-2</v>
      </c>
      <c r="U5962">
        <v>0</v>
      </c>
    </row>
    <row r="5963" spans="1:21" x14ac:dyDescent="0.4">
      <c r="A5963">
        <v>5961</v>
      </c>
      <c r="B5963" t="s">
        <v>12106</v>
      </c>
      <c r="C5963" s="1">
        <v>44986</v>
      </c>
      <c r="D5963" t="s">
        <v>10377</v>
      </c>
      <c r="E5963" t="s">
        <v>10378</v>
      </c>
      <c r="F5963">
        <v>10</v>
      </c>
      <c r="G5963">
        <v>10</v>
      </c>
      <c r="H5963">
        <v>10</v>
      </c>
      <c r="I5963">
        <v>10</v>
      </c>
      <c r="J5963">
        <v>10</v>
      </c>
      <c r="K5963">
        <v>37</v>
      </c>
      <c r="L5963">
        <v>23</v>
      </c>
      <c r="M5963">
        <v>161</v>
      </c>
      <c r="N5963">
        <v>2</v>
      </c>
      <c r="O5963">
        <v>1</v>
      </c>
      <c r="P5963">
        <v>10.368706599999999</v>
      </c>
      <c r="Q5963">
        <v>1457</v>
      </c>
      <c r="R5963">
        <v>450000</v>
      </c>
      <c r="S5963">
        <v>8945</v>
      </c>
      <c r="T5963">
        <v>1.9877777777777699E-2</v>
      </c>
      <c r="U5963">
        <v>0</v>
      </c>
    </row>
    <row r="5964" spans="1:21" x14ac:dyDescent="0.4">
      <c r="A5964">
        <v>5962</v>
      </c>
      <c r="B5964" t="s">
        <v>12106</v>
      </c>
      <c r="C5964" s="1">
        <v>44986</v>
      </c>
      <c r="D5964" t="s">
        <v>10379</v>
      </c>
      <c r="F5964">
        <v>10</v>
      </c>
      <c r="G5964">
        <v>10</v>
      </c>
      <c r="H5964">
        <v>10</v>
      </c>
      <c r="I5964">
        <v>20</v>
      </c>
      <c r="J5964">
        <v>20</v>
      </c>
      <c r="K5964">
        <v>14</v>
      </c>
      <c r="L5964">
        <v>13</v>
      </c>
      <c r="M5964">
        <v>23</v>
      </c>
      <c r="N5964">
        <v>0</v>
      </c>
      <c r="O5964">
        <v>0</v>
      </c>
      <c r="P5964">
        <v>0</v>
      </c>
      <c r="Q5964">
        <v>3949</v>
      </c>
      <c r="R5964">
        <v>450000</v>
      </c>
      <c r="S5964">
        <v>707806</v>
      </c>
      <c r="T5964">
        <v>1.57290222222222</v>
      </c>
      <c r="U5964">
        <v>2</v>
      </c>
    </row>
    <row r="5965" spans="1:21" x14ac:dyDescent="0.4">
      <c r="A5965">
        <v>5963</v>
      </c>
      <c r="B5965" t="s">
        <v>12106</v>
      </c>
      <c r="C5965" s="1">
        <v>44986</v>
      </c>
      <c r="D5965" t="s">
        <v>10380</v>
      </c>
      <c r="F5965">
        <v>10</v>
      </c>
      <c r="G5965">
        <v>10</v>
      </c>
      <c r="H5965">
        <v>10</v>
      </c>
      <c r="I5965">
        <v>20</v>
      </c>
      <c r="J5965">
        <v>20</v>
      </c>
      <c r="K5965">
        <v>15</v>
      </c>
      <c r="L5965">
        <v>16</v>
      </c>
      <c r="M5965">
        <v>22</v>
      </c>
      <c r="N5965">
        <v>0</v>
      </c>
      <c r="O5965">
        <v>0</v>
      </c>
      <c r="P5965">
        <v>0</v>
      </c>
      <c r="Q5965">
        <v>2039</v>
      </c>
      <c r="R5965">
        <v>450000</v>
      </c>
      <c r="S5965">
        <v>341239</v>
      </c>
      <c r="T5965">
        <v>0.75830888888888803</v>
      </c>
      <c r="U5965">
        <v>1</v>
      </c>
    </row>
    <row r="5966" spans="1:21" x14ac:dyDescent="0.4">
      <c r="A5966">
        <v>5964</v>
      </c>
      <c r="B5966" t="s">
        <v>12106</v>
      </c>
      <c r="C5966" s="1">
        <v>44986</v>
      </c>
      <c r="D5966" t="s">
        <v>10381</v>
      </c>
      <c r="F5966">
        <v>10</v>
      </c>
      <c r="G5966">
        <v>10</v>
      </c>
      <c r="H5966">
        <v>10</v>
      </c>
      <c r="I5966">
        <v>20</v>
      </c>
      <c r="J5966">
        <v>10</v>
      </c>
      <c r="K5966">
        <v>18</v>
      </c>
      <c r="L5966">
        <v>26</v>
      </c>
      <c r="M5966">
        <v>22</v>
      </c>
      <c r="N5966">
        <v>0</v>
      </c>
      <c r="O5966">
        <v>1</v>
      </c>
      <c r="P5966">
        <v>0</v>
      </c>
      <c r="Q5966">
        <v>2391</v>
      </c>
      <c r="R5966">
        <v>450000</v>
      </c>
      <c r="S5966">
        <v>35403</v>
      </c>
      <c r="T5966">
        <v>7.8673333333333303E-2</v>
      </c>
      <c r="U5966">
        <v>0</v>
      </c>
    </row>
    <row r="5967" spans="1:21" x14ac:dyDescent="0.4">
      <c r="A5967">
        <v>5965</v>
      </c>
      <c r="B5967" t="s">
        <v>12106</v>
      </c>
      <c r="C5967" s="1">
        <v>44958</v>
      </c>
      <c r="D5967" t="s">
        <v>10382</v>
      </c>
      <c r="E5967" t="s">
        <v>10383</v>
      </c>
      <c r="F5967">
        <v>10</v>
      </c>
      <c r="G5967">
        <v>10</v>
      </c>
      <c r="H5967">
        <v>20</v>
      </c>
      <c r="I5967">
        <v>20</v>
      </c>
      <c r="J5967">
        <v>10</v>
      </c>
      <c r="K5967">
        <v>17</v>
      </c>
      <c r="L5967">
        <v>15</v>
      </c>
      <c r="M5967">
        <v>16</v>
      </c>
      <c r="N5967">
        <v>2</v>
      </c>
      <c r="O5967">
        <v>2</v>
      </c>
      <c r="P5967">
        <v>13.7531467</v>
      </c>
      <c r="Q5967">
        <v>2228</v>
      </c>
      <c r="R5967">
        <v>450000</v>
      </c>
      <c r="S5967">
        <v>602306</v>
      </c>
      <c r="T5967">
        <v>1.33845777777777</v>
      </c>
      <c r="U5967">
        <v>2</v>
      </c>
    </row>
    <row r="5968" spans="1:21" x14ac:dyDescent="0.4">
      <c r="A5968">
        <v>5966</v>
      </c>
      <c r="B5968" t="s">
        <v>12106</v>
      </c>
      <c r="C5968" s="1">
        <v>44958</v>
      </c>
      <c r="D5968" t="s">
        <v>10384</v>
      </c>
      <c r="E5968" t="e">
        <f>- 이이 인간.. 돌았어?</f>
        <v>#NAME?</v>
      </c>
      <c r="F5968">
        <v>10</v>
      </c>
      <c r="G5968">
        <v>10</v>
      </c>
      <c r="H5968">
        <v>10</v>
      </c>
      <c r="I5968">
        <v>20</v>
      </c>
      <c r="J5968">
        <v>10</v>
      </c>
      <c r="K5968">
        <v>241</v>
      </c>
      <c r="L5968">
        <v>248</v>
      </c>
      <c r="M5968">
        <v>248</v>
      </c>
      <c r="N5968">
        <v>2</v>
      </c>
      <c r="O5968">
        <v>0</v>
      </c>
      <c r="P5968">
        <v>12.94791667</v>
      </c>
      <c r="Q5968">
        <v>1146</v>
      </c>
      <c r="R5968">
        <v>450000</v>
      </c>
      <c r="S5968">
        <v>22046</v>
      </c>
      <c r="T5968">
        <v>4.8991111111111103E-2</v>
      </c>
      <c r="U5968">
        <v>0</v>
      </c>
    </row>
    <row r="5969" spans="1:21" x14ac:dyDescent="0.4">
      <c r="A5969">
        <v>5967</v>
      </c>
      <c r="B5969" t="s">
        <v>12106</v>
      </c>
      <c r="C5969" s="1">
        <v>44958</v>
      </c>
      <c r="D5969" t="s">
        <v>10385</v>
      </c>
      <c r="E5969" t="s">
        <v>10386</v>
      </c>
      <c r="F5969">
        <v>10</v>
      </c>
      <c r="G5969">
        <v>10</v>
      </c>
      <c r="H5969">
        <v>10</v>
      </c>
      <c r="I5969">
        <v>20</v>
      </c>
      <c r="J5969">
        <v>20</v>
      </c>
      <c r="K5969">
        <v>246</v>
      </c>
      <c r="L5969">
        <v>241</v>
      </c>
      <c r="M5969">
        <v>240</v>
      </c>
      <c r="N5969">
        <v>2</v>
      </c>
      <c r="O5969">
        <v>0</v>
      </c>
      <c r="P5969">
        <v>10.95095486</v>
      </c>
      <c r="Q5969">
        <v>1759</v>
      </c>
      <c r="R5969">
        <v>450000</v>
      </c>
      <c r="S5969">
        <v>9557</v>
      </c>
      <c r="T5969">
        <v>2.1237777777777699E-2</v>
      </c>
      <c r="U5969">
        <v>0</v>
      </c>
    </row>
    <row r="5970" spans="1:21" x14ac:dyDescent="0.4">
      <c r="A5970">
        <v>5968</v>
      </c>
      <c r="B5970" t="s">
        <v>12106</v>
      </c>
      <c r="C5970" s="1">
        <v>44958</v>
      </c>
      <c r="D5970" t="s">
        <v>10387</v>
      </c>
      <c r="E5970" t="e">
        <f>- 어벤져스? 이미 다 죽였는데?</f>
        <v>#NAME?</v>
      </c>
      <c r="F5970">
        <v>10</v>
      </c>
      <c r="G5970">
        <v>10</v>
      </c>
      <c r="H5970">
        <v>20</v>
      </c>
      <c r="I5970">
        <v>20</v>
      </c>
      <c r="J5970">
        <v>10</v>
      </c>
      <c r="K5970">
        <v>11</v>
      </c>
      <c r="L5970">
        <v>22</v>
      </c>
      <c r="M5970">
        <v>43</v>
      </c>
      <c r="N5970">
        <v>2</v>
      </c>
      <c r="O5970">
        <v>1</v>
      </c>
      <c r="P5970">
        <v>7.876953125</v>
      </c>
      <c r="Q5970">
        <v>536</v>
      </c>
      <c r="R5970">
        <v>450000</v>
      </c>
      <c r="S5970">
        <v>176798</v>
      </c>
      <c r="T5970">
        <v>0.39288444444444398</v>
      </c>
      <c r="U5970">
        <v>0</v>
      </c>
    </row>
    <row r="5971" spans="1:21" x14ac:dyDescent="0.4">
      <c r="A5971">
        <v>5969</v>
      </c>
      <c r="B5971" t="s">
        <v>12106</v>
      </c>
      <c r="C5971" s="1">
        <v>44927</v>
      </c>
      <c r="D5971" t="s">
        <v>10388</v>
      </c>
      <c r="E5971" t="s">
        <v>10389</v>
      </c>
      <c r="F5971">
        <v>10</v>
      </c>
      <c r="G5971">
        <v>20</v>
      </c>
      <c r="H5971">
        <v>30</v>
      </c>
      <c r="I5971">
        <v>20</v>
      </c>
      <c r="J5971">
        <v>10</v>
      </c>
      <c r="K5971">
        <v>238</v>
      </c>
      <c r="L5971">
        <v>244</v>
      </c>
      <c r="M5971">
        <v>233</v>
      </c>
      <c r="N5971">
        <v>2</v>
      </c>
      <c r="O5971">
        <v>1</v>
      </c>
      <c r="P5971">
        <v>11.494574650000001</v>
      </c>
      <c r="Q5971">
        <v>1033</v>
      </c>
      <c r="R5971">
        <v>448000</v>
      </c>
      <c r="S5971">
        <v>530380</v>
      </c>
      <c r="T5971">
        <v>1.18388392857142</v>
      </c>
      <c r="U5971">
        <v>2</v>
      </c>
    </row>
    <row r="5972" spans="1:21" x14ac:dyDescent="0.4">
      <c r="A5972">
        <v>5970</v>
      </c>
      <c r="B5972" t="s">
        <v>12106</v>
      </c>
      <c r="C5972" s="1">
        <v>44927</v>
      </c>
      <c r="D5972" t="s">
        <v>10390</v>
      </c>
      <c r="E5972" t="s">
        <v>10391</v>
      </c>
      <c r="F5972">
        <v>10</v>
      </c>
      <c r="G5972">
        <v>10</v>
      </c>
      <c r="H5972">
        <v>20</v>
      </c>
      <c r="I5972">
        <v>20</v>
      </c>
      <c r="J5972">
        <v>10</v>
      </c>
      <c r="K5972">
        <v>17</v>
      </c>
      <c r="L5972">
        <v>16</v>
      </c>
      <c r="M5972">
        <v>19</v>
      </c>
      <c r="N5972">
        <v>0</v>
      </c>
      <c r="O5972">
        <v>1</v>
      </c>
      <c r="P5972">
        <v>14.53493924</v>
      </c>
      <c r="Q5972">
        <v>1542</v>
      </c>
      <c r="R5972">
        <v>448000</v>
      </c>
      <c r="S5972">
        <v>41782</v>
      </c>
      <c r="T5972">
        <v>9.3263392857142802E-2</v>
      </c>
      <c r="U5972">
        <v>0</v>
      </c>
    </row>
    <row r="5973" spans="1:21" x14ac:dyDescent="0.4">
      <c r="A5973">
        <v>5971</v>
      </c>
      <c r="B5973" t="s">
        <v>12106</v>
      </c>
      <c r="C5973" s="1">
        <v>44927</v>
      </c>
      <c r="D5973" t="s">
        <v>10392</v>
      </c>
      <c r="E5973" t="s">
        <v>10393</v>
      </c>
      <c r="F5973">
        <v>10</v>
      </c>
      <c r="G5973">
        <v>10</v>
      </c>
      <c r="H5973">
        <v>20</v>
      </c>
      <c r="I5973">
        <v>10</v>
      </c>
      <c r="J5973">
        <v>10</v>
      </c>
      <c r="K5973">
        <v>11</v>
      </c>
      <c r="L5973">
        <v>18</v>
      </c>
      <c r="M5973">
        <v>20</v>
      </c>
      <c r="N5973">
        <v>2</v>
      </c>
      <c r="O5973">
        <v>1</v>
      </c>
      <c r="P5973">
        <v>12.70030382</v>
      </c>
      <c r="Q5973">
        <v>793</v>
      </c>
      <c r="R5973">
        <v>448000</v>
      </c>
      <c r="S5973">
        <v>211395</v>
      </c>
      <c r="T5973">
        <v>0.47186383928571402</v>
      </c>
      <c r="U5973">
        <v>1</v>
      </c>
    </row>
    <row r="5974" spans="1:21" x14ac:dyDescent="0.4">
      <c r="A5974">
        <v>5972</v>
      </c>
      <c r="B5974" t="s">
        <v>12106</v>
      </c>
      <c r="C5974" s="1">
        <v>44896</v>
      </c>
      <c r="D5974" t="s">
        <v>10394</v>
      </c>
      <c r="F5974">
        <v>10</v>
      </c>
      <c r="G5974">
        <v>10</v>
      </c>
      <c r="H5974">
        <v>10</v>
      </c>
      <c r="I5974">
        <v>10</v>
      </c>
      <c r="J5974">
        <v>10</v>
      </c>
      <c r="K5974">
        <v>53</v>
      </c>
      <c r="L5974">
        <v>16</v>
      </c>
      <c r="M5974">
        <v>7</v>
      </c>
      <c r="N5974">
        <v>0</v>
      </c>
      <c r="O5974">
        <v>1</v>
      </c>
      <c r="P5974">
        <v>0</v>
      </c>
      <c r="Q5974">
        <v>1773</v>
      </c>
      <c r="R5974">
        <v>444000</v>
      </c>
      <c r="S5974">
        <v>42377</v>
      </c>
      <c r="T5974">
        <v>9.5443693693693696E-2</v>
      </c>
      <c r="U5974">
        <v>0</v>
      </c>
    </row>
    <row r="5975" spans="1:21" x14ac:dyDescent="0.4">
      <c r="A5975">
        <v>5973</v>
      </c>
      <c r="B5975" t="s">
        <v>12106</v>
      </c>
      <c r="C5975" s="1">
        <v>44866</v>
      </c>
      <c r="D5975" t="s">
        <v>10395</v>
      </c>
      <c r="E5975" t="s">
        <v>10396</v>
      </c>
      <c r="F5975">
        <v>10</v>
      </c>
      <c r="G5975">
        <v>20</v>
      </c>
      <c r="H5975">
        <v>20</v>
      </c>
      <c r="I5975">
        <v>20</v>
      </c>
      <c r="J5975">
        <v>10</v>
      </c>
      <c r="K5975">
        <v>232</v>
      </c>
      <c r="L5975">
        <v>238</v>
      </c>
      <c r="M5975">
        <v>244</v>
      </c>
      <c r="N5975">
        <v>2</v>
      </c>
      <c r="O5975">
        <v>1</v>
      </c>
      <c r="P5975">
        <v>6.6840277779999999</v>
      </c>
      <c r="Q5975">
        <v>2865</v>
      </c>
      <c r="R5975">
        <v>442000</v>
      </c>
      <c r="S5975">
        <v>202678</v>
      </c>
      <c r="T5975">
        <v>0.45854751131221699</v>
      </c>
      <c r="U5975">
        <v>1</v>
      </c>
    </row>
    <row r="5976" spans="1:21" x14ac:dyDescent="0.4">
      <c r="A5976">
        <v>5974</v>
      </c>
      <c r="B5976" t="s">
        <v>12106</v>
      </c>
      <c r="C5976" s="1">
        <v>44866</v>
      </c>
      <c r="D5976" t="s">
        <v>10397</v>
      </c>
      <c r="F5976">
        <v>10</v>
      </c>
      <c r="G5976">
        <v>10</v>
      </c>
      <c r="H5976">
        <v>10</v>
      </c>
      <c r="I5976">
        <v>20</v>
      </c>
      <c r="J5976">
        <v>10</v>
      </c>
      <c r="K5976">
        <v>47</v>
      </c>
      <c r="L5976">
        <v>53</v>
      </c>
      <c r="M5976">
        <v>48</v>
      </c>
      <c r="N5976">
        <v>0</v>
      </c>
      <c r="O5976">
        <v>1</v>
      </c>
      <c r="P5976">
        <v>0</v>
      </c>
      <c r="Q5976">
        <v>1457</v>
      </c>
      <c r="R5976">
        <v>442000</v>
      </c>
      <c r="S5976">
        <v>17389</v>
      </c>
      <c r="T5976">
        <v>3.9341628959276002E-2</v>
      </c>
      <c r="U5976">
        <v>0</v>
      </c>
    </row>
    <row r="5977" spans="1:21" x14ac:dyDescent="0.4">
      <c r="A5977">
        <v>5975</v>
      </c>
      <c r="B5977" t="s">
        <v>12106</v>
      </c>
      <c r="C5977" s="1">
        <v>44866</v>
      </c>
      <c r="D5977" t="s">
        <v>10398</v>
      </c>
      <c r="F5977">
        <v>10</v>
      </c>
      <c r="G5977">
        <v>20</v>
      </c>
      <c r="H5977">
        <v>10</v>
      </c>
      <c r="I5977">
        <v>30</v>
      </c>
      <c r="J5977">
        <v>10</v>
      </c>
      <c r="K5977">
        <v>16</v>
      </c>
      <c r="L5977">
        <v>18</v>
      </c>
      <c r="M5977">
        <v>17</v>
      </c>
      <c r="N5977">
        <v>0</v>
      </c>
      <c r="O5977">
        <v>0</v>
      </c>
      <c r="P5977">
        <v>0</v>
      </c>
      <c r="Q5977">
        <v>1003</v>
      </c>
      <c r="R5977">
        <v>442000</v>
      </c>
      <c r="S5977">
        <v>262128</v>
      </c>
      <c r="T5977">
        <v>0.59304977375565604</v>
      </c>
      <c r="U5977">
        <v>1</v>
      </c>
    </row>
    <row r="5978" spans="1:21" x14ac:dyDescent="0.4">
      <c r="A5978">
        <v>5976</v>
      </c>
      <c r="B5978" t="s">
        <v>12106</v>
      </c>
      <c r="C5978" s="1">
        <v>44835</v>
      </c>
      <c r="D5978" t="s">
        <v>10399</v>
      </c>
      <c r="E5978" t="s">
        <v>10400</v>
      </c>
      <c r="F5978">
        <v>10</v>
      </c>
      <c r="G5978">
        <v>20</v>
      </c>
      <c r="H5978">
        <v>10</v>
      </c>
      <c r="I5978">
        <v>30</v>
      </c>
      <c r="J5978">
        <v>30</v>
      </c>
      <c r="K5978">
        <v>7</v>
      </c>
      <c r="L5978">
        <v>92</v>
      </c>
      <c r="M5978">
        <v>113</v>
      </c>
      <c r="N5978">
        <v>1</v>
      </c>
      <c r="O5978">
        <v>0</v>
      </c>
      <c r="P5978">
        <v>0</v>
      </c>
      <c r="Q5978">
        <v>782</v>
      </c>
      <c r="R5978">
        <v>439000</v>
      </c>
      <c r="S5978">
        <v>264995</v>
      </c>
      <c r="T5978">
        <v>0.60363325740318896</v>
      </c>
      <c r="U5978">
        <v>1</v>
      </c>
    </row>
    <row r="5979" spans="1:21" x14ac:dyDescent="0.4">
      <c r="A5979">
        <v>5977</v>
      </c>
      <c r="B5979" t="s">
        <v>12106</v>
      </c>
      <c r="C5979" s="1">
        <v>44835</v>
      </c>
      <c r="D5979" t="s">
        <v>10401</v>
      </c>
      <c r="F5979">
        <v>10</v>
      </c>
      <c r="G5979">
        <v>20</v>
      </c>
      <c r="H5979">
        <v>10</v>
      </c>
      <c r="I5979">
        <v>20</v>
      </c>
      <c r="J5979">
        <v>20</v>
      </c>
      <c r="K5979">
        <v>87</v>
      </c>
      <c r="L5979">
        <v>45</v>
      </c>
      <c r="M5979">
        <v>28</v>
      </c>
      <c r="N5979">
        <v>0</v>
      </c>
      <c r="O5979">
        <v>0</v>
      </c>
      <c r="P5979">
        <v>0</v>
      </c>
      <c r="Q5979">
        <v>1276</v>
      </c>
      <c r="R5979">
        <v>439000</v>
      </c>
      <c r="S5979">
        <v>1353775</v>
      </c>
      <c r="T5979">
        <v>3.0837699316628702</v>
      </c>
      <c r="U5979">
        <v>2</v>
      </c>
    </row>
    <row r="5980" spans="1:21" x14ac:dyDescent="0.4">
      <c r="A5980">
        <v>5978</v>
      </c>
      <c r="B5980" t="s">
        <v>12106</v>
      </c>
      <c r="C5980" s="1">
        <v>44835</v>
      </c>
      <c r="D5980" t="s">
        <v>10402</v>
      </c>
      <c r="E5980" t="s">
        <v>10403</v>
      </c>
      <c r="F5980">
        <v>10</v>
      </c>
      <c r="G5980">
        <v>10</v>
      </c>
      <c r="H5980">
        <v>20</v>
      </c>
      <c r="I5980">
        <v>20</v>
      </c>
      <c r="J5980">
        <v>10</v>
      </c>
      <c r="K5980">
        <v>19</v>
      </c>
      <c r="L5980">
        <v>17</v>
      </c>
      <c r="M5980">
        <v>16</v>
      </c>
      <c r="N5980">
        <v>0</v>
      </c>
      <c r="O5980">
        <v>1</v>
      </c>
      <c r="P5980">
        <v>7.3102213540000003</v>
      </c>
      <c r="Q5980">
        <v>933</v>
      </c>
      <c r="R5980">
        <v>439000</v>
      </c>
      <c r="S5980">
        <v>45597</v>
      </c>
      <c r="T5980">
        <v>0.103865603644646</v>
      </c>
      <c r="U5980">
        <v>0</v>
      </c>
    </row>
    <row r="5981" spans="1:21" x14ac:dyDescent="0.4">
      <c r="A5981">
        <v>5979</v>
      </c>
      <c r="B5981" t="s">
        <v>12106</v>
      </c>
      <c r="C5981" s="1">
        <v>44835</v>
      </c>
      <c r="D5981" t="s">
        <v>10404</v>
      </c>
      <c r="E5981" t="s">
        <v>10405</v>
      </c>
      <c r="F5981">
        <v>20</v>
      </c>
      <c r="G5981">
        <v>20</v>
      </c>
      <c r="H5981">
        <v>20</v>
      </c>
      <c r="I5981">
        <v>20</v>
      </c>
      <c r="J5981">
        <v>40</v>
      </c>
      <c r="K5981">
        <v>50</v>
      </c>
      <c r="L5981">
        <v>43</v>
      </c>
      <c r="M5981">
        <v>41</v>
      </c>
      <c r="N5981">
        <v>1</v>
      </c>
      <c r="O5981">
        <v>1</v>
      </c>
      <c r="P5981">
        <v>5.202148438</v>
      </c>
      <c r="Q5981">
        <v>1924</v>
      </c>
      <c r="R5981">
        <v>439000</v>
      </c>
      <c r="S5981">
        <v>1106717</v>
      </c>
      <c r="T5981">
        <v>2.5209954441913398</v>
      </c>
      <c r="U5981">
        <v>2</v>
      </c>
    </row>
    <row r="5982" spans="1:21" x14ac:dyDescent="0.4">
      <c r="A5982">
        <v>5980</v>
      </c>
      <c r="B5982" t="s">
        <v>12106</v>
      </c>
      <c r="C5982" s="1">
        <v>44805</v>
      </c>
      <c r="D5982" t="s">
        <v>10406</v>
      </c>
      <c r="F5982">
        <v>10</v>
      </c>
      <c r="G5982">
        <v>10</v>
      </c>
      <c r="H5982">
        <v>10</v>
      </c>
      <c r="I5982">
        <v>20</v>
      </c>
      <c r="J5982">
        <v>10</v>
      </c>
      <c r="K5982">
        <v>16</v>
      </c>
      <c r="L5982">
        <v>19</v>
      </c>
      <c r="M5982">
        <v>20</v>
      </c>
      <c r="N5982">
        <v>0</v>
      </c>
      <c r="O5982">
        <v>0</v>
      </c>
      <c r="P5982">
        <v>0</v>
      </c>
      <c r="Q5982">
        <v>520</v>
      </c>
      <c r="R5982">
        <v>437000</v>
      </c>
      <c r="S5982">
        <v>420453</v>
      </c>
      <c r="T5982">
        <v>0.96213501144164704</v>
      </c>
      <c r="U5982">
        <v>1</v>
      </c>
    </row>
    <row r="5983" spans="1:21" x14ac:dyDescent="0.4">
      <c r="A5983">
        <v>5981</v>
      </c>
      <c r="B5983" t="s">
        <v>12106</v>
      </c>
      <c r="C5983" s="1">
        <v>44805</v>
      </c>
      <c r="D5983" t="s">
        <v>10407</v>
      </c>
      <c r="E5983" t="s">
        <v>10408</v>
      </c>
      <c r="F5983">
        <v>10</v>
      </c>
      <c r="G5983">
        <v>10</v>
      </c>
      <c r="H5983">
        <v>30</v>
      </c>
      <c r="I5983">
        <v>20</v>
      </c>
      <c r="J5983">
        <v>10</v>
      </c>
      <c r="K5983">
        <v>15</v>
      </c>
      <c r="L5983">
        <v>12</v>
      </c>
      <c r="M5983">
        <v>13</v>
      </c>
      <c r="N5983">
        <v>2</v>
      </c>
      <c r="O5983">
        <v>1</v>
      </c>
      <c r="P5983">
        <v>9.3585069440000002</v>
      </c>
      <c r="Q5983">
        <v>621</v>
      </c>
      <c r="R5983">
        <v>437000</v>
      </c>
      <c r="S5983">
        <v>294780</v>
      </c>
      <c r="T5983">
        <v>0.67455377574370701</v>
      </c>
      <c r="U5983">
        <v>1</v>
      </c>
    </row>
    <row r="5984" spans="1:21" x14ac:dyDescent="0.4">
      <c r="A5984">
        <v>5982</v>
      </c>
      <c r="B5984" t="s">
        <v>12106</v>
      </c>
      <c r="C5984" s="1">
        <v>44805</v>
      </c>
      <c r="D5984" t="s">
        <v>10409</v>
      </c>
      <c r="E5984" t="e">
        <f>- 사업이면 나도 참 좋아하</f>
        <v>#NAME?</v>
      </c>
      <c r="F5984">
        <v>20</v>
      </c>
      <c r="G5984">
        <v>20</v>
      </c>
      <c r="H5984">
        <v>10</v>
      </c>
      <c r="I5984">
        <v>20</v>
      </c>
      <c r="J5984">
        <v>30</v>
      </c>
      <c r="K5984">
        <v>60</v>
      </c>
      <c r="L5984">
        <v>46</v>
      </c>
      <c r="M5984">
        <v>21</v>
      </c>
      <c r="N5984">
        <v>2</v>
      </c>
      <c r="O5984">
        <v>1</v>
      </c>
      <c r="P5984">
        <v>9.1066623260000004</v>
      </c>
      <c r="Q5984">
        <v>772</v>
      </c>
      <c r="R5984">
        <v>437000</v>
      </c>
      <c r="S5984">
        <v>913533</v>
      </c>
      <c r="T5984">
        <v>2.0904645308924401</v>
      </c>
      <c r="U5984">
        <v>2</v>
      </c>
    </row>
    <row r="5985" spans="1:21" x14ac:dyDescent="0.4">
      <c r="A5985">
        <v>5983</v>
      </c>
      <c r="B5985" t="s">
        <v>12106</v>
      </c>
      <c r="C5985" s="1">
        <v>44805</v>
      </c>
      <c r="D5985" t="s">
        <v>10410</v>
      </c>
      <c r="E5985" t="s">
        <v>10411</v>
      </c>
      <c r="F5985">
        <v>10</v>
      </c>
      <c r="G5985">
        <v>10</v>
      </c>
      <c r="H5985">
        <v>20</v>
      </c>
      <c r="I5985">
        <v>20</v>
      </c>
      <c r="J5985">
        <v>10</v>
      </c>
      <c r="K5985">
        <v>15</v>
      </c>
      <c r="L5985">
        <v>17</v>
      </c>
      <c r="M5985">
        <v>18</v>
      </c>
      <c r="N5985">
        <v>2</v>
      </c>
      <c r="O5985">
        <v>2</v>
      </c>
      <c r="P5985">
        <v>8.682617188</v>
      </c>
      <c r="Q5985">
        <v>946</v>
      </c>
      <c r="R5985">
        <v>437000</v>
      </c>
      <c r="S5985">
        <v>383638</v>
      </c>
      <c r="T5985">
        <v>0.87789016018306598</v>
      </c>
      <c r="U5985">
        <v>1</v>
      </c>
    </row>
    <row r="5986" spans="1:21" x14ac:dyDescent="0.4">
      <c r="A5986">
        <v>5984</v>
      </c>
      <c r="B5986" t="s">
        <v>12106</v>
      </c>
      <c r="C5986" s="1">
        <v>44805</v>
      </c>
      <c r="D5986" t="s">
        <v>10412</v>
      </c>
      <c r="F5986">
        <v>20</v>
      </c>
      <c r="G5986">
        <v>20</v>
      </c>
      <c r="H5986">
        <v>20</v>
      </c>
      <c r="I5986">
        <v>20</v>
      </c>
      <c r="J5986">
        <v>30</v>
      </c>
      <c r="K5986">
        <v>46</v>
      </c>
      <c r="L5986">
        <v>50</v>
      </c>
      <c r="M5986">
        <v>53</v>
      </c>
      <c r="N5986">
        <v>1</v>
      </c>
      <c r="O5986">
        <v>1</v>
      </c>
      <c r="P5986">
        <v>0.24348958300000001</v>
      </c>
      <c r="Q5986">
        <v>2537</v>
      </c>
      <c r="R5986">
        <v>437000</v>
      </c>
      <c r="S5986">
        <v>83797</v>
      </c>
      <c r="T5986">
        <v>0.191755148741418</v>
      </c>
      <c r="U5986">
        <v>0</v>
      </c>
    </row>
    <row r="5987" spans="1:21" x14ac:dyDescent="0.4">
      <c r="A5987">
        <v>5985</v>
      </c>
      <c r="B5987" t="s">
        <v>12106</v>
      </c>
      <c r="C5987" s="1">
        <v>44774</v>
      </c>
      <c r="D5987" t="s">
        <v>10413</v>
      </c>
      <c r="F5987">
        <v>10</v>
      </c>
      <c r="G5987">
        <v>10</v>
      </c>
      <c r="H5987">
        <v>10</v>
      </c>
      <c r="I5987">
        <v>10</v>
      </c>
      <c r="J5987">
        <v>10</v>
      </c>
      <c r="K5987">
        <v>7</v>
      </c>
      <c r="L5987">
        <v>27</v>
      </c>
      <c r="M5987">
        <v>45</v>
      </c>
      <c r="N5987">
        <v>0</v>
      </c>
      <c r="O5987">
        <v>0</v>
      </c>
      <c r="P5987">
        <v>0</v>
      </c>
      <c r="Q5987">
        <v>2648</v>
      </c>
      <c r="R5987">
        <v>435000</v>
      </c>
      <c r="S5987">
        <v>780480</v>
      </c>
      <c r="T5987">
        <v>1.7942068965517199</v>
      </c>
      <c r="U5987">
        <v>2</v>
      </c>
    </row>
    <row r="5988" spans="1:21" x14ac:dyDescent="0.4">
      <c r="A5988">
        <v>5986</v>
      </c>
      <c r="B5988" t="s">
        <v>12106</v>
      </c>
      <c r="C5988" s="1">
        <v>44743</v>
      </c>
      <c r="D5988" t="s">
        <v>10414</v>
      </c>
      <c r="E5988" t="s">
        <v>10415</v>
      </c>
      <c r="F5988">
        <v>20</v>
      </c>
      <c r="G5988">
        <v>30</v>
      </c>
      <c r="H5988">
        <v>30</v>
      </c>
      <c r="I5988">
        <v>20</v>
      </c>
      <c r="J5988">
        <v>50</v>
      </c>
      <c r="K5988">
        <v>13</v>
      </c>
      <c r="L5988">
        <v>19</v>
      </c>
      <c r="M5988">
        <v>20</v>
      </c>
      <c r="N5988">
        <v>2</v>
      </c>
      <c r="O5988">
        <v>2</v>
      </c>
      <c r="P5988">
        <v>10.45323351</v>
      </c>
      <c r="Q5988">
        <v>1131</v>
      </c>
      <c r="R5988">
        <v>430000</v>
      </c>
      <c r="S5988">
        <v>106802</v>
      </c>
      <c r="T5988">
        <v>0.24837674418604599</v>
      </c>
      <c r="U5988">
        <v>0</v>
      </c>
    </row>
    <row r="5989" spans="1:21" x14ac:dyDescent="0.4">
      <c r="A5989">
        <v>5987</v>
      </c>
      <c r="B5989" t="s">
        <v>12106</v>
      </c>
      <c r="C5989" s="1">
        <v>44743</v>
      </c>
      <c r="D5989" t="s">
        <v>10416</v>
      </c>
      <c r="F5989">
        <v>20</v>
      </c>
      <c r="G5989">
        <v>20</v>
      </c>
      <c r="H5989">
        <v>10</v>
      </c>
      <c r="I5989">
        <v>20</v>
      </c>
      <c r="J5989">
        <v>30</v>
      </c>
      <c r="K5989">
        <v>22</v>
      </c>
      <c r="L5989">
        <v>16</v>
      </c>
      <c r="M5989">
        <v>24</v>
      </c>
      <c r="N5989">
        <v>0</v>
      </c>
      <c r="O5989">
        <v>1</v>
      </c>
      <c r="P5989">
        <v>0</v>
      </c>
      <c r="Q5989">
        <v>624</v>
      </c>
      <c r="R5989">
        <v>430000</v>
      </c>
      <c r="S5989">
        <v>13444</v>
      </c>
      <c r="T5989">
        <v>3.12651162790697E-2</v>
      </c>
      <c r="U5989">
        <v>0</v>
      </c>
    </row>
    <row r="5990" spans="1:21" x14ac:dyDescent="0.4">
      <c r="A5990">
        <v>5988</v>
      </c>
      <c r="B5990" t="s">
        <v>12106</v>
      </c>
      <c r="C5990" s="1">
        <v>44743</v>
      </c>
      <c r="D5990" t="s">
        <v>10417</v>
      </c>
      <c r="F5990">
        <v>20</v>
      </c>
      <c r="G5990">
        <v>20</v>
      </c>
      <c r="H5990">
        <v>20</v>
      </c>
      <c r="I5990">
        <v>30</v>
      </c>
      <c r="J5990">
        <v>30</v>
      </c>
      <c r="K5990">
        <v>18</v>
      </c>
      <c r="L5990">
        <v>19</v>
      </c>
      <c r="M5990">
        <v>24</v>
      </c>
      <c r="N5990">
        <v>0</v>
      </c>
      <c r="O5990">
        <v>1</v>
      </c>
      <c r="P5990">
        <v>0</v>
      </c>
      <c r="Q5990">
        <v>3317</v>
      </c>
      <c r="R5990">
        <v>430000</v>
      </c>
      <c r="S5990">
        <v>201362</v>
      </c>
      <c r="T5990">
        <v>0.46828372093023202</v>
      </c>
      <c r="U5990">
        <v>1</v>
      </c>
    </row>
    <row r="5991" spans="1:21" x14ac:dyDescent="0.4">
      <c r="A5991">
        <v>5989</v>
      </c>
      <c r="B5991" t="s">
        <v>12106</v>
      </c>
      <c r="C5991" s="1">
        <v>44743</v>
      </c>
      <c r="D5991" t="s">
        <v>10418</v>
      </c>
      <c r="F5991">
        <v>20</v>
      </c>
      <c r="G5991">
        <v>20</v>
      </c>
      <c r="H5991">
        <v>10</v>
      </c>
      <c r="I5991">
        <v>20</v>
      </c>
      <c r="J5991">
        <v>30</v>
      </c>
      <c r="K5991">
        <v>15</v>
      </c>
      <c r="L5991">
        <v>8</v>
      </c>
      <c r="M5991">
        <v>8</v>
      </c>
      <c r="N5991">
        <v>0</v>
      </c>
      <c r="O5991">
        <v>1</v>
      </c>
      <c r="P5991">
        <v>0</v>
      </c>
      <c r="Q5991">
        <v>1794</v>
      </c>
      <c r="R5991">
        <v>430000</v>
      </c>
      <c r="S5991">
        <v>72994</v>
      </c>
      <c r="T5991">
        <v>0.169753488372093</v>
      </c>
      <c r="U5991">
        <v>0</v>
      </c>
    </row>
    <row r="5992" spans="1:21" x14ac:dyDescent="0.4">
      <c r="A5992">
        <v>5990</v>
      </c>
      <c r="B5992" t="s">
        <v>12106</v>
      </c>
      <c r="C5992" s="1">
        <v>44743</v>
      </c>
      <c r="D5992" t="s">
        <v>10419</v>
      </c>
      <c r="E5992" t="e">
        <f>- 인간 고기 맛 좀 볼까...?</f>
        <v>#NAME?</v>
      </c>
      <c r="F5992">
        <v>10</v>
      </c>
      <c r="G5992">
        <v>20</v>
      </c>
      <c r="H5992">
        <v>10</v>
      </c>
      <c r="I5992">
        <v>40</v>
      </c>
      <c r="J5992">
        <v>10</v>
      </c>
      <c r="K5992">
        <v>10</v>
      </c>
      <c r="L5992">
        <v>9</v>
      </c>
      <c r="M5992">
        <v>11</v>
      </c>
      <c r="N5992">
        <v>2</v>
      </c>
      <c r="O5992">
        <v>0</v>
      </c>
      <c r="P5992">
        <v>7.9131944440000002</v>
      </c>
      <c r="Q5992">
        <v>2071</v>
      </c>
      <c r="R5992">
        <v>430000</v>
      </c>
      <c r="S5992">
        <v>221313</v>
      </c>
      <c r="T5992">
        <v>0.51468139534883695</v>
      </c>
      <c r="U5992">
        <v>1</v>
      </c>
    </row>
    <row r="5993" spans="1:21" x14ac:dyDescent="0.4">
      <c r="A5993">
        <v>5991</v>
      </c>
      <c r="B5993" t="s">
        <v>12106</v>
      </c>
      <c r="C5993" s="1">
        <v>44713</v>
      </c>
      <c r="D5993" t="s">
        <v>10420</v>
      </c>
      <c r="F5993">
        <v>10</v>
      </c>
      <c r="G5993">
        <v>10</v>
      </c>
      <c r="H5993">
        <v>10</v>
      </c>
      <c r="I5993">
        <v>20</v>
      </c>
      <c r="J5993">
        <v>20</v>
      </c>
      <c r="K5993">
        <v>53</v>
      </c>
      <c r="L5993">
        <v>51</v>
      </c>
      <c r="M5993">
        <v>47</v>
      </c>
      <c r="N5993">
        <v>0</v>
      </c>
      <c r="O5993">
        <v>1</v>
      </c>
      <c r="P5993">
        <v>0</v>
      </c>
      <c r="Q5993">
        <v>982</v>
      </c>
      <c r="R5993">
        <v>426000</v>
      </c>
      <c r="S5993">
        <v>532358</v>
      </c>
      <c r="T5993">
        <v>1.24966666666666</v>
      </c>
      <c r="U5993">
        <v>2</v>
      </c>
    </row>
    <row r="5994" spans="1:21" x14ac:dyDescent="0.4">
      <c r="A5994">
        <v>5992</v>
      </c>
      <c r="B5994" t="s">
        <v>12106</v>
      </c>
      <c r="C5994" s="1">
        <v>44713</v>
      </c>
      <c r="D5994" t="s">
        <v>10421</v>
      </c>
      <c r="F5994">
        <v>10</v>
      </c>
      <c r="G5994">
        <v>20</v>
      </c>
      <c r="H5994">
        <v>10</v>
      </c>
      <c r="I5994">
        <v>20</v>
      </c>
      <c r="J5994">
        <v>10</v>
      </c>
      <c r="K5994">
        <v>20</v>
      </c>
      <c r="L5994">
        <v>20</v>
      </c>
      <c r="M5994">
        <v>20</v>
      </c>
      <c r="N5994">
        <v>0</v>
      </c>
      <c r="O5994">
        <v>1</v>
      </c>
      <c r="P5994">
        <v>0</v>
      </c>
      <c r="Q5994">
        <v>998</v>
      </c>
      <c r="R5994">
        <v>426000</v>
      </c>
      <c r="S5994">
        <v>339308</v>
      </c>
      <c r="T5994">
        <v>0.79649765258215899</v>
      </c>
      <c r="U5994">
        <v>1</v>
      </c>
    </row>
    <row r="5995" spans="1:21" x14ac:dyDescent="0.4">
      <c r="A5995">
        <v>5993</v>
      </c>
      <c r="B5995" t="s">
        <v>12106</v>
      </c>
      <c r="C5995" s="1">
        <v>44713</v>
      </c>
      <c r="D5995" t="s">
        <v>10422</v>
      </c>
      <c r="F5995">
        <v>30</v>
      </c>
      <c r="G5995">
        <v>10</v>
      </c>
      <c r="H5995">
        <v>10</v>
      </c>
      <c r="I5995">
        <v>20</v>
      </c>
      <c r="J5995">
        <v>50</v>
      </c>
      <c r="K5995">
        <v>209</v>
      </c>
      <c r="L5995">
        <v>199</v>
      </c>
      <c r="M5995">
        <v>200</v>
      </c>
      <c r="N5995">
        <v>0</v>
      </c>
      <c r="O5995">
        <v>0</v>
      </c>
      <c r="P5995">
        <v>0</v>
      </c>
      <c r="Q5995">
        <v>819</v>
      </c>
      <c r="R5995">
        <v>426000</v>
      </c>
      <c r="S5995">
        <v>421101</v>
      </c>
      <c r="T5995">
        <v>0.98850000000000005</v>
      </c>
      <c r="U5995">
        <v>1</v>
      </c>
    </row>
    <row r="5996" spans="1:21" x14ac:dyDescent="0.4">
      <c r="A5996">
        <v>5994</v>
      </c>
      <c r="B5996" t="s">
        <v>12106</v>
      </c>
      <c r="C5996" s="1">
        <v>44682</v>
      </c>
      <c r="D5996" t="s">
        <v>10423</v>
      </c>
      <c r="E5996" t="e">
        <f>- 인간들이여... 자결하라</f>
        <v>#NAME?</v>
      </c>
      <c r="F5996">
        <v>10</v>
      </c>
      <c r="G5996">
        <v>10</v>
      </c>
      <c r="H5996">
        <v>20</v>
      </c>
      <c r="I5996">
        <v>20</v>
      </c>
      <c r="J5996">
        <v>10</v>
      </c>
      <c r="K5996">
        <v>11</v>
      </c>
      <c r="L5996">
        <v>9</v>
      </c>
      <c r="M5996">
        <v>17</v>
      </c>
      <c r="N5996">
        <v>2</v>
      </c>
      <c r="O5996">
        <v>0</v>
      </c>
      <c r="P5996">
        <v>12.852213539999999</v>
      </c>
      <c r="Q5996">
        <v>491</v>
      </c>
      <c r="R5996">
        <v>413000</v>
      </c>
      <c r="S5996">
        <v>1296939</v>
      </c>
      <c r="T5996">
        <v>3.1402881355932202</v>
      </c>
      <c r="U5996">
        <v>2</v>
      </c>
    </row>
    <row r="5997" spans="1:21" x14ac:dyDescent="0.4">
      <c r="A5997">
        <v>5995</v>
      </c>
      <c r="B5997" t="s">
        <v>12106</v>
      </c>
      <c r="C5997" s="1">
        <v>44682</v>
      </c>
      <c r="D5997" t="s">
        <v>10424</v>
      </c>
      <c r="F5997">
        <v>20</v>
      </c>
      <c r="G5997">
        <v>20</v>
      </c>
      <c r="H5997">
        <v>20</v>
      </c>
      <c r="I5997">
        <v>30</v>
      </c>
      <c r="J5997">
        <v>20</v>
      </c>
      <c r="K5997">
        <v>56</v>
      </c>
      <c r="L5997">
        <v>15</v>
      </c>
      <c r="M5997">
        <v>5</v>
      </c>
      <c r="N5997">
        <v>0</v>
      </c>
      <c r="O5997">
        <v>1</v>
      </c>
      <c r="P5997">
        <v>0</v>
      </c>
      <c r="Q5997">
        <v>1260</v>
      </c>
      <c r="R5997">
        <v>413000</v>
      </c>
      <c r="S5997">
        <v>684154</v>
      </c>
      <c r="T5997">
        <v>1.6565472154963601</v>
      </c>
      <c r="U5997">
        <v>2</v>
      </c>
    </row>
    <row r="5998" spans="1:21" x14ac:dyDescent="0.4">
      <c r="A5998">
        <v>5996</v>
      </c>
      <c r="B5998" t="s">
        <v>12106</v>
      </c>
      <c r="C5998" s="1">
        <v>44682</v>
      </c>
      <c r="D5998" t="s">
        <v>10425</v>
      </c>
      <c r="E5998" t="s">
        <v>10426</v>
      </c>
      <c r="F5998">
        <v>10</v>
      </c>
      <c r="G5998">
        <v>10</v>
      </c>
      <c r="H5998">
        <v>20</v>
      </c>
      <c r="I5998">
        <v>20</v>
      </c>
      <c r="J5998">
        <v>10</v>
      </c>
      <c r="K5998">
        <v>42</v>
      </c>
      <c r="L5998">
        <v>85</v>
      </c>
      <c r="M5998">
        <v>115</v>
      </c>
      <c r="N5998">
        <v>2</v>
      </c>
      <c r="O5998">
        <v>0</v>
      </c>
      <c r="P5998">
        <v>9.6534288190000002</v>
      </c>
      <c r="Q5998">
        <v>1186</v>
      </c>
      <c r="R5998">
        <v>413000</v>
      </c>
      <c r="S5998">
        <v>1039514</v>
      </c>
      <c r="T5998">
        <v>2.51698305084745</v>
      </c>
      <c r="U5998">
        <v>2</v>
      </c>
    </row>
    <row r="5999" spans="1:21" x14ac:dyDescent="0.4">
      <c r="A5999">
        <v>5997</v>
      </c>
      <c r="B5999" t="s">
        <v>12106</v>
      </c>
      <c r="C5999" s="1">
        <v>44682</v>
      </c>
      <c r="D5999" t="s">
        <v>10427</v>
      </c>
      <c r="E5999" t="e">
        <f>- 아저씨... 저한테 왜...</f>
        <v>#NAME?</v>
      </c>
      <c r="F5999">
        <v>10</v>
      </c>
      <c r="G5999">
        <v>10</v>
      </c>
      <c r="H5999">
        <v>20</v>
      </c>
      <c r="I5999">
        <v>20</v>
      </c>
      <c r="J5999">
        <v>10</v>
      </c>
      <c r="K5999">
        <v>142</v>
      </c>
      <c r="L5999">
        <v>113</v>
      </c>
      <c r="M5999">
        <v>120</v>
      </c>
      <c r="N5999">
        <v>2</v>
      </c>
      <c r="O5999">
        <v>1</v>
      </c>
      <c r="P5999">
        <v>8.3441840280000008</v>
      </c>
      <c r="Q5999">
        <v>1198</v>
      </c>
      <c r="R5999">
        <v>413000</v>
      </c>
      <c r="S5999">
        <v>40678</v>
      </c>
      <c r="T5999">
        <v>9.8493946731234794E-2</v>
      </c>
      <c r="U5999">
        <v>0</v>
      </c>
    </row>
    <row r="6000" spans="1:21" x14ac:dyDescent="0.4">
      <c r="A6000">
        <v>5998</v>
      </c>
      <c r="B6000" t="s">
        <v>12106</v>
      </c>
      <c r="C6000" s="1">
        <v>44682</v>
      </c>
      <c r="D6000" t="s">
        <v>10428</v>
      </c>
      <c r="E6000" t="s">
        <v>10429</v>
      </c>
      <c r="F6000">
        <v>10</v>
      </c>
      <c r="G6000">
        <v>20</v>
      </c>
      <c r="H6000">
        <v>20</v>
      </c>
      <c r="I6000">
        <v>30</v>
      </c>
      <c r="J6000">
        <v>10</v>
      </c>
      <c r="K6000">
        <v>17</v>
      </c>
      <c r="L6000">
        <v>19</v>
      </c>
      <c r="M6000">
        <v>23</v>
      </c>
      <c r="N6000">
        <v>1</v>
      </c>
      <c r="O6000">
        <v>1</v>
      </c>
      <c r="P6000">
        <v>18.360894099999999</v>
      </c>
      <c r="Q6000">
        <v>592</v>
      </c>
      <c r="R6000">
        <v>413000</v>
      </c>
      <c r="S6000">
        <v>441562</v>
      </c>
      <c r="T6000">
        <v>1.0691573849878899</v>
      </c>
      <c r="U6000">
        <v>1</v>
      </c>
    </row>
    <row r="6001" spans="1:21" x14ac:dyDescent="0.4">
      <c r="A6001">
        <v>5999</v>
      </c>
      <c r="B6001" t="s">
        <v>12106</v>
      </c>
      <c r="C6001" s="1">
        <v>44682</v>
      </c>
      <c r="D6001" t="s">
        <v>10430</v>
      </c>
      <c r="F6001">
        <v>20</v>
      </c>
      <c r="G6001">
        <v>20</v>
      </c>
      <c r="H6001">
        <v>10</v>
      </c>
      <c r="I6001">
        <v>10</v>
      </c>
      <c r="J6001">
        <v>20</v>
      </c>
      <c r="K6001">
        <v>115</v>
      </c>
      <c r="L6001">
        <v>67</v>
      </c>
      <c r="M6001">
        <v>25</v>
      </c>
      <c r="N6001">
        <v>0</v>
      </c>
      <c r="O6001">
        <v>1</v>
      </c>
      <c r="P6001">
        <v>0</v>
      </c>
      <c r="Q6001">
        <v>1373</v>
      </c>
      <c r="R6001">
        <v>413000</v>
      </c>
      <c r="S6001">
        <v>16508</v>
      </c>
      <c r="T6001">
        <v>3.99709443099273E-2</v>
      </c>
      <c r="U6001">
        <v>0</v>
      </c>
    </row>
    <row r="6002" spans="1:21" x14ac:dyDescent="0.4">
      <c r="A6002">
        <v>6000</v>
      </c>
      <c r="B6002" t="s">
        <v>12106</v>
      </c>
      <c r="C6002" s="1">
        <v>44682</v>
      </c>
      <c r="D6002" t="s">
        <v>10431</v>
      </c>
      <c r="E6002" t="e">
        <f>- 인간들이여... 우리가 왔다</f>
        <v>#NAME?</v>
      </c>
      <c r="F6002">
        <v>30</v>
      </c>
      <c r="G6002">
        <v>20</v>
      </c>
      <c r="H6002">
        <v>30</v>
      </c>
      <c r="I6002">
        <v>20</v>
      </c>
      <c r="J6002">
        <v>40</v>
      </c>
      <c r="K6002">
        <v>68</v>
      </c>
      <c r="L6002">
        <v>125</v>
      </c>
      <c r="M6002">
        <v>138</v>
      </c>
      <c r="N6002">
        <v>2</v>
      </c>
      <c r="O6002">
        <v>1</v>
      </c>
      <c r="P6002">
        <v>6.83984375</v>
      </c>
      <c r="Q6002">
        <v>1168</v>
      </c>
      <c r="R6002">
        <v>413000</v>
      </c>
      <c r="S6002">
        <v>1952382</v>
      </c>
      <c r="T6002">
        <v>4.7273171912832899</v>
      </c>
      <c r="U6002">
        <v>3</v>
      </c>
    </row>
    <row r="6003" spans="1:21" x14ac:dyDescent="0.4">
      <c r="A6003">
        <v>6001</v>
      </c>
      <c r="B6003" t="s">
        <v>12106</v>
      </c>
      <c r="C6003" s="1">
        <v>44682</v>
      </c>
      <c r="D6003" t="s">
        <v>10432</v>
      </c>
      <c r="F6003">
        <v>10</v>
      </c>
      <c r="G6003">
        <v>20</v>
      </c>
      <c r="H6003">
        <v>10</v>
      </c>
      <c r="I6003">
        <v>10</v>
      </c>
      <c r="J6003">
        <v>10</v>
      </c>
      <c r="K6003">
        <v>168</v>
      </c>
      <c r="L6003">
        <v>153</v>
      </c>
      <c r="M6003">
        <v>123</v>
      </c>
      <c r="N6003">
        <v>0</v>
      </c>
      <c r="O6003">
        <v>1</v>
      </c>
      <c r="P6003">
        <v>0</v>
      </c>
      <c r="Q6003">
        <v>1078</v>
      </c>
      <c r="R6003">
        <v>413000</v>
      </c>
      <c r="S6003">
        <v>17996</v>
      </c>
      <c r="T6003">
        <v>4.3573849878934597E-2</v>
      </c>
      <c r="U6003">
        <v>0</v>
      </c>
    </row>
    <row r="6004" spans="1:21" x14ac:dyDescent="0.4">
      <c r="A6004">
        <v>6002</v>
      </c>
      <c r="B6004" t="s">
        <v>12106</v>
      </c>
      <c r="C6004" s="1">
        <v>44652</v>
      </c>
      <c r="D6004" t="s">
        <v>10433</v>
      </c>
      <c r="E6004" t="s">
        <v>10434</v>
      </c>
      <c r="F6004">
        <v>10</v>
      </c>
      <c r="G6004">
        <v>20</v>
      </c>
      <c r="H6004">
        <v>10</v>
      </c>
      <c r="I6004">
        <v>30</v>
      </c>
      <c r="J6004">
        <v>10</v>
      </c>
      <c r="K6004">
        <v>13</v>
      </c>
      <c r="L6004">
        <v>13</v>
      </c>
      <c r="M6004">
        <v>11</v>
      </c>
      <c r="N6004">
        <v>2</v>
      </c>
      <c r="O6004">
        <v>0</v>
      </c>
      <c r="P6004">
        <v>5.2496744790000003</v>
      </c>
      <c r="Q6004">
        <v>944</v>
      </c>
      <c r="R6004">
        <v>408000</v>
      </c>
      <c r="S6004">
        <v>77009</v>
      </c>
      <c r="T6004">
        <v>0.188747549019607</v>
      </c>
      <c r="U6004">
        <v>0</v>
      </c>
    </row>
    <row r="6005" spans="1:21" x14ac:dyDescent="0.4">
      <c r="A6005">
        <v>6003</v>
      </c>
      <c r="B6005" t="s">
        <v>12106</v>
      </c>
      <c r="C6005" s="1">
        <v>44652</v>
      </c>
      <c r="D6005" t="s">
        <v>10435</v>
      </c>
      <c r="E6005" t="s">
        <v>10436</v>
      </c>
      <c r="F6005">
        <v>20</v>
      </c>
      <c r="G6005">
        <v>10</v>
      </c>
      <c r="H6005">
        <v>20</v>
      </c>
      <c r="I6005">
        <v>20</v>
      </c>
      <c r="J6005">
        <v>30</v>
      </c>
      <c r="K6005">
        <v>76</v>
      </c>
      <c r="L6005">
        <v>40</v>
      </c>
      <c r="M6005">
        <v>22</v>
      </c>
      <c r="N6005">
        <v>2</v>
      </c>
      <c r="O6005">
        <v>0</v>
      </c>
      <c r="P6005">
        <v>8.9818793400000008</v>
      </c>
      <c r="Q6005">
        <v>6720</v>
      </c>
      <c r="R6005">
        <v>408000</v>
      </c>
      <c r="S6005">
        <v>1259219</v>
      </c>
      <c r="T6005">
        <v>3.0863210784313702</v>
      </c>
      <c r="U6005">
        <v>2</v>
      </c>
    </row>
    <row r="6006" spans="1:21" x14ac:dyDescent="0.4">
      <c r="A6006">
        <v>6004</v>
      </c>
      <c r="B6006" t="s">
        <v>12106</v>
      </c>
      <c r="C6006" s="1">
        <v>44652</v>
      </c>
      <c r="D6006" t="s">
        <v>10437</v>
      </c>
      <c r="F6006">
        <v>10</v>
      </c>
      <c r="G6006">
        <v>10</v>
      </c>
      <c r="H6006">
        <v>10</v>
      </c>
      <c r="I6006">
        <v>10</v>
      </c>
      <c r="J6006">
        <v>10</v>
      </c>
      <c r="K6006">
        <v>244</v>
      </c>
      <c r="L6006">
        <v>250</v>
      </c>
      <c r="M6006">
        <v>249</v>
      </c>
      <c r="N6006">
        <v>0</v>
      </c>
      <c r="O6006">
        <v>0</v>
      </c>
      <c r="P6006">
        <v>0</v>
      </c>
      <c r="Q6006">
        <v>890</v>
      </c>
      <c r="R6006">
        <v>408000</v>
      </c>
      <c r="S6006">
        <v>640664</v>
      </c>
      <c r="T6006">
        <v>1.5702549019607801</v>
      </c>
      <c r="U6006">
        <v>2</v>
      </c>
    </row>
    <row r="6007" spans="1:21" x14ac:dyDescent="0.4">
      <c r="A6007">
        <v>6005</v>
      </c>
      <c r="B6007" t="s">
        <v>12106</v>
      </c>
      <c r="C6007" s="1">
        <v>44621</v>
      </c>
      <c r="D6007" t="s">
        <v>10438</v>
      </c>
      <c r="E6007" t="e">
        <f>- 몸이... 서서히 사라진다</f>
        <v>#NAME?</v>
      </c>
      <c r="F6007">
        <v>20</v>
      </c>
      <c r="G6007">
        <v>20</v>
      </c>
      <c r="H6007">
        <v>20</v>
      </c>
      <c r="I6007">
        <v>10</v>
      </c>
      <c r="J6007">
        <v>10</v>
      </c>
      <c r="K6007">
        <v>17</v>
      </c>
      <c r="L6007">
        <v>86</v>
      </c>
      <c r="M6007">
        <v>137</v>
      </c>
      <c r="N6007">
        <v>2</v>
      </c>
      <c r="O6007">
        <v>1</v>
      </c>
      <c r="P6007">
        <v>3.7764756940000002</v>
      </c>
      <c r="Q6007">
        <v>1567</v>
      </c>
      <c r="R6007">
        <v>405000</v>
      </c>
      <c r="S6007">
        <v>664470</v>
      </c>
      <c r="T6007">
        <v>1.6406666666666601</v>
      </c>
      <c r="U6007">
        <v>2</v>
      </c>
    </row>
    <row r="6008" spans="1:21" x14ac:dyDescent="0.4">
      <c r="A6008">
        <v>6006</v>
      </c>
      <c r="B6008" t="s">
        <v>12106</v>
      </c>
      <c r="C6008" s="1">
        <v>44621</v>
      </c>
      <c r="D6008" t="s">
        <v>10439</v>
      </c>
      <c r="F6008">
        <v>10</v>
      </c>
      <c r="G6008">
        <v>10</v>
      </c>
      <c r="H6008">
        <v>10</v>
      </c>
      <c r="I6008">
        <v>20</v>
      </c>
      <c r="J6008">
        <v>20</v>
      </c>
      <c r="K6008">
        <v>231</v>
      </c>
      <c r="L6008">
        <v>199</v>
      </c>
      <c r="M6008">
        <v>146</v>
      </c>
      <c r="N6008">
        <v>0</v>
      </c>
      <c r="O6008">
        <v>0</v>
      </c>
      <c r="P6008">
        <v>0</v>
      </c>
      <c r="Q6008">
        <v>1682</v>
      </c>
      <c r="R6008">
        <v>405000</v>
      </c>
      <c r="S6008">
        <v>3359649</v>
      </c>
      <c r="T6008">
        <v>8.2954296296296199</v>
      </c>
      <c r="U6008">
        <v>3</v>
      </c>
    </row>
    <row r="6009" spans="1:21" x14ac:dyDescent="0.4">
      <c r="A6009">
        <v>6007</v>
      </c>
      <c r="B6009" t="s">
        <v>12106</v>
      </c>
      <c r="C6009" s="1">
        <v>44621</v>
      </c>
      <c r="D6009" t="s">
        <v>10440</v>
      </c>
      <c r="E6009" t="s">
        <v>10441</v>
      </c>
      <c r="F6009">
        <v>10</v>
      </c>
      <c r="G6009">
        <v>20</v>
      </c>
      <c r="H6009">
        <v>50</v>
      </c>
      <c r="I6009">
        <v>20</v>
      </c>
      <c r="J6009">
        <v>40</v>
      </c>
      <c r="K6009">
        <v>15</v>
      </c>
      <c r="L6009">
        <v>6</v>
      </c>
      <c r="M6009">
        <v>9</v>
      </c>
      <c r="N6009">
        <v>2</v>
      </c>
      <c r="O6009">
        <v>0</v>
      </c>
      <c r="P6009">
        <v>12.06749132</v>
      </c>
      <c r="Q6009">
        <v>2183</v>
      </c>
      <c r="R6009">
        <v>405000</v>
      </c>
      <c r="S6009">
        <v>1313747</v>
      </c>
      <c r="T6009">
        <v>3.2438197530864099</v>
      </c>
      <c r="U6009">
        <v>2</v>
      </c>
    </row>
    <row r="6010" spans="1:21" x14ac:dyDescent="0.4">
      <c r="A6010">
        <v>6008</v>
      </c>
      <c r="B6010" t="s">
        <v>12106</v>
      </c>
      <c r="C6010" s="1">
        <v>44621</v>
      </c>
      <c r="D6010" t="s">
        <v>10442</v>
      </c>
      <c r="F6010">
        <v>20</v>
      </c>
      <c r="G6010">
        <v>20</v>
      </c>
      <c r="H6010">
        <v>20</v>
      </c>
      <c r="I6010">
        <v>40</v>
      </c>
      <c r="J6010">
        <v>20</v>
      </c>
      <c r="K6010">
        <v>14</v>
      </c>
      <c r="L6010">
        <v>21</v>
      </c>
      <c r="M6010">
        <v>17</v>
      </c>
      <c r="N6010">
        <v>0</v>
      </c>
      <c r="O6010">
        <v>1</v>
      </c>
      <c r="P6010">
        <v>0</v>
      </c>
      <c r="Q6010">
        <v>2096</v>
      </c>
      <c r="R6010">
        <v>405000</v>
      </c>
      <c r="S6010">
        <v>40671</v>
      </c>
      <c r="T6010">
        <v>0.100422222222222</v>
      </c>
      <c r="U6010">
        <v>0</v>
      </c>
    </row>
    <row r="6011" spans="1:21" x14ac:dyDescent="0.4">
      <c r="A6011">
        <v>6009</v>
      </c>
      <c r="B6011" t="s">
        <v>12106</v>
      </c>
      <c r="C6011" s="1">
        <v>44593</v>
      </c>
      <c r="D6011" t="s">
        <v>10443</v>
      </c>
      <c r="F6011">
        <v>10</v>
      </c>
      <c r="G6011">
        <v>20</v>
      </c>
      <c r="H6011">
        <v>10</v>
      </c>
      <c r="I6011">
        <v>20</v>
      </c>
      <c r="J6011">
        <v>30</v>
      </c>
      <c r="K6011">
        <v>24</v>
      </c>
      <c r="L6011">
        <v>49</v>
      </c>
      <c r="M6011">
        <v>75</v>
      </c>
      <c r="N6011">
        <v>0</v>
      </c>
      <c r="O6011">
        <v>1</v>
      </c>
      <c r="P6011">
        <v>0</v>
      </c>
      <c r="Q6011">
        <v>2356</v>
      </c>
      <c r="R6011">
        <v>398000</v>
      </c>
      <c r="S6011">
        <v>1296992</v>
      </c>
      <c r="T6011">
        <v>3.2587738693467299</v>
      </c>
      <c r="U6011">
        <v>2</v>
      </c>
    </row>
    <row r="6012" spans="1:21" x14ac:dyDescent="0.4">
      <c r="A6012">
        <v>6010</v>
      </c>
      <c r="B6012" t="s">
        <v>12106</v>
      </c>
      <c r="C6012" s="1">
        <v>44593</v>
      </c>
      <c r="D6012" t="s">
        <v>10444</v>
      </c>
      <c r="F6012">
        <v>10</v>
      </c>
      <c r="G6012">
        <v>10</v>
      </c>
      <c r="H6012">
        <v>10</v>
      </c>
      <c r="I6012">
        <v>10</v>
      </c>
      <c r="J6012">
        <v>10</v>
      </c>
      <c r="K6012">
        <v>18</v>
      </c>
      <c r="L6012">
        <v>14</v>
      </c>
      <c r="M6012">
        <v>22</v>
      </c>
      <c r="N6012">
        <v>0</v>
      </c>
      <c r="O6012">
        <v>1</v>
      </c>
      <c r="P6012">
        <v>0</v>
      </c>
      <c r="Q6012">
        <v>1672</v>
      </c>
      <c r="R6012">
        <v>398000</v>
      </c>
      <c r="S6012">
        <v>35553</v>
      </c>
      <c r="T6012">
        <v>8.93291457286432E-2</v>
      </c>
      <c r="U6012">
        <v>0</v>
      </c>
    </row>
    <row r="6013" spans="1:21" x14ac:dyDescent="0.4">
      <c r="A6013">
        <v>6011</v>
      </c>
      <c r="B6013" t="s">
        <v>12106</v>
      </c>
      <c r="C6013" s="1">
        <v>44593</v>
      </c>
      <c r="D6013" t="s">
        <v>10445</v>
      </c>
      <c r="F6013">
        <v>10</v>
      </c>
      <c r="G6013">
        <v>30</v>
      </c>
      <c r="H6013">
        <v>20</v>
      </c>
      <c r="I6013">
        <v>30</v>
      </c>
      <c r="J6013">
        <v>10</v>
      </c>
      <c r="K6013">
        <v>2</v>
      </c>
      <c r="L6013">
        <v>3</v>
      </c>
      <c r="M6013">
        <v>10</v>
      </c>
      <c r="N6013">
        <v>0</v>
      </c>
      <c r="O6013">
        <v>0</v>
      </c>
      <c r="P6013">
        <v>0</v>
      </c>
      <c r="Q6013">
        <v>5749</v>
      </c>
      <c r="R6013">
        <v>398000</v>
      </c>
      <c r="S6013">
        <v>902529</v>
      </c>
      <c r="T6013">
        <v>2.2676608040201001</v>
      </c>
      <c r="U6013">
        <v>2</v>
      </c>
    </row>
    <row r="6014" spans="1:21" x14ac:dyDescent="0.4">
      <c r="A6014">
        <v>6012</v>
      </c>
      <c r="B6014" t="s">
        <v>12106</v>
      </c>
      <c r="C6014" s="1">
        <v>44593</v>
      </c>
      <c r="D6014" t="s">
        <v>10446</v>
      </c>
      <c r="E6014" t="s">
        <v>10447</v>
      </c>
      <c r="F6014">
        <v>10</v>
      </c>
      <c r="G6014">
        <v>10</v>
      </c>
      <c r="H6014">
        <v>50</v>
      </c>
      <c r="I6014">
        <v>20</v>
      </c>
      <c r="J6014">
        <v>10</v>
      </c>
      <c r="K6014">
        <v>19</v>
      </c>
      <c r="L6014">
        <v>17</v>
      </c>
      <c r="M6014">
        <v>8</v>
      </c>
      <c r="N6014">
        <v>2</v>
      </c>
      <c r="O6014">
        <v>1</v>
      </c>
      <c r="P6014">
        <v>15.38476563</v>
      </c>
      <c r="Q6014">
        <v>2895</v>
      </c>
      <c r="R6014">
        <v>398000</v>
      </c>
      <c r="S6014">
        <v>299277</v>
      </c>
      <c r="T6014">
        <v>0.75195226130653203</v>
      </c>
      <c r="U6014">
        <v>1</v>
      </c>
    </row>
    <row r="6015" spans="1:21" x14ac:dyDescent="0.4">
      <c r="A6015">
        <v>6013</v>
      </c>
      <c r="B6015" t="s">
        <v>12106</v>
      </c>
      <c r="C6015" s="1">
        <v>44593</v>
      </c>
      <c r="D6015" t="s">
        <v>10448</v>
      </c>
      <c r="E6015" t="e">
        <f>- 너에게... 두번째 목숨을 주마</f>
        <v>#NAME?</v>
      </c>
      <c r="F6015">
        <v>10</v>
      </c>
      <c r="G6015">
        <v>20</v>
      </c>
      <c r="H6015">
        <v>30</v>
      </c>
      <c r="I6015">
        <v>50</v>
      </c>
      <c r="J6015">
        <v>20</v>
      </c>
      <c r="K6015">
        <v>14</v>
      </c>
      <c r="L6015">
        <v>3</v>
      </c>
      <c r="M6015">
        <v>3</v>
      </c>
      <c r="N6015">
        <v>2</v>
      </c>
      <c r="O6015">
        <v>0</v>
      </c>
      <c r="P6015">
        <v>12.49121094</v>
      </c>
      <c r="Q6015">
        <v>1354</v>
      </c>
      <c r="R6015">
        <v>398000</v>
      </c>
      <c r="S6015">
        <v>39500</v>
      </c>
      <c r="T6015">
        <v>9.9246231155778894E-2</v>
      </c>
      <c r="U6015">
        <v>0</v>
      </c>
    </row>
    <row r="6016" spans="1:21" x14ac:dyDescent="0.4">
      <c r="A6016">
        <v>6014</v>
      </c>
      <c r="B6016" t="s">
        <v>12106</v>
      </c>
      <c r="C6016" s="1">
        <v>44562</v>
      </c>
      <c r="D6016" t="s">
        <v>10449</v>
      </c>
      <c r="E6016" t="s">
        <v>10450</v>
      </c>
      <c r="F6016">
        <v>10</v>
      </c>
      <c r="G6016">
        <v>10</v>
      </c>
      <c r="H6016">
        <v>20</v>
      </c>
      <c r="I6016">
        <v>20</v>
      </c>
      <c r="J6016">
        <v>20</v>
      </c>
      <c r="K6016">
        <v>16</v>
      </c>
      <c r="L6016">
        <v>16</v>
      </c>
      <c r="M6016">
        <v>19</v>
      </c>
      <c r="N6016">
        <v>1</v>
      </c>
      <c r="O6016">
        <v>0</v>
      </c>
      <c r="P6016">
        <v>11.70128038</v>
      </c>
      <c r="Q6016">
        <v>2178</v>
      </c>
      <c r="R6016">
        <v>390000</v>
      </c>
      <c r="S6016">
        <v>433208</v>
      </c>
      <c r="T6016">
        <v>1.11078974358974</v>
      </c>
      <c r="U6016">
        <v>1</v>
      </c>
    </row>
    <row r="6017" spans="1:21" x14ac:dyDescent="0.4">
      <c r="A6017">
        <v>6015</v>
      </c>
      <c r="B6017" t="s">
        <v>12106</v>
      </c>
      <c r="C6017" s="1">
        <v>44562</v>
      </c>
      <c r="D6017" t="s">
        <v>10451</v>
      </c>
      <c r="E6017" t="s">
        <v>10452</v>
      </c>
      <c r="F6017">
        <v>10</v>
      </c>
      <c r="G6017">
        <v>10</v>
      </c>
      <c r="H6017">
        <v>10</v>
      </c>
      <c r="I6017">
        <v>20</v>
      </c>
      <c r="J6017">
        <v>20</v>
      </c>
      <c r="K6017">
        <v>42</v>
      </c>
      <c r="L6017">
        <v>11</v>
      </c>
      <c r="M6017">
        <v>17</v>
      </c>
      <c r="N6017">
        <v>1</v>
      </c>
      <c r="O6017">
        <v>0</v>
      </c>
      <c r="P6017">
        <v>18.193793400000001</v>
      </c>
      <c r="Q6017">
        <v>11532</v>
      </c>
      <c r="R6017">
        <v>390000</v>
      </c>
      <c r="S6017">
        <v>1176122</v>
      </c>
      <c r="T6017">
        <v>3.01569743589743</v>
      </c>
      <c r="U6017">
        <v>2</v>
      </c>
    </row>
    <row r="6018" spans="1:21" x14ac:dyDescent="0.4">
      <c r="A6018">
        <v>6016</v>
      </c>
      <c r="B6018" t="s">
        <v>12106</v>
      </c>
      <c r="C6018" s="1">
        <v>44562</v>
      </c>
      <c r="D6018" t="s">
        <v>10453</v>
      </c>
      <c r="E6018" t="e">
        <f>- 모든 걸.. 불태웠어</f>
        <v>#NAME?</v>
      </c>
      <c r="F6018">
        <v>20</v>
      </c>
      <c r="G6018">
        <v>20</v>
      </c>
      <c r="H6018">
        <v>20</v>
      </c>
      <c r="I6018">
        <v>30</v>
      </c>
      <c r="J6018">
        <v>30</v>
      </c>
      <c r="K6018">
        <v>118</v>
      </c>
      <c r="L6018">
        <v>118</v>
      </c>
      <c r="M6018">
        <v>142</v>
      </c>
      <c r="N6018">
        <v>2</v>
      </c>
      <c r="O6018">
        <v>0</v>
      </c>
      <c r="P6018">
        <v>12.157769099999999</v>
      </c>
      <c r="Q6018">
        <v>1795</v>
      </c>
      <c r="R6018">
        <v>390000</v>
      </c>
      <c r="S6018">
        <v>1581703</v>
      </c>
      <c r="T6018">
        <v>4.05564871794871</v>
      </c>
      <c r="U6018">
        <v>2</v>
      </c>
    </row>
    <row r="6019" spans="1:21" x14ac:dyDescent="0.4">
      <c r="A6019">
        <v>6017</v>
      </c>
      <c r="B6019" t="s">
        <v>12106</v>
      </c>
      <c r="C6019" s="1">
        <v>44562</v>
      </c>
      <c r="D6019" t="s">
        <v>10454</v>
      </c>
      <c r="F6019">
        <v>10</v>
      </c>
      <c r="G6019">
        <v>10</v>
      </c>
      <c r="H6019">
        <v>10</v>
      </c>
      <c r="I6019">
        <v>20</v>
      </c>
      <c r="J6019">
        <v>10</v>
      </c>
      <c r="K6019">
        <v>17</v>
      </c>
      <c r="L6019">
        <v>21</v>
      </c>
      <c r="M6019">
        <v>24</v>
      </c>
      <c r="N6019">
        <v>0</v>
      </c>
      <c r="O6019">
        <v>0</v>
      </c>
      <c r="P6019">
        <v>0</v>
      </c>
      <c r="Q6019">
        <v>1585</v>
      </c>
      <c r="R6019">
        <v>390000</v>
      </c>
      <c r="S6019">
        <v>45413</v>
      </c>
      <c r="T6019">
        <v>0.116443589743589</v>
      </c>
      <c r="U6019">
        <v>0</v>
      </c>
    </row>
    <row r="6020" spans="1:21" x14ac:dyDescent="0.4">
      <c r="A6020">
        <v>6018</v>
      </c>
      <c r="B6020" t="s">
        <v>12106</v>
      </c>
      <c r="C6020" s="1">
        <v>44562</v>
      </c>
      <c r="D6020" t="s">
        <v>10455</v>
      </c>
      <c r="E6020" t="s">
        <v>10456</v>
      </c>
      <c r="F6020">
        <v>30</v>
      </c>
      <c r="G6020">
        <v>20</v>
      </c>
      <c r="H6020">
        <v>20</v>
      </c>
      <c r="I6020">
        <v>10</v>
      </c>
      <c r="J6020">
        <v>50</v>
      </c>
      <c r="K6020">
        <v>54</v>
      </c>
      <c r="L6020">
        <v>48</v>
      </c>
      <c r="M6020">
        <v>16</v>
      </c>
      <c r="N6020">
        <v>1</v>
      </c>
      <c r="O6020">
        <v>0</v>
      </c>
      <c r="P6020">
        <v>2.4454210070000002</v>
      </c>
      <c r="Q6020">
        <v>983</v>
      </c>
      <c r="R6020">
        <v>390000</v>
      </c>
      <c r="S6020">
        <v>41198</v>
      </c>
      <c r="T6020">
        <v>0.10563589743589701</v>
      </c>
      <c r="U6020">
        <v>0</v>
      </c>
    </row>
    <row r="6021" spans="1:21" x14ac:dyDescent="0.4">
      <c r="A6021">
        <v>6019</v>
      </c>
      <c r="B6021" t="s">
        <v>12106</v>
      </c>
      <c r="C6021" s="1">
        <v>44562</v>
      </c>
      <c r="D6021" t="s">
        <v>10457</v>
      </c>
      <c r="E6021" t="s">
        <v>10458</v>
      </c>
      <c r="F6021">
        <v>10</v>
      </c>
      <c r="G6021">
        <v>10</v>
      </c>
      <c r="H6021">
        <v>20</v>
      </c>
      <c r="I6021">
        <v>40</v>
      </c>
      <c r="J6021">
        <v>20</v>
      </c>
      <c r="K6021">
        <v>13</v>
      </c>
      <c r="L6021">
        <v>5</v>
      </c>
      <c r="M6021">
        <v>3</v>
      </c>
      <c r="N6021">
        <v>2</v>
      </c>
      <c r="O6021">
        <v>0</v>
      </c>
      <c r="P6021">
        <v>9.9565972219999992</v>
      </c>
      <c r="Q6021">
        <v>3048</v>
      </c>
      <c r="R6021">
        <v>390000</v>
      </c>
      <c r="S6021">
        <v>2078997</v>
      </c>
      <c r="T6021">
        <v>5.3307615384615303</v>
      </c>
      <c r="U6021">
        <v>3</v>
      </c>
    </row>
    <row r="6022" spans="1:21" x14ac:dyDescent="0.4">
      <c r="A6022">
        <v>6020</v>
      </c>
      <c r="B6022" t="s">
        <v>12106</v>
      </c>
      <c r="C6022" s="1">
        <v>44531</v>
      </c>
      <c r="D6022" t="s">
        <v>10459</v>
      </c>
      <c r="E6022" t="s">
        <v>10460</v>
      </c>
      <c r="F6022">
        <v>20</v>
      </c>
      <c r="G6022">
        <v>20</v>
      </c>
      <c r="H6022">
        <v>20</v>
      </c>
      <c r="I6022">
        <v>40</v>
      </c>
      <c r="J6022">
        <v>40</v>
      </c>
      <c r="K6022">
        <v>80</v>
      </c>
      <c r="L6022">
        <v>37</v>
      </c>
      <c r="M6022">
        <v>26</v>
      </c>
      <c r="N6022">
        <v>0</v>
      </c>
      <c r="O6022">
        <v>0</v>
      </c>
      <c r="P6022">
        <v>9.5729166669999994</v>
      </c>
      <c r="Q6022">
        <v>1679</v>
      </c>
      <c r="R6022">
        <v>387000</v>
      </c>
      <c r="S6022">
        <v>373331</v>
      </c>
      <c r="T6022">
        <v>0.96467958656330699</v>
      </c>
      <c r="U6022">
        <v>1</v>
      </c>
    </row>
    <row r="6023" spans="1:21" x14ac:dyDescent="0.4">
      <c r="A6023">
        <v>6021</v>
      </c>
      <c r="B6023" t="s">
        <v>12106</v>
      </c>
      <c r="C6023" s="1">
        <v>44531</v>
      </c>
      <c r="D6023" t="s">
        <v>10461</v>
      </c>
      <c r="F6023">
        <v>10</v>
      </c>
      <c r="G6023">
        <v>10</v>
      </c>
      <c r="H6023">
        <v>10</v>
      </c>
      <c r="I6023">
        <v>20</v>
      </c>
      <c r="J6023">
        <v>20</v>
      </c>
      <c r="K6023">
        <v>248</v>
      </c>
      <c r="L6023">
        <v>245</v>
      </c>
      <c r="M6023">
        <v>247</v>
      </c>
      <c r="N6023">
        <v>1</v>
      </c>
      <c r="O6023">
        <v>0</v>
      </c>
      <c r="P6023">
        <v>0</v>
      </c>
      <c r="Q6023">
        <v>1323</v>
      </c>
      <c r="R6023">
        <v>387000</v>
      </c>
      <c r="S6023">
        <v>181107</v>
      </c>
      <c r="T6023">
        <v>0.46797674418604601</v>
      </c>
      <c r="U6023">
        <v>1</v>
      </c>
    </row>
    <row r="6024" spans="1:21" x14ac:dyDescent="0.4">
      <c r="A6024">
        <v>6022</v>
      </c>
      <c r="B6024" t="s">
        <v>12106</v>
      </c>
      <c r="C6024" s="1">
        <v>44531</v>
      </c>
      <c r="D6024" t="s">
        <v>10462</v>
      </c>
      <c r="F6024">
        <v>10</v>
      </c>
      <c r="G6024">
        <v>10</v>
      </c>
      <c r="H6024">
        <v>20</v>
      </c>
      <c r="I6024">
        <v>20</v>
      </c>
      <c r="J6024">
        <v>10</v>
      </c>
      <c r="K6024">
        <v>10</v>
      </c>
      <c r="L6024">
        <v>18</v>
      </c>
      <c r="M6024">
        <v>17</v>
      </c>
      <c r="N6024">
        <v>0</v>
      </c>
      <c r="O6024">
        <v>1</v>
      </c>
      <c r="P6024">
        <v>0</v>
      </c>
      <c r="Q6024">
        <v>758</v>
      </c>
      <c r="R6024">
        <v>387000</v>
      </c>
      <c r="S6024">
        <v>37613</v>
      </c>
      <c r="T6024">
        <v>9.7191214470284198E-2</v>
      </c>
      <c r="U6024">
        <v>0</v>
      </c>
    </row>
    <row r="6025" spans="1:21" x14ac:dyDescent="0.4">
      <c r="A6025">
        <v>6023</v>
      </c>
      <c r="B6025" t="s">
        <v>12106</v>
      </c>
      <c r="C6025" s="1">
        <v>44531</v>
      </c>
      <c r="D6025" t="s">
        <v>10463</v>
      </c>
      <c r="E6025" t="s">
        <v>10464</v>
      </c>
      <c r="F6025">
        <v>20</v>
      </c>
      <c r="G6025">
        <v>20</v>
      </c>
      <c r="H6025">
        <v>30</v>
      </c>
      <c r="I6025">
        <v>20</v>
      </c>
      <c r="J6025">
        <v>30</v>
      </c>
      <c r="K6025">
        <v>126</v>
      </c>
      <c r="L6025">
        <v>72</v>
      </c>
      <c r="M6025">
        <v>29</v>
      </c>
      <c r="N6025">
        <v>1</v>
      </c>
      <c r="O6025">
        <v>0</v>
      </c>
      <c r="P6025">
        <v>22.525824650000001</v>
      </c>
      <c r="Q6025">
        <v>870</v>
      </c>
      <c r="R6025">
        <v>387000</v>
      </c>
      <c r="S6025">
        <v>89163</v>
      </c>
      <c r="T6025">
        <v>0.230395348837209</v>
      </c>
      <c r="U6025">
        <v>0</v>
      </c>
    </row>
    <row r="6026" spans="1:21" x14ac:dyDescent="0.4">
      <c r="A6026">
        <v>6024</v>
      </c>
      <c r="B6026" t="s">
        <v>12106</v>
      </c>
      <c r="C6026" s="1">
        <v>44531</v>
      </c>
      <c r="D6026" t="s">
        <v>10465</v>
      </c>
      <c r="E6026" t="s">
        <v>10466</v>
      </c>
      <c r="F6026">
        <v>20</v>
      </c>
      <c r="G6026">
        <v>10</v>
      </c>
      <c r="H6026">
        <v>20</v>
      </c>
      <c r="I6026">
        <v>10</v>
      </c>
      <c r="J6026">
        <v>30</v>
      </c>
      <c r="K6026">
        <v>235</v>
      </c>
      <c r="L6026">
        <v>245</v>
      </c>
      <c r="M6026">
        <v>250</v>
      </c>
      <c r="N6026">
        <v>2</v>
      </c>
      <c r="O6026">
        <v>0</v>
      </c>
      <c r="P6026">
        <v>10.15332031</v>
      </c>
      <c r="Q6026">
        <v>1527</v>
      </c>
      <c r="R6026">
        <v>387000</v>
      </c>
      <c r="S6026">
        <v>1266531</v>
      </c>
      <c r="T6026">
        <v>3.2726899224806201</v>
      </c>
      <c r="U6026">
        <v>2</v>
      </c>
    </row>
    <row r="6027" spans="1:21" x14ac:dyDescent="0.4">
      <c r="A6027">
        <v>6025</v>
      </c>
      <c r="B6027" t="s">
        <v>12106</v>
      </c>
      <c r="C6027" s="1">
        <v>44501</v>
      </c>
      <c r="D6027" t="s">
        <v>10467</v>
      </c>
      <c r="E6027" t="s">
        <v>10468</v>
      </c>
      <c r="F6027">
        <v>10</v>
      </c>
      <c r="G6027">
        <v>10</v>
      </c>
      <c r="H6027">
        <v>10</v>
      </c>
      <c r="I6027">
        <v>20</v>
      </c>
      <c r="J6027">
        <v>10</v>
      </c>
      <c r="K6027">
        <v>23</v>
      </c>
      <c r="L6027">
        <v>19</v>
      </c>
      <c r="M6027">
        <v>47</v>
      </c>
      <c r="N6027">
        <v>0</v>
      </c>
      <c r="O6027">
        <v>0</v>
      </c>
      <c r="P6027">
        <v>11.70095486</v>
      </c>
      <c r="Q6027">
        <v>2461</v>
      </c>
      <c r="R6027">
        <v>386000</v>
      </c>
      <c r="S6027">
        <v>130014</v>
      </c>
      <c r="T6027">
        <v>0.33682383419689099</v>
      </c>
      <c r="U6027">
        <v>0</v>
      </c>
    </row>
    <row r="6028" spans="1:21" x14ac:dyDescent="0.4">
      <c r="A6028">
        <v>6026</v>
      </c>
      <c r="B6028" t="s">
        <v>12106</v>
      </c>
      <c r="C6028" s="1">
        <v>44501</v>
      </c>
      <c r="D6028" t="s">
        <v>10469</v>
      </c>
      <c r="E6028" t="s">
        <v>10470</v>
      </c>
      <c r="F6028">
        <v>10</v>
      </c>
      <c r="G6028">
        <v>20</v>
      </c>
      <c r="H6028">
        <v>20</v>
      </c>
      <c r="I6028">
        <v>20</v>
      </c>
      <c r="J6028">
        <v>20</v>
      </c>
      <c r="K6028">
        <v>20</v>
      </c>
      <c r="L6028">
        <v>17</v>
      </c>
      <c r="M6028">
        <v>18</v>
      </c>
      <c r="N6028">
        <v>1</v>
      </c>
      <c r="O6028">
        <v>0</v>
      </c>
      <c r="P6028">
        <v>19.737847219999999</v>
      </c>
      <c r="Q6028">
        <v>794</v>
      </c>
      <c r="R6028">
        <v>386000</v>
      </c>
      <c r="S6028">
        <v>182104</v>
      </c>
      <c r="T6028">
        <v>0.47177202072538799</v>
      </c>
      <c r="U6028">
        <v>1</v>
      </c>
    </row>
    <row r="6029" spans="1:21" x14ac:dyDescent="0.4">
      <c r="A6029">
        <v>6027</v>
      </c>
      <c r="B6029" t="s">
        <v>12106</v>
      </c>
      <c r="C6029" s="1">
        <v>44501</v>
      </c>
      <c r="D6029" t="s">
        <v>10471</v>
      </c>
      <c r="E6029" t="s">
        <v>10472</v>
      </c>
      <c r="F6029">
        <v>10</v>
      </c>
      <c r="G6029">
        <v>10</v>
      </c>
      <c r="H6029">
        <v>50</v>
      </c>
      <c r="I6029">
        <v>20</v>
      </c>
      <c r="J6029">
        <v>10</v>
      </c>
      <c r="K6029">
        <v>8</v>
      </c>
      <c r="L6029">
        <v>18</v>
      </c>
      <c r="M6029">
        <v>22</v>
      </c>
      <c r="N6029">
        <v>2</v>
      </c>
      <c r="O6029">
        <v>0</v>
      </c>
      <c r="P6029">
        <v>12.2937283</v>
      </c>
      <c r="Q6029">
        <v>488</v>
      </c>
      <c r="R6029">
        <v>386000</v>
      </c>
      <c r="S6029">
        <v>313288</v>
      </c>
      <c r="T6029">
        <v>0.81162694300518101</v>
      </c>
      <c r="U6029">
        <v>1</v>
      </c>
    </row>
    <row r="6030" spans="1:21" x14ac:dyDescent="0.4">
      <c r="A6030">
        <v>6028</v>
      </c>
      <c r="B6030" t="s">
        <v>12106</v>
      </c>
      <c r="C6030" s="1">
        <v>44501</v>
      </c>
      <c r="D6030" t="s">
        <v>10473</v>
      </c>
      <c r="F6030">
        <v>20</v>
      </c>
      <c r="G6030">
        <v>20</v>
      </c>
      <c r="H6030">
        <v>10</v>
      </c>
      <c r="I6030">
        <v>30</v>
      </c>
      <c r="J6030">
        <v>30</v>
      </c>
      <c r="K6030">
        <v>228</v>
      </c>
      <c r="L6030">
        <v>227</v>
      </c>
      <c r="M6030">
        <v>225</v>
      </c>
      <c r="N6030">
        <v>0</v>
      </c>
      <c r="O6030">
        <v>0</v>
      </c>
      <c r="P6030">
        <v>0</v>
      </c>
      <c r="Q6030">
        <v>1391</v>
      </c>
      <c r="R6030">
        <v>386000</v>
      </c>
      <c r="S6030">
        <v>451507</v>
      </c>
      <c r="T6030">
        <v>1.16970725388601</v>
      </c>
      <c r="U6030">
        <v>2</v>
      </c>
    </row>
    <row r="6031" spans="1:21" x14ac:dyDescent="0.4">
      <c r="A6031">
        <v>6029</v>
      </c>
      <c r="B6031" t="s">
        <v>12106</v>
      </c>
      <c r="C6031" s="1">
        <v>44501</v>
      </c>
      <c r="D6031" t="s">
        <v>10474</v>
      </c>
      <c r="F6031">
        <v>10</v>
      </c>
      <c r="G6031">
        <v>10</v>
      </c>
      <c r="H6031">
        <v>10</v>
      </c>
      <c r="I6031">
        <v>10</v>
      </c>
      <c r="J6031">
        <v>10</v>
      </c>
      <c r="K6031">
        <v>149</v>
      </c>
      <c r="L6031">
        <v>204</v>
      </c>
      <c r="M6031">
        <v>205</v>
      </c>
      <c r="N6031">
        <v>1</v>
      </c>
      <c r="O6031">
        <v>0</v>
      </c>
      <c r="P6031">
        <v>0</v>
      </c>
      <c r="Q6031">
        <v>3006</v>
      </c>
      <c r="R6031">
        <v>386000</v>
      </c>
      <c r="S6031">
        <v>116883</v>
      </c>
      <c r="T6031">
        <v>0.30280569948186498</v>
      </c>
      <c r="U6031">
        <v>0</v>
      </c>
    </row>
    <row r="6032" spans="1:21" x14ac:dyDescent="0.4">
      <c r="A6032">
        <v>6030</v>
      </c>
      <c r="B6032" t="s">
        <v>12106</v>
      </c>
      <c r="C6032" s="1">
        <v>44501</v>
      </c>
      <c r="D6032" t="s">
        <v>10475</v>
      </c>
      <c r="E6032" t="s">
        <v>10476</v>
      </c>
      <c r="F6032">
        <v>10</v>
      </c>
      <c r="G6032">
        <v>10</v>
      </c>
      <c r="H6032">
        <v>10</v>
      </c>
      <c r="I6032">
        <v>20</v>
      </c>
      <c r="J6032">
        <v>20</v>
      </c>
      <c r="K6032">
        <v>44</v>
      </c>
      <c r="L6032">
        <v>10</v>
      </c>
      <c r="M6032">
        <v>17</v>
      </c>
      <c r="N6032">
        <v>0</v>
      </c>
      <c r="O6032">
        <v>0</v>
      </c>
      <c r="P6032">
        <v>14.938693580000001</v>
      </c>
      <c r="Q6032">
        <v>1176</v>
      </c>
      <c r="R6032">
        <v>386000</v>
      </c>
      <c r="S6032">
        <v>98714</v>
      </c>
      <c r="T6032">
        <v>0.25573575129533599</v>
      </c>
      <c r="U6032">
        <v>0</v>
      </c>
    </row>
    <row r="6033" spans="1:21" x14ac:dyDescent="0.4">
      <c r="A6033">
        <v>6031</v>
      </c>
      <c r="B6033" t="s">
        <v>12106</v>
      </c>
      <c r="C6033" s="1">
        <v>44501</v>
      </c>
      <c r="D6033" t="s">
        <v>10477</v>
      </c>
      <c r="E6033" t="s">
        <v>10478</v>
      </c>
      <c r="F6033">
        <v>10</v>
      </c>
      <c r="G6033">
        <v>20</v>
      </c>
      <c r="H6033">
        <v>20</v>
      </c>
      <c r="I6033">
        <v>30</v>
      </c>
      <c r="J6033">
        <v>20</v>
      </c>
      <c r="K6033">
        <v>100</v>
      </c>
      <c r="L6033">
        <v>19</v>
      </c>
      <c r="M6033">
        <v>23</v>
      </c>
      <c r="N6033">
        <v>2</v>
      </c>
      <c r="O6033">
        <v>0</v>
      </c>
      <c r="P6033">
        <v>8.1968315969999992</v>
      </c>
      <c r="Q6033">
        <v>535</v>
      </c>
      <c r="R6033">
        <v>386000</v>
      </c>
      <c r="S6033">
        <v>55083</v>
      </c>
      <c r="T6033">
        <v>0.14270207253886</v>
      </c>
      <c r="U6033">
        <v>0</v>
      </c>
    </row>
    <row r="6034" spans="1:21" x14ac:dyDescent="0.4">
      <c r="A6034">
        <v>6032</v>
      </c>
      <c r="B6034" t="s">
        <v>12106</v>
      </c>
      <c r="C6034" s="1">
        <v>44501</v>
      </c>
      <c r="D6034" t="s">
        <v>10479</v>
      </c>
      <c r="F6034">
        <v>20</v>
      </c>
      <c r="G6034">
        <v>20</v>
      </c>
      <c r="H6034">
        <v>10</v>
      </c>
      <c r="I6034">
        <v>20</v>
      </c>
      <c r="J6034">
        <v>30</v>
      </c>
      <c r="K6034">
        <v>129</v>
      </c>
      <c r="L6034">
        <v>118</v>
      </c>
      <c r="M6034">
        <v>114</v>
      </c>
      <c r="N6034">
        <v>0</v>
      </c>
      <c r="O6034">
        <v>0</v>
      </c>
      <c r="P6034">
        <v>0</v>
      </c>
      <c r="Q6034">
        <v>1698</v>
      </c>
      <c r="R6034">
        <v>386000</v>
      </c>
      <c r="S6034">
        <v>44113</v>
      </c>
      <c r="T6034">
        <v>0.11428238341968899</v>
      </c>
      <c r="U6034">
        <v>0</v>
      </c>
    </row>
    <row r="6035" spans="1:21" x14ac:dyDescent="0.4">
      <c r="A6035">
        <v>6033</v>
      </c>
      <c r="B6035" t="s">
        <v>12106</v>
      </c>
      <c r="C6035" s="1">
        <v>44501</v>
      </c>
      <c r="D6035" t="s">
        <v>10480</v>
      </c>
      <c r="F6035">
        <v>10</v>
      </c>
      <c r="G6035">
        <v>30</v>
      </c>
      <c r="H6035">
        <v>10</v>
      </c>
      <c r="I6035">
        <v>50</v>
      </c>
      <c r="J6035">
        <v>20</v>
      </c>
      <c r="K6035">
        <v>23</v>
      </c>
      <c r="L6035">
        <v>132</v>
      </c>
      <c r="M6035">
        <v>154</v>
      </c>
      <c r="N6035">
        <v>2</v>
      </c>
      <c r="O6035">
        <v>0</v>
      </c>
      <c r="P6035">
        <v>8.4635417000000004E-2</v>
      </c>
      <c r="Q6035">
        <v>768</v>
      </c>
      <c r="R6035">
        <v>386000</v>
      </c>
      <c r="S6035">
        <v>90316</v>
      </c>
      <c r="T6035">
        <v>0.233979274611398</v>
      </c>
      <c r="U6035">
        <v>0</v>
      </c>
    </row>
    <row r="6036" spans="1:21" x14ac:dyDescent="0.4">
      <c r="A6036">
        <v>6034</v>
      </c>
      <c r="B6036" t="s">
        <v>12106</v>
      </c>
      <c r="C6036" s="1">
        <v>44470</v>
      </c>
      <c r="D6036" t="s">
        <v>10481</v>
      </c>
      <c r="E6036" t="s">
        <v>10482</v>
      </c>
      <c r="F6036">
        <v>10</v>
      </c>
      <c r="G6036">
        <v>10</v>
      </c>
      <c r="H6036">
        <v>10</v>
      </c>
      <c r="I6036">
        <v>10</v>
      </c>
      <c r="J6036">
        <v>10</v>
      </c>
      <c r="K6036">
        <v>100</v>
      </c>
      <c r="L6036">
        <v>15</v>
      </c>
      <c r="M6036">
        <v>26</v>
      </c>
      <c r="N6036">
        <v>1</v>
      </c>
      <c r="O6036">
        <v>1</v>
      </c>
      <c r="P6036">
        <v>11.81032986</v>
      </c>
      <c r="Q6036">
        <v>762</v>
      </c>
      <c r="R6036">
        <v>382000</v>
      </c>
      <c r="S6036">
        <v>17143</v>
      </c>
      <c r="T6036">
        <v>4.4876963350785302E-2</v>
      </c>
      <c r="U6036">
        <v>0</v>
      </c>
    </row>
    <row r="6037" spans="1:21" x14ac:dyDescent="0.4">
      <c r="A6037">
        <v>6035</v>
      </c>
      <c r="B6037" t="s">
        <v>12106</v>
      </c>
      <c r="C6037" s="1">
        <v>44470</v>
      </c>
      <c r="D6037" t="s">
        <v>10483</v>
      </c>
      <c r="E6037" t="e">
        <f>- 대체.. 저놈들 정체가 뭐야</f>
        <v>#NAME?</v>
      </c>
      <c r="F6037">
        <v>10</v>
      </c>
      <c r="G6037">
        <v>10</v>
      </c>
      <c r="H6037">
        <v>20</v>
      </c>
      <c r="I6037">
        <v>20</v>
      </c>
      <c r="J6037">
        <v>10</v>
      </c>
      <c r="K6037">
        <v>10</v>
      </c>
      <c r="L6037">
        <v>15</v>
      </c>
      <c r="M6037">
        <v>21</v>
      </c>
      <c r="N6037">
        <v>2</v>
      </c>
      <c r="O6037">
        <v>1</v>
      </c>
      <c r="P6037">
        <v>9.2174479169999994</v>
      </c>
      <c r="Q6037">
        <v>596</v>
      </c>
      <c r="R6037">
        <v>382000</v>
      </c>
      <c r="S6037">
        <v>21462</v>
      </c>
      <c r="T6037">
        <v>5.6183246073298401E-2</v>
      </c>
      <c r="U6037">
        <v>0</v>
      </c>
    </row>
    <row r="6038" spans="1:21" x14ac:dyDescent="0.4">
      <c r="A6038">
        <v>6036</v>
      </c>
      <c r="B6038" t="s">
        <v>12106</v>
      </c>
      <c r="C6038" s="1">
        <v>44470</v>
      </c>
      <c r="D6038" t="s">
        <v>10484</v>
      </c>
      <c r="E6038" t="s">
        <v>10485</v>
      </c>
      <c r="F6038">
        <v>10</v>
      </c>
      <c r="G6038">
        <v>20</v>
      </c>
      <c r="H6038">
        <v>10</v>
      </c>
      <c r="I6038">
        <v>20</v>
      </c>
      <c r="J6038">
        <v>10</v>
      </c>
      <c r="K6038">
        <v>247</v>
      </c>
      <c r="L6038">
        <v>247</v>
      </c>
      <c r="M6038">
        <v>246</v>
      </c>
      <c r="N6038">
        <v>0</v>
      </c>
      <c r="O6038">
        <v>0</v>
      </c>
      <c r="P6038">
        <v>25.29665799</v>
      </c>
      <c r="Q6038">
        <v>543</v>
      </c>
      <c r="R6038">
        <v>382000</v>
      </c>
      <c r="S6038">
        <v>391482</v>
      </c>
      <c r="T6038">
        <v>1.02482198952879</v>
      </c>
      <c r="U6038">
        <v>1</v>
      </c>
    </row>
    <row r="6039" spans="1:21" x14ac:dyDescent="0.4">
      <c r="A6039">
        <v>6037</v>
      </c>
      <c r="B6039" t="s">
        <v>12106</v>
      </c>
      <c r="C6039" s="1">
        <v>44470</v>
      </c>
      <c r="D6039" t="s">
        <v>10486</v>
      </c>
      <c r="E6039" t="s">
        <v>10487</v>
      </c>
      <c r="F6039">
        <v>10</v>
      </c>
      <c r="G6039">
        <v>20</v>
      </c>
      <c r="H6039">
        <v>20</v>
      </c>
      <c r="I6039">
        <v>20</v>
      </c>
      <c r="J6039">
        <v>20</v>
      </c>
      <c r="K6039">
        <v>13</v>
      </c>
      <c r="L6039">
        <v>13</v>
      </c>
      <c r="M6039">
        <v>15</v>
      </c>
      <c r="N6039">
        <v>2</v>
      </c>
      <c r="O6039">
        <v>1</v>
      </c>
      <c r="P6039">
        <v>33.979600689999998</v>
      </c>
      <c r="Q6039">
        <v>1103</v>
      </c>
      <c r="R6039">
        <v>382000</v>
      </c>
      <c r="S6039">
        <v>384188</v>
      </c>
      <c r="T6039">
        <v>1.0057277486910901</v>
      </c>
      <c r="U6039">
        <v>1</v>
      </c>
    </row>
    <row r="6040" spans="1:21" x14ac:dyDescent="0.4">
      <c r="A6040">
        <v>6038</v>
      </c>
      <c r="B6040" t="s">
        <v>12106</v>
      </c>
      <c r="C6040" s="1">
        <v>44470</v>
      </c>
      <c r="D6040" t="s">
        <v>10488</v>
      </c>
      <c r="E6040" t="s">
        <v>10489</v>
      </c>
      <c r="F6040">
        <v>20</v>
      </c>
      <c r="G6040">
        <v>20</v>
      </c>
      <c r="H6040">
        <v>10</v>
      </c>
      <c r="I6040">
        <v>20</v>
      </c>
      <c r="J6040">
        <v>40</v>
      </c>
      <c r="K6040">
        <v>13</v>
      </c>
      <c r="L6040">
        <v>4</v>
      </c>
      <c r="M6040">
        <v>4</v>
      </c>
      <c r="N6040">
        <v>1</v>
      </c>
      <c r="O6040">
        <v>0</v>
      </c>
      <c r="P6040">
        <v>4.9871961809999998</v>
      </c>
      <c r="Q6040">
        <v>278</v>
      </c>
      <c r="R6040">
        <v>382000</v>
      </c>
      <c r="S6040">
        <v>98511</v>
      </c>
      <c r="T6040">
        <v>0.257882198952879</v>
      </c>
      <c r="U6040">
        <v>0</v>
      </c>
    </row>
    <row r="6041" spans="1:21" x14ac:dyDescent="0.4">
      <c r="A6041">
        <v>6039</v>
      </c>
      <c r="B6041" t="s">
        <v>12106</v>
      </c>
      <c r="C6041" s="1">
        <v>44470</v>
      </c>
      <c r="D6041" t="s">
        <v>10490</v>
      </c>
      <c r="E6041" t="s">
        <v>10491</v>
      </c>
      <c r="F6041">
        <v>10</v>
      </c>
      <c r="G6041">
        <v>20</v>
      </c>
      <c r="H6041">
        <v>50</v>
      </c>
      <c r="I6041">
        <v>50</v>
      </c>
      <c r="J6041">
        <v>20</v>
      </c>
      <c r="K6041">
        <v>247</v>
      </c>
      <c r="L6041">
        <v>245</v>
      </c>
      <c r="M6041">
        <v>244</v>
      </c>
      <c r="N6041">
        <v>0</v>
      </c>
      <c r="O6041">
        <v>1</v>
      </c>
      <c r="P6041">
        <v>13.98567708</v>
      </c>
      <c r="Q6041">
        <v>724</v>
      </c>
      <c r="R6041">
        <v>382000</v>
      </c>
      <c r="S6041">
        <v>272201</v>
      </c>
      <c r="T6041">
        <v>0.71256806282722496</v>
      </c>
      <c r="U6041">
        <v>1</v>
      </c>
    </row>
    <row r="6042" spans="1:21" x14ac:dyDescent="0.4">
      <c r="A6042">
        <v>6040</v>
      </c>
      <c r="B6042" t="s">
        <v>12106</v>
      </c>
      <c r="C6042" s="1">
        <v>44470</v>
      </c>
      <c r="D6042" t="s">
        <v>10492</v>
      </c>
      <c r="F6042">
        <v>20</v>
      </c>
      <c r="G6042">
        <v>20</v>
      </c>
      <c r="H6042">
        <v>10</v>
      </c>
      <c r="I6042">
        <v>30</v>
      </c>
      <c r="J6042">
        <v>20</v>
      </c>
      <c r="K6042">
        <v>8</v>
      </c>
      <c r="L6042">
        <v>19</v>
      </c>
      <c r="M6042">
        <v>24</v>
      </c>
      <c r="N6042">
        <v>0</v>
      </c>
      <c r="O6042">
        <v>1</v>
      </c>
      <c r="P6042">
        <v>0</v>
      </c>
      <c r="Q6042">
        <v>785</v>
      </c>
      <c r="R6042">
        <v>382000</v>
      </c>
      <c r="S6042">
        <v>513700</v>
      </c>
      <c r="T6042">
        <v>1.34476439790575</v>
      </c>
      <c r="U6042">
        <v>2</v>
      </c>
    </row>
    <row r="6043" spans="1:21" x14ac:dyDescent="0.4">
      <c r="A6043">
        <v>6041</v>
      </c>
      <c r="B6043" t="s">
        <v>12106</v>
      </c>
      <c r="C6043" s="1">
        <v>44440</v>
      </c>
      <c r="D6043" t="s">
        <v>10493</v>
      </c>
      <c r="E6043" t="s">
        <v>10494</v>
      </c>
      <c r="F6043">
        <v>10</v>
      </c>
      <c r="G6043">
        <v>10</v>
      </c>
      <c r="H6043">
        <v>50</v>
      </c>
      <c r="I6043">
        <v>10</v>
      </c>
      <c r="J6043">
        <v>10</v>
      </c>
      <c r="K6043">
        <v>14</v>
      </c>
      <c r="L6043">
        <v>17</v>
      </c>
      <c r="M6043">
        <v>19</v>
      </c>
      <c r="N6043">
        <v>2</v>
      </c>
      <c r="O6043">
        <v>2</v>
      </c>
      <c r="P6043">
        <v>22.84581163</v>
      </c>
      <c r="Q6043">
        <v>480</v>
      </c>
      <c r="R6043">
        <v>377000</v>
      </c>
      <c r="S6043">
        <v>2936861</v>
      </c>
      <c r="T6043">
        <v>7.7900822281167104</v>
      </c>
      <c r="U6043">
        <v>3</v>
      </c>
    </row>
    <row r="6044" spans="1:21" x14ac:dyDescent="0.4">
      <c r="A6044">
        <v>6042</v>
      </c>
      <c r="B6044" t="s">
        <v>12106</v>
      </c>
      <c r="C6044" s="1">
        <v>44440</v>
      </c>
      <c r="D6044" t="s">
        <v>10495</v>
      </c>
      <c r="E6044" t="s">
        <v>10496</v>
      </c>
      <c r="F6044">
        <v>10</v>
      </c>
      <c r="G6044">
        <v>20</v>
      </c>
      <c r="H6044">
        <v>40</v>
      </c>
      <c r="I6044">
        <v>20</v>
      </c>
      <c r="J6044">
        <v>20</v>
      </c>
      <c r="K6044">
        <v>20</v>
      </c>
      <c r="L6044">
        <v>13</v>
      </c>
      <c r="M6044">
        <v>10</v>
      </c>
      <c r="N6044">
        <v>2</v>
      </c>
      <c r="O6044">
        <v>1</v>
      </c>
      <c r="P6044">
        <v>26.255099829999999</v>
      </c>
      <c r="Q6044">
        <v>620</v>
      </c>
      <c r="R6044">
        <v>377000</v>
      </c>
      <c r="S6044">
        <v>571720</v>
      </c>
      <c r="T6044">
        <v>1.5164986737400501</v>
      </c>
      <c r="U6044">
        <v>2</v>
      </c>
    </row>
    <row r="6045" spans="1:21" x14ac:dyDescent="0.4">
      <c r="A6045">
        <v>6043</v>
      </c>
      <c r="B6045" t="s">
        <v>12106</v>
      </c>
      <c r="C6045" s="1">
        <v>44440</v>
      </c>
      <c r="D6045" t="s">
        <v>10497</v>
      </c>
      <c r="E6045" t="s">
        <v>10498</v>
      </c>
      <c r="F6045">
        <v>10</v>
      </c>
      <c r="G6045">
        <v>20</v>
      </c>
      <c r="H6045">
        <v>40</v>
      </c>
      <c r="I6045">
        <v>20</v>
      </c>
      <c r="J6045">
        <v>10</v>
      </c>
      <c r="K6045">
        <v>13</v>
      </c>
      <c r="L6045">
        <v>18</v>
      </c>
      <c r="M6045">
        <v>21</v>
      </c>
      <c r="N6045">
        <v>1</v>
      </c>
      <c r="O6045">
        <v>1</v>
      </c>
      <c r="P6045">
        <v>24.09364149</v>
      </c>
      <c r="Q6045">
        <v>480</v>
      </c>
      <c r="R6045">
        <v>377000</v>
      </c>
      <c r="S6045">
        <v>507381</v>
      </c>
      <c r="T6045">
        <v>1.3458381962864701</v>
      </c>
      <c r="U6045">
        <v>2</v>
      </c>
    </row>
    <row r="6046" spans="1:21" x14ac:dyDescent="0.4">
      <c r="A6046">
        <v>6044</v>
      </c>
      <c r="B6046" t="s">
        <v>12106</v>
      </c>
      <c r="C6046" s="1">
        <v>44440</v>
      </c>
      <c r="D6046" t="s">
        <v>10499</v>
      </c>
      <c r="F6046">
        <v>10</v>
      </c>
      <c r="G6046">
        <v>10</v>
      </c>
      <c r="H6046">
        <v>20</v>
      </c>
      <c r="I6046">
        <v>20</v>
      </c>
      <c r="J6046">
        <v>10</v>
      </c>
      <c r="K6046">
        <v>247</v>
      </c>
      <c r="L6046">
        <v>239</v>
      </c>
      <c r="M6046">
        <v>239</v>
      </c>
      <c r="N6046">
        <v>1</v>
      </c>
      <c r="O6046">
        <v>0</v>
      </c>
      <c r="P6046">
        <v>0</v>
      </c>
      <c r="Q6046">
        <v>1361</v>
      </c>
      <c r="R6046">
        <v>377000</v>
      </c>
      <c r="S6046">
        <v>127001</v>
      </c>
      <c r="T6046">
        <v>0.33687267904509199</v>
      </c>
      <c r="U6046">
        <v>0</v>
      </c>
    </row>
    <row r="6047" spans="1:21" x14ac:dyDescent="0.4">
      <c r="A6047">
        <v>6045</v>
      </c>
      <c r="B6047" t="s">
        <v>12106</v>
      </c>
      <c r="C6047" s="1">
        <v>44440</v>
      </c>
      <c r="D6047" t="s">
        <v>10500</v>
      </c>
      <c r="E6047" t="s">
        <v>10501</v>
      </c>
      <c r="F6047">
        <v>10</v>
      </c>
      <c r="G6047">
        <v>10</v>
      </c>
      <c r="H6047">
        <v>40</v>
      </c>
      <c r="I6047">
        <v>20</v>
      </c>
      <c r="J6047">
        <v>10</v>
      </c>
      <c r="K6047">
        <v>8</v>
      </c>
      <c r="L6047">
        <v>14</v>
      </c>
      <c r="M6047">
        <v>7</v>
      </c>
      <c r="N6047">
        <v>2</v>
      </c>
      <c r="O6047">
        <v>1</v>
      </c>
      <c r="P6047">
        <v>13.81651476</v>
      </c>
      <c r="Q6047">
        <v>412</v>
      </c>
      <c r="R6047">
        <v>377000</v>
      </c>
      <c r="S6047">
        <v>79426</v>
      </c>
      <c r="T6047">
        <v>0.210679045092838</v>
      </c>
      <c r="U6047">
        <v>0</v>
      </c>
    </row>
    <row r="6048" spans="1:21" x14ac:dyDescent="0.4">
      <c r="A6048">
        <v>6046</v>
      </c>
      <c r="B6048" t="s">
        <v>12106</v>
      </c>
      <c r="C6048" s="1">
        <v>44440</v>
      </c>
      <c r="D6048" t="s">
        <v>10502</v>
      </c>
      <c r="E6048" t="s">
        <v>10503</v>
      </c>
      <c r="F6048">
        <v>10</v>
      </c>
      <c r="G6048">
        <v>10</v>
      </c>
      <c r="H6048">
        <v>30</v>
      </c>
      <c r="I6048">
        <v>20</v>
      </c>
      <c r="J6048">
        <v>10</v>
      </c>
      <c r="K6048">
        <v>244</v>
      </c>
      <c r="L6048">
        <v>241</v>
      </c>
      <c r="M6048">
        <v>237</v>
      </c>
      <c r="N6048">
        <v>2</v>
      </c>
      <c r="O6048">
        <v>0</v>
      </c>
      <c r="P6048">
        <v>10.115559899999999</v>
      </c>
      <c r="Q6048">
        <v>710</v>
      </c>
      <c r="R6048">
        <v>377000</v>
      </c>
      <c r="S6048">
        <v>118402</v>
      </c>
      <c r="T6048">
        <v>0.31406366047745299</v>
      </c>
      <c r="U6048">
        <v>0</v>
      </c>
    </row>
    <row r="6049" spans="1:21" x14ac:dyDescent="0.4">
      <c r="A6049">
        <v>6047</v>
      </c>
      <c r="B6049" t="s">
        <v>12106</v>
      </c>
      <c r="C6049" s="1">
        <v>44440</v>
      </c>
      <c r="D6049" t="s">
        <v>10504</v>
      </c>
      <c r="E6049" t="s">
        <v>10505</v>
      </c>
      <c r="F6049">
        <v>10</v>
      </c>
      <c r="G6049">
        <v>10</v>
      </c>
      <c r="H6049">
        <v>20</v>
      </c>
      <c r="I6049">
        <v>20</v>
      </c>
      <c r="J6049">
        <v>10</v>
      </c>
      <c r="K6049">
        <v>22</v>
      </c>
      <c r="L6049">
        <v>16</v>
      </c>
      <c r="M6049">
        <v>15</v>
      </c>
      <c r="N6049">
        <v>2</v>
      </c>
      <c r="O6049">
        <v>2</v>
      </c>
      <c r="P6049">
        <v>13.29210069</v>
      </c>
      <c r="Q6049">
        <v>493</v>
      </c>
      <c r="R6049">
        <v>377000</v>
      </c>
      <c r="S6049">
        <v>294778</v>
      </c>
      <c r="T6049">
        <v>0.78190450928381905</v>
      </c>
      <c r="U6049">
        <v>1</v>
      </c>
    </row>
    <row r="6050" spans="1:21" x14ac:dyDescent="0.4">
      <c r="A6050">
        <v>6048</v>
      </c>
      <c r="B6050" t="s">
        <v>12106</v>
      </c>
      <c r="C6050" s="1">
        <v>44440</v>
      </c>
      <c r="D6050" t="s">
        <v>10506</v>
      </c>
      <c r="E6050" t="e">
        <f>- 베놈 따윈 바로 찢어주지...</f>
        <v>#NAME?</v>
      </c>
      <c r="F6050">
        <v>10</v>
      </c>
      <c r="G6050">
        <v>20</v>
      </c>
      <c r="H6050">
        <v>20</v>
      </c>
      <c r="I6050">
        <v>30</v>
      </c>
      <c r="J6050">
        <v>10</v>
      </c>
      <c r="K6050">
        <v>24</v>
      </c>
      <c r="L6050">
        <v>18</v>
      </c>
      <c r="M6050">
        <v>18</v>
      </c>
      <c r="N6050">
        <v>2</v>
      </c>
      <c r="O6050">
        <v>0</v>
      </c>
      <c r="P6050">
        <v>8.6781684030000008</v>
      </c>
      <c r="Q6050">
        <v>722</v>
      </c>
      <c r="R6050">
        <v>377000</v>
      </c>
      <c r="S6050">
        <v>268836</v>
      </c>
      <c r="T6050">
        <v>0.71309283819628599</v>
      </c>
      <c r="U6050">
        <v>1</v>
      </c>
    </row>
    <row r="6051" spans="1:21" x14ac:dyDescent="0.4">
      <c r="A6051">
        <v>6049</v>
      </c>
      <c r="B6051" t="s">
        <v>12106</v>
      </c>
      <c r="C6051" s="1">
        <v>44409</v>
      </c>
      <c r="D6051" t="s">
        <v>10507</v>
      </c>
      <c r="E6051" t="s">
        <v>10508</v>
      </c>
      <c r="F6051">
        <v>10</v>
      </c>
      <c r="G6051">
        <v>10</v>
      </c>
      <c r="H6051">
        <v>30</v>
      </c>
      <c r="I6051">
        <v>20</v>
      </c>
      <c r="J6051">
        <v>10</v>
      </c>
      <c r="K6051">
        <v>14</v>
      </c>
      <c r="L6051">
        <v>11</v>
      </c>
      <c r="M6051">
        <v>17</v>
      </c>
      <c r="N6051">
        <v>2</v>
      </c>
      <c r="O6051">
        <v>1</v>
      </c>
      <c r="P6051">
        <v>18.169596349999999</v>
      </c>
      <c r="Q6051">
        <v>509</v>
      </c>
      <c r="R6051">
        <v>375000</v>
      </c>
      <c r="S6051">
        <v>161700</v>
      </c>
      <c r="T6051">
        <v>0.43120000000000003</v>
      </c>
      <c r="U6051">
        <v>1</v>
      </c>
    </row>
    <row r="6052" spans="1:21" x14ac:dyDescent="0.4">
      <c r="A6052">
        <v>6050</v>
      </c>
      <c r="B6052" t="s">
        <v>12106</v>
      </c>
      <c r="C6052" s="1">
        <v>44409</v>
      </c>
      <c r="D6052" t="s">
        <v>10509</v>
      </c>
      <c r="E6052" t="s">
        <v>10510</v>
      </c>
      <c r="F6052">
        <v>10</v>
      </c>
      <c r="G6052">
        <v>10</v>
      </c>
      <c r="H6052">
        <v>20</v>
      </c>
      <c r="I6052">
        <v>20</v>
      </c>
      <c r="J6052">
        <v>20</v>
      </c>
      <c r="K6052">
        <v>20</v>
      </c>
      <c r="L6052">
        <v>13</v>
      </c>
      <c r="M6052">
        <v>17</v>
      </c>
      <c r="N6052">
        <v>2</v>
      </c>
      <c r="O6052">
        <v>0</v>
      </c>
      <c r="P6052">
        <v>5.7482638890000004</v>
      </c>
      <c r="Q6052">
        <v>745</v>
      </c>
      <c r="R6052">
        <v>375000</v>
      </c>
      <c r="S6052">
        <v>112536</v>
      </c>
      <c r="T6052">
        <v>0.30009599999999997</v>
      </c>
      <c r="U6052">
        <v>0</v>
      </c>
    </row>
    <row r="6053" spans="1:21" x14ac:dyDescent="0.4">
      <c r="A6053">
        <v>6051</v>
      </c>
      <c r="B6053" t="s">
        <v>12106</v>
      </c>
      <c r="C6053" s="1">
        <v>44409</v>
      </c>
      <c r="D6053" t="s">
        <v>10511</v>
      </c>
      <c r="E6053" t="s">
        <v>10512</v>
      </c>
      <c r="F6053">
        <v>10</v>
      </c>
      <c r="G6053">
        <v>10</v>
      </c>
      <c r="H6053">
        <v>40</v>
      </c>
      <c r="I6053">
        <v>20</v>
      </c>
      <c r="J6053">
        <v>10</v>
      </c>
      <c r="K6053">
        <v>20</v>
      </c>
      <c r="L6053">
        <v>14</v>
      </c>
      <c r="M6053">
        <v>12</v>
      </c>
      <c r="N6053">
        <v>2</v>
      </c>
      <c r="O6053">
        <v>1</v>
      </c>
      <c r="P6053">
        <v>13.27148438</v>
      </c>
      <c r="Q6053">
        <v>544</v>
      </c>
      <c r="R6053">
        <v>375000</v>
      </c>
      <c r="S6053">
        <v>179377</v>
      </c>
      <c r="T6053">
        <v>0.47833866666666602</v>
      </c>
      <c r="U6053">
        <v>1</v>
      </c>
    </row>
    <row r="6054" spans="1:21" x14ac:dyDescent="0.4">
      <c r="A6054">
        <v>6052</v>
      </c>
      <c r="B6054" t="s">
        <v>12106</v>
      </c>
      <c r="C6054" s="1">
        <v>44409</v>
      </c>
      <c r="D6054" t="s">
        <v>10513</v>
      </c>
      <c r="E6054" t="s">
        <v>10514</v>
      </c>
      <c r="F6054">
        <v>10</v>
      </c>
      <c r="G6054">
        <v>10</v>
      </c>
      <c r="H6054">
        <v>20</v>
      </c>
      <c r="I6054">
        <v>20</v>
      </c>
      <c r="J6054">
        <v>20</v>
      </c>
      <c r="K6054">
        <v>10</v>
      </c>
      <c r="L6054">
        <v>13</v>
      </c>
      <c r="M6054">
        <v>18</v>
      </c>
      <c r="N6054">
        <v>2</v>
      </c>
      <c r="O6054">
        <v>0</v>
      </c>
      <c r="P6054">
        <v>11.4015842</v>
      </c>
      <c r="Q6054">
        <v>679</v>
      </c>
      <c r="R6054">
        <v>375000</v>
      </c>
      <c r="S6054">
        <v>353310</v>
      </c>
      <c r="T6054">
        <v>0.94216</v>
      </c>
      <c r="U6054">
        <v>1</v>
      </c>
    </row>
    <row r="6055" spans="1:21" x14ac:dyDescent="0.4">
      <c r="A6055">
        <v>6053</v>
      </c>
      <c r="B6055" t="s">
        <v>12106</v>
      </c>
      <c r="C6055" s="1">
        <v>44409</v>
      </c>
      <c r="D6055" t="s">
        <v>10515</v>
      </c>
      <c r="E6055" t="s">
        <v>10516</v>
      </c>
      <c r="F6055">
        <v>10</v>
      </c>
      <c r="G6055">
        <v>10</v>
      </c>
      <c r="H6055">
        <v>40</v>
      </c>
      <c r="I6055">
        <v>30</v>
      </c>
      <c r="J6055">
        <v>40</v>
      </c>
      <c r="K6055">
        <v>19</v>
      </c>
      <c r="L6055">
        <v>15</v>
      </c>
      <c r="M6055">
        <v>8</v>
      </c>
      <c r="N6055">
        <v>1</v>
      </c>
      <c r="O6055">
        <v>0</v>
      </c>
      <c r="P6055">
        <v>14.048502600000001</v>
      </c>
      <c r="Q6055">
        <v>563</v>
      </c>
      <c r="R6055">
        <v>375000</v>
      </c>
      <c r="S6055">
        <v>151534</v>
      </c>
      <c r="T6055">
        <v>0.40409066666666599</v>
      </c>
      <c r="U6055">
        <v>1</v>
      </c>
    </row>
    <row r="6056" spans="1:21" x14ac:dyDescent="0.4">
      <c r="A6056">
        <v>6054</v>
      </c>
      <c r="B6056" t="s">
        <v>12106</v>
      </c>
      <c r="C6056" s="1">
        <v>44409</v>
      </c>
      <c r="D6056" t="s">
        <v>10517</v>
      </c>
      <c r="E6056" t="s">
        <v>10518</v>
      </c>
      <c r="F6056">
        <v>10</v>
      </c>
      <c r="G6056">
        <v>20</v>
      </c>
      <c r="H6056">
        <v>40</v>
      </c>
      <c r="I6056">
        <v>20</v>
      </c>
      <c r="J6056">
        <v>20</v>
      </c>
      <c r="K6056">
        <v>20</v>
      </c>
      <c r="L6056">
        <v>19</v>
      </c>
      <c r="M6056">
        <v>15</v>
      </c>
      <c r="N6056">
        <v>2</v>
      </c>
      <c r="O6056">
        <v>1</v>
      </c>
      <c r="P6056">
        <v>28.139539930000002</v>
      </c>
      <c r="Q6056">
        <v>341</v>
      </c>
      <c r="R6056">
        <v>375000</v>
      </c>
      <c r="S6056">
        <v>166044</v>
      </c>
      <c r="T6056">
        <v>0.44278400000000001</v>
      </c>
      <c r="U6056">
        <v>1</v>
      </c>
    </row>
    <row r="6057" spans="1:21" x14ac:dyDescent="0.4">
      <c r="A6057">
        <v>6055</v>
      </c>
      <c r="B6057" t="s">
        <v>12106</v>
      </c>
      <c r="C6057" s="1">
        <v>44409</v>
      </c>
      <c r="D6057" t="s">
        <v>10519</v>
      </c>
      <c r="E6057" t="s">
        <v>10520</v>
      </c>
      <c r="F6057">
        <v>10</v>
      </c>
      <c r="G6057">
        <v>20</v>
      </c>
      <c r="H6057">
        <v>20</v>
      </c>
      <c r="I6057">
        <v>10</v>
      </c>
      <c r="J6057">
        <v>10</v>
      </c>
      <c r="K6057">
        <v>11</v>
      </c>
      <c r="L6057">
        <v>47</v>
      </c>
      <c r="M6057">
        <v>106</v>
      </c>
      <c r="N6057">
        <v>2</v>
      </c>
      <c r="O6057">
        <v>0</v>
      </c>
      <c r="P6057">
        <v>9.7781032989999996</v>
      </c>
      <c r="Q6057">
        <v>579</v>
      </c>
      <c r="R6057">
        <v>375000</v>
      </c>
      <c r="S6057">
        <v>216832</v>
      </c>
      <c r="T6057">
        <v>0.57821866666666599</v>
      </c>
      <c r="U6057">
        <v>1</v>
      </c>
    </row>
    <row r="6058" spans="1:21" x14ac:dyDescent="0.4">
      <c r="A6058">
        <v>6056</v>
      </c>
      <c r="B6058" t="s">
        <v>12106</v>
      </c>
      <c r="C6058" s="1">
        <v>44409</v>
      </c>
      <c r="D6058" t="s">
        <v>10521</v>
      </c>
      <c r="E6058" t="s">
        <v>10522</v>
      </c>
      <c r="F6058">
        <v>20</v>
      </c>
      <c r="G6058">
        <v>20</v>
      </c>
      <c r="H6058">
        <v>40</v>
      </c>
      <c r="I6058">
        <v>20</v>
      </c>
      <c r="J6058">
        <v>30</v>
      </c>
      <c r="K6058">
        <v>17</v>
      </c>
      <c r="L6058">
        <v>18</v>
      </c>
      <c r="M6058">
        <v>18</v>
      </c>
      <c r="N6058">
        <v>2</v>
      </c>
      <c r="O6058">
        <v>1</v>
      </c>
      <c r="P6058">
        <v>7.5075954859999996</v>
      </c>
      <c r="Q6058">
        <v>553</v>
      </c>
      <c r="R6058">
        <v>375000</v>
      </c>
      <c r="S6058">
        <v>255650</v>
      </c>
      <c r="T6058">
        <v>0.68173333333333297</v>
      </c>
      <c r="U6058">
        <v>1</v>
      </c>
    </row>
    <row r="6059" spans="1:21" x14ac:dyDescent="0.4">
      <c r="A6059">
        <v>6057</v>
      </c>
      <c r="B6059" t="s">
        <v>12106</v>
      </c>
      <c r="C6059" s="1">
        <v>44378</v>
      </c>
      <c r="D6059" t="s">
        <v>10523</v>
      </c>
      <c r="E6059" t="s">
        <v>10524</v>
      </c>
      <c r="F6059">
        <v>20</v>
      </c>
      <c r="G6059">
        <v>10</v>
      </c>
      <c r="H6059">
        <v>50</v>
      </c>
      <c r="I6059">
        <v>20</v>
      </c>
      <c r="J6059">
        <v>30</v>
      </c>
      <c r="K6059">
        <v>225</v>
      </c>
      <c r="L6059">
        <v>232</v>
      </c>
      <c r="M6059">
        <v>236</v>
      </c>
      <c r="N6059">
        <v>2</v>
      </c>
      <c r="O6059">
        <v>0</v>
      </c>
      <c r="P6059">
        <v>9.8079427080000006</v>
      </c>
      <c r="Q6059">
        <v>560</v>
      </c>
      <c r="R6059">
        <v>371000</v>
      </c>
      <c r="S6059">
        <v>731181</v>
      </c>
      <c r="T6059">
        <v>1.9708382749326101</v>
      </c>
      <c r="U6059">
        <v>2</v>
      </c>
    </row>
    <row r="6060" spans="1:21" x14ac:dyDescent="0.4">
      <c r="A6060">
        <v>6058</v>
      </c>
      <c r="B6060" t="s">
        <v>12106</v>
      </c>
      <c r="C6060" s="1">
        <v>44378</v>
      </c>
      <c r="D6060" t="s">
        <v>10525</v>
      </c>
      <c r="E6060" t="s">
        <v>10526</v>
      </c>
      <c r="F6060">
        <v>10</v>
      </c>
      <c r="G6060">
        <v>20</v>
      </c>
      <c r="H6060">
        <v>40</v>
      </c>
      <c r="I6060">
        <v>20</v>
      </c>
      <c r="J6060">
        <v>20</v>
      </c>
      <c r="K6060">
        <v>228</v>
      </c>
      <c r="L6060">
        <v>235</v>
      </c>
      <c r="M6060">
        <v>237</v>
      </c>
      <c r="N6060">
        <v>2</v>
      </c>
      <c r="O6060">
        <v>2</v>
      </c>
      <c r="P6060">
        <v>8.4276258679999998</v>
      </c>
      <c r="Q6060">
        <v>669</v>
      </c>
      <c r="R6060">
        <v>371000</v>
      </c>
      <c r="S6060">
        <v>425038</v>
      </c>
      <c r="T6060">
        <v>1.14565498652291</v>
      </c>
      <c r="U6060">
        <v>1</v>
      </c>
    </row>
    <row r="6061" spans="1:21" x14ac:dyDescent="0.4">
      <c r="A6061">
        <v>6059</v>
      </c>
      <c r="B6061" t="s">
        <v>12106</v>
      </c>
      <c r="C6061" s="1">
        <v>44378</v>
      </c>
      <c r="D6061" t="s">
        <v>10527</v>
      </c>
      <c r="E6061" t="e">
        <f>- 지구를 포기하시지..?</f>
        <v>#NAME?</v>
      </c>
      <c r="F6061">
        <v>10</v>
      </c>
      <c r="G6061">
        <v>10</v>
      </c>
      <c r="H6061">
        <v>20</v>
      </c>
      <c r="I6061">
        <v>20</v>
      </c>
      <c r="J6061">
        <v>10</v>
      </c>
      <c r="K6061">
        <v>40</v>
      </c>
      <c r="L6061">
        <v>11</v>
      </c>
      <c r="M6061">
        <v>18</v>
      </c>
      <c r="N6061">
        <v>2</v>
      </c>
      <c r="O6061">
        <v>0</v>
      </c>
      <c r="P6061">
        <v>7.0520833329999997</v>
      </c>
      <c r="Q6061">
        <v>1108</v>
      </c>
      <c r="R6061">
        <v>371000</v>
      </c>
      <c r="S6061">
        <v>804495</v>
      </c>
      <c r="T6061">
        <v>2.1684501347708798</v>
      </c>
      <c r="U6061">
        <v>2</v>
      </c>
    </row>
    <row r="6062" spans="1:21" x14ac:dyDescent="0.4">
      <c r="A6062">
        <v>6060</v>
      </c>
      <c r="B6062" t="s">
        <v>12106</v>
      </c>
      <c r="C6062" s="1">
        <v>44378</v>
      </c>
      <c r="D6062" t="s">
        <v>10528</v>
      </c>
      <c r="E6062" t="s">
        <v>10529</v>
      </c>
      <c r="F6062">
        <v>10</v>
      </c>
      <c r="G6062">
        <v>30</v>
      </c>
      <c r="H6062">
        <v>20</v>
      </c>
      <c r="I6062">
        <v>30</v>
      </c>
      <c r="J6062">
        <v>20</v>
      </c>
      <c r="K6062">
        <v>248</v>
      </c>
      <c r="L6062">
        <v>247</v>
      </c>
      <c r="M6062">
        <v>247</v>
      </c>
      <c r="N6062">
        <v>0</v>
      </c>
      <c r="O6062">
        <v>0</v>
      </c>
      <c r="P6062">
        <v>26.265190969999999</v>
      </c>
      <c r="Q6062">
        <v>886</v>
      </c>
      <c r="R6062">
        <v>371000</v>
      </c>
      <c r="S6062">
        <v>147766</v>
      </c>
      <c r="T6062">
        <v>0.39829110512129301</v>
      </c>
      <c r="U6062">
        <v>1</v>
      </c>
    </row>
    <row r="6063" spans="1:21" x14ac:dyDescent="0.4">
      <c r="A6063">
        <v>6061</v>
      </c>
      <c r="B6063" t="s">
        <v>12106</v>
      </c>
      <c r="C6063" s="1">
        <v>44378</v>
      </c>
      <c r="D6063" t="s">
        <v>10530</v>
      </c>
      <c r="E6063" t="s">
        <v>10531</v>
      </c>
      <c r="F6063">
        <v>20</v>
      </c>
      <c r="G6063">
        <v>20</v>
      </c>
      <c r="H6063">
        <v>30</v>
      </c>
      <c r="I6063">
        <v>20</v>
      </c>
      <c r="J6063">
        <v>30</v>
      </c>
      <c r="K6063">
        <v>201</v>
      </c>
      <c r="L6063">
        <v>191</v>
      </c>
      <c r="M6063">
        <v>203</v>
      </c>
      <c r="N6063">
        <v>2</v>
      </c>
      <c r="O6063">
        <v>1</v>
      </c>
      <c r="P6063">
        <v>26.32617188</v>
      </c>
      <c r="Q6063">
        <v>489</v>
      </c>
      <c r="R6063">
        <v>371000</v>
      </c>
      <c r="S6063">
        <v>414321</v>
      </c>
      <c r="T6063">
        <v>1.11676819407008</v>
      </c>
      <c r="U6063">
        <v>1</v>
      </c>
    </row>
    <row r="6064" spans="1:21" x14ac:dyDescent="0.4">
      <c r="A6064">
        <v>6062</v>
      </c>
      <c r="B6064" t="s">
        <v>12106</v>
      </c>
      <c r="C6064" s="1">
        <v>44378</v>
      </c>
      <c r="D6064" t="s">
        <v>10532</v>
      </c>
      <c r="E6064" t="e">
        <f>- 이대로 집어삼켜주지</f>
        <v>#NAME?</v>
      </c>
      <c r="F6064">
        <v>10</v>
      </c>
      <c r="G6064">
        <v>20</v>
      </c>
      <c r="H6064">
        <v>10</v>
      </c>
      <c r="I6064">
        <v>30</v>
      </c>
      <c r="J6064">
        <v>30</v>
      </c>
      <c r="K6064">
        <v>16</v>
      </c>
      <c r="L6064">
        <v>10</v>
      </c>
      <c r="M6064">
        <v>9</v>
      </c>
      <c r="N6064">
        <v>1</v>
      </c>
      <c r="O6064">
        <v>0</v>
      </c>
      <c r="P6064">
        <v>5.8888888890000004</v>
      </c>
      <c r="Q6064">
        <v>519</v>
      </c>
      <c r="R6064">
        <v>371000</v>
      </c>
      <c r="S6064">
        <v>100812</v>
      </c>
      <c r="T6064">
        <v>0.27173045822102398</v>
      </c>
      <c r="U6064">
        <v>0</v>
      </c>
    </row>
    <row r="6065" spans="1:21" x14ac:dyDescent="0.4">
      <c r="A6065">
        <v>6063</v>
      </c>
      <c r="B6065" t="s">
        <v>12106</v>
      </c>
      <c r="C6065" s="1">
        <v>44348</v>
      </c>
      <c r="D6065" t="s">
        <v>10533</v>
      </c>
      <c r="E6065" t="s">
        <v>10534</v>
      </c>
      <c r="F6065">
        <v>10</v>
      </c>
      <c r="G6065">
        <v>10</v>
      </c>
      <c r="H6065">
        <v>30</v>
      </c>
      <c r="I6065">
        <v>20</v>
      </c>
      <c r="J6065">
        <v>10</v>
      </c>
      <c r="K6065">
        <v>245</v>
      </c>
      <c r="L6065">
        <v>244</v>
      </c>
      <c r="M6065">
        <v>242</v>
      </c>
      <c r="N6065">
        <v>2</v>
      </c>
      <c r="O6065">
        <v>0</v>
      </c>
      <c r="P6065">
        <v>7.541015625</v>
      </c>
      <c r="Q6065">
        <v>707</v>
      </c>
      <c r="R6065">
        <v>359000</v>
      </c>
      <c r="S6065">
        <v>268142</v>
      </c>
      <c r="T6065">
        <v>0.74691364902506896</v>
      </c>
      <c r="U6065">
        <v>1</v>
      </c>
    </row>
    <row r="6066" spans="1:21" x14ac:dyDescent="0.4">
      <c r="A6066">
        <v>6064</v>
      </c>
      <c r="B6066" t="s">
        <v>12106</v>
      </c>
      <c r="C6066" s="1">
        <v>44348</v>
      </c>
      <c r="D6066" t="s">
        <v>10535</v>
      </c>
      <c r="E6066" t="e">
        <f>- 나한테 도전하겠다고...?</f>
        <v>#NAME?</v>
      </c>
      <c r="F6066">
        <v>10</v>
      </c>
      <c r="G6066">
        <v>10</v>
      </c>
      <c r="H6066">
        <v>30</v>
      </c>
      <c r="I6066">
        <v>30</v>
      </c>
      <c r="J6066">
        <v>30</v>
      </c>
      <c r="K6066">
        <v>12</v>
      </c>
      <c r="L6066">
        <v>8</v>
      </c>
      <c r="M6066">
        <v>11</v>
      </c>
      <c r="N6066">
        <v>2</v>
      </c>
      <c r="O6066">
        <v>0</v>
      </c>
      <c r="P6066">
        <v>9.077148438</v>
      </c>
      <c r="Q6066">
        <v>499</v>
      </c>
      <c r="R6066">
        <v>359000</v>
      </c>
      <c r="S6066">
        <v>472073</v>
      </c>
      <c r="T6066">
        <v>1.31496657381615</v>
      </c>
      <c r="U6066">
        <v>2</v>
      </c>
    </row>
    <row r="6067" spans="1:21" x14ac:dyDescent="0.4">
      <c r="A6067">
        <v>6065</v>
      </c>
      <c r="B6067" t="s">
        <v>12106</v>
      </c>
      <c r="C6067" s="1">
        <v>44348</v>
      </c>
      <c r="D6067" t="s">
        <v>10536</v>
      </c>
      <c r="E6067" t="s">
        <v>10537</v>
      </c>
      <c r="F6067">
        <v>10</v>
      </c>
      <c r="G6067">
        <v>10</v>
      </c>
      <c r="H6067">
        <v>40</v>
      </c>
      <c r="I6067">
        <v>20</v>
      </c>
      <c r="J6067">
        <v>10</v>
      </c>
      <c r="K6067">
        <v>247</v>
      </c>
      <c r="L6067">
        <v>242</v>
      </c>
      <c r="M6067">
        <v>239</v>
      </c>
      <c r="N6067">
        <v>2</v>
      </c>
      <c r="O6067">
        <v>0</v>
      </c>
      <c r="P6067">
        <v>11.10742188</v>
      </c>
      <c r="Q6067">
        <v>737</v>
      </c>
      <c r="R6067">
        <v>359000</v>
      </c>
      <c r="S6067">
        <v>98440</v>
      </c>
      <c r="T6067">
        <v>0.27420612813370399</v>
      </c>
      <c r="U6067">
        <v>0</v>
      </c>
    </row>
    <row r="6068" spans="1:21" x14ac:dyDescent="0.4">
      <c r="A6068">
        <v>6066</v>
      </c>
      <c r="B6068" t="s">
        <v>12106</v>
      </c>
      <c r="C6068" s="1">
        <v>44348</v>
      </c>
      <c r="D6068" t="s">
        <v>10538</v>
      </c>
      <c r="E6068" t="s">
        <v>10539</v>
      </c>
      <c r="F6068">
        <v>10</v>
      </c>
      <c r="G6068">
        <v>10</v>
      </c>
      <c r="H6068">
        <v>20</v>
      </c>
      <c r="I6068">
        <v>20</v>
      </c>
      <c r="J6068">
        <v>10</v>
      </c>
      <c r="K6068">
        <v>14</v>
      </c>
      <c r="L6068">
        <v>13</v>
      </c>
      <c r="M6068">
        <v>10</v>
      </c>
      <c r="N6068">
        <v>2</v>
      </c>
      <c r="O6068">
        <v>1</v>
      </c>
      <c r="P6068">
        <v>24.525065099999999</v>
      </c>
      <c r="Q6068">
        <v>2031</v>
      </c>
      <c r="R6068">
        <v>359000</v>
      </c>
      <c r="S6068">
        <v>79645</v>
      </c>
      <c r="T6068">
        <v>0.221852367688022</v>
      </c>
      <c r="U6068">
        <v>0</v>
      </c>
    </row>
    <row r="6069" spans="1:21" x14ac:dyDescent="0.4">
      <c r="A6069">
        <v>6067</v>
      </c>
      <c r="B6069" t="s">
        <v>12106</v>
      </c>
      <c r="C6069" s="1">
        <v>44348</v>
      </c>
      <c r="D6069" t="s">
        <v>10540</v>
      </c>
      <c r="E6069" t="s">
        <v>10541</v>
      </c>
      <c r="F6069">
        <v>10</v>
      </c>
      <c r="G6069">
        <v>20</v>
      </c>
      <c r="H6069">
        <v>40</v>
      </c>
      <c r="I6069">
        <v>30</v>
      </c>
      <c r="J6069">
        <v>10</v>
      </c>
      <c r="K6069">
        <v>18</v>
      </c>
      <c r="L6069">
        <v>17</v>
      </c>
      <c r="M6069">
        <v>13</v>
      </c>
      <c r="N6069">
        <v>0</v>
      </c>
      <c r="O6069">
        <v>1</v>
      </c>
      <c r="P6069">
        <v>17.280273439999998</v>
      </c>
      <c r="Q6069">
        <v>618</v>
      </c>
      <c r="R6069">
        <v>359000</v>
      </c>
      <c r="S6069">
        <v>34186</v>
      </c>
      <c r="T6069">
        <v>9.5225626740947006E-2</v>
      </c>
      <c r="U6069">
        <v>0</v>
      </c>
    </row>
    <row r="6070" spans="1:21" x14ac:dyDescent="0.4">
      <c r="A6070">
        <v>6068</v>
      </c>
      <c r="B6070" t="s">
        <v>12106</v>
      </c>
      <c r="C6070" s="1">
        <v>44348</v>
      </c>
      <c r="D6070" t="s">
        <v>10542</v>
      </c>
      <c r="E6070" t="s">
        <v>10543</v>
      </c>
      <c r="F6070">
        <v>10</v>
      </c>
      <c r="G6070">
        <v>10</v>
      </c>
      <c r="H6070">
        <v>10</v>
      </c>
      <c r="I6070">
        <v>10</v>
      </c>
      <c r="J6070">
        <v>20</v>
      </c>
      <c r="K6070">
        <v>244</v>
      </c>
      <c r="L6070">
        <v>247</v>
      </c>
      <c r="M6070">
        <v>246</v>
      </c>
      <c r="N6070">
        <v>0</v>
      </c>
      <c r="O6070">
        <v>0</v>
      </c>
      <c r="P6070">
        <v>17.35525174</v>
      </c>
      <c r="Q6070">
        <v>559</v>
      </c>
      <c r="R6070">
        <v>359000</v>
      </c>
      <c r="S6070">
        <v>231545</v>
      </c>
      <c r="T6070">
        <v>0.64497214484679599</v>
      </c>
      <c r="U6070">
        <v>1</v>
      </c>
    </row>
    <row r="6071" spans="1:21" x14ac:dyDescent="0.4">
      <c r="A6071">
        <v>6069</v>
      </c>
      <c r="B6071" t="s">
        <v>12106</v>
      </c>
      <c r="C6071" s="1">
        <v>44317</v>
      </c>
      <c r="D6071" t="s">
        <v>10544</v>
      </c>
      <c r="E6071" t="s">
        <v>10545</v>
      </c>
      <c r="F6071">
        <v>20</v>
      </c>
      <c r="G6071">
        <v>20</v>
      </c>
      <c r="H6071">
        <v>40</v>
      </c>
      <c r="I6071">
        <v>20</v>
      </c>
      <c r="J6071">
        <v>30</v>
      </c>
      <c r="K6071">
        <v>22</v>
      </c>
      <c r="L6071">
        <v>18</v>
      </c>
      <c r="M6071">
        <v>19</v>
      </c>
      <c r="N6071">
        <v>0</v>
      </c>
      <c r="O6071">
        <v>0</v>
      </c>
      <c r="P6071">
        <v>15.41330295</v>
      </c>
      <c r="Q6071">
        <v>493</v>
      </c>
      <c r="R6071">
        <v>366000</v>
      </c>
      <c r="S6071">
        <v>374670</v>
      </c>
      <c r="T6071">
        <v>1.0236885245901599</v>
      </c>
      <c r="U6071">
        <v>1</v>
      </c>
    </row>
    <row r="6072" spans="1:21" x14ac:dyDescent="0.4">
      <c r="A6072">
        <v>6070</v>
      </c>
      <c r="B6072" t="s">
        <v>12106</v>
      </c>
      <c r="C6072" s="1">
        <v>44317</v>
      </c>
      <c r="D6072" t="s">
        <v>10546</v>
      </c>
      <c r="E6072" t="s">
        <v>10547</v>
      </c>
      <c r="F6072">
        <v>10</v>
      </c>
      <c r="G6072">
        <v>20</v>
      </c>
      <c r="H6072">
        <v>10</v>
      </c>
      <c r="I6072">
        <v>30</v>
      </c>
      <c r="J6072">
        <v>10</v>
      </c>
      <c r="K6072">
        <v>248</v>
      </c>
      <c r="L6072">
        <v>245</v>
      </c>
      <c r="M6072">
        <v>242</v>
      </c>
      <c r="N6072">
        <v>2</v>
      </c>
      <c r="O6072">
        <v>0</v>
      </c>
      <c r="P6072">
        <v>15.52918837</v>
      </c>
      <c r="Q6072">
        <v>3086</v>
      </c>
      <c r="R6072">
        <v>366000</v>
      </c>
      <c r="S6072">
        <v>1642773</v>
      </c>
      <c r="T6072">
        <v>4.4884508196721304</v>
      </c>
      <c r="U6072">
        <v>3</v>
      </c>
    </row>
    <row r="6073" spans="1:21" x14ac:dyDescent="0.4">
      <c r="A6073">
        <v>6071</v>
      </c>
      <c r="B6073" t="s">
        <v>12106</v>
      </c>
      <c r="C6073" s="1">
        <v>44317</v>
      </c>
      <c r="D6073" t="s">
        <v>10548</v>
      </c>
      <c r="E6073" t="e">
        <f>- 와칸다... 포에버?</f>
        <v>#NAME?</v>
      </c>
      <c r="F6073">
        <v>10</v>
      </c>
      <c r="G6073">
        <v>20</v>
      </c>
      <c r="H6073">
        <v>50</v>
      </c>
      <c r="I6073">
        <v>20</v>
      </c>
      <c r="J6073">
        <v>10</v>
      </c>
      <c r="K6073">
        <v>240</v>
      </c>
      <c r="L6073">
        <v>246</v>
      </c>
      <c r="M6073">
        <v>250</v>
      </c>
      <c r="N6073">
        <v>2</v>
      </c>
      <c r="O6073">
        <v>0</v>
      </c>
      <c r="P6073">
        <v>10.62999132</v>
      </c>
      <c r="Q6073">
        <v>487</v>
      </c>
      <c r="R6073">
        <v>366000</v>
      </c>
      <c r="S6073">
        <v>154627</v>
      </c>
      <c r="T6073">
        <v>0.42247814207650197</v>
      </c>
      <c r="U6073">
        <v>1</v>
      </c>
    </row>
    <row r="6074" spans="1:21" x14ac:dyDescent="0.4">
      <c r="A6074">
        <v>6072</v>
      </c>
      <c r="B6074" t="s">
        <v>12106</v>
      </c>
      <c r="C6074" s="1">
        <v>44317</v>
      </c>
      <c r="D6074" t="s">
        <v>10549</v>
      </c>
      <c r="E6074" t="s">
        <v>10550</v>
      </c>
      <c r="F6074">
        <v>10</v>
      </c>
      <c r="G6074">
        <v>10</v>
      </c>
      <c r="H6074">
        <v>20</v>
      </c>
      <c r="I6074">
        <v>20</v>
      </c>
      <c r="J6074">
        <v>20</v>
      </c>
      <c r="K6074">
        <v>62</v>
      </c>
      <c r="L6074">
        <v>132</v>
      </c>
      <c r="M6074">
        <v>60</v>
      </c>
      <c r="N6074">
        <v>2</v>
      </c>
      <c r="O6074">
        <v>0</v>
      </c>
      <c r="P6074">
        <v>7.0108506940000002</v>
      </c>
      <c r="Q6074">
        <v>646</v>
      </c>
      <c r="R6074">
        <v>366000</v>
      </c>
      <c r="S6074">
        <v>89699</v>
      </c>
      <c r="T6074">
        <v>0.245079234972677</v>
      </c>
      <c r="U6074">
        <v>0</v>
      </c>
    </row>
    <row r="6075" spans="1:21" x14ac:dyDescent="0.4">
      <c r="A6075">
        <v>6073</v>
      </c>
      <c r="B6075" t="s">
        <v>12106</v>
      </c>
      <c r="C6075" s="1">
        <v>44317</v>
      </c>
      <c r="D6075" t="s">
        <v>10551</v>
      </c>
      <c r="E6075" t="s">
        <v>10552</v>
      </c>
      <c r="F6075">
        <v>10</v>
      </c>
      <c r="G6075">
        <v>10</v>
      </c>
      <c r="H6075">
        <v>40</v>
      </c>
      <c r="I6075">
        <v>20</v>
      </c>
      <c r="J6075">
        <v>10</v>
      </c>
      <c r="K6075">
        <v>242</v>
      </c>
      <c r="L6075">
        <v>247</v>
      </c>
      <c r="M6075">
        <v>248</v>
      </c>
      <c r="N6075">
        <v>2</v>
      </c>
      <c r="O6075">
        <v>1</v>
      </c>
      <c r="P6075">
        <v>13.45399306</v>
      </c>
      <c r="Q6075">
        <v>480</v>
      </c>
      <c r="R6075">
        <v>366000</v>
      </c>
      <c r="S6075">
        <v>2003896</v>
      </c>
      <c r="T6075">
        <v>5.4751256830601003</v>
      </c>
      <c r="U6075">
        <v>3</v>
      </c>
    </row>
    <row r="6076" spans="1:21" x14ac:dyDescent="0.4">
      <c r="A6076">
        <v>6074</v>
      </c>
      <c r="B6076" t="s">
        <v>12106</v>
      </c>
      <c r="C6076" s="1">
        <v>44317</v>
      </c>
      <c r="D6076" t="s">
        <v>10553</v>
      </c>
      <c r="E6076" t="s">
        <v>10554</v>
      </c>
      <c r="F6076">
        <v>10</v>
      </c>
      <c r="G6076">
        <v>20</v>
      </c>
      <c r="H6076">
        <v>20</v>
      </c>
      <c r="I6076">
        <v>20</v>
      </c>
      <c r="J6076">
        <v>20</v>
      </c>
      <c r="K6076">
        <v>245</v>
      </c>
      <c r="L6076">
        <v>246</v>
      </c>
      <c r="M6076">
        <v>245</v>
      </c>
      <c r="N6076">
        <v>2</v>
      </c>
      <c r="O6076">
        <v>0</v>
      </c>
      <c r="P6076">
        <v>15.722981770000001</v>
      </c>
      <c r="Q6076">
        <v>483</v>
      </c>
      <c r="R6076">
        <v>366000</v>
      </c>
      <c r="S6076">
        <v>66209</v>
      </c>
      <c r="T6076">
        <v>0.180898907103825</v>
      </c>
      <c r="U6076">
        <v>0</v>
      </c>
    </row>
    <row r="6077" spans="1:21" x14ac:dyDescent="0.4">
      <c r="A6077">
        <v>6075</v>
      </c>
      <c r="B6077" t="s">
        <v>12106</v>
      </c>
      <c r="C6077" s="1">
        <v>44317</v>
      </c>
      <c r="D6077" t="s">
        <v>10555</v>
      </c>
      <c r="E6077" t="s">
        <v>10556</v>
      </c>
      <c r="F6077">
        <v>10</v>
      </c>
      <c r="G6077">
        <v>10</v>
      </c>
      <c r="H6077">
        <v>10</v>
      </c>
      <c r="I6077">
        <v>20</v>
      </c>
      <c r="J6077">
        <v>10</v>
      </c>
      <c r="K6077">
        <v>11</v>
      </c>
      <c r="L6077">
        <v>9</v>
      </c>
      <c r="M6077">
        <v>12</v>
      </c>
      <c r="N6077">
        <v>2</v>
      </c>
      <c r="O6077">
        <v>0</v>
      </c>
      <c r="P6077">
        <v>8.7131076390000004</v>
      </c>
      <c r="Q6077">
        <v>554</v>
      </c>
      <c r="R6077">
        <v>366000</v>
      </c>
      <c r="S6077">
        <v>109442</v>
      </c>
      <c r="T6077">
        <v>0.299021857923497</v>
      </c>
      <c r="U6077">
        <v>0</v>
      </c>
    </row>
    <row r="6078" spans="1:21" x14ac:dyDescent="0.4">
      <c r="A6078">
        <v>6076</v>
      </c>
      <c r="B6078" t="s">
        <v>12106</v>
      </c>
      <c r="C6078" s="1">
        <v>44317</v>
      </c>
      <c r="D6078" t="s">
        <v>10557</v>
      </c>
      <c r="E6078" t="s">
        <v>10558</v>
      </c>
      <c r="F6078">
        <v>10</v>
      </c>
      <c r="G6078">
        <v>10</v>
      </c>
      <c r="H6078">
        <v>20</v>
      </c>
      <c r="I6078">
        <v>20</v>
      </c>
      <c r="J6078">
        <v>20</v>
      </c>
      <c r="K6078">
        <v>15</v>
      </c>
      <c r="L6078">
        <v>20</v>
      </c>
      <c r="M6078">
        <v>13</v>
      </c>
      <c r="N6078">
        <v>2</v>
      </c>
      <c r="O6078">
        <v>0</v>
      </c>
      <c r="P6078">
        <v>6.9605034720000001</v>
      </c>
      <c r="Q6078">
        <v>556</v>
      </c>
      <c r="R6078">
        <v>366000</v>
      </c>
      <c r="S6078">
        <v>116077</v>
      </c>
      <c r="T6078">
        <v>0.31715027322404299</v>
      </c>
      <c r="U6078">
        <v>0</v>
      </c>
    </row>
    <row r="6079" spans="1:21" x14ac:dyDescent="0.4">
      <c r="A6079">
        <v>6077</v>
      </c>
      <c r="B6079" t="s">
        <v>12106</v>
      </c>
      <c r="C6079" s="1">
        <v>44317</v>
      </c>
      <c r="D6079" t="s">
        <v>10559</v>
      </c>
      <c r="E6079" t="s">
        <v>10560</v>
      </c>
      <c r="F6079">
        <v>10</v>
      </c>
      <c r="G6079">
        <v>10</v>
      </c>
      <c r="H6079">
        <v>40</v>
      </c>
      <c r="I6079">
        <v>20</v>
      </c>
      <c r="J6079">
        <v>10</v>
      </c>
      <c r="K6079">
        <v>247</v>
      </c>
      <c r="L6079">
        <v>246</v>
      </c>
      <c r="M6079">
        <v>245</v>
      </c>
      <c r="N6079">
        <v>0</v>
      </c>
      <c r="O6079">
        <v>0</v>
      </c>
      <c r="P6079">
        <v>22.23242188</v>
      </c>
      <c r="Q6079">
        <v>485</v>
      </c>
      <c r="R6079">
        <v>366000</v>
      </c>
      <c r="S6079">
        <v>153064</v>
      </c>
      <c r="T6079">
        <v>0.41820765027322399</v>
      </c>
      <c r="U6079">
        <v>1</v>
      </c>
    </row>
    <row r="6080" spans="1:21" x14ac:dyDescent="0.4">
      <c r="A6080">
        <v>6078</v>
      </c>
      <c r="B6080" t="s">
        <v>12106</v>
      </c>
      <c r="C6080" s="1">
        <v>44287</v>
      </c>
      <c r="D6080" t="s">
        <v>10561</v>
      </c>
      <c r="E6080" t="s">
        <v>10562</v>
      </c>
      <c r="F6080">
        <v>10</v>
      </c>
      <c r="G6080">
        <v>10</v>
      </c>
      <c r="H6080">
        <v>30</v>
      </c>
      <c r="I6080">
        <v>20</v>
      </c>
      <c r="J6080">
        <v>10</v>
      </c>
      <c r="K6080">
        <v>17</v>
      </c>
      <c r="L6080">
        <v>15</v>
      </c>
      <c r="M6080">
        <v>19</v>
      </c>
      <c r="N6080">
        <v>2</v>
      </c>
      <c r="O6080">
        <v>0</v>
      </c>
      <c r="P6080">
        <v>8.7834201390000004</v>
      </c>
      <c r="Q6080">
        <v>504</v>
      </c>
      <c r="R6080">
        <v>357000</v>
      </c>
      <c r="S6080">
        <v>371686</v>
      </c>
      <c r="T6080">
        <v>1.04113725490196</v>
      </c>
      <c r="U6080">
        <v>1</v>
      </c>
    </row>
    <row r="6081" spans="1:21" x14ac:dyDescent="0.4">
      <c r="A6081">
        <v>6079</v>
      </c>
      <c r="B6081" t="s">
        <v>12106</v>
      </c>
      <c r="C6081" s="1">
        <v>44287</v>
      </c>
      <c r="D6081" t="s">
        <v>10563</v>
      </c>
      <c r="E6081" t="s">
        <v>10564</v>
      </c>
      <c r="F6081">
        <v>10</v>
      </c>
      <c r="G6081">
        <v>10</v>
      </c>
      <c r="H6081">
        <v>20</v>
      </c>
      <c r="I6081">
        <v>20</v>
      </c>
      <c r="J6081">
        <v>10</v>
      </c>
      <c r="K6081">
        <v>13</v>
      </c>
      <c r="L6081">
        <v>15</v>
      </c>
      <c r="M6081">
        <v>20</v>
      </c>
      <c r="N6081">
        <v>2</v>
      </c>
      <c r="O6081">
        <v>0</v>
      </c>
      <c r="P6081">
        <v>9.3288845489999996</v>
      </c>
      <c r="Q6081">
        <v>660</v>
      </c>
      <c r="R6081">
        <v>357000</v>
      </c>
      <c r="S6081">
        <v>314146</v>
      </c>
      <c r="T6081">
        <v>0.87996078431372504</v>
      </c>
      <c r="U6081">
        <v>1</v>
      </c>
    </row>
    <row r="6082" spans="1:21" x14ac:dyDescent="0.4">
      <c r="A6082">
        <v>6080</v>
      </c>
      <c r="B6082" t="s">
        <v>12106</v>
      </c>
      <c r="C6082" s="1">
        <v>44287</v>
      </c>
      <c r="D6082" t="s">
        <v>10565</v>
      </c>
      <c r="E6082" t="s">
        <v>10566</v>
      </c>
      <c r="F6082">
        <v>10</v>
      </c>
      <c r="G6082">
        <v>10</v>
      </c>
      <c r="H6082">
        <v>10</v>
      </c>
      <c r="I6082">
        <v>20</v>
      </c>
      <c r="J6082">
        <v>10</v>
      </c>
      <c r="K6082">
        <v>13</v>
      </c>
      <c r="L6082">
        <v>16</v>
      </c>
      <c r="M6082">
        <v>18</v>
      </c>
      <c r="N6082">
        <v>0</v>
      </c>
      <c r="O6082">
        <v>0</v>
      </c>
      <c r="P6082">
        <v>21.909830729999999</v>
      </c>
      <c r="Q6082">
        <v>483</v>
      </c>
      <c r="R6082">
        <v>357000</v>
      </c>
      <c r="S6082">
        <v>307205</v>
      </c>
      <c r="T6082">
        <v>0.86051820728291295</v>
      </c>
      <c r="U6082">
        <v>1</v>
      </c>
    </row>
    <row r="6083" spans="1:21" x14ac:dyDescent="0.4">
      <c r="A6083">
        <v>6081</v>
      </c>
      <c r="B6083" t="s">
        <v>12106</v>
      </c>
      <c r="C6083" s="1">
        <v>44287</v>
      </c>
      <c r="D6083" t="s">
        <v>10567</v>
      </c>
      <c r="E6083" t="s">
        <v>10568</v>
      </c>
      <c r="F6083">
        <v>10</v>
      </c>
      <c r="G6083">
        <v>10</v>
      </c>
      <c r="H6083">
        <v>20</v>
      </c>
      <c r="I6083">
        <v>20</v>
      </c>
      <c r="J6083">
        <v>10</v>
      </c>
      <c r="K6083">
        <v>8</v>
      </c>
      <c r="L6083">
        <v>12</v>
      </c>
      <c r="M6083">
        <v>17</v>
      </c>
      <c r="N6083">
        <v>2</v>
      </c>
      <c r="O6083">
        <v>0</v>
      </c>
      <c r="P6083">
        <v>26.153537329999999</v>
      </c>
      <c r="Q6083">
        <v>656</v>
      </c>
      <c r="R6083">
        <v>357000</v>
      </c>
      <c r="S6083">
        <v>269730</v>
      </c>
      <c r="T6083">
        <v>0.755546218487395</v>
      </c>
      <c r="U6083">
        <v>1</v>
      </c>
    </row>
    <row r="6084" spans="1:21" x14ac:dyDescent="0.4">
      <c r="A6084">
        <v>6082</v>
      </c>
      <c r="B6084" t="s">
        <v>12106</v>
      </c>
      <c r="C6084" s="1">
        <v>44287</v>
      </c>
      <c r="D6084" t="s">
        <v>10569</v>
      </c>
      <c r="E6084" t="e">
        <f>- 내 어린시절? ㅈ같았지...</f>
        <v>#NAME?</v>
      </c>
      <c r="F6084">
        <v>10</v>
      </c>
      <c r="G6084">
        <v>20</v>
      </c>
      <c r="H6084">
        <v>50</v>
      </c>
      <c r="I6084">
        <v>20</v>
      </c>
      <c r="J6084">
        <v>10</v>
      </c>
      <c r="K6084">
        <v>21</v>
      </c>
      <c r="L6084">
        <v>22</v>
      </c>
      <c r="M6084">
        <v>21</v>
      </c>
      <c r="N6084">
        <v>2</v>
      </c>
      <c r="O6084">
        <v>1</v>
      </c>
      <c r="P6084">
        <v>8.8324652780000008</v>
      </c>
      <c r="Q6084">
        <v>405</v>
      </c>
      <c r="R6084">
        <v>357000</v>
      </c>
      <c r="S6084">
        <v>68551</v>
      </c>
      <c r="T6084">
        <v>0.19201960784313701</v>
      </c>
      <c r="U6084">
        <v>0</v>
      </c>
    </row>
    <row r="6085" spans="1:21" x14ac:dyDescent="0.4">
      <c r="A6085">
        <v>6083</v>
      </c>
      <c r="B6085" t="s">
        <v>12106</v>
      </c>
      <c r="C6085" s="1">
        <v>44287</v>
      </c>
      <c r="D6085" t="s">
        <v>10570</v>
      </c>
      <c r="E6085" t="e">
        <f>- 어디... 살육을 시작해볼까?</f>
        <v>#NAME?</v>
      </c>
      <c r="F6085">
        <v>10</v>
      </c>
      <c r="G6085">
        <v>10</v>
      </c>
      <c r="H6085">
        <v>10</v>
      </c>
      <c r="I6085">
        <v>20</v>
      </c>
      <c r="J6085">
        <v>10</v>
      </c>
      <c r="K6085">
        <v>98</v>
      </c>
      <c r="L6085">
        <v>22</v>
      </c>
      <c r="M6085">
        <v>24</v>
      </c>
      <c r="N6085">
        <v>2</v>
      </c>
      <c r="O6085">
        <v>0</v>
      </c>
      <c r="P6085">
        <v>7.141601563</v>
      </c>
      <c r="Q6085">
        <v>618</v>
      </c>
      <c r="R6085">
        <v>357000</v>
      </c>
      <c r="S6085">
        <v>567192</v>
      </c>
      <c r="T6085">
        <v>1.5887731092436901</v>
      </c>
      <c r="U6085">
        <v>2</v>
      </c>
    </row>
    <row r="6086" spans="1:21" x14ac:dyDescent="0.4">
      <c r="A6086">
        <v>6084</v>
      </c>
      <c r="B6086" t="s">
        <v>12106</v>
      </c>
      <c r="C6086" s="1">
        <v>44287</v>
      </c>
      <c r="D6086" t="s">
        <v>10571</v>
      </c>
      <c r="E6086" t="s">
        <v>10572</v>
      </c>
      <c r="F6086">
        <v>10</v>
      </c>
      <c r="G6086">
        <v>20</v>
      </c>
      <c r="H6086">
        <v>20</v>
      </c>
      <c r="I6086">
        <v>50</v>
      </c>
      <c r="J6086">
        <v>20</v>
      </c>
      <c r="K6086">
        <v>47</v>
      </c>
      <c r="L6086">
        <v>19</v>
      </c>
      <c r="M6086">
        <v>26</v>
      </c>
      <c r="N6086">
        <v>2</v>
      </c>
      <c r="O6086">
        <v>0</v>
      </c>
      <c r="P6086">
        <v>7.3129340279999999</v>
      </c>
      <c r="Q6086">
        <v>512</v>
      </c>
      <c r="R6086">
        <v>357000</v>
      </c>
      <c r="S6086">
        <v>318749</v>
      </c>
      <c r="T6086">
        <v>0.89285434173669398</v>
      </c>
      <c r="U6086">
        <v>1</v>
      </c>
    </row>
    <row r="6087" spans="1:21" x14ac:dyDescent="0.4">
      <c r="A6087">
        <v>6085</v>
      </c>
      <c r="B6087" t="s">
        <v>12106</v>
      </c>
      <c r="C6087" s="1">
        <v>44256</v>
      </c>
      <c r="D6087" t="s">
        <v>10573</v>
      </c>
      <c r="E6087" t="e">
        <f>- 공허의 힘이 느껴지는군...</f>
        <v>#NAME?</v>
      </c>
      <c r="F6087">
        <v>10</v>
      </c>
      <c r="G6087">
        <v>10</v>
      </c>
      <c r="H6087">
        <v>10</v>
      </c>
      <c r="I6087">
        <v>20</v>
      </c>
      <c r="J6087">
        <v>10</v>
      </c>
      <c r="K6087">
        <v>216</v>
      </c>
      <c r="L6087">
        <v>29</v>
      </c>
      <c r="M6087">
        <v>60</v>
      </c>
      <c r="N6087">
        <v>2</v>
      </c>
      <c r="O6087">
        <v>0</v>
      </c>
      <c r="P6087">
        <v>7.0596788190000002</v>
      </c>
      <c r="Q6087">
        <v>671</v>
      </c>
      <c r="R6087">
        <v>353000</v>
      </c>
      <c r="S6087">
        <v>243121</v>
      </c>
      <c r="T6087">
        <v>0.68872804532577903</v>
      </c>
      <c r="U6087">
        <v>1</v>
      </c>
    </row>
    <row r="6088" spans="1:21" x14ac:dyDescent="0.4">
      <c r="A6088">
        <v>6086</v>
      </c>
      <c r="B6088" t="s">
        <v>12106</v>
      </c>
      <c r="C6088" s="1">
        <v>44256</v>
      </c>
      <c r="D6088" t="s">
        <v>10574</v>
      </c>
      <c r="E6088" t="e">
        <f>- 스파이더맨... 이제 너도 내꺼야...</f>
        <v>#NAME?</v>
      </c>
      <c r="F6088">
        <v>10</v>
      </c>
      <c r="G6088">
        <v>10</v>
      </c>
      <c r="H6088">
        <v>20</v>
      </c>
      <c r="I6088">
        <v>20</v>
      </c>
      <c r="J6088">
        <v>10</v>
      </c>
      <c r="K6088">
        <v>21</v>
      </c>
      <c r="L6088">
        <v>17</v>
      </c>
      <c r="M6088">
        <v>21</v>
      </c>
      <c r="N6088">
        <v>2</v>
      </c>
      <c r="O6088">
        <v>0</v>
      </c>
      <c r="P6088">
        <v>7.6451822920000003</v>
      </c>
      <c r="Q6088">
        <v>1789</v>
      </c>
      <c r="R6088">
        <v>353000</v>
      </c>
      <c r="S6088">
        <v>503821</v>
      </c>
      <c r="T6088">
        <v>1.4272549575070801</v>
      </c>
      <c r="U6088">
        <v>2</v>
      </c>
    </row>
    <row r="6089" spans="1:21" x14ac:dyDescent="0.4">
      <c r="A6089">
        <v>6087</v>
      </c>
      <c r="B6089" t="s">
        <v>12106</v>
      </c>
      <c r="C6089" s="1">
        <v>44256</v>
      </c>
      <c r="D6089" t="s">
        <v>10575</v>
      </c>
      <c r="E6089" t="s">
        <v>10576</v>
      </c>
      <c r="F6089">
        <v>10</v>
      </c>
      <c r="G6089">
        <v>10</v>
      </c>
      <c r="H6089">
        <v>20</v>
      </c>
      <c r="I6089">
        <v>30</v>
      </c>
      <c r="J6089">
        <v>10</v>
      </c>
      <c r="K6089">
        <v>24</v>
      </c>
      <c r="L6089">
        <v>18</v>
      </c>
      <c r="M6089">
        <v>20</v>
      </c>
      <c r="N6089">
        <v>0</v>
      </c>
      <c r="O6089">
        <v>0</v>
      </c>
      <c r="P6089">
        <v>9.0759548609999996</v>
      </c>
      <c r="Q6089">
        <v>2184</v>
      </c>
      <c r="R6089">
        <v>353000</v>
      </c>
      <c r="S6089">
        <v>302570</v>
      </c>
      <c r="T6089">
        <v>0.85713881019829996</v>
      </c>
      <c r="U6089">
        <v>1</v>
      </c>
    </row>
    <row r="6090" spans="1:21" x14ac:dyDescent="0.4">
      <c r="A6090">
        <v>6088</v>
      </c>
      <c r="B6090" t="s">
        <v>12106</v>
      </c>
      <c r="C6090" s="1">
        <v>44256</v>
      </c>
      <c r="D6090" t="s">
        <v>10577</v>
      </c>
      <c r="E6090" t="e">
        <f>- 드디어... 최종진화를 마쳤</f>
        <v>#NAME?</v>
      </c>
      <c r="F6090">
        <v>10</v>
      </c>
      <c r="G6090">
        <v>10</v>
      </c>
      <c r="H6090">
        <v>10</v>
      </c>
      <c r="I6090">
        <v>20</v>
      </c>
      <c r="J6090">
        <v>20</v>
      </c>
      <c r="K6090">
        <v>41</v>
      </c>
      <c r="L6090">
        <v>9</v>
      </c>
      <c r="M6090">
        <v>11</v>
      </c>
      <c r="N6090">
        <v>2</v>
      </c>
      <c r="O6090">
        <v>0</v>
      </c>
      <c r="P6090">
        <v>7.2701822920000003</v>
      </c>
      <c r="Q6090">
        <v>764</v>
      </c>
      <c r="R6090">
        <v>353000</v>
      </c>
      <c r="S6090">
        <v>388691</v>
      </c>
      <c r="T6090">
        <v>1.1011076487252101</v>
      </c>
      <c r="U6090">
        <v>1</v>
      </c>
    </row>
    <row r="6091" spans="1:21" x14ac:dyDescent="0.4">
      <c r="A6091">
        <v>6089</v>
      </c>
      <c r="B6091" t="s">
        <v>12106</v>
      </c>
      <c r="C6091" s="1">
        <v>44256</v>
      </c>
      <c r="D6091" t="s">
        <v>10578</v>
      </c>
      <c r="E6091" t="s">
        <v>10579</v>
      </c>
      <c r="F6091">
        <v>10</v>
      </c>
      <c r="G6091">
        <v>10</v>
      </c>
      <c r="H6091">
        <v>30</v>
      </c>
      <c r="I6091">
        <v>20</v>
      </c>
      <c r="J6091">
        <v>10</v>
      </c>
      <c r="K6091">
        <v>12</v>
      </c>
      <c r="L6091">
        <v>14</v>
      </c>
      <c r="M6091">
        <v>15</v>
      </c>
      <c r="N6091">
        <v>1</v>
      </c>
      <c r="O6091">
        <v>1</v>
      </c>
      <c r="P6091">
        <v>15.06542969</v>
      </c>
      <c r="Q6091">
        <v>483</v>
      </c>
      <c r="R6091">
        <v>353000</v>
      </c>
      <c r="S6091">
        <v>1139796</v>
      </c>
      <c r="T6091">
        <v>3.2288838526912098</v>
      </c>
      <c r="U6091">
        <v>2</v>
      </c>
    </row>
    <row r="6092" spans="1:21" x14ac:dyDescent="0.4">
      <c r="A6092">
        <v>6090</v>
      </c>
      <c r="B6092" t="s">
        <v>12106</v>
      </c>
      <c r="C6092" s="1">
        <v>44256</v>
      </c>
      <c r="D6092" t="s">
        <v>10580</v>
      </c>
      <c r="E6092" t="s">
        <v>10581</v>
      </c>
      <c r="F6092">
        <v>10</v>
      </c>
      <c r="G6092">
        <v>10</v>
      </c>
      <c r="H6092">
        <v>10</v>
      </c>
      <c r="I6092">
        <v>20</v>
      </c>
      <c r="J6092">
        <v>20</v>
      </c>
      <c r="K6092">
        <v>16</v>
      </c>
      <c r="L6092">
        <v>10</v>
      </c>
      <c r="M6092">
        <v>8</v>
      </c>
      <c r="N6092">
        <v>2</v>
      </c>
      <c r="O6092">
        <v>0</v>
      </c>
      <c r="P6092">
        <v>8.3005642359999996</v>
      </c>
      <c r="Q6092">
        <v>660</v>
      </c>
      <c r="R6092">
        <v>353000</v>
      </c>
      <c r="S6092">
        <v>262465</v>
      </c>
      <c r="T6092">
        <v>0.74352691218130296</v>
      </c>
      <c r="U6092">
        <v>1</v>
      </c>
    </row>
    <row r="6093" spans="1:21" x14ac:dyDescent="0.4">
      <c r="A6093">
        <v>6091</v>
      </c>
      <c r="B6093" t="s">
        <v>12106</v>
      </c>
      <c r="C6093" s="1">
        <v>44228</v>
      </c>
      <c r="D6093" t="s">
        <v>10582</v>
      </c>
      <c r="E6093" t="s">
        <v>10583</v>
      </c>
      <c r="F6093">
        <v>10</v>
      </c>
      <c r="G6093">
        <v>10</v>
      </c>
      <c r="H6093">
        <v>30</v>
      </c>
      <c r="I6093">
        <v>20</v>
      </c>
      <c r="J6093">
        <v>10</v>
      </c>
      <c r="K6093">
        <v>15</v>
      </c>
      <c r="L6093">
        <v>15</v>
      </c>
      <c r="M6093">
        <v>16</v>
      </c>
      <c r="N6093">
        <v>1</v>
      </c>
      <c r="O6093">
        <v>0</v>
      </c>
      <c r="P6093">
        <v>6.5414496529999999</v>
      </c>
      <c r="Q6093">
        <v>499</v>
      </c>
      <c r="R6093">
        <v>340000</v>
      </c>
      <c r="S6093">
        <v>318462</v>
      </c>
      <c r="T6093">
        <v>0.93665294117647002</v>
      </c>
      <c r="U6093">
        <v>1</v>
      </c>
    </row>
    <row r="6094" spans="1:21" x14ac:dyDescent="0.4">
      <c r="A6094">
        <v>6092</v>
      </c>
      <c r="B6094" t="s">
        <v>12106</v>
      </c>
      <c r="C6094" s="1">
        <v>44228</v>
      </c>
      <c r="D6094" t="s">
        <v>10584</v>
      </c>
      <c r="E6094" t="e">
        <f>- 그대로 집어삼켜 주지...</f>
        <v>#NAME?</v>
      </c>
      <c r="F6094">
        <v>20</v>
      </c>
      <c r="G6094">
        <v>20</v>
      </c>
      <c r="H6094">
        <v>10</v>
      </c>
      <c r="I6094">
        <v>20</v>
      </c>
      <c r="J6094">
        <v>30</v>
      </c>
      <c r="K6094">
        <v>24</v>
      </c>
      <c r="L6094">
        <v>25</v>
      </c>
      <c r="M6094">
        <v>31</v>
      </c>
      <c r="N6094">
        <v>2</v>
      </c>
      <c r="O6094">
        <v>0</v>
      </c>
      <c r="P6094">
        <v>6.322265625</v>
      </c>
      <c r="Q6094">
        <v>690</v>
      </c>
      <c r="R6094">
        <v>340000</v>
      </c>
      <c r="S6094">
        <v>328945</v>
      </c>
      <c r="T6094">
        <v>0.96748529411764705</v>
      </c>
      <c r="U6094">
        <v>1</v>
      </c>
    </row>
    <row r="6095" spans="1:21" x14ac:dyDescent="0.4">
      <c r="A6095">
        <v>6093</v>
      </c>
      <c r="B6095" t="s">
        <v>12106</v>
      </c>
      <c r="C6095" s="1">
        <v>44228</v>
      </c>
      <c r="D6095" t="s">
        <v>10585</v>
      </c>
      <c r="E6095" t="s">
        <v>10586</v>
      </c>
      <c r="F6095">
        <v>10</v>
      </c>
      <c r="G6095">
        <v>10</v>
      </c>
      <c r="H6095">
        <v>20</v>
      </c>
      <c r="I6095">
        <v>20</v>
      </c>
      <c r="J6095">
        <v>10</v>
      </c>
      <c r="K6095">
        <v>9</v>
      </c>
      <c r="L6095">
        <v>13</v>
      </c>
      <c r="M6095">
        <v>9</v>
      </c>
      <c r="N6095">
        <v>2</v>
      </c>
      <c r="O6095">
        <v>0</v>
      </c>
      <c r="P6095">
        <v>5.729492188</v>
      </c>
      <c r="Q6095">
        <v>559</v>
      </c>
      <c r="R6095">
        <v>340000</v>
      </c>
      <c r="S6095">
        <v>367074</v>
      </c>
      <c r="T6095">
        <v>1.0796294117647001</v>
      </c>
      <c r="U6095">
        <v>1</v>
      </c>
    </row>
    <row r="6096" spans="1:21" x14ac:dyDescent="0.4">
      <c r="A6096">
        <v>6094</v>
      </c>
      <c r="B6096" t="s">
        <v>12106</v>
      </c>
      <c r="C6096" s="1">
        <v>44228</v>
      </c>
      <c r="D6096" t="s">
        <v>10587</v>
      </c>
      <c r="E6096" t="s">
        <v>10588</v>
      </c>
      <c r="F6096">
        <v>10</v>
      </c>
      <c r="G6096">
        <v>10</v>
      </c>
      <c r="H6096">
        <v>10</v>
      </c>
      <c r="I6096">
        <v>20</v>
      </c>
      <c r="J6096">
        <v>10</v>
      </c>
      <c r="K6096">
        <v>23</v>
      </c>
      <c r="L6096">
        <v>18</v>
      </c>
      <c r="M6096">
        <v>14</v>
      </c>
      <c r="N6096">
        <v>0</v>
      </c>
      <c r="O6096">
        <v>0</v>
      </c>
      <c r="P6096">
        <v>13.9172092</v>
      </c>
      <c r="Q6096">
        <v>583</v>
      </c>
      <c r="R6096">
        <v>340000</v>
      </c>
      <c r="S6096">
        <v>776569</v>
      </c>
      <c r="T6096">
        <v>2.2840264705882301</v>
      </c>
      <c r="U6096">
        <v>2</v>
      </c>
    </row>
    <row r="6097" spans="1:21" x14ac:dyDescent="0.4">
      <c r="A6097">
        <v>6095</v>
      </c>
      <c r="B6097" t="s">
        <v>12106</v>
      </c>
      <c r="C6097" s="1">
        <v>44228</v>
      </c>
      <c r="D6097" t="s">
        <v>10589</v>
      </c>
      <c r="E6097" t="s">
        <v>10590</v>
      </c>
      <c r="F6097">
        <v>10</v>
      </c>
      <c r="G6097">
        <v>10</v>
      </c>
      <c r="H6097">
        <v>50</v>
      </c>
      <c r="I6097">
        <v>20</v>
      </c>
      <c r="J6097">
        <v>10</v>
      </c>
      <c r="K6097">
        <v>10</v>
      </c>
      <c r="L6097">
        <v>12</v>
      </c>
      <c r="M6097">
        <v>17</v>
      </c>
      <c r="N6097">
        <v>2</v>
      </c>
      <c r="O6097">
        <v>1</v>
      </c>
      <c r="P6097">
        <v>8.6961805559999998</v>
      </c>
      <c r="Q6097">
        <v>269</v>
      </c>
      <c r="R6097">
        <v>340000</v>
      </c>
      <c r="S6097">
        <v>107707</v>
      </c>
      <c r="T6097">
        <v>0.316785294117647</v>
      </c>
      <c r="U6097">
        <v>0</v>
      </c>
    </row>
    <row r="6098" spans="1:21" x14ac:dyDescent="0.4">
      <c r="A6098">
        <v>6096</v>
      </c>
      <c r="B6098" t="s">
        <v>12106</v>
      </c>
      <c r="C6098" s="1">
        <v>44228</v>
      </c>
      <c r="D6098" t="s">
        <v>10591</v>
      </c>
      <c r="E6098" t="s">
        <v>10592</v>
      </c>
      <c r="F6098">
        <v>10</v>
      </c>
      <c r="G6098">
        <v>10</v>
      </c>
      <c r="H6098">
        <v>40</v>
      </c>
      <c r="I6098">
        <v>20</v>
      </c>
      <c r="J6098">
        <v>20</v>
      </c>
      <c r="K6098">
        <v>251</v>
      </c>
      <c r="L6098">
        <v>239</v>
      </c>
      <c r="M6098">
        <v>174</v>
      </c>
      <c r="N6098">
        <v>2</v>
      </c>
      <c r="O6098">
        <v>0</v>
      </c>
      <c r="P6098">
        <v>7.2309027779999999</v>
      </c>
      <c r="Q6098">
        <v>674</v>
      </c>
      <c r="R6098">
        <v>340000</v>
      </c>
      <c r="S6098">
        <v>228994</v>
      </c>
      <c r="T6098">
        <v>0.67351176470588203</v>
      </c>
      <c r="U6098">
        <v>1</v>
      </c>
    </row>
    <row r="6099" spans="1:21" x14ac:dyDescent="0.4">
      <c r="A6099">
        <v>6097</v>
      </c>
      <c r="B6099" t="s">
        <v>12106</v>
      </c>
      <c r="C6099" s="1">
        <v>44228</v>
      </c>
      <c r="D6099" t="s">
        <v>10593</v>
      </c>
      <c r="E6099" t="s">
        <v>10594</v>
      </c>
      <c r="F6099">
        <v>10</v>
      </c>
      <c r="G6099">
        <v>10</v>
      </c>
      <c r="H6099">
        <v>20</v>
      </c>
      <c r="I6099">
        <v>20</v>
      </c>
      <c r="J6099">
        <v>10</v>
      </c>
      <c r="K6099">
        <v>25</v>
      </c>
      <c r="L6099">
        <v>19</v>
      </c>
      <c r="M6099">
        <v>20</v>
      </c>
      <c r="N6099">
        <v>2</v>
      </c>
      <c r="O6099">
        <v>1</v>
      </c>
      <c r="P6099">
        <v>2.081054688</v>
      </c>
      <c r="Q6099">
        <v>634</v>
      </c>
      <c r="R6099">
        <v>340000</v>
      </c>
      <c r="S6099">
        <v>206786</v>
      </c>
      <c r="T6099">
        <v>0.608194117647058</v>
      </c>
      <c r="U6099">
        <v>1</v>
      </c>
    </row>
    <row r="6100" spans="1:21" x14ac:dyDescent="0.4">
      <c r="A6100">
        <v>6098</v>
      </c>
      <c r="B6100" t="s">
        <v>12107</v>
      </c>
      <c r="C6100" s="1">
        <v>45108</v>
      </c>
      <c r="D6100" t="s">
        <v>10595</v>
      </c>
      <c r="F6100">
        <v>20</v>
      </c>
      <c r="G6100">
        <v>10</v>
      </c>
      <c r="H6100">
        <v>10</v>
      </c>
      <c r="I6100">
        <v>20</v>
      </c>
      <c r="J6100">
        <v>20</v>
      </c>
      <c r="K6100">
        <v>80</v>
      </c>
      <c r="L6100">
        <v>86</v>
      </c>
      <c r="M6100">
        <v>115</v>
      </c>
      <c r="N6100">
        <v>0</v>
      </c>
      <c r="O6100">
        <v>0</v>
      </c>
      <c r="P6100">
        <v>0</v>
      </c>
      <c r="Q6100">
        <v>1305</v>
      </c>
      <c r="R6100">
        <v>15400</v>
      </c>
      <c r="S6100">
        <v>132864</v>
      </c>
      <c r="T6100">
        <v>8.6275324675324594</v>
      </c>
      <c r="U6100">
        <v>3</v>
      </c>
    </row>
    <row r="6101" spans="1:21" x14ac:dyDescent="0.4">
      <c r="A6101">
        <v>6099</v>
      </c>
      <c r="B6101" t="s">
        <v>12107</v>
      </c>
      <c r="C6101" s="1">
        <v>45108</v>
      </c>
      <c r="D6101" t="s">
        <v>10596</v>
      </c>
      <c r="E6101" t="s">
        <v>10597</v>
      </c>
      <c r="F6101">
        <v>20</v>
      </c>
      <c r="G6101">
        <v>20</v>
      </c>
      <c r="H6101">
        <v>20</v>
      </c>
      <c r="I6101">
        <v>20</v>
      </c>
      <c r="J6101">
        <v>20</v>
      </c>
      <c r="K6101">
        <v>29</v>
      </c>
      <c r="L6101">
        <v>20</v>
      </c>
      <c r="M6101">
        <v>15</v>
      </c>
      <c r="N6101">
        <v>2</v>
      </c>
      <c r="O6101">
        <v>1</v>
      </c>
      <c r="P6101">
        <v>10.276692710000001</v>
      </c>
      <c r="Q6101">
        <v>1777</v>
      </c>
      <c r="R6101">
        <v>15400</v>
      </c>
      <c r="S6101">
        <v>310566</v>
      </c>
      <c r="T6101">
        <v>20.166623376623299</v>
      </c>
      <c r="U6101">
        <v>3</v>
      </c>
    </row>
    <row r="6102" spans="1:21" x14ac:dyDescent="0.4">
      <c r="A6102">
        <v>6100</v>
      </c>
      <c r="B6102" t="s">
        <v>12107</v>
      </c>
      <c r="C6102" s="1">
        <v>45108</v>
      </c>
      <c r="D6102" t="s">
        <v>10598</v>
      </c>
      <c r="E6102" t="s">
        <v>10599</v>
      </c>
      <c r="F6102">
        <v>10</v>
      </c>
      <c r="G6102">
        <v>20</v>
      </c>
      <c r="H6102">
        <v>50</v>
      </c>
      <c r="I6102">
        <v>40</v>
      </c>
      <c r="J6102">
        <v>20</v>
      </c>
      <c r="K6102">
        <v>3</v>
      </c>
      <c r="L6102">
        <v>18</v>
      </c>
      <c r="M6102">
        <v>17</v>
      </c>
      <c r="N6102">
        <v>1</v>
      </c>
      <c r="O6102">
        <v>1</v>
      </c>
      <c r="P6102">
        <v>7.2249348959999997</v>
      </c>
      <c r="Q6102">
        <v>1148</v>
      </c>
      <c r="R6102">
        <v>15400</v>
      </c>
      <c r="S6102">
        <v>38014</v>
      </c>
      <c r="T6102">
        <v>2.4684415584415502</v>
      </c>
      <c r="U6102">
        <v>2</v>
      </c>
    </row>
    <row r="6103" spans="1:21" x14ac:dyDescent="0.4">
      <c r="A6103">
        <v>6101</v>
      </c>
      <c r="B6103" t="s">
        <v>12107</v>
      </c>
      <c r="C6103" s="1">
        <v>45108</v>
      </c>
      <c r="D6103" t="s">
        <v>10600</v>
      </c>
      <c r="F6103">
        <v>10</v>
      </c>
      <c r="G6103">
        <v>10</v>
      </c>
      <c r="H6103">
        <v>10</v>
      </c>
      <c r="I6103">
        <v>20</v>
      </c>
      <c r="J6103">
        <v>30</v>
      </c>
      <c r="K6103">
        <v>20</v>
      </c>
      <c r="L6103">
        <v>50</v>
      </c>
      <c r="M6103">
        <v>42</v>
      </c>
      <c r="N6103">
        <v>0</v>
      </c>
      <c r="O6103">
        <v>0</v>
      </c>
      <c r="P6103">
        <v>0</v>
      </c>
      <c r="Q6103">
        <v>1156</v>
      </c>
      <c r="R6103">
        <v>15400</v>
      </c>
      <c r="S6103">
        <v>11899</v>
      </c>
      <c r="T6103">
        <v>0.77266233766233705</v>
      </c>
      <c r="U6103">
        <v>1</v>
      </c>
    </row>
    <row r="6104" spans="1:21" x14ac:dyDescent="0.4">
      <c r="A6104">
        <v>6102</v>
      </c>
      <c r="B6104" t="s">
        <v>12107</v>
      </c>
      <c r="C6104" s="1">
        <v>45108</v>
      </c>
      <c r="D6104" t="s">
        <v>10601</v>
      </c>
      <c r="E6104" t="s">
        <v>10602</v>
      </c>
      <c r="F6104">
        <v>10</v>
      </c>
      <c r="G6104">
        <v>10</v>
      </c>
      <c r="H6104">
        <v>10</v>
      </c>
      <c r="I6104">
        <v>20</v>
      </c>
      <c r="J6104">
        <v>10</v>
      </c>
      <c r="K6104">
        <v>11</v>
      </c>
      <c r="L6104">
        <v>23</v>
      </c>
      <c r="M6104">
        <v>26</v>
      </c>
      <c r="N6104">
        <v>2</v>
      </c>
      <c r="O6104">
        <v>2</v>
      </c>
      <c r="P6104">
        <v>13.512044270000001</v>
      </c>
      <c r="Q6104">
        <v>1305</v>
      </c>
      <c r="R6104">
        <v>15400</v>
      </c>
      <c r="S6104">
        <v>12184</v>
      </c>
      <c r="T6104">
        <v>0.79116883116883097</v>
      </c>
      <c r="U6104">
        <v>1</v>
      </c>
    </row>
    <row r="6105" spans="1:21" x14ac:dyDescent="0.4">
      <c r="A6105">
        <v>6103</v>
      </c>
      <c r="B6105" t="s">
        <v>12107</v>
      </c>
      <c r="C6105" s="1">
        <v>45108</v>
      </c>
      <c r="D6105" t="s">
        <v>10603</v>
      </c>
      <c r="E6105" t="s">
        <v>10604</v>
      </c>
      <c r="F6105">
        <v>10</v>
      </c>
      <c r="G6105">
        <v>20</v>
      </c>
      <c r="H6105">
        <v>50</v>
      </c>
      <c r="I6105">
        <v>20</v>
      </c>
      <c r="J6105">
        <v>20</v>
      </c>
      <c r="K6105">
        <v>77</v>
      </c>
      <c r="L6105">
        <v>45</v>
      </c>
      <c r="M6105">
        <v>30</v>
      </c>
      <c r="N6105">
        <v>2</v>
      </c>
      <c r="O6105">
        <v>1</v>
      </c>
      <c r="P6105">
        <v>14.453125</v>
      </c>
      <c r="Q6105">
        <v>718</v>
      </c>
      <c r="R6105">
        <v>15400</v>
      </c>
      <c r="S6105">
        <v>3213</v>
      </c>
      <c r="T6105">
        <v>0.20863636363636301</v>
      </c>
      <c r="U6105">
        <v>0</v>
      </c>
    </row>
    <row r="6106" spans="1:21" x14ac:dyDescent="0.4">
      <c r="A6106">
        <v>6104</v>
      </c>
      <c r="B6106" t="s">
        <v>12107</v>
      </c>
      <c r="C6106" s="1">
        <v>45108</v>
      </c>
      <c r="D6106" t="s">
        <v>10605</v>
      </c>
      <c r="E6106" t="s">
        <v>10606</v>
      </c>
      <c r="F6106">
        <v>10</v>
      </c>
      <c r="G6106">
        <v>10</v>
      </c>
      <c r="H6106">
        <v>20</v>
      </c>
      <c r="I6106">
        <v>30</v>
      </c>
      <c r="J6106">
        <v>20</v>
      </c>
      <c r="K6106">
        <v>27</v>
      </c>
      <c r="L6106">
        <v>28</v>
      </c>
      <c r="M6106">
        <v>31</v>
      </c>
      <c r="N6106">
        <v>1</v>
      </c>
      <c r="O6106">
        <v>1</v>
      </c>
      <c r="P6106">
        <v>0</v>
      </c>
      <c r="Q6106">
        <v>1363</v>
      </c>
      <c r="R6106">
        <v>15400</v>
      </c>
      <c r="S6106">
        <v>46463</v>
      </c>
      <c r="T6106">
        <v>3.0170779220779198</v>
      </c>
      <c r="U6106">
        <v>2</v>
      </c>
    </row>
    <row r="6107" spans="1:21" x14ac:dyDescent="0.4">
      <c r="A6107">
        <v>6105</v>
      </c>
      <c r="B6107" t="s">
        <v>12107</v>
      </c>
      <c r="C6107" s="1">
        <v>45108</v>
      </c>
      <c r="D6107" t="s">
        <v>10607</v>
      </c>
      <c r="E6107" t="s">
        <v>10608</v>
      </c>
      <c r="F6107">
        <v>10</v>
      </c>
      <c r="G6107">
        <v>10</v>
      </c>
      <c r="H6107">
        <v>20</v>
      </c>
      <c r="I6107">
        <v>20</v>
      </c>
      <c r="J6107">
        <v>20</v>
      </c>
      <c r="K6107">
        <v>28</v>
      </c>
      <c r="L6107">
        <v>27</v>
      </c>
      <c r="M6107">
        <v>21</v>
      </c>
      <c r="N6107">
        <v>2</v>
      </c>
      <c r="O6107">
        <v>1</v>
      </c>
      <c r="P6107">
        <v>11.7265625</v>
      </c>
      <c r="Q6107">
        <v>1026</v>
      </c>
      <c r="R6107">
        <v>15400</v>
      </c>
      <c r="S6107">
        <v>12727</v>
      </c>
      <c r="T6107">
        <v>0.82642857142857096</v>
      </c>
      <c r="U6107">
        <v>1</v>
      </c>
    </row>
    <row r="6108" spans="1:21" x14ac:dyDescent="0.4">
      <c r="A6108">
        <v>6106</v>
      </c>
      <c r="B6108" t="s">
        <v>12107</v>
      </c>
      <c r="C6108" s="1">
        <v>45108</v>
      </c>
      <c r="D6108" t="s">
        <v>10609</v>
      </c>
      <c r="E6108" t="s">
        <v>10610</v>
      </c>
      <c r="F6108">
        <v>20</v>
      </c>
      <c r="G6108">
        <v>20</v>
      </c>
      <c r="H6108">
        <v>20</v>
      </c>
      <c r="I6108">
        <v>40</v>
      </c>
      <c r="J6108">
        <v>30</v>
      </c>
      <c r="K6108">
        <v>34</v>
      </c>
      <c r="L6108">
        <v>23</v>
      </c>
      <c r="M6108">
        <v>19</v>
      </c>
      <c r="N6108">
        <v>2</v>
      </c>
      <c r="O6108">
        <v>1</v>
      </c>
      <c r="P6108">
        <v>20.74424913</v>
      </c>
      <c r="Q6108">
        <v>774</v>
      </c>
      <c r="R6108">
        <v>15400</v>
      </c>
      <c r="S6108">
        <v>15934</v>
      </c>
      <c r="T6108">
        <v>1.03467532467532</v>
      </c>
      <c r="U6108">
        <v>1</v>
      </c>
    </row>
    <row r="6109" spans="1:21" x14ac:dyDescent="0.4">
      <c r="A6109">
        <v>6107</v>
      </c>
      <c r="B6109" t="s">
        <v>12107</v>
      </c>
      <c r="C6109" s="1">
        <v>45108</v>
      </c>
      <c r="D6109" t="s">
        <v>10611</v>
      </c>
      <c r="F6109">
        <v>10</v>
      </c>
      <c r="G6109">
        <v>20</v>
      </c>
      <c r="H6109">
        <v>10</v>
      </c>
      <c r="I6109">
        <v>30</v>
      </c>
      <c r="J6109">
        <v>30</v>
      </c>
      <c r="K6109">
        <v>3</v>
      </c>
      <c r="L6109">
        <v>14</v>
      </c>
      <c r="M6109">
        <v>7</v>
      </c>
      <c r="N6109">
        <v>0</v>
      </c>
      <c r="O6109">
        <v>1</v>
      </c>
      <c r="P6109">
        <v>0</v>
      </c>
      <c r="Q6109">
        <v>1200</v>
      </c>
      <c r="R6109">
        <v>15400</v>
      </c>
      <c r="S6109">
        <v>15049</v>
      </c>
      <c r="T6109">
        <v>0.97720779220779197</v>
      </c>
      <c r="U6109">
        <v>1</v>
      </c>
    </row>
    <row r="6110" spans="1:21" x14ac:dyDescent="0.4">
      <c r="A6110">
        <v>6108</v>
      </c>
      <c r="B6110" t="s">
        <v>12107</v>
      </c>
      <c r="C6110" s="1">
        <v>45108</v>
      </c>
      <c r="D6110" t="s">
        <v>10612</v>
      </c>
      <c r="E6110" t="s">
        <v>10613</v>
      </c>
      <c r="F6110">
        <v>30</v>
      </c>
      <c r="G6110">
        <v>30</v>
      </c>
      <c r="H6110">
        <v>40</v>
      </c>
      <c r="I6110">
        <v>50</v>
      </c>
      <c r="J6110">
        <v>50</v>
      </c>
      <c r="K6110">
        <v>15</v>
      </c>
      <c r="L6110">
        <v>18</v>
      </c>
      <c r="M6110">
        <v>15</v>
      </c>
      <c r="N6110">
        <v>1</v>
      </c>
      <c r="O6110">
        <v>1</v>
      </c>
      <c r="P6110">
        <v>24.634331599999999</v>
      </c>
      <c r="Q6110">
        <v>812</v>
      </c>
      <c r="R6110">
        <v>15400</v>
      </c>
      <c r="S6110">
        <v>11846</v>
      </c>
      <c r="T6110">
        <v>0.76922077922077903</v>
      </c>
      <c r="U6110">
        <v>1</v>
      </c>
    </row>
    <row r="6111" spans="1:21" x14ac:dyDescent="0.4">
      <c r="A6111">
        <v>6109</v>
      </c>
      <c r="B6111" t="s">
        <v>12107</v>
      </c>
      <c r="C6111" s="1">
        <v>45108</v>
      </c>
      <c r="D6111" t="s">
        <v>10614</v>
      </c>
      <c r="F6111">
        <v>20</v>
      </c>
      <c r="G6111">
        <v>40</v>
      </c>
      <c r="H6111">
        <v>10</v>
      </c>
      <c r="I6111">
        <v>40</v>
      </c>
      <c r="J6111">
        <v>30</v>
      </c>
      <c r="K6111">
        <v>227</v>
      </c>
      <c r="L6111">
        <v>200</v>
      </c>
      <c r="M6111">
        <v>184</v>
      </c>
      <c r="N6111">
        <v>0</v>
      </c>
      <c r="O6111">
        <v>1</v>
      </c>
      <c r="P6111">
        <v>0</v>
      </c>
      <c r="Q6111">
        <v>748</v>
      </c>
      <c r="R6111">
        <v>15400</v>
      </c>
      <c r="S6111">
        <v>2669</v>
      </c>
      <c r="T6111">
        <v>0.173311688311688</v>
      </c>
      <c r="U6111">
        <v>0</v>
      </c>
    </row>
    <row r="6112" spans="1:21" x14ac:dyDescent="0.4">
      <c r="A6112">
        <v>6110</v>
      </c>
      <c r="B6112" t="s">
        <v>12107</v>
      </c>
      <c r="C6112" s="1">
        <v>45108</v>
      </c>
      <c r="D6112" t="s">
        <v>10615</v>
      </c>
      <c r="E6112" t="s">
        <v>10616</v>
      </c>
      <c r="F6112">
        <v>20</v>
      </c>
      <c r="G6112">
        <v>10</v>
      </c>
      <c r="H6112">
        <v>20</v>
      </c>
      <c r="I6112">
        <v>20</v>
      </c>
      <c r="J6112">
        <v>20</v>
      </c>
      <c r="K6112">
        <v>6</v>
      </c>
      <c r="L6112">
        <v>24</v>
      </c>
      <c r="M6112">
        <v>26</v>
      </c>
      <c r="N6112">
        <v>2</v>
      </c>
      <c r="O6112">
        <v>1</v>
      </c>
      <c r="P6112">
        <v>9.6625434030000008</v>
      </c>
      <c r="Q6112">
        <v>1140</v>
      </c>
      <c r="R6112">
        <v>15400</v>
      </c>
      <c r="S6112">
        <v>17534</v>
      </c>
      <c r="T6112">
        <v>1.1385714285714199</v>
      </c>
      <c r="U6112">
        <v>1</v>
      </c>
    </row>
    <row r="6113" spans="1:21" x14ac:dyDescent="0.4">
      <c r="A6113">
        <v>6111</v>
      </c>
      <c r="B6113" t="s">
        <v>12107</v>
      </c>
      <c r="C6113" s="1">
        <v>45108</v>
      </c>
      <c r="D6113" t="s">
        <v>10617</v>
      </c>
      <c r="E6113" t="s">
        <v>10618</v>
      </c>
      <c r="F6113">
        <v>20</v>
      </c>
      <c r="G6113">
        <v>20</v>
      </c>
      <c r="H6113">
        <v>20</v>
      </c>
      <c r="I6113">
        <v>20</v>
      </c>
      <c r="J6113">
        <v>50</v>
      </c>
      <c r="K6113">
        <v>16</v>
      </c>
      <c r="L6113">
        <v>14</v>
      </c>
      <c r="M6113">
        <v>16</v>
      </c>
      <c r="N6113">
        <v>2</v>
      </c>
      <c r="O6113">
        <v>1</v>
      </c>
      <c r="P6113">
        <v>11.582465279999999</v>
      </c>
      <c r="Q6113">
        <v>900</v>
      </c>
      <c r="R6113">
        <v>15400</v>
      </c>
      <c r="S6113">
        <v>11631</v>
      </c>
      <c r="T6113">
        <v>0.75525974025973996</v>
      </c>
      <c r="U6113">
        <v>1</v>
      </c>
    </row>
    <row r="6114" spans="1:21" x14ac:dyDescent="0.4">
      <c r="A6114">
        <v>6112</v>
      </c>
      <c r="B6114" t="s">
        <v>12107</v>
      </c>
      <c r="C6114" s="1">
        <v>45108</v>
      </c>
      <c r="D6114" t="s">
        <v>10619</v>
      </c>
      <c r="E6114" t="s">
        <v>10620</v>
      </c>
      <c r="F6114">
        <v>10</v>
      </c>
      <c r="G6114">
        <v>20</v>
      </c>
      <c r="H6114">
        <v>40</v>
      </c>
      <c r="I6114">
        <v>20</v>
      </c>
      <c r="J6114">
        <v>20</v>
      </c>
      <c r="K6114">
        <v>33</v>
      </c>
      <c r="L6114">
        <v>47</v>
      </c>
      <c r="M6114">
        <v>66</v>
      </c>
      <c r="N6114">
        <v>2</v>
      </c>
      <c r="O6114">
        <v>1</v>
      </c>
      <c r="P6114">
        <v>12.06933594</v>
      </c>
      <c r="Q6114">
        <v>1229</v>
      </c>
      <c r="R6114">
        <v>15400</v>
      </c>
      <c r="S6114">
        <v>15655</v>
      </c>
      <c r="T6114">
        <v>1.0165584415584401</v>
      </c>
      <c r="U6114">
        <v>1</v>
      </c>
    </row>
    <row r="6115" spans="1:21" x14ac:dyDescent="0.4">
      <c r="A6115">
        <v>6113</v>
      </c>
      <c r="B6115" t="s">
        <v>12107</v>
      </c>
      <c r="C6115" s="1">
        <v>45078</v>
      </c>
      <c r="D6115" t="s">
        <v>10621</v>
      </c>
      <c r="E6115" t="s">
        <v>10622</v>
      </c>
      <c r="F6115">
        <v>10</v>
      </c>
      <c r="G6115">
        <v>10</v>
      </c>
      <c r="H6115">
        <v>20</v>
      </c>
      <c r="I6115">
        <v>20</v>
      </c>
      <c r="J6115">
        <v>30</v>
      </c>
      <c r="K6115">
        <v>15</v>
      </c>
      <c r="L6115">
        <v>8</v>
      </c>
      <c r="M6115">
        <v>8</v>
      </c>
      <c r="N6115">
        <v>2</v>
      </c>
      <c r="O6115">
        <v>1</v>
      </c>
      <c r="P6115">
        <v>12.319661460000001</v>
      </c>
      <c r="Q6115">
        <v>520</v>
      </c>
      <c r="R6115">
        <v>11800</v>
      </c>
      <c r="S6115">
        <v>15120</v>
      </c>
      <c r="T6115">
        <v>1.2813559322033801</v>
      </c>
      <c r="U6115">
        <v>2</v>
      </c>
    </row>
    <row r="6116" spans="1:21" x14ac:dyDescent="0.4">
      <c r="A6116">
        <v>6114</v>
      </c>
      <c r="B6116" t="s">
        <v>12107</v>
      </c>
      <c r="C6116" s="1">
        <v>45078</v>
      </c>
      <c r="D6116" t="s">
        <v>10623</v>
      </c>
      <c r="E6116" t="s">
        <v>5965</v>
      </c>
      <c r="F6116">
        <v>10</v>
      </c>
      <c r="G6116">
        <v>10</v>
      </c>
      <c r="H6116">
        <v>30</v>
      </c>
      <c r="I6116">
        <v>30</v>
      </c>
      <c r="J6116">
        <v>20</v>
      </c>
      <c r="K6116">
        <v>19</v>
      </c>
      <c r="L6116">
        <v>15</v>
      </c>
      <c r="M6116">
        <v>13</v>
      </c>
      <c r="N6116">
        <v>1</v>
      </c>
      <c r="O6116">
        <v>1</v>
      </c>
      <c r="P6116">
        <v>1.560546875</v>
      </c>
      <c r="Q6116">
        <v>1187</v>
      </c>
      <c r="R6116">
        <v>11800</v>
      </c>
      <c r="S6116">
        <v>38226</v>
      </c>
      <c r="T6116">
        <v>3.2394915254237202</v>
      </c>
      <c r="U6116">
        <v>2</v>
      </c>
    </row>
    <row r="6117" spans="1:21" x14ac:dyDescent="0.4">
      <c r="A6117">
        <v>6115</v>
      </c>
      <c r="B6117" t="s">
        <v>12107</v>
      </c>
      <c r="C6117" s="1">
        <v>45078</v>
      </c>
      <c r="D6117" t="s">
        <v>10624</v>
      </c>
      <c r="E6117" t="s">
        <v>10625</v>
      </c>
      <c r="F6117">
        <v>10</v>
      </c>
      <c r="G6117">
        <v>10</v>
      </c>
      <c r="H6117">
        <v>10</v>
      </c>
      <c r="I6117">
        <v>10</v>
      </c>
      <c r="J6117">
        <v>10</v>
      </c>
      <c r="K6117">
        <v>27</v>
      </c>
      <c r="L6117">
        <v>28</v>
      </c>
      <c r="M6117">
        <v>23</v>
      </c>
      <c r="N6117">
        <v>2</v>
      </c>
      <c r="O6117">
        <v>1</v>
      </c>
      <c r="P6117">
        <v>7.2672526040000003</v>
      </c>
      <c r="Q6117">
        <v>1668</v>
      </c>
      <c r="R6117">
        <v>11800</v>
      </c>
      <c r="S6117">
        <v>15875</v>
      </c>
      <c r="T6117">
        <v>1.34533898305084</v>
      </c>
      <c r="U6117">
        <v>2</v>
      </c>
    </row>
    <row r="6118" spans="1:21" x14ac:dyDescent="0.4">
      <c r="A6118">
        <v>6116</v>
      </c>
      <c r="B6118" t="s">
        <v>12107</v>
      </c>
      <c r="C6118" s="1">
        <v>45078</v>
      </c>
      <c r="D6118" t="s">
        <v>10626</v>
      </c>
      <c r="E6118" t="s">
        <v>10627</v>
      </c>
      <c r="F6118">
        <v>20</v>
      </c>
      <c r="G6118">
        <v>10</v>
      </c>
      <c r="H6118">
        <v>20</v>
      </c>
      <c r="I6118">
        <v>20</v>
      </c>
      <c r="J6118">
        <v>20</v>
      </c>
      <c r="K6118">
        <v>54</v>
      </c>
      <c r="L6118">
        <v>92</v>
      </c>
      <c r="M6118">
        <v>87</v>
      </c>
      <c r="N6118">
        <v>2</v>
      </c>
      <c r="O6118">
        <v>0</v>
      </c>
      <c r="P6118">
        <v>8.4895833330000006</v>
      </c>
      <c r="Q6118">
        <v>893</v>
      </c>
      <c r="R6118">
        <v>11800</v>
      </c>
      <c r="S6118">
        <v>46105</v>
      </c>
      <c r="T6118">
        <v>3.9072033898304999</v>
      </c>
      <c r="U6118">
        <v>2</v>
      </c>
    </row>
    <row r="6119" spans="1:21" x14ac:dyDescent="0.4">
      <c r="A6119">
        <v>6117</v>
      </c>
      <c r="B6119" t="s">
        <v>12107</v>
      </c>
      <c r="C6119" s="1">
        <v>45078</v>
      </c>
      <c r="D6119" t="s">
        <v>10628</v>
      </c>
      <c r="E6119" t="s">
        <v>10629</v>
      </c>
      <c r="F6119">
        <v>20</v>
      </c>
      <c r="G6119">
        <v>20</v>
      </c>
      <c r="H6119">
        <v>20</v>
      </c>
      <c r="I6119">
        <v>20</v>
      </c>
      <c r="J6119">
        <v>20</v>
      </c>
      <c r="K6119">
        <v>13</v>
      </c>
      <c r="L6119">
        <v>13</v>
      </c>
      <c r="M6119">
        <v>12</v>
      </c>
      <c r="N6119">
        <v>2</v>
      </c>
      <c r="O6119">
        <v>0</v>
      </c>
      <c r="P6119">
        <v>15.09570313</v>
      </c>
      <c r="Q6119">
        <v>700</v>
      </c>
      <c r="R6119">
        <v>11800</v>
      </c>
      <c r="S6119">
        <v>24828</v>
      </c>
      <c r="T6119">
        <v>2.1040677966101602</v>
      </c>
      <c r="U6119">
        <v>2</v>
      </c>
    </row>
    <row r="6120" spans="1:21" x14ac:dyDescent="0.4">
      <c r="A6120">
        <v>6118</v>
      </c>
      <c r="B6120" t="s">
        <v>12107</v>
      </c>
      <c r="C6120" s="1">
        <v>45078</v>
      </c>
      <c r="D6120" t="s">
        <v>10630</v>
      </c>
      <c r="F6120">
        <v>20</v>
      </c>
      <c r="G6120">
        <v>20</v>
      </c>
      <c r="H6120">
        <v>10</v>
      </c>
      <c r="I6120">
        <v>20</v>
      </c>
      <c r="J6120">
        <v>50</v>
      </c>
      <c r="K6120">
        <v>46</v>
      </c>
      <c r="L6120">
        <v>42</v>
      </c>
      <c r="M6120">
        <v>40</v>
      </c>
      <c r="N6120">
        <v>0</v>
      </c>
      <c r="O6120">
        <v>2</v>
      </c>
      <c r="P6120">
        <v>0</v>
      </c>
      <c r="Q6120">
        <v>800</v>
      </c>
      <c r="R6120">
        <v>11800</v>
      </c>
      <c r="S6120">
        <v>9801</v>
      </c>
      <c r="T6120">
        <v>0.83059322033898297</v>
      </c>
      <c r="U6120">
        <v>1</v>
      </c>
    </row>
    <row r="6121" spans="1:21" x14ac:dyDescent="0.4">
      <c r="A6121">
        <v>6119</v>
      </c>
      <c r="B6121" t="s">
        <v>12107</v>
      </c>
      <c r="C6121" s="1">
        <v>45078</v>
      </c>
      <c r="D6121" t="s">
        <v>10631</v>
      </c>
      <c r="F6121">
        <v>10</v>
      </c>
      <c r="G6121">
        <v>20</v>
      </c>
      <c r="H6121">
        <v>20</v>
      </c>
      <c r="I6121">
        <v>20</v>
      </c>
      <c r="J6121">
        <v>10</v>
      </c>
      <c r="K6121">
        <v>8</v>
      </c>
      <c r="L6121">
        <v>12</v>
      </c>
      <c r="M6121">
        <v>14</v>
      </c>
      <c r="N6121">
        <v>0</v>
      </c>
      <c r="O6121">
        <v>1</v>
      </c>
      <c r="P6121">
        <v>0</v>
      </c>
      <c r="Q6121">
        <v>1006</v>
      </c>
      <c r="R6121">
        <v>11800</v>
      </c>
      <c r="S6121">
        <v>15603</v>
      </c>
      <c r="T6121">
        <v>1.3222881355932199</v>
      </c>
      <c r="U6121">
        <v>2</v>
      </c>
    </row>
    <row r="6122" spans="1:21" x14ac:dyDescent="0.4">
      <c r="A6122">
        <v>6120</v>
      </c>
      <c r="B6122" t="s">
        <v>12107</v>
      </c>
      <c r="C6122" s="1">
        <v>45078</v>
      </c>
      <c r="D6122" t="s">
        <v>10632</v>
      </c>
      <c r="E6122" t="s">
        <v>10633</v>
      </c>
      <c r="F6122">
        <v>10</v>
      </c>
      <c r="G6122">
        <v>10</v>
      </c>
      <c r="H6122">
        <v>10</v>
      </c>
      <c r="I6122">
        <v>20</v>
      </c>
      <c r="J6122">
        <v>10</v>
      </c>
      <c r="K6122">
        <v>69</v>
      </c>
      <c r="L6122">
        <v>53</v>
      </c>
      <c r="M6122">
        <v>27</v>
      </c>
      <c r="N6122">
        <v>1</v>
      </c>
      <c r="O6122">
        <v>0</v>
      </c>
      <c r="P6122">
        <v>0</v>
      </c>
      <c r="Q6122">
        <v>602</v>
      </c>
      <c r="R6122">
        <v>11800</v>
      </c>
      <c r="S6122">
        <v>40868</v>
      </c>
      <c r="T6122">
        <v>3.4633898305084698</v>
      </c>
      <c r="U6122">
        <v>2</v>
      </c>
    </row>
    <row r="6123" spans="1:21" x14ac:dyDescent="0.4">
      <c r="A6123">
        <v>6121</v>
      </c>
      <c r="B6123" t="s">
        <v>12107</v>
      </c>
      <c r="C6123" s="1">
        <v>45078</v>
      </c>
      <c r="D6123" t="s">
        <v>10634</v>
      </c>
      <c r="E6123" t="s">
        <v>10635</v>
      </c>
      <c r="F6123">
        <v>10</v>
      </c>
      <c r="G6123">
        <v>20</v>
      </c>
      <c r="H6123">
        <v>20</v>
      </c>
      <c r="I6123">
        <v>20</v>
      </c>
      <c r="J6123">
        <v>10</v>
      </c>
      <c r="K6123">
        <v>45</v>
      </c>
      <c r="L6123">
        <v>54</v>
      </c>
      <c r="M6123">
        <v>76</v>
      </c>
      <c r="N6123">
        <v>2</v>
      </c>
      <c r="O6123">
        <v>0</v>
      </c>
      <c r="P6123">
        <v>13.21169705</v>
      </c>
      <c r="Q6123">
        <v>761</v>
      </c>
      <c r="R6123">
        <v>11800</v>
      </c>
      <c r="S6123">
        <v>10913</v>
      </c>
      <c r="T6123">
        <v>0.92483050847457604</v>
      </c>
      <c r="U6123">
        <v>1</v>
      </c>
    </row>
    <row r="6124" spans="1:21" x14ac:dyDescent="0.4">
      <c r="A6124">
        <v>6122</v>
      </c>
      <c r="B6124" t="s">
        <v>12107</v>
      </c>
      <c r="C6124" s="1">
        <v>45078</v>
      </c>
      <c r="D6124" t="s">
        <v>10636</v>
      </c>
      <c r="E6124" t="s">
        <v>10637</v>
      </c>
      <c r="F6124">
        <v>20</v>
      </c>
      <c r="G6124">
        <v>20</v>
      </c>
      <c r="H6124">
        <v>30</v>
      </c>
      <c r="I6124">
        <v>30</v>
      </c>
      <c r="J6124">
        <v>20</v>
      </c>
      <c r="K6124">
        <v>47</v>
      </c>
      <c r="L6124">
        <v>16</v>
      </c>
      <c r="M6124">
        <v>16</v>
      </c>
      <c r="N6124">
        <v>2</v>
      </c>
      <c r="O6124">
        <v>1</v>
      </c>
      <c r="P6124">
        <v>15.320963539999999</v>
      </c>
      <c r="Q6124">
        <v>558</v>
      </c>
      <c r="R6124">
        <v>11800</v>
      </c>
      <c r="S6124">
        <v>6140</v>
      </c>
      <c r="T6124">
        <v>0.52033898305084703</v>
      </c>
      <c r="U6124">
        <v>1</v>
      </c>
    </row>
    <row r="6125" spans="1:21" x14ac:dyDescent="0.4">
      <c r="A6125">
        <v>6123</v>
      </c>
      <c r="B6125" t="s">
        <v>12107</v>
      </c>
      <c r="C6125" s="1">
        <v>45078</v>
      </c>
      <c r="D6125" t="s">
        <v>10638</v>
      </c>
      <c r="E6125" t="s">
        <v>10639</v>
      </c>
      <c r="F6125">
        <v>10</v>
      </c>
      <c r="G6125">
        <v>20</v>
      </c>
      <c r="H6125">
        <v>40</v>
      </c>
      <c r="I6125">
        <v>20</v>
      </c>
      <c r="J6125">
        <v>10</v>
      </c>
      <c r="K6125">
        <v>13</v>
      </c>
      <c r="L6125">
        <v>19</v>
      </c>
      <c r="M6125">
        <v>21</v>
      </c>
      <c r="N6125">
        <v>0</v>
      </c>
      <c r="O6125">
        <v>1</v>
      </c>
      <c r="P6125">
        <v>9.9007161460000006</v>
      </c>
      <c r="Q6125">
        <v>1141</v>
      </c>
      <c r="R6125">
        <v>11800</v>
      </c>
      <c r="S6125">
        <v>65252</v>
      </c>
      <c r="T6125">
        <v>5.5298305084745696</v>
      </c>
      <c r="U6125">
        <v>3</v>
      </c>
    </row>
    <row r="6126" spans="1:21" x14ac:dyDescent="0.4">
      <c r="A6126">
        <v>6124</v>
      </c>
      <c r="B6126" t="s">
        <v>12107</v>
      </c>
      <c r="C6126" s="1">
        <v>45078</v>
      </c>
      <c r="D6126" t="s">
        <v>10640</v>
      </c>
      <c r="E6126" t="s">
        <v>10641</v>
      </c>
      <c r="F6126">
        <v>20</v>
      </c>
      <c r="G6126">
        <v>20</v>
      </c>
      <c r="H6126">
        <v>20</v>
      </c>
      <c r="I6126">
        <v>40</v>
      </c>
      <c r="J6126">
        <v>20</v>
      </c>
      <c r="K6126">
        <v>7</v>
      </c>
      <c r="L6126">
        <v>28</v>
      </c>
      <c r="M6126">
        <v>43</v>
      </c>
      <c r="N6126">
        <v>0</v>
      </c>
      <c r="O6126">
        <v>1</v>
      </c>
      <c r="P6126">
        <v>4.8882378470000001</v>
      </c>
      <c r="Q6126">
        <v>1003</v>
      </c>
      <c r="R6126">
        <v>11800</v>
      </c>
      <c r="S6126">
        <v>44799</v>
      </c>
      <c r="T6126">
        <v>3.7965254237288102</v>
      </c>
      <c r="U6126">
        <v>2</v>
      </c>
    </row>
    <row r="6127" spans="1:21" x14ac:dyDescent="0.4">
      <c r="A6127">
        <v>6125</v>
      </c>
      <c r="B6127" t="s">
        <v>12107</v>
      </c>
      <c r="C6127" s="1">
        <v>45078</v>
      </c>
      <c r="D6127" t="s">
        <v>10642</v>
      </c>
      <c r="E6127" t="s">
        <v>10643</v>
      </c>
      <c r="F6127">
        <v>20</v>
      </c>
      <c r="G6127">
        <v>20</v>
      </c>
      <c r="H6127">
        <v>20</v>
      </c>
      <c r="I6127">
        <v>20</v>
      </c>
      <c r="J6127">
        <v>30</v>
      </c>
      <c r="K6127">
        <v>66</v>
      </c>
      <c r="L6127">
        <v>39</v>
      </c>
      <c r="M6127">
        <v>50</v>
      </c>
      <c r="N6127">
        <v>2</v>
      </c>
      <c r="O6127">
        <v>1</v>
      </c>
      <c r="P6127">
        <v>13.97916667</v>
      </c>
      <c r="Q6127">
        <v>674</v>
      </c>
      <c r="R6127">
        <v>11800</v>
      </c>
      <c r="S6127">
        <v>13395</v>
      </c>
      <c r="T6127">
        <v>1.13516949152542</v>
      </c>
      <c r="U6127">
        <v>1</v>
      </c>
    </row>
    <row r="6128" spans="1:21" x14ac:dyDescent="0.4">
      <c r="A6128">
        <v>6126</v>
      </c>
      <c r="B6128" t="s">
        <v>12107</v>
      </c>
      <c r="C6128" s="1">
        <v>45078</v>
      </c>
      <c r="D6128" t="s">
        <v>10644</v>
      </c>
      <c r="E6128" t="s">
        <v>10645</v>
      </c>
      <c r="F6128">
        <v>20</v>
      </c>
      <c r="G6128">
        <v>10</v>
      </c>
      <c r="H6128">
        <v>10</v>
      </c>
      <c r="I6128">
        <v>20</v>
      </c>
      <c r="J6128">
        <v>30</v>
      </c>
      <c r="K6128">
        <v>30</v>
      </c>
      <c r="L6128">
        <v>23</v>
      </c>
      <c r="M6128">
        <v>16</v>
      </c>
      <c r="N6128">
        <v>1</v>
      </c>
      <c r="O6128">
        <v>0</v>
      </c>
      <c r="P6128">
        <v>6.5879991320000002</v>
      </c>
      <c r="Q6128">
        <v>548</v>
      </c>
      <c r="R6128">
        <v>11800</v>
      </c>
      <c r="S6128">
        <v>25959</v>
      </c>
      <c r="T6128">
        <v>2.19991525423728</v>
      </c>
      <c r="U6128">
        <v>2</v>
      </c>
    </row>
    <row r="6129" spans="1:21" x14ac:dyDescent="0.4">
      <c r="A6129">
        <v>6127</v>
      </c>
      <c r="B6129" t="s">
        <v>12107</v>
      </c>
      <c r="C6129" s="1">
        <v>45078</v>
      </c>
      <c r="D6129" t="s">
        <v>10646</v>
      </c>
      <c r="E6129" t="s">
        <v>10647</v>
      </c>
      <c r="F6129">
        <v>20</v>
      </c>
      <c r="G6129">
        <v>20</v>
      </c>
      <c r="H6129">
        <v>20</v>
      </c>
      <c r="I6129">
        <v>20</v>
      </c>
      <c r="J6129">
        <v>30</v>
      </c>
      <c r="K6129">
        <v>52</v>
      </c>
      <c r="L6129">
        <v>47</v>
      </c>
      <c r="M6129">
        <v>30</v>
      </c>
      <c r="N6129">
        <v>1</v>
      </c>
      <c r="O6129">
        <v>1</v>
      </c>
      <c r="P6129">
        <v>0</v>
      </c>
      <c r="Q6129">
        <v>909</v>
      </c>
      <c r="R6129">
        <v>11800</v>
      </c>
      <c r="S6129">
        <v>86265</v>
      </c>
      <c r="T6129">
        <v>7.3105932203389798</v>
      </c>
      <c r="U6129">
        <v>3</v>
      </c>
    </row>
    <row r="6130" spans="1:21" x14ac:dyDescent="0.4">
      <c r="A6130">
        <v>6128</v>
      </c>
      <c r="B6130" t="s">
        <v>12107</v>
      </c>
      <c r="C6130" s="1">
        <v>45078</v>
      </c>
      <c r="D6130" t="s">
        <v>10648</v>
      </c>
      <c r="E6130" t="s">
        <v>10649</v>
      </c>
      <c r="F6130">
        <v>10</v>
      </c>
      <c r="G6130">
        <v>10</v>
      </c>
      <c r="H6130">
        <v>10</v>
      </c>
      <c r="I6130">
        <v>20</v>
      </c>
      <c r="J6130">
        <v>10</v>
      </c>
      <c r="K6130">
        <v>53</v>
      </c>
      <c r="L6130">
        <v>61</v>
      </c>
      <c r="M6130">
        <v>51</v>
      </c>
      <c r="N6130">
        <v>1</v>
      </c>
      <c r="O6130">
        <v>0</v>
      </c>
      <c r="P6130">
        <v>22.600260420000001</v>
      </c>
      <c r="Q6130">
        <v>934</v>
      </c>
      <c r="R6130">
        <v>11800</v>
      </c>
      <c r="S6130">
        <v>32137</v>
      </c>
      <c r="T6130">
        <v>2.7234745762711801</v>
      </c>
      <c r="U6130">
        <v>2</v>
      </c>
    </row>
    <row r="6131" spans="1:21" x14ac:dyDescent="0.4">
      <c r="A6131">
        <v>6129</v>
      </c>
      <c r="B6131" t="s">
        <v>12107</v>
      </c>
      <c r="C6131" s="1">
        <v>45078</v>
      </c>
      <c r="D6131" t="s">
        <v>10650</v>
      </c>
      <c r="E6131" t="s">
        <v>10651</v>
      </c>
      <c r="F6131">
        <v>20</v>
      </c>
      <c r="G6131">
        <v>20</v>
      </c>
      <c r="H6131">
        <v>20</v>
      </c>
      <c r="I6131">
        <v>20</v>
      </c>
      <c r="J6131">
        <v>20</v>
      </c>
      <c r="K6131">
        <v>187</v>
      </c>
      <c r="L6131">
        <v>144</v>
      </c>
      <c r="M6131">
        <v>119</v>
      </c>
      <c r="N6131">
        <v>0</v>
      </c>
      <c r="O6131">
        <v>0</v>
      </c>
      <c r="P6131">
        <v>17.68532986</v>
      </c>
      <c r="Q6131">
        <v>3660</v>
      </c>
      <c r="R6131">
        <v>11800</v>
      </c>
      <c r="S6131">
        <v>204959</v>
      </c>
      <c r="T6131">
        <v>17.369406779660999</v>
      </c>
      <c r="U6131">
        <v>3</v>
      </c>
    </row>
    <row r="6132" spans="1:21" x14ac:dyDescent="0.4">
      <c r="A6132">
        <v>6130</v>
      </c>
      <c r="B6132" t="s">
        <v>12107</v>
      </c>
      <c r="C6132" s="1">
        <v>45078</v>
      </c>
      <c r="D6132" t="s">
        <v>10652</v>
      </c>
      <c r="E6132" t="s">
        <v>10653</v>
      </c>
      <c r="F6132">
        <v>10</v>
      </c>
      <c r="G6132">
        <v>20</v>
      </c>
      <c r="H6132">
        <v>20</v>
      </c>
      <c r="I6132">
        <v>20</v>
      </c>
      <c r="J6132">
        <v>10</v>
      </c>
      <c r="K6132">
        <v>24</v>
      </c>
      <c r="L6132">
        <v>19</v>
      </c>
      <c r="M6132">
        <v>17</v>
      </c>
      <c r="N6132">
        <v>0</v>
      </c>
      <c r="O6132">
        <v>0</v>
      </c>
      <c r="P6132">
        <v>5.8615451390000004</v>
      </c>
      <c r="Q6132">
        <v>928</v>
      </c>
      <c r="R6132">
        <v>11800</v>
      </c>
      <c r="S6132">
        <v>448261</v>
      </c>
      <c r="T6132">
        <v>37.988220338982998</v>
      </c>
      <c r="U6132">
        <v>3</v>
      </c>
    </row>
    <row r="6133" spans="1:21" x14ac:dyDescent="0.4">
      <c r="A6133">
        <v>6131</v>
      </c>
      <c r="B6133" t="s">
        <v>12107</v>
      </c>
      <c r="C6133" s="1">
        <v>45047</v>
      </c>
      <c r="D6133" t="s">
        <v>10654</v>
      </c>
      <c r="E6133" t="s">
        <v>10625</v>
      </c>
      <c r="F6133">
        <v>20</v>
      </c>
      <c r="G6133">
        <v>10</v>
      </c>
      <c r="H6133">
        <v>10</v>
      </c>
      <c r="I6133">
        <v>30</v>
      </c>
      <c r="J6133">
        <v>30</v>
      </c>
      <c r="K6133">
        <v>79</v>
      </c>
      <c r="L6133">
        <v>44</v>
      </c>
      <c r="M6133">
        <v>23</v>
      </c>
      <c r="N6133">
        <v>2</v>
      </c>
      <c r="O6133">
        <v>0</v>
      </c>
      <c r="P6133">
        <v>3.6458333330000001</v>
      </c>
      <c r="Q6133">
        <v>836</v>
      </c>
      <c r="R6133">
        <v>7950</v>
      </c>
      <c r="S6133">
        <v>7976</v>
      </c>
      <c r="T6133">
        <v>1.00327044025157</v>
      </c>
      <c r="U6133">
        <v>1</v>
      </c>
    </row>
    <row r="6134" spans="1:21" x14ac:dyDescent="0.4">
      <c r="A6134">
        <v>6132</v>
      </c>
      <c r="B6134" t="s">
        <v>12107</v>
      </c>
      <c r="C6134" s="1">
        <v>45047</v>
      </c>
      <c r="D6134" t="s">
        <v>10655</v>
      </c>
      <c r="E6134" t="s">
        <v>10656</v>
      </c>
      <c r="F6134">
        <v>10</v>
      </c>
      <c r="G6134">
        <v>20</v>
      </c>
      <c r="H6134">
        <v>40</v>
      </c>
      <c r="I6134">
        <v>20</v>
      </c>
      <c r="J6134">
        <v>10</v>
      </c>
      <c r="K6134">
        <v>18</v>
      </c>
      <c r="L6134">
        <v>17</v>
      </c>
      <c r="M6134">
        <v>13</v>
      </c>
      <c r="N6134">
        <v>2</v>
      </c>
      <c r="O6134">
        <v>0</v>
      </c>
      <c r="P6134">
        <v>7.7170138890000004</v>
      </c>
      <c r="Q6134">
        <v>1021</v>
      </c>
      <c r="R6134">
        <v>7950</v>
      </c>
      <c r="S6134">
        <v>64102</v>
      </c>
      <c r="T6134">
        <v>8.0631446540880507</v>
      </c>
      <c r="U6134">
        <v>3</v>
      </c>
    </row>
    <row r="6135" spans="1:21" x14ac:dyDescent="0.4">
      <c r="A6135">
        <v>6133</v>
      </c>
      <c r="B6135" t="s">
        <v>12107</v>
      </c>
      <c r="C6135" s="1">
        <v>45047</v>
      </c>
      <c r="D6135" t="s">
        <v>10657</v>
      </c>
      <c r="E6135" t="s">
        <v>10658</v>
      </c>
      <c r="F6135">
        <v>20</v>
      </c>
      <c r="G6135">
        <v>20</v>
      </c>
      <c r="H6135">
        <v>20</v>
      </c>
      <c r="I6135">
        <v>30</v>
      </c>
      <c r="J6135">
        <v>30</v>
      </c>
      <c r="K6135">
        <v>48</v>
      </c>
      <c r="L6135">
        <v>46</v>
      </c>
      <c r="M6135">
        <v>40</v>
      </c>
      <c r="N6135">
        <v>0</v>
      </c>
      <c r="O6135">
        <v>2</v>
      </c>
      <c r="P6135">
        <v>6.3736979170000003</v>
      </c>
      <c r="Q6135">
        <v>888</v>
      </c>
      <c r="R6135">
        <v>7950</v>
      </c>
      <c r="S6135">
        <v>20344</v>
      </c>
      <c r="T6135">
        <v>2.5589937106918201</v>
      </c>
      <c r="U6135">
        <v>2</v>
      </c>
    </row>
    <row r="6136" spans="1:21" x14ac:dyDescent="0.4">
      <c r="A6136">
        <v>6134</v>
      </c>
      <c r="B6136" t="s">
        <v>12107</v>
      </c>
      <c r="C6136" s="1">
        <v>45047</v>
      </c>
      <c r="D6136" t="s">
        <v>10659</v>
      </c>
      <c r="E6136" t="s">
        <v>10660</v>
      </c>
      <c r="F6136">
        <v>10</v>
      </c>
      <c r="G6136">
        <v>10</v>
      </c>
      <c r="H6136">
        <v>20</v>
      </c>
      <c r="I6136">
        <v>30</v>
      </c>
      <c r="J6136">
        <v>10</v>
      </c>
      <c r="K6136">
        <v>58</v>
      </c>
      <c r="L6136">
        <v>52</v>
      </c>
      <c r="M6136">
        <v>49</v>
      </c>
      <c r="N6136">
        <v>1</v>
      </c>
      <c r="O6136">
        <v>1</v>
      </c>
      <c r="P6136">
        <v>0</v>
      </c>
      <c r="Q6136">
        <v>765</v>
      </c>
      <c r="R6136">
        <v>7950</v>
      </c>
      <c r="S6136">
        <v>17052</v>
      </c>
      <c r="T6136">
        <v>2.1449056603773502</v>
      </c>
      <c r="U6136">
        <v>2</v>
      </c>
    </row>
    <row r="6137" spans="1:21" x14ac:dyDescent="0.4">
      <c r="A6137">
        <v>6135</v>
      </c>
      <c r="B6137" t="s">
        <v>12107</v>
      </c>
      <c r="C6137" s="1">
        <v>45047</v>
      </c>
      <c r="D6137" t="s">
        <v>10661</v>
      </c>
      <c r="F6137">
        <v>20</v>
      </c>
      <c r="G6137">
        <v>10</v>
      </c>
      <c r="H6137">
        <v>20</v>
      </c>
      <c r="I6137">
        <v>20</v>
      </c>
      <c r="J6137">
        <v>20</v>
      </c>
      <c r="K6137">
        <v>25</v>
      </c>
      <c r="L6137">
        <v>57</v>
      </c>
      <c r="M6137">
        <v>71</v>
      </c>
      <c r="N6137">
        <v>1</v>
      </c>
      <c r="O6137">
        <v>2</v>
      </c>
      <c r="P6137">
        <v>0</v>
      </c>
      <c r="Q6137">
        <v>730</v>
      </c>
      <c r="R6137">
        <v>7950</v>
      </c>
      <c r="S6137">
        <v>253242</v>
      </c>
      <c r="T6137">
        <v>31.854339622641501</v>
      </c>
      <c r="U6137">
        <v>3</v>
      </c>
    </row>
    <row r="6138" spans="1:21" x14ac:dyDescent="0.4">
      <c r="A6138">
        <v>6136</v>
      </c>
      <c r="B6138" t="s">
        <v>12107</v>
      </c>
      <c r="C6138" s="1">
        <v>45047</v>
      </c>
      <c r="D6138" t="s">
        <v>10662</v>
      </c>
      <c r="E6138" t="s">
        <v>10663</v>
      </c>
      <c r="F6138">
        <v>10</v>
      </c>
      <c r="G6138">
        <v>20</v>
      </c>
      <c r="H6138">
        <v>20</v>
      </c>
      <c r="I6138">
        <v>20</v>
      </c>
      <c r="J6138">
        <v>10</v>
      </c>
      <c r="K6138">
        <v>165</v>
      </c>
      <c r="L6138">
        <v>154</v>
      </c>
      <c r="M6138">
        <v>118</v>
      </c>
      <c r="N6138">
        <v>2</v>
      </c>
      <c r="O6138">
        <v>0</v>
      </c>
      <c r="P6138">
        <v>14.743815100000001</v>
      </c>
      <c r="Q6138">
        <v>881</v>
      </c>
      <c r="R6138">
        <v>7950</v>
      </c>
      <c r="S6138">
        <v>14750</v>
      </c>
      <c r="T6138">
        <v>1.85534591194968</v>
      </c>
      <c r="U6138">
        <v>2</v>
      </c>
    </row>
    <row r="6139" spans="1:21" x14ac:dyDescent="0.4">
      <c r="A6139">
        <v>6137</v>
      </c>
      <c r="B6139" t="s">
        <v>12107</v>
      </c>
      <c r="C6139" s="1">
        <v>45047</v>
      </c>
      <c r="D6139" t="s">
        <v>10664</v>
      </c>
      <c r="E6139" t="s">
        <v>10665</v>
      </c>
      <c r="F6139">
        <v>10</v>
      </c>
      <c r="G6139">
        <v>10</v>
      </c>
      <c r="H6139">
        <v>30</v>
      </c>
      <c r="I6139">
        <v>30</v>
      </c>
      <c r="J6139">
        <v>10</v>
      </c>
      <c r="K6139">
        <v>23</v>
      </c>
      <c r="L6139">
        <v>21</v>
      </c>
      <c r="M6139">
        <v>15</v>
      </c>
      <c r="N6139">
        <v>2</v>
      </c>
      <c r="O6139">
        <v>0</v>
      </c>
      <c r="P6139">
        <v>5.2921006940000002</v>
      </c>
      <c r="Q6139">
        <v>562</v>
      </c>
      <c r="R6139">
        <v>7950</v>
      </c>
      <c r="S6139">
        <v>47466</v>
      </c>
      <c r="T6139">
        <v>5.97056603773584</v>
      </c>
      <c r="U6139">
        <v>3</v>
      </c>
    </row>
    <row r="6140" spans="1:21" x14ac:dyDescent="0.4">
      <c r="A6140">
        <v>6138</v>
      </c>
      <c r="B6140" t="s">
        <v>12107</v>
      </c>
      <c r="C6140" s="1">
        <v>45047</v>
      </c>
      <c r="D6140" t="s">
        <v>10666</v>
      </c>
      <c r="E6140" t="s">
        <v>10667</v>
      </c>
      <c r="F6140">
        <v>20</v>
      </c>
      <c r="G6140">
        <v>20</v>
      </c>
      <c r="H6140">
        <v>20</v>
      </c>
      <c r="I6140">
        <v>20</v>
      </c>
      <c r="J6140">
        <v>50</v>
      </c>
      <c r="K6140">
        <v>92</v>
      </c>
      <c r="L6140">
        <v>81</v>
      </c>
      <c r="M6140">
        <v>56</v>
      </c>
      <c r="N6140">
        <v>2</v>
      </c>
      <c r="O6140">
        <v>1</v>
      </c>
      <c r="P6140">
        <v>18.977647569999998</v>
      </c>
      <c r="Q6140">
        <v>621</v>
      </c>
      <c r="R6140">
        <v>7950</v>
      </c>
      <c r="S6140">
        <v>31435</v>
      </c>
      <c r="T6140">
        <v>3.9540880503144602</v>
      </c>
      <c r="U6140">
        <v>2</v>
      </c>
    </row>
    <row r="6141" spans="1:21" x14ac:dyDescent="0.4">
      <c r="A6141">
        <v>6139</v>
      </c>
      <c r="B6141" t="s">
        <v>12107</v>
      </c>
      <c r="C6141" s="1">
        <v>45047</v>
      </c>
      <c r="D6141" t="s">
        <v>10668</v>
      </c>
      <c r="E6141" t="s">
        <v>10669</v>
      </c>
      <c r="F6141">
        <v>10</v>
      </c>
      <c r="G6141">
        <v>20</v>
      </c>
      <c r="H6141">
        <v>10</v>
      </c>
      <c r="I6141">
        <v>50</v>
      </c>
      <c r="J6141">
        <v>20</v>
      </c>
      <c r="K6141">
        <v>13</v>
      </c>
      <c r="L6141">
        <v>10</v>
      </c>
      <c r="M6141">
        <v>5</v>
      </c>
      <c r="N6141">
        <v>0</v>
      </c>
      <c r="O6141">
        <v>0</v>
      </c>
      <c r="P6141">
        <v>11.557942710000001</v>
      </c>
      <c r="Q6141">
        <v>1002</v>
      </c>
      <c r="R6141">
        <v>7950</v>
      </c>
      <c r="S6141">
        <v>96817</v>
      </c>
      <c r="T6141">
        <v>12.1782389937106</v>
      </c>
      <c r="U6141">
        <v>3</v>
      </c>
    </row>
    <row r="6142" spans="1:21" x14ac:dyDescent="0.4">
      <c r="A6142">
        <v>6140</v>
      </c>
      <c r="B6142" t="s">
        <v>12107</v>
      </c>
      <c r="C6142" s="1">
        <v>45047</v>
      </c>
      <c r="D6142" t="s">
        <v>10670</v>
      </c>
      <c r="E6142" t="s">
        <v>10671</v>
      </c>
      <c r="F6142">
        <v>10</v>
      </c>
      <c r="G6142">
        <v>20</v>
      </c>
      <c r="H6142">
        <v>50</v>
      </c>
      <c r="I6142">
        <v>30</v>
      </c>
      <c r="J6142">
        <v>30</v>
      </c>
      <c r="K6142">
        <v>91</v>
      </c>
      <c r="L6142">
        <v>87</v>
      </c>
      <c r="M6142">
        <v>84</v>
      </c>
      <c r="N6142">
        <v>1</v>
      </c>
      <c r="O6142">
        <v>2</v>
      </c>
      <c r="P6142">
        <v>19.71289063</v>
      </c>
      <c r="Q6142">
        <v>915</v>
      </c>
      <c r="R6142">
        <v>7950</v>
      </c>
      <c r="S6142">
        <v>16816</v>
      </c>
      <c r="T6142">
        <v>2.11522012578616</v>
      </c>
      <c r="U6142">
        <v>2</v>
      </c>
    </row>
    <row r="6143" spans="1:21" x14ac:dyDescent="0.4">
      <c r="A6143">
        <v>6141</v>
      </c>
      <c r="B6143" t="s">
        <v>12107</v>
      </c>
      <c r="C6143" s="1">
        <v>45047</v>
      </c>
      <c r="D6143" t="s">
        <v>10672</v>
      </c>
      <c r="E6143" t="s">
        <v>10673</v>
      </c>
      <c r="F6143">
        <v>20</v>
      </c>
      <c r="G6143">
        <v>20</v>
      </c>
      <c r="H6143">
        <v>30</v>
      </c>
      <c r="I6143">
        <v>30</v>
      </c>
      <c r="J6143">
        <v>30</v>
      </c>
      <c r="K6143">
        <v>24</v>
      </c>
      <c r="L6143">
        <v>22</v>
      </c>
      <c r="M6143">
        <v>22</v>
      </c>
      <c r="N6143">
        <v>0</v>
      </c>
      <c r="O6143">
        <v>1</v>
      </c>
      <c r="P6143">
        <v>4.3042534720000001</v>
      </c>
      <c r="Q6143">
        <v>814</v>
      </c>
      <c r="R6143">
        <v>7950</v>
      </c>
      <c r="S6143">
        <v>35968</v>
      </c>
      <c r="T6143">
        <v>4.5242767295597401</v>
      </c>
      <c r="U6143">
        <v>3</v>
      </c>
    </row>
    <row r="6144" spans="1:21" x14ac:dyDescent="0.4">
      <c r="A6144">
        <v>6142</v>
      </c>
      <c r="B6144" t="s">
        <v>12107</v>
      </c>
      <c r="C6144" s="1">
        <v>45047</v>
      </c>
      <c r="D6144" t="s">
        <v>10674</v>
      </c>
      <c r="E6144" t="s">
        <v>10675</v>
      </c>
      <c r="F6144">
        <v>20</v>
      </c>
      <c r="G6144">
        <v>20</v>
      </c>
      <c r="H6144">
        <v>40</v>
      </c>
      <c r="I6144">
        <v>40</v>
      </c>
      <c r="J6144">
        <v>20</v>
      </c>
      <c r="K6144">
        <v>13</v>
      </c>
      <c r="L6144">
        <v>14</v>
      </c>
      <c r="M6144">
        <v>20</v>
      </c>
      <c r="N6144">
        <v>1</v>
      </c>
      <c r="O6144">
        <v>1</v>
      </c>
      <c r="P6144">
        <v>1.3972439240000001</v>
      </c>
      <c r="Q6144">
        <v>894</v>
      </c>
      <c r="R6144">
        <v>7950</v>
      </c>
      <c r="S6144">
        <v>22634</v>
      </c>
      <c r="T6144">
        <v>2.84704402515723</v>
      </c>
      <c r="U6144">
        <v>2</v>
      </c>
    </row>
    <row r="6145" spans="1:21" x14ac:dyDescent="0.4">
      <c r="A6145">
        <v>6143</v>
      </c>
      <c r="B6145" t="s">
        <v>12107</v>
      </c>
      <c r="C6145" s="1">
        <v>45047</v>
      </c>
      <c r="D6145" t="s">
        <v>10676</v>
      </c>
      <c r="E6145" t="s">
        <v>10677</v>
      </c>
      <c r="F6145">
        <v>20</v>
      </c>
      <c r="G6145">
        <v>20</v>
      </c>
      <c r="H6145">
        <v>30</v>
      </c>
      <c r="I6145">
        <v>30</v>
      </c>
      <c r="J6145">
        <v>40</v>
      </c>
      <c r="K6145">
        <v>62</v>
      </c>
      <c r="L6145">
        <v>90</v>
      </c>
      <c r="M6145">
        <v>82</v>
      </c>
      <c r="N6145">
        <v>2</v>
      </c>
      <c r="O6145">
        <v>1</v>
      </c>
      <c r="P6145">
        <v>16.943901910000001</v>
      </c>
      <c r="Q6145">
        <v>1088</v>
      </c>
      <c r="R6145">
        <v>7950</v>
      </c>
      <c r="S6145">
        <v>5042</v>
      </c>
      <c r="T6145">
        <v>0.63421383647798701</v>
      </c>
      <c r="U6145">
        <v>1</v>
      </c>
    </row>
    <row r="6146" spans="1:21" x14ac:dyDescent="0.4">
      <c r="A6146">
        <v>6144</v>
      </c>
      <c r="B6146" t="s">
        <v>12107</v>
      </c>
      <c r="C6146" s="1">
        <v>45047</v>
      </c>
      <c r="D6146" t="s">
        <v>10678</v>
      </c>
      <c r="E6146" t="s">
        <v>10679</v>
      </c>
      <c r="F6146">
        <v>10</v>
      </c>
      <c r="G6146">
        <v>20</v>
      </c>
      <c r="H6146">
        <v>40</v>
      </c>
      <c r="I6146">
        <v>30</v>
      </c>
      <c r="J6146">
        <v>10</v>
      </c>
      <c r="K6146">
        <v>3</v>
      </c>
      <c r="L6146">
        <v>14</v>
      </c>
      <c r="M6146">
        <v>11</v>
      </c>
      <c r="N6146">
        <v>2</v>
      </c>
      <c r="O6146">
        <v>1</v>
      </c>
      <c r="P6146">
        <v>20.898003469999999</v>
      </c>
      <c r="Q6146">
        <v>1115</v>
      </c>
      <c r="R6146">
        <v>7950</v>
      </c>
      <c r="S6146">
        <v>30050</v>
      </c>
      <c r="T6146">
        <v>3.7798742138364698</v>
      </c>
      <c r="U6146">
        <v>2</v>
      </c>
    </row>
    <row r="6147" spans="1:21" x14ac:dyDescent="0.4">
      <c r="A6147">
        <v>6145</v>
      </c>
      <c r="B6147" t="s">
        <v>12107</v>
      </c>
      <c r="C6147" s="1">
        <v>45047</v>
      </c>
      <c r="D6147" t="s">
        <v>10680</v>
      </c>
      <c r="E6147" t="s">
        <v>10681</v>
      </c>
      <c r="F6147">
        <v>20</v>
      </c>
      <c r="G6147">
        <v>20</v>
      </c>
      <c r="H6147">
        <v>40</v>
      </c>
      <c r="I6147">
        <v>20</v>
      </c>
      <c r="J6147">
        <v>20</v>
      </c>
      <c r="K6147">
        <v>29</v>
      </c>
      <c r="L6147">
        <v>19</v>
      </c>
      <c r="M6147">
        <v>17</v>
      </c>
      <c r="N6147">
        <v>1</v>
      </c>
      <c r="O6147">
        <v>0</v>
      </c>
      <c r="P6147">
        <v>31.116102430000002</v>
      </c>
      <c r="Q6147">
        <v>494</v>
      </c>
      <c r="R6147">
        <v>7950</v>
      </c>
      <c r="S6147">
        <v>5803</v>
      </c>
      <c r="T6147">
        <v>0.72993710691823899</v>
      </c>
      <c r="U6147">
        <v>1</v>
      </c>
    </row>
    <row r="6148" spans="1:21" x14ac:dyDescent="0.4">
      <c r="A6148">
        <v>6146</v>
      </c>
      <c r="B6148" t="s">
        <v>12107</v>
      </c>
      <c r="C6148" s="1">
        <v>45047</v>
      </c>
      <c r="D6148" t="s">
        <v>10682</v>
      </c>
      <c r="E6148" t="s">
        <v>10683</v>
      </c>
      <c r="F6148">
        <v>10</v>
      </c>
      <c r="G6148">
        <v>20</v>
      </c>
      <c r="H6148">
        <v>40</v>
      </c>
      <c r="I6148">
        <v>20</v>
      </c>
      <c r="J6148">
        <v>10</v>
      </c>
      <c r="K6148">
        <v>21</v>
      </c>
      <c r="L6148">
        <v>17</v>
      </c>
      <c r="M6148">
        <v>19</v>
      </c>
      <c r="N6148">
        <v>2</v>
      </c>
      <c r="O6148">
        <v>1</v>
      </c>
      <c r="P6148">
        <v>32.546006939999998</v>
      </c>
      <c r="Q6148">
        <v>1241</v>
      </c>
      <c r="R6148">
        <v>7950</v>
      </c>
      <c r="S6148">
        <v>17891</v>
      </c>
      <c r="T6148">
        <v>2.2504402515723201</v>
      </c>
      <c r="U6148">
        <v>2</v>
      </c>
    </row>
    <row r="6149" spans="1:21" x14ac:dyDescent="0.4">
      <c r="A6149">
        <v>6147</v>
      </c>
      <c r="B6149" t="s">
        <v>12107</v>
      </c>
      <c r="C6149" s="1">
        <v>45047</v>
      </c>
      <c r="D6149" t="s">
        <v>10684</v>
      </c>
      <c r="E6149" t="s">
        <v>10685</v>
      </c>
      <c r="F6149">
        <v>10</v>
      </c>
      <c r="G6149">
        <v>20</v>
      </c>
      <c r="H6149">
        <v>40</v>
      </c>
      <c r="I6149">
        <v>20</v>
      </c>
      <c r="J6149">
        <v>10</v>
      </c>
      <c r="K6149">
        <v>25</v>
      </c>
      <c r="L6149">
        <v>27</v>
      </c>
      <c r="M6149">
        <v>30</v>
      </c>
      <c r="N6149">
        <v>2</v>
      </c>
      <c r="O6149">
        <v>1</v>
      </c>
      <c r="P6149">
        <v>13.82682292</v>
      </c>
      <c r="Q6149">
        <v>670</v>
      </c>
      <c r="R6149">
        <v>7950</v>
      </c>
      <c r="S6149">
        <v>11331</v>
      </c>
      <c r="T6149">
        <v>1.42528301886792</v>
      </c>
      <c r="U6149">
        <v>2</v>
      </c>
    </row>
    <row r="6150" spans="1:21" x14ac:dyDescent="0.4">
      <c r="A6150">
        <v>6148</v>
      </c>
      <c r="B6150" t="s">
        <v>12107</v>
      </c>
      <c r="C6150" s="1">
        <v>45047</v>
      </c>
      <c r="D6150" t="s">
        <v>10686</v>
      </c>
      <c r="E6150" t="s">
        <v>10687</v>
      </c>
      <c r="F6150">
        <v>10</v>
      </c>
      <c r="G6150">
        <v>20</v>
      </c>
      <c r="H6150">
        <v>30</v>
      </c>
      <c r="I6150">
        <v>40</v>
      </c>
      <c r="J6150">
        <v>10</v>
      </c>
      <c r="K6150">
        <v>11</v>
      </c>
      <c r="L6150">
        <v>50</v>
      </c>
      <c r="M6150">
        <v>66</v>
      </c>
      <c r="N6150">
        <v>2</v>
      </c>
      <c r="O6150">
        <v>0</v>
      </c>
      <c r="P6150">
        <v>2.5223524309999998</v>
      </c>
      <c r="Q6150">
        <v>1223</v>
      </c>
      <c r="R6150">
        <v>7950</v>
      </c>
      <c r="S6150">
        <v>116584</v>
      </c>
      <c r="T6150">
        <v>14.6646540880503</v>
      </c>
      <c r="U6150">
        <v>3</v>
      </c>
    </row>
    <row r="6151" spans="1:21" x14ac:dyDescent="0.4">
      <c r="A6151">
        <v>6149</v>
      </c>
      <c r="B6151" t="s">
        <v>12107</v>
      </c>
      <c r="C6151" s="1">
        <v>45017</v>
      </c>
      <c r="D6151" t="s">
        <v>10688</v>
      </c>
      <c r="E6151" t="s">
        <v>10689</v>
      </c>
      <c r="F6151">
        <v>20</v>
      </c>
      <c r="G6151">
        <v>20</v>
      </c>
      <c r="H6151">
        <v>20</v>
      </c>
      <c r="I6151">
        <v>40</v>
      </c>
      <c r="J6151">
        <v>20</v>
      </c>
      <c r="K6151">
        <v>21</v>
      </c>
      <c r="L6151">
        <v>18</v>
      </c>
      <c r="M6151">
        <v>10</v>
      </c>
      <c r="N6151">
        <v>2</v>
      </c>
      <c r="O6151">
        <v>1</v>
      </c>
      <c r="P6151">
        <v>16.67588976</v>
      </c>
      <c r="Q6151">
        <v>562</v>
      </c>
      <c r="R6151">
        <v>5490</v>
      </c>
      <c r="S6151">
        <v>19433</v>
      </c>
      <c r="T6151">
        <v>3.5397085610200301</v>
      </c>
      <c r="U6151">
        <v>2</v>
      </c>
    </row>
    <row r="6152" spans="1:21" x14ac:dyDescent="0.4">
      <c r="A6152">
        <v>6150</v>
      </c>
      <c r="B6152" t="s">
        <v>12107</v>
      </c>
      <c r="C6152" s="1">
        <v>45017</v>
      </c>
      <c r="D6152" t="s">
        <v>10690</v>
      </c>
      <c r="E6152" t="s">
        <v>10691</v>
      </c>
      <c r="F6152">
        <v>10</v>
      </c>
      <c r="G6152">
        <v>20</v>
      </c>
      <c r="H6152">
        <v>30</v>
      </c>
      <c r="I6152">
        <v>20</v>
      </c>
      <c r="J6152">
        <v>10</v>
      </c>
      <c r="K6152">
        <v>213</v>
      </c>
      <c r="L6152">
        <v>194</v>
      </c>
      <c r="M6152">
        <v>162</v>
      </c>
      <c r="N6152">
        <v>2</v>
      </c>
      <c r="O6152">
        <v>0</v>
      </c>
      <c r="P6152">
        <v>19.212348089999999</v>
      </c>
      <c r="Q6152">
        <v>946</v>
      </c>
      <c r="R6152">
        <v>5490</v>
      </c>
      <c r="S6152">
        <v>5520</v>
      </c>
      <c r="T6152">
        <v>1.0054644808743101</v>
      </c>
      <c r="U6152">
        <v>1</v>
      </c>
    </row>
    <row r="6153" spans="1:21" x14ac:dyDescent="0.4">
      <c r="A6153">
        <v>6151</v>
      </c>
      <c r="B6153" t="s">
        <v>12107</v>
      </c>
      <c r="C6153" s="1">
        <v>45017</v>
      </c>
      <c r="D6153" t="s">
        <v>10692</v>
      </c>
      <c r="E6153" t="s">
        <v>10693</v>
      </c>
      <c r="F6153">
        <v>10</v>
      </c>
      <c r="G6153">
        <v>20</v>
      </c>
      <c r="H6153">
        <v>20</v>
      </c>
      <c r="I6153">
        <v>30</v>
      </c>
      <c r="J6153">
        <v>20</v>
      </c>
      <c r="K6153">
        <v>69</v>
      </c>
      <c r="L6153">
        <v>4</v>
      </c>
      <c r="M6153">
        <v>3</v>
      </c>
      <c r="N6153">
        <v>0</v>
      </c>
      <c r="O6153">
        <v>1</v>
      </c>
      <c r="P6153">
        <v>10.436957469999999</v>
      </c>
      <c r="Q6153">
        <v>1223</v>
      </c>
      <c r="R6153">
        <v>5490</v>
      </c>
      <c r="S6153">
        <v>3835</v>
      </c>
      <c r="T6153">
        <v>0.69854280510018196</v>
      </c>
      <c r="U6153">
        <v>1</v>
      </c>
    </row>
    <row r="6154" spans="1:21" x14ac:dyDescent="0.4">
      <c r="A6154">
        <v>6152</v>
      </c>
      <c r="B6154" t="s">
        <v>12107</v>
      </c>
      <c r="C6154" s="1">
        <v>45017</v>
      </c>
      <c r="D6154" t="s">
        <v>10694</v>
      </c>
      <c r="F6154">
        <v>20</v>
      </c>
      <c r="G6154">
        <v>10</v>
      </c>
      <c r="H6154">
        <v>20</v>
      </c>
      <c r="I6154">
        <v>20</v>
      </c>
      <c r="J6154">
        <v>10</v>
      </c>
      <c r="K6154">
        <v>2</v>
      </c>
      <c r="L6154">
        <v>2</v>
      </c>
      <c r="M6154">
        <v>4</v>
      </c>
      <c r="N6154">
        <v>0</v>
      </c>
      <c r="O6154">
        <v>1</v>
      </c>
      <c r="P6154">
        <v>0</v>
      </c>
      <c r="Q6154">
        <v>715</v>
      </c>
      <c r="R6154">
        <v>5490</v>
      </c>
      <c r="S6154">
        <v>15378</v>
      </c>
      <c r="T6154">
        <v>2.8010928961748598</v>
      </c>
      <c r="U6154">
        <v>2</v>
      </c>
    </row>
    <row r="6155" spans="1:21" x14ac:dyDescent="0.4">
      <c r="A6155">
        <v>6153</v>
      </c>
      <c r="B6155" t="s">
        <v>12107</v>
      </c>
      <c r="C6155" s="1">
        <v>45017</v>
      </c>
      <c r="D6155" t="s">
        <v>10695</v>
      </c>
      <c r="E6155" t="s">
        <v>10696</v>
      </c>
      <c r="F6155">
        <v>20</v>
      </c>
      <c r="G6155">
        <v>20</v>
      </c>
      <c r="H6155">
        <v>10</v>
      </c>
      <c r="I6155">
        <v>30</v>
      </c>
      <c r="J6155">
        <v>20</v>
      </c>
      <c r="K6155">
        <v>24</v>
      </c>
      <c r="L6155">
        <v>20</v>
      </c>
      <c r="M6155">
        <v>22</v>
      </c>
      <c r="N6155">
        <v>0</v>
      </c>
      <c r="O6155">
        <v>0</v>
      </c>
      <c r="P6155">
        <v>17.450086809999998</v>
      </c>
      <c r="Q6155">
        <v>977</v>
      </c>
      <c r="R6155">
        <v>5490</v>
      </c>
      <c r="S6155">
        <v>33903</v>
      </c>
      <c r="T6155">
        <v>6.1754098360655698</v>
      </c>
      <c r="U6155">
        <v>3</v>
      </c>
    </row>
    <row r="6156" spans="1:21" x14ac:dyDescent="0.4">
      <c r="A6156">
        <v>6154</v>
      </c>
      <c r="B6156" t="s">
        <v>12107</v>
      </c>
      <c r="C6156" s="1">
        <v>45017</v>
      </c>
      <c r="D6156" t="s">
        <v>10697</v>
      </c>
      <c r="E6156" t="s">
        <v>10698</v>
      </c>
      <c r="F6156">
        <v>10</v>
      </c>
      <c r="G6156">
        <v>20</v>
      </c>
      <c r="H6156">
        <v>20</v>
      </c>
      <c r="I6156">
        <v>40</v>
      </c>
      <c r="J6156">
        <v>30</v>
      </c>
      <c r="K6156">
        <v>18</v>
      </c>
      <c r="L6156">
        <v>15</v>
      </c>
      <c r="M6156">
        <v>14</v>
      </c>
      <c r="N6156">
        <v>2</v>
      </c>
      <c r="O6156">
        <v>1</v>
      </c>
      <c r="P6156">
        <v>12.719075520000001</v>
      </c>
      <c r="Q6156">
        <v>1731</v>
      </c>
      <c r="R6156">
        <v>5490</v>
      </c>
      <c r="S6156">
        <v>62638</v>
      </c>
      <c r="T6156">
        <v>11.409471766848799</v>
      </c>
      <c r="U6156">
        <v>3</v>
      </c>
    </row>
    <row r="6157" spans="1:21" x14ac:dyDescent="0.4">
      <c r="A6157">
        <v>6155</v>
      </c>
      <c r="B6157" t="s">
        <v>12107</v>
      </c>
      <c r="C6157" s="1">
        <v>45017</v>
      </c>
      <c r="D6157" t="s">
        <v>10699</v>
      </c>
      <c r="E6157" t="s">
        <v>10700</v>
      </c>
      <c r="F6157">
        <v>20</v>
      </c>
      <c r="G6157">
        <v>10</v>
      </c>
      <c r="H6157">
        <v>40</v>
      </c>
      <c r="I6157">
        <v>30</v>
      </c>
      <c r="J6157">
        <v>10</v>
      </c>
      <c r="K6157">
        <v>3</v>
      </c>
      <c r="L6157">
        <v>3</v>
      </c>
      <c r="M6157">
        <v>8</v>
      </c>
      <c r="N6157">
        <v>2</v>
      </c>
      <c r="O6157">
        <v>1</v>
      </c>
      <c r="P6157">
        <v>35.108506939999998</v>
      </c>
      <c r="Q6157">
        <v>1001</v>
      </c>
      <c r="R6157">
        <v>5490</v>
      </c>
      <c r="S6157">
        <v>100587</v>
      </c>
      <c r="T6157">
        <v>18.321857923497198</v>
      </c>
      <c r="U6157">
        <v>3</v>
      </c>
    </row>
    <row r="6158" spans="1:21" x14ac:dyDescent="0.4">
      <c r="A6158">
        <v>6156</v>
      </c>
      <c r="B6158" t="s">
        <v>12107</v>
      </c>
      <c r="C6158" s="1">
        <v>45017</v>
      </c>
      <c r="D6158" t="s">
        <v>10701</v>
      </c>
      <c r="E6158" t="s">
        <v>10702</v>
      </c>
      <c r="F6158">
        <v>10</v>
      </c>
      <c r="G6158">
        <v>20</v>
      </c>
      <c r="H6158">
        <v>30</v>
      </c>
      <c r="I6158">
        <v>30</v>
      </c>
      <c r="J6158">
        <v>30</v>
      </c>
      <c r="K6158">
        <v>28</v>
      </c>
      <c r="L6158">
        <v>29</v>
      </c>
      <c r="M6158">
        <v>29</v>
      </c>
      <c r="N6158">
        <v>2</v>
      </c>
      <c r="O6158">
        <v>1</v>
      </c>
      <c r="P6158">
        <v>10.37597656</v>
      </c>
      <c r="Q6158">
        <v>926</v>
      </c>
      <c r="R6158">
        <v>5490</v>
      </c>
      <c r="S6158">
        <v>7988</v>
      </c>
      <c r="T6158">
        <v>1.45500910746812</v>
      </c>
      <c r="U6158">
        <v>2</v>
      </c>
    </row>
    <row r="6159" spans="1:21" x14ac:dyDescent="0.4">
      <c r="A6159">
        <v>6157</v>
      </c>
      <c r="B6159" t="s">
        <v>12107</v>
      </c>
      <c r="C6159" s="1">
        <v>45017</v>
      </c>
      <c r="D6159" t="s">
        <v>10703</v>
      </c>
      <c r="E6159" t="s">
        <v>10704</v>
      </c>
      <c r="F6159">
        <v>20</v>
      </c>
      <c r="G6159">
        <v>20</v>
      </c>
      <c r="H6159">
        <v>20</v>
      </c>
      <c r="I6159">
        <v>20</v>
      </c>
      <c r="J6159">
        <v>30</v>
      </c>
      <c r="K6159">
        <v>37</v>
      </c>
      <c r="L6159">
        <v>58</v>
      </c>
      <c r="M6159">
        <v>72</v>
      </c>
      <c r="N6159">
        <v>2</v>
      </c>
      <c r="O6159">
        <v>1</v>
      </c>
      <c r="P6159">
        <v>12.85828993</v>
      </c>
      <c r="Q6159">
        <v>1027</v>
      </c>
      <c r="R6159">
        <v>5490</v>
      </c>
      <c r="S6159">
        <v>22104</v>
      </c>
      <c r="T6159">
        <v>4.0262295081967201</v>
      </c>
      <c r="U6159">
        <v>2</v>
      </c>
    </row>
    <row r="6160" spans="1:21" x14ac:dyDescent="0.4">
      <c r="A6160">
        <v>6158</v>
      </c>
      <c r="B6160" t="s">
        <v>12107</v>
      </c>
      <c r="C6160" s="1">
        <v>45017</v>
      </c>
      <c r="D6160" t="s">
        <v>10705</v>
      </c>
      <c r="E6160" t="s">
        <v>10706</v>
      </c>
      <c r="F6160">
        <v>10</v>
      </c>
      <c r="G6160">
        <v>20</v>
      </c>
      <c r="H6160">
        <v>40</v>
      </c>
      <c r="I6160">
        <v>40</v>
      </c>
      <c r="J6160">
        <v>20</v>
      </c>
      <c r="K6160">
        <v>55</v>
      </c>
      <c r="L6160">
        <v>22</v>
      </c>
      <c r="M6160">
        <v>9</v>
      </c>
      <c r="N6160">
        <v>2</v>
      </c>
      <c r="O6160">
        <v>1</v>
      </c>
      <c r="P6160">
        <v>9.491210938</v>
      </c>
      <c r="Q6160">
        <v>2599</v>
      </c>
      <c r="R6160">
        <v>5490</v>
      </c>
      <c r="S6160">
        <v>19894</v>
      </c>
      <c r="T6160">
        <v>3.6236794171220401</v>
      </c>
      <c r="U6160">
        <v>2</v>
      </c>
    </row>
    <row r="6161" spans="1:21" x14ac:dyDescent="0.4">
      <c r="A6161">
        <v>6159</v>
      </c>
      <c r="B6161" t="s">
        <v>12107</v>
      </c>
      <c r="C6161" s="1">
        <v>45017</v>
      </c>
      <c r="D6161" t="s">
        <v>10707</v>
      </c>
      <c r="E6161" t="s">
        <v>10708</v>
      </c>
      <c r="F6161">
        <v>20</v>
      </c>
      <c r="G6161">
        <v>20</v>
      </c>
      <c r="H6161">
        <v>40</v>
      </c>
      <c r="I6161">
        <v>20</v>
      </c>
      <c r="J6161">
        <v>20</v>
      </c>
      <c r="K6161">
        <v>19</v>
      </c>
      <c r="L6161">
        <v>17</v>
      </c>
      <c r="M6161">
        <v>10</v>
      </c>
      <c r="N6161">
        <v>2</v>
      </c>
      <c r="O6161">
        <v>1</v>
      </c>
      <c r="P6161">
        <v>18.21679688</v>
      </c>
      <c r="Q6161">
        <v>836</v>
      </c>
      <c r="R6161">
        <v>5490</v>
      </c>
      <c r="S6161">
        <v>53325</v>
      </c>
      <c r="T6161">
        <v>9.7131147540983598</v>
      </c>
      <c r="U6161">
        <v>3</v>
      </c>
    </row>
    <row r="6162" spans="1:21" x14ac:dyDescent="0.4">
      <c r="A6162">
        <v>6160</v>
      </c>
      <c r="B6162" t="s">
        <v>12107</v>
      </c>
      <c r="C6162" s="1">
        <v>45017</v>
      </c>
      <c r="D6162" t="s">
        <v>10709</v>
      </c>
      <c r="E6162" t="s">
        <v>10710</v>
      </c>
      <c r="F6162">
        <v>10</v>
      </c>
      <c r="G6162">
        <v>10</v>
      </c>
      <c r="H6162">
        <v>30</v>
      </c>
      <c r="I6162">
        <v>20</v>
      </c>
      <c r="J6162">
        <v>10</v>
      </c>
      <c r="K6162">
        <v>10</v>
      </c>
      <c r="L6162">
        <v>8</v>
      </c>
      <c r="M6162">
        <v>9</v>
      </c>
      <c r="N6162">
        <v>1</v>
      </c>
      <c r="O6162">
        <v>1</v>
      </c>
      <c r="P6162">
        <v>30.11328125</v>
      </c>
      <c r="Q6162">
        <v>777</v>
      </c>
      <c r="R6162">
        <v>5490</v>
      </c>
      <c r="S6162">
        <v>26484</v>
      </c>
      <c r="T6162">
        <v>4.8240437158469902</v>
      </c>
      <c r="U6162">
        <v>3</v>
      </c>
    </row>
    <row r="6163" spans="1:21" x14ac:dyDescent="0.4">
      <c r="A6163">
        <v>6161</v>
      </c>
      <c r="B6163" t="s">
        <v>12107</v>
      </c>
      <c r="C6163" s="1">
        <v>45017</v>
      </c>
      <c r="D6163" t="s">
        <v>10711</v>
      </c>
      <c r="E6163" t="s">
        <v>10712</v>
      </c>
      <c r="F6163">
        <v>20</v>
      </c>
      <c r="G6163">
        <v>20</v>
      </c>
      <c r="H6163">
        <v>20</v>
      </c>
      <c r="I6163">
        <v>40</v>
      </c>
      <c r="J6163">
        <v>30</v>
      </c>
      <c r="K6163">
        <v>51</v>
      </c>
      <c r="L6163">
        <v>57</v>
      </c>
      <c r="M6163">
        <v>56</v>
      </c>
      <c r="N6163">
        <v>1</v>
      </c>
      <c r="O6163">
        <v>1</v>
      </c>
      <c r="P6163">
        <v>13.55490451</v>
      </c>
      <c r="Q6163">
        <v>614</v>
      </c>
      <c r="R6163">
        <v>5490</v>
      </c>
      <c r="S6163">
        <v>29468</v>
      </c>
      <c r="T6163">
        <v>5.3675774134790499</v>
      </c>
      <c r="U6163">
        <v>3</v>
      </c>
    </row>
    <row r="6164" spans="1:21" x14ac:dyDescent="0.4">
      <c r="A6164">
        <v>6162</v>
      </c>
      <c r="B6164" t="s">
        <v>12107</v>
      </c>
      <c r="C6164" s="1">
        <v>45017</v>
      </c>
      <c r="D6164" t="s">
        <v>10713</v>
      </c>
      <c r="E6164" t="s">
        <v>10714</v>
      </c>
      <c r="F6164">
        <v>20</v>
      </c>
      <c r="G6164">
        <v>20</v>
      </c>
      <c r="H6164">
        <v>40</v>
      </c>
      <c r="I6164">
        <v>40</v>
      </c>
      <c r="J6164">
        <v>20</v>
      </c>
      <c r="K6164">
        <v>11</v>
      </c>
      <c r="L6164">
        <v>20</v>
      </c>
      <c r="M6164">
        <v>19</v>
      </c>
      <c r="N6164">
        <v>2</v>
      </c>
      <c r="O6164">
        <v>0</v>
      </c>
      <c r="P6164">
        <v>11.76388889</v>
      </c>
      <c r="Q6164">
        <v>1630</v>
      </c>
      <c r="R6164">
        <v>5490</v>
      </c>
      <c r="S6164">
        <v>5521</v>
      </c>
      <c r="T6164">
        <v>1.0056466302367899</v>
      </c>
      <c r="U6164">
        <v>1</v>
      </c>
    </row>
    <row r="6165" spans="1:21" x14ac:dyDescent="0.4">
      <c r="A6165">
        <v>6163</v>
      </c>
      <c r="B6165" t="s">
        <v>12107</v>
      </c>
      <c r="C6165" s="1">
        <v>45017</v>
      </c>
      <c r="D6165" t="s">
        <v>10715</v>
      </c>
      <c r="F6165">
        <v>10</v>
      </c>
      <c r="G6165">
        <v>10</v>
      </c>
      <c r="H6165">
        <v>10</v>
      </c>
      <c r="I6165">
        <v>20</v>
      </c>
      <c r="J6165">
        <v>30</v>
      </c>
      <c r="K6165">
        <v>6</v>
      </c>
      <c r="L6165">
        <v>19</v>
      </c>
      <c r="M6165">
        <v>44</v>
      </c>
      <c r="N6165">
        <v>0</v>
      </c>
      <c r="O6165">
        <v>0</v>
      </c>
      <c r="P6165">
        <v>0</v>
      </c>
      <c r="Q6165">
        <v>1669</v>
      </c>
      <c r="R6165">
        <v>5490</v>
      </c>
      <c r="S6165">
        <v>43554</v>
      </c>
      <c r="T6165">
        <v>7.93333333333333</v>
      </c>
      <c r="U6165">
        <v>3</v>
      </c>
    </row>
    <row r="6166" spans="1:21" x14ac:dyDescent="0.4">
      <c r="A6166">
        <v>6164</v>
      </c>
      <c r="B6166" t="s">
        <v>12107</v>
      </c>
      <c r="C6166" s="1">
        <v>45017</v>
      </c>
      <c r="D6166" t="s">
        <v>10716</v>
      </c>
      <c r="E6166" t="s">
        <v>10717</v>
      </c>
      <c r="F6166">
        <v>20</v>
      </c>
      <c r="G6166">
        <v>20</v>
      </c>
      <c r="H6166">
        <v>20</v>
      </c>
      <c r="I6166">
        <v>10</v>
      </c>
      <c r="J6166">
        <v>30</v>
      </c>
      <c r="K6166">
        <v>25</v>
      </c>
      <c r="L6166">
        <v>24</v>
      </c>
      <c r="M6166">
        <v>25</v>
      </c>
      <c r="N6166">
        <v>1</v>
      </c>
      <c r="O6166">
        <v>1</v>
      </c>
      <c r="P6166">
        <v>12.16796875</v>
      </c>
      <c r="Q6166">
        <v>598</v>
      </c>
      <c r="R6166">
        <v>5490</v>
      </c>
      <c r="S6166">
        <v>18373</v>
      </c>
      <c r="T6166">
        <v>3.3466302367941698</v>
      </c>
      <c r="U6166">
        <v>2</v>
      </c>
    </row>
    <row r="6167" spans="1:21" x14ac:dyDescent="0.4">
      <c r="A6167">
        <v>6165</v>
      </c>
      <c r="B6167" t="s">
        <v>12107</v>
      </c>
      <c r="C6167" s="1">
        <v>45017</v>
      </c>
      <c r="D6167" t="s">
        <v>10718</v>
      </c>
      <c r="E6167" t="s">
        <v>10719</v>
      </c>
      <c r="F6167">
        <v>10</v>
      </c>
      <c r="G6167">
        <v>20</v>
      </c>
      <c r="H6167">
        <v>40</v>
      </c>
      <c r="I6167">
        <v>20</v>
      </c>
      <c r="J6167">
        <v>30</v>
      </c>
      <c r="K6167">
        <v>24</v>
      </c>
      <c r="L6167">
        <v>22</v>
      </c>
      <c r="M6167">
        <v>17</v>
      </c>
      <c r="N6167">
        <v>1</v>
      </c>
      <c r="O6167">
        <v>0</v>
      </c>
      <c r="P6167">
        <v>8.49609375</v>
      </c>
      <c r="Q6167">
        <v>613</v>
      </c>
      <c r="R6167">
        <v>5490</v>
      </c>
      <c r="S6167">
        <v>7542</v>
      </c>
      <c r="T6167">
        <v>1.37377049180327</v>
      </c>
      <c r="U6167">
        <v>2</v>
      </c>
    </row>
    <row r="6168" spans="1:21" x14ac:dyDescent="0.4">
      <c r="A6168">
        <v>6166</v>
      </c>
      <c r="B6168" t="s">
        <v>12107</v>
      </c>
      <c r="C6168" s="1">
        <v>45017</v>
      </c>
      <c r="D6168" t="s">
        <v>10720</v>
      </c>
      <c r="E6168" t="s">
        <v>10721</v>
      </c>
      <c r="F6168">
        <v>10</v>
      </c>
      <c r="G6168">
        <v>20</v>
      </c>
      <c r="H6168">
        <v>40</v>
      </c>
      <c r="I6168">
        <v>20</v>
      </c>
      <c r="J6168">
        <v>10</v>
      </c>
      <c r="K6168">
        <v>90</v>
      </c>
      <c r="L6168">
        <v>83</v>
      </c>
      <c r="M6168">
        <v>82</v>
      </c>
      <c r="N6168">
        <v>1</v>
      </c>
      <c r="O6168">
        <v>1</v>
      </c>
      <c r="P6168">
        <v>6.5760633679999998</v>
      </c>
      <c r="Q6168">
        <v>971</v>
      </c>
      <c r="R6168">
        <v>5490</v>
      </c>
      <c r="S6168">
        <v>330737</v>
      </c>
      <c r="T6168">
        <v>60.243533697632003</v>
      </c>
      <c r="U6168">
        <v>3</v>
      </c>
    </row>
    <row r="6169" spans="1:21" x14ac:dyDescent="0.4">
      <c r="A6169">
        <v>6167</v>
      </c>
      <c r="B6169" t="s">
        <v>12107</v>
      </c>
      <c r="C6169" s="1">
        <v>44986</v>
      </c>
      <c r="D6169" t="s">
        <v>10722</v>
      </c>
      <c r="E6169" t="s">
        <v>10723</v>
      </c>
      <c r="F6169">
        <v>10</v>
      </c>
      <c r="G6169">
        <v>10</v>
      </c>
      <c r="H6169">
        <v>10</v>
      </c>
      <c r="I6169">
        <v>20</v>
      </c>
      <c r="J6169">
        <v>30</v>
      </c>
      <c r="K6169">
        <v>81</v>
      </c>
      <c r="L6169">
        <v>37</v>
      </c>
      <c r="M6169">
        <v>19</v>
      </c>
      <c r="N6169">
        <v>2</v>
      </c>
      <c r="O6169">
        <v>0</v>
      </c>
      <c r="P6169">
        <v>17.405056420000001</v>
      </c>
      <c r="Q6169">
        <v>887</v>
      </c>
      <c r="R6169">
        <v>3030</v>
      </c>
      <c r="S6169">
        <v>27401</v>
      </c>
      <c r="T6169">
        <v>9.0432343234323405</v>
      </c>
      <c r="U6169">
        <v>3</v>
      </c>
    </row>
    <row r="6170" spans="1:21" x14ac:dyDescent="0.4">
      <c r="A6170">
        <v>6168</v>
      </c>
      <c r="B6170" t="s">
        <v>12107</v>
      </c>
      <c r="C6170" s="1">
        <v>44986</v>
      </c>
      <c r="D6170" t="s">
        <v>10724</v>
      </c>
      <c r="E6170" t="s">
        <v>10725</v>
      </c>
      <c r="F6170">
        <v>10</v>
      </c>
      <c r="G6170">
        <v>20</v>
      </c>
      <c r="H6170">
        <v>20</v>
      </c>
      <c r="I6170">
        <v>50</v>
      </c>
      <c r="J6170">
        <v>20</v>
      </c>
      <c r="K6170">
        <v>39</v>
      </c>
      <c r="L6170">
        <v>53</v>
      </c>
      <c r="M6170">
        <v>71</v>
      </c>
      <c r="N6170">
        <v>2</v>
      </c>
      <c r="O6170">
        <v>0</v>
      </c>
      <c r="P6170">
        <v>9.0002170140000004</v>
      </c>
      <c r="Q6170">
        <v>1057</v>
      </c>
      <c r="R6170">
        <v>3030</v>
      </c>
      <c r="S6170">
        <v>123429</v>
      </c>
      <c r="T6170">
        <v>40.735643564356401</v>
      </c>
      <c r="U6170">
        <v>3</v>
      </c>
    </row>
    <row r="6171" spans="1:21" x14ac:dyDescent="0.4">
      <c r="A6171">
        <v>6169</v>
      </c>
      <c r="B6171" t="s">
        <v>12107</v>
      </c>
      <c r="C6171" s="1">
        <v>44986</v>
      </c>
      <c r="D6171" t="s">
        <v>10726</v>
      </c>
      <c r="E6171" t="s">
        <v>10727</v>
      </c>
      <c r="F6171">
        <v>10</v>
      </c>
      <c r="G6171">
        <v>20</v>
      </c>
      <c r="H6171">
        <v>40</v>
      </c>
      <c r="I6171">
        <v>30</v>
      </c>
      <c r="J6171">
        <v>10</v>
      </c>
      <c r="K6171">
        <v>10</v>
      </c>
      <c r="L6171">
        <v>16</v>
      </c>
      <c r="M6171">
        <v>21</v>
      </c>
      <c r="N6171">
        <v>2</v>
      </c>
      <c r="O6171">
        <v>0</v>
      </c>
      <c r="P6171">
        <v>18.153754339999999</v>
      </c>
      <c r="Q6171">
        <v>1643</v>
      </c>
      <c r="R6171">
        <v>3030</v>
      </c>
      <c r="S6171">
        <v>163997</v>
      </c>
      <c r="T6171">
        <v>54.124422442244203</v>
      </c>
      <c r="U6171">
        <v>3</v>
      </c>
    </row>
    <row r="6172" spans="1:21" x14ac:dyDescent="0.4">
      <c r="A6172">
        <v>6170</v>
      </c>
      <c r="B6172" t="s">
        <v>12107</v>
      </c>
      <c r="C6172" s="1">
        <v>44986</v>
      </c>
      <c r="D6172" t="s">
        <v>10728</v>
      </c>
      <c r="E6172" t="s">
        <v>10729</v>
      </c>
      <c r="F6172">
        <v>20</v>
      </c>
      <c r="G6172">
        <v>20</v>
      </c>
      <c r="H6172">
        <v>10</v>
      </c>
      <c r="I6172">
        <v>20</v>
      </c>
      <c r="J6172">
        <v>20</v>
      </c>
      <c r="K6172">
        <v>4</v>
      </c>
      <c r="L6172">
        <v>9</v>
      </c>
      <c r="M6172">
        <v>14</v>
      </c>
      <c r="N6172">
        <v>2</v>
      </c>
      <c r="O6172">
        <v>1</v>
      </c>
      <c r="P6172">
        <v>21.720160589999999</v>
      </c>
      <c r="Q6172">
        <v>1032</v>
      </c>
      <c r="R6172">
        <v>3030</v>
      </c>
      <c r="S6172">
        <v>369403</v>
      </c>
      <c r="T6172">
        <v>121.915181518151</v>
      </c>
      <c r="U6172">
        <v>3</v>
      </c>
    </row>
    <row r="6173" spans="1:21" x14ac:dyDescent="0.4">
      <c r="A6173">
        <v>6171</v>
      </c>
      <c r="B6173" t="s">
        <v>12107</v>
      </c>
      <c r="C6173" s="1">
        <v>44986</v>
      </c>
      <c r="D6173" t="s">
        <v>10730</v>
      </c>
      <c r="E6173" t="s">
        <v>10731</v>
      </c>
      <c r="F6173">
        <v>10</v>
      </c>
      <c r="G6173">
        <v>10</v>
      </c>
      <c r="H6173">
        <v>40</v>
      </c>
      <c r="I6173">
        <v>20</v>
      </c>
      <c r="J6173">
        <v>10</v>
      </c>
      <c r="K6173">
        <v>12</v>
      </c>
      <c r="L6173">
        <v>13</v>
      </c>
      <c r="M6173">
        <v>9</v>
      </c>
      <c r="N6173">
        <v>2</v>
      </c>
      <c r="O6173">
        <v>1</v>
      </c>
      <c r="P6173">
        <v>19.21115451</v>
      </c>
      <c r="Q6173">
        <v>1149</v>
      </c>
      <c r="R6173">
        <v>3030</v>
      </c>
      <c r="S6173">
        <v>14651</v>
      </c>
      <c r="T6173">
        <v>4.8353135313531297</v>
      </c>
      <c r="U6173">
        <v>3</v>
      </c>
    </row>
    <row r="6174" spans="1:21" x14ac:dyDescent="0.4">
      <c r="A6174">
        <v>6172</v>
      </c>
      <c r="B6174" t="s">
        <v>12107</v>
      </c>
      <c r="C6174" s="1">
        <v>44986</v>
      </c>
      <c r="D6174" t="s">
        <v>10732</v>
      </c>
      <c r="E6174" t="s">
        <v>10733</v>
      </c>
      <c r="F6174">
        <v>10</v>
      </c>
      <c r="G6174">
        <v>10</v>
      </c>
      <c r="H6174">
        <v>20</v>
      </c>
      <c r="I6174">
        <v>20</v>
      </c>
      <c r="J6174">
        <v>20</v>
      </c>
      <c r="K6174">
        <v>231</v>
      </c>
      <c r="L6174">
        <v>229</v>
      </c>
      <c r="M6174">
        <v>227</v>
      </c>
      <c r="N6174">
        <v>1</v>
      </c>
      <c r="O6174">
        <v>1</v>
      </c>
      <c r="P6174">
        <v>21.841037329999999</v>
      </c>
      <c r="Q6174">
        <v>880</v>
      </c>
      <c r="R6174">
        <v>3030</v>
      </c>
      <c r="S6174">
        <v>16922</v>
      </c>
      <c r="T6174">
        <v>5.5848184818481803</v>
      </c>
      <c r="U6174">
        <v>3</v>
      </c>
    </row>
    <row r="6175" spans="1:21" x14ac:dyDescent="0.4">
      <c r="A6175">
        <v>6173</v>
      </c>
      <c r="B6175" t="s">
        <v>12107</v>
      </c>
      <c r="C6175" s="1">
        <v>44986</v>
      </c>
      <c r="D6175" t="s">
        <v>10734</v>
      </c>
      <c r="E6175" t="s">
        <v>10735</v>
      </c>
      <c r="F6175">
        <v>10</v>
      </c>
      <c r="G6175">
        <v>20</v>
      </c>
      <c r="H6175">
        <v>20</v>
      </c>
      <c r="I6175">
        <v>30</v>
      </c>
      <c r="J6175">
        <v>10</v>
      </c>
      <c r="K6175">
        <v>26</v>
      </c>
      <c r="L6175">
        <v>21</v>
      </c>
      <c r="M6175">
        <v>17</v>
      </c>
      <c r="N6175">
        <v>2</v>
      </c>
      <c r="O6175">
        <v>0</v>
      </c>
      <c r="P6175">
        <v>5.247070313</v>
      </c>
      <c r="Q6175">
        <v>1234</v>
      </c>
      <c r="R6175">
        <v>3030</v>
      </c>
      <c r="S6175">
        <v>17892</v>
      </c>
      <c r="T6175">
        <v>5.9049504950495004</v>
      </c>
      <c r="U6175">
        <v>3</v>
      </c>
    </row>
    <row r="6176" spans="1:21" x14ac:dyDescent="0.4">
      <c r="A6176">
        <v>6174</v>
      </c>
      <c r="B6176" t="s">
        <v>12107</v>
      </c>
      <c r="C6176" s="1">
        <v>44986</v>
      </c>
      <c r="D6176" t="s">
        <v>10736</v>
      </c>
      <c r="E6176" t="s">
        <v>10737</v>
      </c>
      <c r="F6176">
        <v>20</v>
      </c>
      <c r="G6176">
        <v>20</v>
      </c>
      <c r="H6176">
        <v>30</v>
      </c>
      <c r="I6176">
        <v>20</v>
      </c>
      <c r="J6176">
        <v>40</v>
      </c>
      <c r="K6176">
        <v>17</v>
      </c>
      <c r="L6176">
        <v>7</v>
      </c>
      <c r="M6176">
        <v>7</v>
      </c>
      <c r="N6176">
        <v>1</v>
      </c>
      <c r="O6176">
        <v>1</v>
      </c>
      <c r="P6176">
        <v>0</v>
      </c>
      <c r="Q6176">
        <v>647</v>
      </c>
      <c r="R6176">
        <v>3030</v>
      </c>
      <c r="S6176">
        <v>22810</v>
      </c>
      <c r="T6176">
        <v>7.5280528052805202</v>
      </c>
      <c r="U6176">
        <v>3</v>
      </c>
    </row>
    <row r="6177" spans="1:21" x14ac:dyDescent="0.4">
      <c r="A6177">
        <v>6175</v>
      </c>
      <c r="B6177" t="s">
        <v>12107</v>
      </c>
      <c r="C6177" s="1">
        <v>44986</v>
      </c>
      <c r="D6177" t="s">
        <v>10738</v>
      </c>
      <c r="E6177" t="s">
        <v>10739</v>
      </c>
      <c r="F6177">
        <v>20</v>
      </c>
      <c r="G6177">
        <v>20</v>
      </c>
      <c r="H6177">
        <v>40</v>
      </c>
      <c r="I6177">
        <v>20</v>
      </c>
      <c r="J6177">
        <v>30</v>
      </c>
      <c r="K6177">
        <v>20</v>
      </c>
      <c r="L6177">
        <v>19</v>
      </c>
      <c r="M6177">
        <v>21</v>
      </c>
      <c r="N6177">
        <v>2</v>
      </c>
      <c r="O6177">
        <v>2</v>
      </c>
      <c r="P6177">
        <v>17.77170139</v>
      </c>
      <c r="Q6177">
        <v>744</v>
      </c>
      <c r="R6177">
        <v>3030</v>
      </c>
      <c r="S6177">
        <v>98419</v>
      </c>
      <c r="T6177">
        <v>32.481518151815102</v>
      </c>
      <c r="U6177">
        <v>3</v>
      </c>
    </row>
    <row r="6178" spans="1:21" x14ac:dyDescent="0.4">
      <c r="A6178">
        <v>6176</v>
      </c>
      <c r="B6178" t="s">
        <v>12107</v>
      </c>
      <c r="C6178" s="1">
        <v>44986</v>
      </c>
      <c r="D6178" t="s">
        <v>10740</v>
      </c>
      <c r="E6178" t="s">
        <v>10741</v>
      </c>
      <c r="F6178">
        <v>30</v>
      </c>
      <c r="G6178">
        <v>10</v>
      </c>
      <c r="H6178">
        <v>20</v>
      </c>
      <c r="I6178">
        <v>30</v>
      </c>
      <c r="J6178">
        <v>30</v>
      </c>
      <c r="K6178">
        <v>58</v>
      </c>
      <c r="L6178">
        <v>55</v>
      </c>
      <c r="M6178">
        <v>62</v>
      </c>
      <c r="N6178">
        <v>2</v>
      </c>
      <c r="O6178">
        <v>1</v>
      </c>
      <c r="P6178">
        <v>19.48253038</v>
      </c>
      <c r="Q6178">
        <v>689</v>
      </c>
      <c r="R6178">
        <v>3030</v>
      </c>
      <c r="S6178">
        <v>22373</v>
      </c>
      <c r="T6178">
        <v>7.3838283828382796</v>
      </c>
      <c r="U6178">
        <v>3</v>
      </c>
    </row>
    <row r="6179" spans="1:21" x14ac:dyDescent="0.4">
      <c r="A6179">
        <v>6177</v>
      </c>
      <c r="B6179" t="s">
        <v>12107</v>
      </c>
      <c r="C6179" s="1">
        <v>44986</v>
      </c>
      <c r="D6179" t="s">
        <v>10742</v>
      </c>
      <c r="E6179" t="s">
        <v>10743</v>
      </c>
      <c r="F6179">
        <v>10</v>
      </c>
      <c r="G6179">
        <v>10</v>
      </c>
      <c r="H6179">
        <v>20</v>
      </c>
      <c r="I6179">
        <v>20</v>
      </c>
      <c r="J6179">
        <v>10</v>
      </c>
      <c r="K6179">
        <v>55</v>
      </c>
      <c r="L6179">
        <v>88</v>
      </c>
      <c r="M6179">
        <v>113</v>
      </c>
      <c r="N6179">
        <v>2</v>
      </c>
      <c r="O6179">
        <v>0</v>
      </c>
      <c r="P6179">
        <v>14.62684462</v>
      </c>
      <c r="Q6179">
        <v>2233</v>
      </c>
      <c r="R6179">
        <v>3030</v>
      </c>
      <c r="S6179">
        <v>2151181</v>
      </c>
      <c r="T6179">
        <v>709.96072607260703</v>
      </c>
      <c r="U6179">
        <v>3</v>
      </c>
    </row>
    <row r="6180" spans="1:21" x14ac:dyDescent="0.4">
      <c r="A6180">
        <v>6178</v>
      </c>
      <c r="B6180" t="s">
        <v>12107</v>
      </c>
      <c r="C6180" s="1">
        <v>44958</v>
      </c>
      <c r="D6180" t="s">
        <v>10744</v>
      </c>
      <c r="E6180" t="s">
        <v>10745</v>
      </c>
      <c r="F6180">
        <v>50</v>
      </c>
      <c r="G6180">
        <v>30</v>
      </c>
      <c r="H6180">
        <v>30</v>
      </c>
      <c r="I6180">
        <v>30</v>
      </c>
      <c r="J6180">
        <v>50</v>
      </c>
      <c r="K6180">
        <v>126</v>
      </c>
      <c r="L6180">
        <v>109</v>
      </c>
      <c r="M6180">
        <v>87</v>
      </c>
      <c r="N6180">
        <v>2</v>
      </c>
      <c r="O6180">
        <v>0</v>
      </c>
      <c r="P6180">
        <v>9.1315104169999994</v>
      </c>
      <c r="Q6180">
        <v>658</v>
      </c>
      <c r="R6180">
        <v>2120</v>
      </c>
      <c r="S6180">
        <v>195380</v>
      </c>
      <c r="T6180">
        <v>92.160377358490507</v>
      </c>
      <c r="U6180">
        <v>3</v>
      </c>
    </row>
    <row r="6181" spans="1:21" x14ac:dyDescent="0.4">
      <c r="A6181">
        <v>6179</v>
      </c>
      <c r="B6181" t="s">
        <v>12107</v>
      </c>
      <c r="C6181" s="1">
        <v>44958</v>
      </c>
      <c r="D6181" t="s">
        <v>10746</v>
      </c>
      <c r="E6181" t="s">
        <v>10747</v>
      </c>
      <c r="F6181">
        <v>10</v>
      </c>
      <c r="G6181">
        <v>20</v>
      </c>
      <c r="H6181">
        <v>40</v>
      </c>
      <c r="I6181">
        <v>20</v>
      </c>
      <c r="J6181">
        <v>20</v>
      </c>
      <c r="K6181">
        <v>12</v>
      </c>
      <c r="L6181">
        <v>6</v>
      </c>
      <c r="M6181">
        <v>3</v>
      </c>
      <c r="N6181">
        <v>1</v>
      </c>
      <c r="O6181">
        <v>1</v>
      </c>
      <c r="P6181">
        <v>15.68641493</v>
      </c>
      <c r="Q6181">
        <v>1298</v>
      </c>
      <c r="R6181">
        <v>2120</v>
      </c>
      <c r="S6181">
        <v>13130</v>
      </c>
      <c r="T6181">
        <v>6.1933962264150901</v>
      </c>
      <c r="U6181">
        <v>3</v>
      </c>
    </row>
    <row r="6182" spans="1:21" x14ac:dyDescent="0.4">
      <c r="A6182">
        <v>6180</v>
      </c>
      <c r="B6182" t="s">
        <v>12107</v>
      </c>
      <c r="C6182" s="1">
        <v>44958</v>
      </c>
      <c r="D6182" t="s">
        <v>10748</v>
      </c>
      <c r="E6182" t="s">
        <v>10749</v>
      </c>
      <c r="F6182">
        <v>20</v>
      </c>
      <c r="G6182">
        <v>20</v>
      </c>
      <c r="H6182">
        <v>30</v>
      </c>
      <c r="I6182">
        <v>30</v>
      </c>
      <c r="J6182">
        <v>30</v>
      </c>
      <c r="K6182">
        <v>105</v>
      </c>
      <c r="L6182">
        <v>67</v>
      </c>
      <c r="M6182">
        <v>31</v>
      </c>
      <c r="N6182">
        <v>2</v>
      </c>
      <c r="O6182">
        <v>0</v>
      </c>
      <c r="P6182">
        <v>7.206054688</v>
      </c>
      <c r="Q6182">
        <v>1059</v>
      </c>
      <c r="R6182">
        <v>2120</v>
      </c>
      <c r="S6182">
        <v>877675</v>
      </c>
      <c r="T6182">
        <v>413.99764150943298</v>
      </c>
      <c r="U6182">
        <v>3</v>
      </c>
    </row>
    <row r="6183" spans="1:21" x14ac:dyDescent="0.4">
      <c r="A6183">
        <v>6181</v>
      </c>
      <c r="B6183" t="s">
        <v>12107</v>
      </c>
      <c r="C6183" s="1">
        <v>44958</v>
      </c>
      <c r="D6183" t="s">
        <v>10750</v>
      </c>
      <c r="F6183">
        <v>20</v>
      </c>
      <c r="G6183">
        <v>20</v>
      </c>
      <c r="H6183">
        <v>10</v>
      </c>
      <c r="I6183">
        <v>40</v>
      </c>
      <c r="J6183">
        <v>20</v>
      </c>
      <c r="K6183">
        <v>13</v>
      </c>
      <c r="L6183">
        <v>12</v>
      </c>
      <c r="M6183">
        <v>12</v>
      </c>
      <c r="N6183">
        <v>0</v>
      </c>
      <c r="O6183">
        <v>1</v>
      </c>
      <c r="P6183">
        <v>0</v>
      </c>
      <c r="Q6183">
        <v>995</v>
      </c>
      <c r="R6183">
        <v>2120</v>
      </c>
      <c r="S6183">
        <v>48363</v>
      </c>
      <c r="T6183">
        <v>22.812735849056601</v>
      </c>
      <c r="U6183">
        <v>3</v>
      </c>
    </row>
    <row r="6184" spans="1:21" x14ac:dyDescent="0.4">
      <c r="A6184">
        <v>6182</v>
      </c>
      <c r="B6184" t="s">
        <v>12107</v>
      </c>
      <c r="C6184" s="1">
        <v>44958</v>
      </c>
      <c r="D6184" t="s">
        <v>10751</v>
      </c>
      <c r="E6184" t="s">
        <v>10752</v>
      </c>
      <c r="F6184">
        <v>20</v>
      </c>
      <c r="G6184">
        <v>10</v>
      </c>
      <c r="H6184">
        <v>30</v>
      </c>
      <c r="I6184">
        <v>20</v>
      </c>
      <c r="J6184">
        <v>40</v>
      </c>
      <c r="K6184">
        <v>18</v>
      </c>
      <c r="L6184">
        <v>15</v>
      </c>
      <c r="M6184">
        <v>9</v>
      </c>
      <c r="N6184">
        <v>1</v>
      </c>
      <c r="O6184">
        <v>1</v>
      </c>
      <c r="P6184">
        <v>15.56618924</v>
      </c>
      <c r="Q6184">
        <v>655</v>
      </c>
      <c r="R6184">
        <v>2120</v>
      </c>
      <c r="S6184">
        <v>8843</v>
      </c>
      <c r="T6184">
        <v>4.1712264150943303</v>
      </c>
      <c r="U6184">
        <v>2</v>
      </c>
    </row>
    <row r="6185" spans="1:21" x14ac:dyDescent="0.4">
      <c r="A6185">
        <v>6183</v>
      </c>
      <c r="B6185" t="s">
        <v>12107</v>
      </c>
      <c r="C6185" s="1">
        <v>44958</v>
      </c>
      <c r="D6185" t="s">
        <v>10753</v>
      </c>
      <c r="E6185" t="s">
        <v>10754</v>
      </c>
      <c r="F6185">
        <v>10</v>
      </c>
      <c r="G6185">
        <v>10</v>
      </c>
      <c r="H6185">
        <v>20</v>
      </c>
      <c r="I6185">
        <v>20</v>
      </c>
      <c r="J6185">
        <v>10</v>
      </c>
      <c r="K6185">
        <v>17</v>
      </c>
      <c r="L6185">
        <v>11</v>
      </c>
      <c r="M6185">
        <v>7</v>
      </c>
      <c r="N6185">
        <v>2</v>
      </c>
      <c r="O6185">
        <v>0</v>
      </c>
      <c r="P6185">
        <v>8.002929688</v>
      </c>
      <c r="Q6185">
        <v>3823</v>
      </c>
      <c r="R6185">
        <v>2120</v>
      </c>
      <c r="S6185">
        <v>199452</v>
      </c>
      <c r="T6185">
        <v>94.0811320754717</v>
      </c>
      <c r="U6185">
        <v>3</v>
      </c>
    </row>
    <row r="6186" spans="1:21" x14ac:dyDescent="0.4">
      <c r="A6186">
        <v>6184</v>
      </c>
      <c r="B6186" t="s">
        <v>12107</v>
      </c>
      <c r="C6186" s="1">
        <v>44958</v>
      </c>
      <c r="D6186" t="s">
        <v>10755</v>
      </c>
      <c r="E6186" t="s">
        <v>10756</v>
      </c>
      <c r="F6186">
        <v>10</v>
      </c>
      <c r="G6186">
        <v>20</v>
      </c>
      <c r="H6186">
        <v>20</v>
      </c>
      <c r="I6186">
        <v>20</v>
      </c>
      <c r="J6186">
        <v>10</v>
      </c>
      <c r="K6186">
        <v>20</v>
      </c>
      <c r="L6186">
        <v>14</v>
      </c>
      <c r="M6186">
        <v>12</v>
      </c>
      <c r="N6186">
        <v>2</v>
      </c>
      <c r="O6186">
        <v>1</v>
      </c>
      <c r="P6186">
        <v>13.859375</v>
      </c>
      <c r="Q6186">
        <v>1281</v>
      </c>
      <c r="R6186">
        <v>2120</v>
      </c>
      <c r="S6186">
        <v>12111</v>
      </c>
      <c r="T6186">
        <v>5.7127358490565996</v>
      </c>
      <c r="U6186">
        <v>3</v>
      </c>
    </row>
    <row r="6187" spans="1:21" x14ac:dyDescent="0.4">
      <c r="A6187">
        <v>6185</v>
      </c>
      <c r="B6187" t="s">
        <v>12107</v>
      </c>
      <c r="C6187" s="1">
        <v>44958</v>
      </c>
      <c r="D6187" t="s">
        <v>10757</v>
      </c>
      <c r="F6187">
        <v>10</v>
      </c>
      <c r="G6187">
        <v>20</v>
      </c>
      <c r="H6187">
        <v>40</v>
      </c>
      <c r="I6187">
        <v>50</v>
      </c>
      <c r="J6187">
        <v>10</v>
      </c>
      <c r="K6187">
        <v>60</v>
      </c>
      <c r="L6187">
        <v>59</v>
      </c>
      <c r="M6187">
        <v>62</v>
      </c>
      <c r="N6187">
        <v>0</v>
      </c>
      <c r="O6187">
        <v>1</v>
      </c>
      <c r="P6187">
        <v>0</v>
      </c>
      <c r="Q6187">
        <v>816</v>
      </c>
      <c r="R6187">
        <v>2120</v>
      </c>
      <c r="S6187">
        <v>13449</v>
      </c>
      <c r="T6187">
        <v>6.3438679245282996</v>
      </c>
      <c r="U6187">
        <v>3</v>
      </c>
    </row>
    <row r="6188" spans="1:21" x14ac:dyDescent="0.4">
      <c r="A6188">
        <v>6186</v>
      </c>
      <c r="B6188" t="s">
        <v>12107</v>
      </c>
      <c r="C6188" s="1">
        <v>44958</v>
      </c>
      <c r="D6188" t="s">
        <v>10758</v>
      </c>
      <c r="E6188" t="s">
        <v>10759</v>
      </c>
      <c r="F6188">
        <v>10</v>
      </c>
      <c r="G6188">
        <v>20</v>
      </c>
      <c r="H6188">
        <v>30</v>
      </c>
      <c r="I6188">
        <v>20</v>
      </c>
      <c r="J6188">
        <v>10</v>
      </c>
      <c r="K6188">
        <v>21</v>
      </c>
      <c r="L6188">
        <v>18</v>
      </c>
      <c r="M6188">
        <v>13</v>
      </c>
      <c r="N6188">
        <v>2</v>
      </c>
      <c r="O6188">
        <v>1</v>
      </c>
      <c r="P6188">
        <v>16.841362849999999</v>
      </c>
      <c r="Q6188">
        <v>627</v>
      </c>
      <c r="R6188">
        <v>2120</v>
      </c>
      <c r="S6188">
        <v>7609</v>
      </c>
      <c r="T6188">
        <v>3.5891509433962199</v>
      </c>
      <c r="U6188">
        <v>2</v>
      </c>
    </row>
    <row r="6189" spans="1:21" x14ac:dyDescent="0.4">
      <c r="A6189">
        <v>6187</v>
      </c>
      <c r="B6189" t="s">
        <v>12107</v>
      </c>
      <c r="C6189" s="1">
        <v>44958</v>
      </c>
      <c r="D6189" t="s">
        <v>10760</v>
      </c>
      <c r="E6189" t="s">
        <v>10761</v>
      </c>
      <c r="F6189">
        <v>10</v>
      </c>
      <c r="G6189">
        <v>20</v>
      </c>
      <c r="H6189">
        <v>30</v>
      </c>
      <c r="I6189">
        <v>20</v>
      </c>
      <c r="J6189">
        <v>10</v>
      </c>
      <c r="K6189">
        <v>40</v>
      </c>
      <c r="L6189">
        <v>49</v>
      </c>
      <c r="M6189">
        <v>55</v>
      </c>
      <c r="N6189">
        <v>2</v>
      </c>
      <c r="O6189">
        <v>1</v>
      </c>
      <c r="P6189">
        <v>16.0859375</v>
      </c>
      <c r="Q6189">
        <v>883</v>
      </c>
      <c r="R6189">
        <v>2120</v>
      </c>
      <c r="S6189">
        <v>8059</v>
      </c>
      <c r="T6189">
        <v>3.8014150943396201</v>
      </c>
      <c r="U6189">
        <v>2</v>
      </c>
    </row>
    <row r="6190" spans="1:21" x14ac:dyDescent="0.4">
      <c r="A6190">
        <v>6188</v>
      </c>
      <c r="B6190" t="s">
        <v>12107</v>
      </c>
      <c r="C6190" s="1">
        <v>44958</v>
      </c>
      <c r="D6190" t="s">
        <v>10762</v>
      </c>
      <c r="E6190" t="s">
        <v>10763</v>
      </c>
      <c r="F6190">
        <v>20</v>
      </c>
      <c r="G6190">
        <v>10</v>
      </c>
      <c r="H6190">
        <v>50</v>
      </c>
      <c r="I6190">
        <v>30</v>
      </c>
      <c r="J6190">
        <v>20</v>
      </c>
      <c r="K6190">
        <v>18</v>
      </c>
      <c r="L6190">
        <v>22</v>
      </c>
      <c r="M6190">
        <v>26</v>
      </c>
      <c r="N6190">
        <v>2</v>
      </c>
      <c r="O6190">
        <v>1</v>
      </c>
      <c r="P6190">
        <v>29.59375</v>
      </c>
      <c r="Q6190">
        <v>787</v>
      </c>
      <c r="R6190">
        <v>2120</v>
      </c>
      <c r="S6190">
        <v>116517</v>
      </c>
      <c r="T6190">
        <v>54.960849056603699</v>
      </c>
      <c r="U6190">
        <v>3</v>
      </c>
    </row>
    <row r="6191" spans="1:21" x14ac:dyDescent="0.4">
      <c r="A6191">
        <v>6189</v>
      </c>
      <c r="B6191" t="s">
        <v>12107</v>
      </c>
      <c r="C6191" s="1">
        <v>44958</v>
      </c>
      <c r="D6191" t="s">
        <v>10764</v>
      </c>
      <c r="E6191" t="s">
        <v>10765</v>
      </c>
      <c r="F6191">
        <v>10</v>
      </c>
      <c r="G6191">
        <v>20</v>
      </c>
      <c r="H6191">
        <v>30</v>
      </c>
      <c r="I6191">
        <v>30</v>
      </c>
      <c r="J6191">
        <v>30</v>
      </c>
      <c r="K6191">
        <v>251</v>
      </c>
      <c r="L6191">
        <v>246</v>
      </c>
      <c r="M6191">
        <v>245</v>
      </c>
      <c r="N6191">
        <v>1</v>
      </c>
      <c r="O6191">
        <v>1</v>
      </c>
      <c r="P6191">
        <v>21.49403212</v>
      </c>
      <c r="Q6191">
        <v>686</v>
      </c>
      <c r="R6191">
        <v>2120</v>
      </c>
      <c r="S6191">
        <v>18974</v>
      </c>
      <c r="T6191">
        <v>8.9499999999999993</v>
      </c>
      <c r="U6191">
        <v>3</v>
      </c>
    </row>
    <row r="6192" spans="1:21" x14ac:dyDescent="0.4">
      <c r="A6192">
        <v>6190</v>
      </c>
      <c r="B6192" t="s">
        <v>12107</v>
      </c>
      <c r="C6192" s="1">
        <v>44958</v>
      </c>
      <c r="D6192" t="s">
        <v>10766</v>
      </c>
      <c r="E6192" t="s">
        <v>10767</v>
      </c>
      <c r="F6192">
        <v>10</v>
      </c>
      <c r="G6192">
        <v>20</v>
      </c>
      <c r="H6192">
        <v>50</v>
      </c>
      <c r="I6192">
        <v>40</v>
      </c>
      <c r="J6192">
        <v>10</v>
      </c>
      <c r="K6192">
        <v>22</v>
      </c>
      <c r="L6192">
        <v>26</v>
      </c>
      <c r="M6192">
        <v>29</v>
      </c>
      <c r="N6192">
        <v>2</v>
      </c>
      <c r="O6192">
        <v>1</v>
      </c>
      <c r="P6192">
        <v>10.671223960000001</v>
      </c>
      <c r="Q6192">
        <v>845</v>
      </c>
      <c r="R6192">
        <v>2120</v>
      </c>
      <c r="S6192">
        <v>2118</v>
      </c>
      <c r="T6192">
        <v>0.99905660377358396</v>
      </c>
      <c r="U6192">
        <v>1</v>
      </c>
    </row>
    <row r="6193" spans="1:21" x14ac:dyDescent="0.4">
      <c r="A6193">
        <v>6191</v>
      </c>
      <c r="B6193" t="s">
        <v>12107</v>
      </c>
      <c r="C6193" s="1">
        <v>44958</v>
      </c>
      <c r="D6193" t="s">
        <v>10768</v>
      </c>
      <c r="E6193" t="s">
        <v>10769</v>
      </c>
      <c r="F6193">
        <v>10</v>
      </c>
      <c r="G6193">
        <v>20</v>
      </c>
      <c r="H6193">
        <v>30</v>
      </c>
      <c r="I6193">
        <v>40</v>
      </c>
      <c r="J6193">
        <v>20</v>
      </c>
      <c r="K6193">
        <v>8</v>
      </c>
      <c r="L6193">
        <v>10</v>
      </c>
      <c r="M6193">
        <v>9</v>
      </c>
      <c r="N6193">
        <v>0</v>
      </c>
      <c r="O6193">
        <v>1</v>
      </c>
      <c r="P6193">
        <v>9.51171875</v>
      </c>
      <c r="Q6193">
        <v>1042</v>
      </c>
      <c r="R6193">
        <v>2120</v>
      </c>
      <c r="S6193">
        <v>5189</v>
      </c>
      <c r="T6193">
        <v>2.4476415094339599</v>
      </c>
      <c r="U6193">
        <v>2</v>
      </c>
    </row>
    <row r="6194" spans="1:21" x14ac:dyDescent="0.4">
      <c r="A6194">
        <v>6192</v>
      </c>
      <c r="B6194" t="s">
        <v>12107</v>
      </c>
      <c r="C6194" s="1">
        <v>44958</v>
      </c>
      <c r="D6194" t="s">
        <v>10770</v>
      </c>
      <c r="E6194" t="s">
        <v>10771</v>
      </c>
      <c r="F6194">
        <v>20</v>
      </c>
      <c r="G6194">
        <v>20</v>
      </c>
      <c r="H6194">
        <v>40</v>
      </c>
      <c r="I6194">
        <v>40</v>
      </c>
      <c r="J6194">
        <v>50</v>
      </c>
      <c r="K6194">
        <v>22</v>
      </c>
      <c r="L6194">
        <v>19</v>
      </c>
      <c r="M6194">
        <v>15</v>
      </c>
      <c r="N6194">
        <v>1</v>
      </c>
      <c r="O6194">
        <v>1</v>
      </c>
      <c r="P6194">
        <v>14.91493056</v>
      </c>
      <c r="Q6194">
        <v>596</v>
      </c>
      <c r="R6194">
        <v>2120</v>
      </c>
      <c r="S6194">
        <v>25399</v>
      </c>
      <c r="T6194">
        <v>11.980660377358401</v>
      </c>
      <c r="U6194">
        <v>3</v>
      </c>
    </row>
    <row r="6195" spans="1:21" x14ac:dyDescent="0.4">
      <c r="A6195">
        <v>6193</v>
      </c>
      <c r="B6195" t="s">
        <v>12107</v>
      </c>
      <c r="C6195" s="1">
        <v>44958</v>
      </c>
      <c r="D6195" t="s">
        <v>10772</v>
      </c>
      <c r="F6195">
        <v>20</v>
      </c>
      <c r="G6195">
        <v>30</v>
      </c>
      <c r="H6195">
        <v>10</v>
      </c>
      <c r="I6195">
        <v>20</v>
      </c>
      <c r="J6195">
        <v>50</v>
      </c>
      <c r="K6195">
        <v>24</v>
      </c>
      <c r="L6195">
        <v>67</v>
      </c>
      <c r="M6195">
        <v>78</v>
      </c>
      <c r="N6195">
        <v>0</v>
      </c>
      <c r="O6195">
        <v>0</v>
      </c>
      <c r="P6195">
        <v>0</v>
      </c>
      <c r="Q6195">
        <v>869</v>
      </c>
      <c r="R6195">
        <v>2120</v>
      </c>
      <c r="S6195">
        <v>18136</v>
      </c>
      <c r="T6195">
        <v>8.5547169811320707</v>
      </c>
      <c r="U6195">
        <v>3</v>
      </c>
    </row>
    <row r="6196" spans="1:21" x14ac:dyDescent="0.4">
      <c r="A6196">
        <v>6194</v>
      </c>
      <c r="B6196" t="s">
        <v>12107</v>
      </c>
      <c r="C6196" s="1">
        <v>44958</v>
      </c>
      <c r="D6196" t="s">
        <v>10773</v>
      </c>
      <c r="E6196" t="s">
        <v>10774</v>
      </c>
      <c r="F6196">
        <v>20</v>
      </c>
      <c r="G6196">
        <v>20</v>
      </c>
      <c r="H6196">
        <v>40</v>
      </c>
      <c r="I6196">
        <v>30</v>
      </c>
      <c r="J6196">
        <v>20</v>
      </c>
      <c r="K6196">
        <v>59</v>
      </c>
      <c r="L6196">
        <v>55</v>
      </c>
      <c r="M6196">
        <v>49</v>
      </c>
      <c r="N6196">
        <v>1</v>
      </c>
      <c r="O6196">
        <v>1</v>
      </c>
      <c r="P6196">
        <v>0</v>
      </c>
      <c r="Q6196">
        <v>786</v>
      </c>
      <c r="R6196">
        <v>2120</v>
      </c>
      <c r="S6196">
        <v>14072</v>
      </c>
      <c r="T6196">
        <v>6.6377358490566003</v>
      </c>
      <c r="U6196">
        <v>3</v>
      </c>
    </row>
    <row r="6197" spans="1:21" x14ac:dyDescent="0.4">
      <c r="A6197">
        <v>6195</v>
      </c>
      <c r="B6197" t="s">
        <v>12107</v>
      </c>
      <c r="C6197" s="1">
        <v>44958</v>
      </c>
      <c r="D6197" t="s">
        <v>10775</v>
      </c>
      <c r="E6197" t="e">
        <f>- 우리랑 놀자...</f>
        <v>#NAME?</v>
      </c>
      <c r="F6197">
        <v>20</v>
      </c>
      <c r="G6197">
        <v>10</v>
      </c>
      <c r="H6197">
        <v>20</v>
      </c>
      <c r="I6197">
        <v>30</v>
      </c>
      <c r="J6197">
        <v>20</v>
      </c>
      <c r="K6197">
        <v>3</v>
      </c>
      <c r="L6197">
        <v>12</v>
      </c>
      <c r="M6197">
        <v>16</v>
      </c>
      <c r="N6197">
        <v>2</v>
      </c>
      <c r="O6197">
        <v>2</v>
      </c>
      <c r="P6197">
        <v>4.6569010420000003</v>
      </c>
      <c r="Q6197">
        <v>833</v>
      </c>
      <c r="R6197">
        <v>2120</v>
      </c>
      <c r="S6197">
        <v>26318</v>
      </c>
      <c r="T6197">
        <v>12.4141509433962</v>
      </c>
      <c r="U6197">
        <v>3</v>
      </c>
    </row>
    <row r="6198" spans="1:21" x14ac:dyDescent="0.4">
      <c r="A6198">
        <v>6196</v>
      </c>
      <c r="B6198" t="s">
        <v>12107</v>
      </c>
      <c r="C6198" s="1">
        <v>44958</v>
      </c>
      <c r="D6198" t="s">
        <v>10776</v>
      </c>
      <c r="F6198">
        <v>10</v>
      </c>
      <c r="G6198">
        <v>10</v>
      </c>
      <c r="H6198">
        <v>10</v>
      </c>
      <c r="I6198">
        <v>30</v>
      </c>
      <c r="J6198">
        <v>20</v>
      </c>
      <c r="K6198">
        <v>7</v>
      </c>
      <c r="L6198">
        <v>11</v>
      </c>
      <c r="M6198">
        <v>13</v>
      </c>
      <c r="N6198">
        <v>1</v>
      </c>
      <c r="O6198">
        <v>2</v>
      </c>
      <c r="P6198">
        <v>0</v>
      </c>
      <c r="Q6198">
        <v>821</v>
      </c>
      <c r="R6198">
        <v>2120</v>
      </c>
      <c r="S6198">
        <v>48245</v>
      </c>
      <c r="T6198">
        <v>22.757075471698101</v>
      </c>
      <c r="U6198">
        <v>3</v>
      </c>
    </row>
    <row r="6199" spans="1:21" x14ac:dyDescent="0.4">
      <c r="A6199">
        <v>6197</v>
      </c>
      <c r="B6199" t="s">
        <v>12107</v>
      </c>
      <c r="C6199" s="1">
        <v>44927</v>
      </c>
      <c r="D6199" t="s">
        <v>10777</v>
      </c>
      <c r="E6199" t="s">
        <v>10778</v>
      </c>
      <c r="F6199">
        <v>20</v>
      </c>
      <c r="G6199">
        <v>20</v>
      </c>
      <c r="H6199">
        <v>20</v>
      </c>
      <c r="I6199">
        <v>20</v>
      </c>
      <c r="J6199">
        <v>30</v>
      </c>
      <c r="K6199">
        <v>85</v>
      </c>
      <c r="L6199">
        <v>81</v>
      </c>
      <c r="M6199">
        <v>58</v>
      </c>
      <c r="N6199">
        <v>0</v>
      </c>
      <c r="O6199">
        <v>1</v>
      </c>
      <c r="P6199">
        <v>10.191731770000001</v>
      </c>
      <c r="Q6199">
        <v>1122</v>
      </c>
      <c r="R6199">
        <v>1210</v>
      </c>
      <c r="S6199">
        <v>3198</v>
      </c>
      <c r="T6199">
        <v>2.6429752066115699</v>
      </c>
      <c r="U6199">
        <v>2</v>
      </c>
    </row>
    <row r="6200" spans="1:21" x14ac:dyDescent="0.4">
      <c r="A6200">
        <v>6198</v>
      </c>
      <c r="B6200" t="s">
        <v>12107</v>
      </c>
      <c r="C6200" s="1">
        <v>44927</v>
      </c>
      <c r="D6200" t="s">
        <v>10779</v>
      </c>
      <c r="E6200" t="s">
        <v>10780</v>
      </c>
      <c r="F6200">
        <v>20</v>
      </c>
      <c r="G6200">
        <v>20</v>
      </c>
      <c r="H6200">
        <v>20</v>
      </c>
      <c r="I6200">
        <v>30</v>
      </c>
      <c r="J6200">
        <v>30</v>
      </c>
      <c r="K6200">
        <v>18</v>
      </c>
      <c r="L6200">
        <v>15</v>
      </c>
      <c r="M6200">
        <v>14</v>
      </c>
      <c r="N6200">
        <v>0</v>
      </c>
      <c r="O6200">
        <v>1</v>
      </c>
      <c r="P6200">
        <v>8.1380208330000006</v>
      </c>
      <c r="Q6200">
        <v>1058</v>
      </c>
      <c r="R6200">
        <v>1210</v>
      </c>
      <c r="S6200">
        <v>89170</v>
      </c>
      <c r="T6200">
        <v>73.694214876033001</v>
      </c>
      <c r="U6200">
        <v>3</v>
      </c>
    </row>
    <row r="6201" spans="1:21" x14ac:dyDescent="0.4">
      <c r="A6201">
        <v>6199</v>
      </c>
      <c r="B6201" t="s">
        <v>12107</v>
      </c>
      <c r="C6201" s="1">
        <v>44927</v>
      </c>
      <c r="D6201" t="s">
        <v>10781</v>
      </c>
      <c r="E6201" t="s">
        <v>10782</v>
      </c>
      <c r="F6201">
        <v>20</v>
      </c>
      <c r="G6201">
        <v>10</v>
      </c>
      <c r="H6201">
        <v>20</v>
      </c>
      <c r="I6201">
        <v>20</v>
      </c>
      <c r="J6201">
        <v>30</v>
      </c>
      <c r="K6201">
        <v>8</v>
      </c>
      <c r="L6201">
        <v>59</v>
      </c>
      <c r="M6201">
        <v>100</v>
      </c>
      <c r="N6201">
        <v>0</v>
      </c>
      <c r="O6201">
        <v>1</v>
      </c>
      <c r="P6201">
        <v>15.0390625</v>
      </c>
      <c r="Q6201">
        <v>871</v>
      </c>
      <c r="R6201">
        <v>1210</v>
      </c>
      <c r="S6201">
        <v>6441</v>
      </c>
      <c r="T6201">
        <v>5.3231404958677597</v>
      </c>
      <c r="U6201">
        <v>3</v>
      </c>
    </row>
    <row r="6202" spans="1:21" x14ac:dyDescent="0.4">
      <c r="A6202">
        <v>6200</v>
      </c>
      <c r="B6202" t="s">
        <v>12107</v>
      </c>
      <c r="C6202" s="1">
        <v>44927</v>
      </c>
      <c r="D6202" t="s">
        <v>10783</v>
      </c>
      <c r="E6202" t="s">
        <v>10784</v>
      </c>
      <c r="F6202">
        <v>30</v>
      </c>
      <c r="G6202">
        <v>20</v>
      </c>
      <c r="H6202">
        <v>40</v>
      </c>
      <c r="I6202">
        <v>20</v>
      </c>
      <c r="J6202">
        <v>30</v>
      </c>
      <c r="K6202">
        <v>17</v>
      </c>
      <c r="L6202">
        <v>15</v>
      </c>
      <c r="M6202">
        <v>13</v>
      </c>
      <c r="N6202">
        <v>1</v>
      </c>
      <c r="O6202">
        <v>2</v>
      </c>
      <c r="P6202">
        <v>13.415256080000001</v>
      </c>
      <c r="Q6202">
        <v>519</v>
      </c>
      <c r="R6202">
        <v>1210</v>
      </c>
      <c r="S6202">
        <v>14352</v>
      </c>
      <c r="T6202">
        <v>11.8611570247933</v>
      </c>
      <c r="U6202">
        <v>3</v>
      </c>
    </row>
    <row r="6203" spans="1:21" x14ac:dyDescent="0.4">
      <c r="A6203">
        <v>6201</v>
      </c>
      <c r="B6203" t="s">
        <v>12107</v>
      </c>
      <c r="C6203" s="1">
        <v>44927</v>
      </c>
      <c r="D6203" t="s">
        <v>10785</v>
      </c>
      <c r="E6203" t="s">
        <v>10786</v>
      </c>
      <c r="F6203">
        <v>20</v>
      </c>
      <c r="G6203">
        <v>20</v>
      </c>
      <c r="H6203">
        <v>20</v>
      </c>
      <c r="I6203">
        <v>20</v>
      </c>
      <c r="J6203">
        <v>10</v>
      </c>
      <c r="K6203">
        <v>19</v>
      </c>
      <c r="L6203">
        <v>24</v>
      </c>
      <c r="M6203">
        <v>29</v>
      </c>
      <c r="N6203">
        <v>0</v>
      </c>
      <c r="O6203">
        <v>1</v>
      </c>
      <c r="P6203">
        <v>7.3513454859999996</v>
      </c>
      <c r="Q6203">
        <v>933</v>
      </c>
      <c r="R6203">
        <v>1210</v>
      </c>
      <c r="S6203">
        <v>28162</v>
      </c>
      <c r="T6203">
        <v>23.274380165289202</v>
      </c>
      <c r="U6203">
        <v>3</v>
      </c>
    </row>
    <row r="6204" spans="1:21" x14ac:dyDescent="0.4">
      <c r="A6204">
        <v>6202</v>
      </c>
      <c r="B6204" t="s">
        <v>12107</v>
      </c>
      <c r="C6204" s="1">
        <v>44927</v>
      </c>
      <c r="D6204" t="s">
        <v>10787</v>
      </c>
      <c r="E6204" t="s">
        <v>10788</v>
      </c>
      <c r="F6204">
        <v>10</v>
      </c>
      <c r="G6204">
        <v>20</v>
      </c>
      <c r="H6204">
        <v>10</v>
      </c>
      <c r="I6204">
        <v>20</v>
      </c>
      <c r="J6204">
        <v>10</v>
      </c>
      <c r="K6204">
        <v>17</v>
      </c>
      <c r="L6204">
        <v>18</v>
      </c>
      <c r="M6204">
        <v>22</v>
      </c>
      <c r="N6204">
        <v>2</v>
      </c>
      <c r="O6204">
        <v>1</v>
      </c>
      <c r="P6204">
        <v>4.1965060760000004</v>
      </c>
      <c r="Q6204">
        <v>1296</v>
      </c>
      <c r="R6204">
        <v>1210</v>
      </c>
      <c r="S6204">
        <v>35283</v>
      </c>
      <c r="T6204">
        <v>29.159504132231401</v>
      </c>
      <c r="U6204">
        <v>3</v>
      </c>
    </row>
    <row r="6205" spans="1:21" x14ac:dyDescent="0.4">
      <c r="A6205">
        <v>6203</v>
      </c>
      <c r="B6205" t="s">
        <v>12107</v>
      </c>
      <c r="C6205" s="1">
        <v>44927</v>
      </c>
      <c r="D6205" t="s">
        <v>10789</v>
      </c>
      <c r="E6205" t="s">
        <v>10790</v>
      </c>
      <c r="F6205">
        <v>30</v>
      </c>
      <c r="G6205">
        <v>20</v>
      </c>
      <c r="H6205">
        <v>30</v>
      </c>
      <c r="I6205">
        <v>30</v>
      </c>
      <c r="J6205">
        <v>50</v>
      </c>
      <c r="K6205">
        <v>18</v>
      </c>
      <c r="L6205">
        <v>15</v>
      </c>
      <c r="M6205">
        <v>9</v>
      </c>
      <c r="N6205">
        <v>1</v>
      </c>
      <c r="O6205">
        <v>1</v>
      </c>
      <c r="P6205">
        <v>14.31271701</v>
      </c>
      <c r="Q6205">
        <v>1173</v>
      </c>
      <c r="R6205">
        <v>1210</v>
      </c>
      <c r="S6205">
        <v>112862</v>
      </c>
      <c r="T6205">
        <v>93.274380165289202</v>
      </c>
      <c r="U6205">
        <v>3</v>
      </c>
    </row>
    <row r="6206" spans="1:21" x14ac:dyDescent="0.4">
      <c r="A6206">
        <v>6204</v>
      </c>
      <c r="B6206" t="s">
        <v>12107</v>
      </c>
      <c r="C6206" s="1">
        <v>44927</v>
      </c>
      <c r="D6206" t="s">
        <v>10791</v>
      </c>
      <c r="E6206" t="s">
        <v>10792</v>
      </c>
      <c r="F6206">
        <v>20</v>
      </c>
      <c r="G6206">
        <v>20</v>
      </c>
      <c r="H6206">
        <v>20</v>
      </c>
      <c r="I6206">
        <v>20</v>
      </c>
      <c r="J6206">
        <v>40</v>
      </c>
      <c r="K6206">
        <v>70</v>
      </c>
      <c r="L6206">
        <v>53</v>
      </c>
      <c r="M6206">
        <v>28</v>
      </c>
      <c r="N6206">
        <v>1</v>
      </c>
      <c r="O6206">
        <v>1</v>
      </c>
      <c r="P6206">
        <v>4.6263020829999997</v>
      </c>
      <c r="Q6206">
        <v>716</v>
      </c>
      <c r="R6206">
        <v>1210</v>
      </c>
      <c r="S6206">
        <v>22623</v>
      </c>
      <c r="T6206">
        <v>18.696694214876</v>
      </c>
      <c r="U6206">
        <v>3</v>
      </c>
    </row>
    <row r="6207" spans="1:21" x14ac:dyDescent="0.4">
      <c r="A6207">
        <v>6205</v>
      </c>
      <c r="B6207" t="s">
        <v>12107</v>
      </c>
      <c r="C6207" s="1">
        <v>44927</v>
      </c>
      <c r="D6207" t="s">
        <v>10793</v>
      </c>
      <c r="E6207" t="s">
        <v>10794</v>
      </c>
      <c r="F6207">
        <v>20</v>
      </c>
      <c r="G6207">
        <v>10</v>
      </c>
      <c r="H6207">
        <v>20</v>
      </c>
      <c r="I6207">
        <v>20</v>
      </c>
      <c r="J6207">
        <v>40</v>
      </c>
      <c r="K6207">
        <v>75</v>
      </c>
      <c r="L6207">
        <v>90</v>
      </c>
      <c r="M6207">
        <v>113</v>
      </c>
      <c r="N6207">
        <v>0</v>
      </c>
      <c r="O6207">
        <v>1</v>
      </c>
      <c r="P6207">
        <v>6.7115885420000003</v>
      </c>
      <c r="Q6207">
        <v>1261</v>
      </c>
      <c r="R6207">
        <v>1210</v>
      </c>
      <c r="S6207">
        <v>166657</v>
      </c>
      <c r="T6207">
        <v>137.73305785123901</v>
      </c>
      <c r="U6207">
        <v>3</v>
      </c>
    </row>
    <row r="6208" spans="1:21" x14ac:dyDescent="0.4">
      <c r="A6208">
        <v>6206</v>
      </c>
      <c r="B6208" t="s">
        <v>12107</v>
      </c>
      <c r="C6208" s="1">
        <v>44927</v>
      </c>
      <c r="D6208" t="s">
        <v>10795</v>
      </c>
      <c r="E6208" t="s">
        <v>10796</v>
      </c>
      <c r="F6208">
        <v>20</v>
      </c>
      <c r="G6208">
        <v>20</v>
      </c>
      <c r="H6208">
        <v>50</v>
      </c>
      <c r="I6208">
        <v>20</v>
      </c>
      <c r="J6208">
        <v>20</v>
      </c>
      <c r="K6208">
        <v>88</v>
      </c>
      <c r="L6208">
        <v>80</v>
      </c>
      <c r="M6208">
        <v>58</v>
      </c>
      <c r="N6208">
        <v>1</v>
      </c>
      <c r="O6208">
        <v>1</v>
      </c>
      <c r="P6208">
        <v>9.0378689239999996</v>
      </c>
      <c r="Q6208">
        <v>1256</v>
      </c>
      <c r="R6208">
        <v>1210</v>
      </c>
      <c r="S6208">
        <v>14575</v>
      </c>
      <c r="T6208">
        <v>12.045454545454501</v>
      </c>
      <c r="U6208">
        <v>3</v>
      </c>
    </row>
    <row r="6209" spans="1:21" x14ac:dyDescent="0.4">
      <c r="A6209">
        <v>6207</v>
      </c>
      <c r="B6209" t="s">
        <v>12107</v>
      </c>
      <c r="C6209" s="1">
        <v>44927</v>
      </c>
      <c r="D6209" t="s">
        <v>10797</v>
      </c>
      <c r="E6209" t="s">
        <v>10673</v>
      </c>
      <c r="F6209">
        <v>10</v>
      </c>
      <c r="G6209">
        <v>10</v>
      </c>
      <c r="H6209">
        <v>40</v>
      </c>
      <c r="I6209">
        <v>20</v>
      </c>
      <c r="J6209">
        <v>20</v>
      </c>
      <c r="K6209">
        <v>45</v>
      </c>
      <c r="L6209">
        <v>46</v>
      </c>
      <c r="M6209">
        <v>36</v>
      </c>
      <c r="N6209">
        <v>0</v>
      </c>
      <c r="O6209">
        <v>0</v>
      </c>
      <c r="P6209">
        <v>10.50683594</v>
      </c>
      <c r="Q6209">
        <v>736</v>
      </c>
      <c r="R6209">
        <v>1210</v>
      </c>
      <c r="S6209">
        <v>5257</v>
      </c>
      <c r="T6209">
        <v>4.3446280991735504</v>
      </c>
      <c r="U6209">
        <v>3</v>
      </c>
    </row>
    <row r="6210" spans="1:21" x14ac:dyDescent="0.4">
      <c r="A6210">
        <v>6208</v>
      </c>
      <c r="B6210" t="s">
        <v>12107</v>
      </c>
      <c r="C6210" s="1">
        <v>44927</v>
      </c>
      <c r="D6210" t="s">
        <v>10798</v>
      </c>
      <c r="E6210" t="s">
        <v>10799</v>
      </c>
      <c r="F6210">
        <v>20</v>
      </c>
      <c r="G6210">
        <v>10</v>
      </c>
      <c r="H6210">
        <v>20</v>
      </c>
      <c r="I6210">
        <v>20</v>
      </c>
      <c r="J6210">
        <v>40</v>
      </c>
      <c r="K6210">
        <v>14</v>
      </c>
      <c r="L6210">
        <v>13</v>
      </c>
      <c r="M6210">
        <v>7</v>
      </c>
      <c r="N6210">
        <v>1</v>
      </c>
      <c r="O6210">
        <v>0</v>
      </c>
      <c r="P6210">
        <v>15.1984592</v>
      </c>
      <c r="Q6210">
        <v>1019</v>
      </c>
      <c r="R6210">
        <v>1210</v>
      </c>
      <c r="S6210">
        <v>2597</v>
      </c>
      <c r="T6210">
        <v>2.1462809917355301</v>
      </c>
      <c r="U6210">
        <v>2</v>
      </c>
    </row>
    <row r="6211" spans="1:21" x14ac:dyDescent="0.4">
      <c r="A6211">
        <v>6209</v>
      </c>
      <c r="B6211" t="s">
        <v>12107</v>
      </c>
      <c r="C6211" s="1">
        <v>44927</v>
      </c>
      <c r="D6211" t="s">
        <v>10800</v>
      </c>
      <c r="E6211" t="s">
        <v>10801</v>
      </c>
      <c r="F6211">
        <v>10</v>
      </c>
      <c r="G6211">
        <v>20</v>
      </c>
      <c r="H6211">
        <v>40</v>
      </c>
      <c r="I6211">
        <v>20</v>
      </c>
      <c r="J6211">
        <v>20</v>
      </c>
      <c r="K6211">
        <v>17</v>
      </c>
      <c r="L6211">
        <v>16</v>
      </c>
      <c r="M6211">
        <v>11</v>
      </c>
      <c r="N6211">
        <v>1</v>
      </c>
      <c r="O6211">
        <v>1</v>
      </c>
      <c r="P6211">
        <v>18.418402780000001</v>
      </c>
      <c r="Q6211">
        <v>748</v>
      </c>
      <c r="R6211">
        <v>1210</v>
      </c>
      <c r="S6211">
        <v>2144</v>
      </c>
      <c r="T6211">
        <v>1.7719008264462801</v>
      </c>
      <c r="U6211">
        <v>2</v>
      </c>
    </row>
    <row r="6212" spans="1:21" x14ac:dyDescent="0.4">
      <c r="A6212">
        <v>6210</v>
      </c>
      <c r="B6212" t="s">
        <v>12107</v>
      </c>
      <c r="C6212" s="1">
        <v>44927</v>
      </c>
      <c r="D6212" t="s">
        <v>10802</v>
      </c>
      <c r="E6212" t="s">
        <v>10803</v>
      </c>
      <c r="F6212">
        <v>20</v>
      </c>
      <c r="G6212">
        <v>20</v>
      </c>
      <c r="H6212">
        <v>10</v>
      </c>
      <c r="I6212">
        <v>20</v>
      </c>
      <c r="J6212">
        <v>20</v>
      </c>
      <c r="K6212">
        <v>21</v>
      </c>
      <c r="L6212">
        <v>17</v>
      </c>
      <c r="M6212">
        <v>23</v>
      </c>
      <c r="N6212">
        <v>0</v>
      </c>
      <c r="O6212">
        <v>1</v>
      </c>
      <c r="P6212">
        <v>4.3179253470000001</v>
      </c>
      <c r="Q6212">
        <v>883</v>
      </c>
      <c r="R6212">
        <v>1210</v>
      </c>
      <c r="S6212">
        <v>24530</v>
      </c>
      <c r="T6212">
        <v>20.272727272727199</v>
      </c>
      <c r="U6212">
        <v>3</v>
      </c>
    </row>
    <row r="6213" spans="1:21" x14ac:dyDescent="0.4">
      <c r="A6213">
        <v>6211</v>
      </c>
      <c r="B6213" t="s">
        <v>12107</v>
      </c>
      <c r="C6213" s="1">
        <v>44927</v>
      </c>
      <c r="D6213" t="s">
        <v>10804</v>
      </c>
      <c r="E6213" t="s">
        <v>10805</v>
      </c>
      <c r="F6213">
        <v>20</v>
      </c>
      <c r="G6213">
        <v>20</v>
      </c>
      <c r="H6213">
        <v>20</v>
      </c>
      <c r="I6213">
        <v>20</v>
      </c>
      <c r="J6213">
        <v>40</v>
      </c>
      <c r="K6213">
        <v>23</v>
      </c>
      <c r="L6213">
        <v>18</v>
      </c>
      <c r="M6213">
        <v>14</v>
      </c>
      <c r="N6213">
        <v>0</v>
      </c>
      <c r="O6213">
        <v>1</v>
      </c>
      <c r="P6213">
        <v>17.087022569999998</v>
      </c>
      <c r="Q6213">
        <v>933</v>
      </c>
      <c r="R6213">
        <v>1210</v>
      </c>
      <c r="S6213">
        <v>16578</v>
      </c>
      <c r="T6213">
        <v>13.7008264462809</v>
      </c>
      <c r="U6213">
        <v>3</v>
      </c>
    </row>
    <row r="6214" spans="1:21" x14ac:dyDescent="0.4">
      <c r="A6214">
        <v>6212</v>
      </c>
      <c r="B6214" t="s">
        <v>12107</v>
      </c>
      <c r="C6214" s="1">
        <v>44927</v>
      </c>
      <c r="D6214" t="s">
        <v>10804</v>
      </c>
      <c r="E6214" t="s">
        <v>10806</v>
      </c>
      <c r="F6214">
        <v>20</v>
      </c>
      <c r="G6214">
        <v>20</v>
      </c>
      <c r="H6214">
        <v>10</v>
      </c>
      <c r="I6214">
        <v>30</v>
      </c>
      <c r="J6214">
        <v>40</v>
      </c>
      <c r="K6214">
        <v>17</v>
      </c>
      <c r="L6214">
        <v>19</v>
      </c>
      <c r="M6214">
        <v>20</v>
      </c>
      <c r="N6214">
        <v>2</v>
      </c>
      <c r="O6214">
        <v>1</v>
      </c>
      <c r="P6214">
        <v>7.89453125</v>
      </c>
      <c r="Q6214">
        <v>867</v>
      </c>
      <c r="R6214">
        <v>1210</v>
      </c>
      <c r="S6214">
        <v>16883</v>
      </c>
      <c r="T6214">
        <v>13.952892561983401</v>
      </c>
      <c r="U6214">
        <v>3</v>
      </c>
    </row>
    <row r="6215" spans="1:21" x14ac:dyDescent="0.4">
      <c r="A6215">
        <v>6213</v>
      </c>
      <c r="B6215" t="s">
        <v>12107</v>
      </c>
      <c r="C6215" s="1">
        <v>44927</v>
      </c>
      <c r="D6215" t="s">
        <v>10807</v>
      </c>
      <c r="E6215" t="s">
        <v>10808</v>
      </c>
      <c r="F6215">
        <v>10</v>
      </c>
      <c r="G6215">
        <v>20</v>
      </c>
      <c r="H6215">
        <v>30</v>
      </c>
      <c r="I6215">
        <v>50</v>
      </c>
      <c r="J6215">
        <v>10</v>
      </c>
      <c r="K6215">
        <v>78</v>
      </c>
      <c r="L6215">
        <v>38</v>
      </c>
      <c r="M6215">
        <v>45</v>
      </c>
      <c r="N6215">
        <v>1</v>
      </c>
      <c r="O6215">
        <v>0</v>
      </c>
      <c r="P6215">
        <v>18.482096349999999</v>
      </c>
      <c r="Q6215">
        <v>619</v>
      </c>
      <c r="R6215">
        <v>1210</v>
      </c>
      <c r="S6215">
        <v>4510</v>
      </c>
      <c r="T6215">
        <v>3.72727272727272</v>
      </c>
      <c r="U6215">
        <v>2</v>
      </c>
    </row>
    <row r="6216" spans="1:21" x14ac:dyDescent="0.4">
      <c r="A6216">
        <v>6214</v>
      </c>
      <c r="B6216" t="s">
        <v>12107</v>
      </c>
      <c r="C6216" s="1">
        <v>44927</v>
      </c>
      <c r="D6216" t="s">
        <v>10809</v>
      </c>
      <c r="E6216" t="s">
        <v>10810</v>
      </c>
      <c r="F6216">
        <v>10</v>
      </c>
      <c r="G6216">
        <v>20</v>
      </c>
      <c r="H6216">
        <v>20</v>
      </c>
      <c r="I6216">
        <v>20</v>
      </c>
      <c r="J6216">
        <v>20</v>
      </c>
      <c r="K6216">
        <v>37</v>
      </c>
      <c r="L6216">
        <v>24</v>
      </c>
      <c r="M6216">
        <v>6</v>
      </c>
      <c r="N6216">
        <v>2</v>
      </c>
      <c r="O6216">
        <v>1</v>
      </c>
      <c r="P6216">
        <v>11.85449219</v>
      </c>
      <c r="Q6216">
        <v>936</v>
      </c>
      <c r="R6216">
        <v>1210</v>
      </c>
      <c r="S6216">
        <v>3177</v>
      </c>
      <c r="T6216">
        <v>2.62561983471074</v>
      </c>
      <c r="U6216">
        <v>2</v>
      </c>
    </row>
    <row r="6217" spans="1:21" x14ac:dyDescent="0.4">
      <c r="A6217">
        <v>6215</v>
      </c>
      <c r="B6217" t="s">
        <v>12107</v>
      </c>
      <c r="C6217" s="1">
        <v>44927</v>
      </c>
      <c r="D6217" t="s">
        <v>10811</v>
      </c>
      <c r="E6217" t="s">
        <v>10812</v>
      </c>
      <c r="F6217">
        <v>10</v>
      </c>
      <c r="G6217">
        <v>10</v>
      </c>
      <c r="H6217">
        <v>40</v>
      </c>
      <c r="I6217">
        <v>40</v>
      </c>
      <c r="J6217">
        <v>20</v>
      </c>
      <c r="K6217">
        <v>12</v>
      </c>
      <c r="L6217">
        <v>23</v>
      </c>
      <c r="M6217">
        <v>25</v>
      </c>
      <c r="N6217">
        <v>2</v>
      </c>
      <c r="O6217">
        <v>1</v>
      </c>
      <c r="P6217">
        <v>9.9825303820000002</v>
      </c>
      <c r="Q6217">
        <v>1887</v>
      </c>
      <c r="R6217">
        <v>1210</v>
      </c>
      <c r="S6217">
        <v>14520</v>
      </c>
      <c r="T6217">
        <v>12</v>
      </c>
      <c r="U6217">
        <v>3</v>
      </c>
    </row>
    <row r="6218" spans="1:21" x14ac:dyDescent="0.4">
      <c r="A6218">
        <v>6216</v>
      </c>
      <c r="B6218" t="s">
        <v>12107</v>
      </c>
      <c r="C6218" s="1">
        <v>44927</v>
      </c>
      <c r="D6218" t="s">
        <v>10813</v>
      </c>
      <c r="F6218">
        <v>20</v>
      </c>
      <c r="G6218">
        <v>20</v>
      </c>
      <c r="H6218">
        <v>10</v>
      </c>
      <c r="I6218">
        <v>20</v>
      </c>
      <c r="J6218">
        <v>20</v>
      </c>
      <c r="K6218">
        <v>22</v>
      </c>
      <c r="L6218">
        <v>31</v>
      </c>
      <c r="M6218">
        <v>34</v>
      </c>
      <c r="N6218">
        <v>0</v>
      </c>
      <c r="O6218">
        <v>1</v>
      </c>
      <c r="P6218">
        <v>0</v>
      </c>
      <c r="Q6218">
        <v>567</v>
      </c>
      <c r="R6218">
        <v>1210</v>
      </c>
      <c r="S6218">
        <v>6275</v>
      </c>
      <c r="T6218">
        <v>5.1859504132231402</v>
      </c>
      <c r="U6218">
        <v>3</v>
      </c>
    </row>
    <row r="6219" spans="1:21" x14ac:dyDescent="0.4">
      <c r="A6219">
        <v>6217</v>
      </c>
      <c r="B6219" t="s">
        <v>12107</v>
      </c>
      <c r="C6219" s="1">
        <v>44927</v>
      </c>
      <c r="D6219" t="s">
        <v>10814</v>
      </c>
      <c r="E6219" t="s">
        <v>10815</v>
      </c>
      <c r="F6219">
        <v>50</v>
      </c>
      <c r="G6219">
        <v>20</v>
      </c>
      <c r="H6219">
        <v>50</v>
      </c>
      <c r="I6219">
        <v>30</v>
      </c>
      <c r="J6219">
        <v>50</v>
      </c>
      <c r="K6219">
        <v>61</v>
      </c>
      <c r="L6219">
        <v>48</v>
      </c>
      <c r="M6219">
        <v>41</v>
      </c>
      <c r="N6219">
        <v>1</v>
      </c>
      <c r="O6219">
        <v>1</v>
      </c>
      <c r="P6219">
        <v>19.313693579999999</v>
      </c>
      <c r="Q6219">
        <v>1016</v>
      </c>
      <c r="R6219">
        <v>1210</v>
      </c>
      <c r="S6219">
        <v>9482</v>
      </c>
      <c r="T6219">
        <v>7.8363636363636298</v>
      </c>
      <c r="U6219">
        <v>3</v>
      </c>
    </row>
    <row r="6220" spans="1:21" x14ac:dyDescent="0.4">
      <c r="A6220">
        <v>6218</v>
      </c>
      <c r="B6220" t="s">
        <v>12107</v>
      </c>
      <c r="C6220" s="1">
        <v>44927</v>
      </c>
      <c r="D6220" t="s">
        <v>10816</v>
      </c>
      <c r="F6220">
        <v>30</v>
      </c>
      <c r="G6220">
        <v>20</v>
      </c>
      <c r="H6220">
        <v>10</v>
      </c>
      <c r="I6220">
        <v>20</v>
      </c>
      <c r="J6220">
        <v>30</v>
      </c>
      <c r="K6220">
        <v>37</v>
      </c>
      <c r="L6220">
        <v>27</v>
      </c>
      <c r="M6220">
        <v>22</v>
      </c>
      <c r="N6220">
        <v>0</v>
      </c>
      <c r="O6220">
        <v>0</v>
      </c>
      <c r="P6220">
        <v>0</v>
      </c>
      <c r="Q6220">
        <v>866</v>
      </c>
      <c r="R6220">
        <v>1210</v>
      </c>
      <c r="S6220">
        <v>17194</v>
      </c>
      <c r="T6220">
        <v>14.2099173553719</v>
      </c>
      <c r="U6220">
        <v>3</v>
      </c>
    </row>
    <row r="6221" spans="1:21" x14ac:dyDescent="0.4">
      <c r="A6221">
        <v>6219</v>
      </c>
      <c r="B6221" t="s">
        <v>12107</v>
      </c>
      <c r="C6221" s="1">
        <v>44927</v>
      </c>
      <c r="D6221" t="s">
        <v>10817</v>
      </c>
      <c r="E6221" t="s">
        <v>10818</v>
      </c>
      <c r="F6221">
        <v>20</v>
      </c>
      <c r="G6221">
        <v>10</v>
      </c>
      <c r="H6221">
        <v>30</v>
      </c>
      <c r="I6221">
        <v>20</v>
      </c>
      <c r="J6221">
        <v>20</v>
      </c>
      <c r="K6221">
        <v>16</v>
      </c>
      <c r="L6221">
        <v>18</v>
      </c>
      <c r="M6221">
        <v>14</v>
      </c>
      <c r="N6221">
        <v>2</v>
      </c>
      <c r="O6221">
        <v>1</v>
      </c>
      <c r="P6221">
        <v>16.350802949999999</v>
      </c>
      <c r="Q6221">
        <v>1063</v>
      </c>
      <c r="R6221">
        <v>1210</v>
      </c>
      <c r="S6221">
        <v>95427</v>
      </c>
      <c r="T6221">
        <v>78.865289256198295</v>
      </c>
      <c r="U6221">
        <v>3</v>
      </c>
    </row>
    <row r="6222" spans="1:21" x14ac:dyDescent="0.4">
      <c r="A6222">
        <v>6220</v>
      </c>
      <c r="B6222" t="s">
        <v>12107</v>
      </c>
      <c r="C6222" s="1">
        <v>44927</v>
      </c>
      <c r="D6222" t="s">
        <v>10819</v>
      </c>
      <c r="E6222" t="s">
        <v>10820</v>
      </c>
      <c r="F6222">
        <v>20</v>
      </c>
      <c r="G6222">
        <v>20</v>
      </c>
      <c r="H6222">
        <v>20</v>
      </c>
      <c r="I6222">
        <v>20</v>
      </c>
      <c r="J6222">
        <v>20</v>
      </c>
      <c r="K6222">
        <v>253</v>
      </c>
      <c r="L6222">
        <v>237</v>
      </c>
      <c r="M6222">
        <v>233</v>
      </c>
      <c r="N6222">
        <v>2</v>
      </c>
      <c r="O6222">
        <v>1</v>
      </c>
      <c r="P6222">
        <v>10.05642361</v>
      </c>
      <c r="Q6222">
        <v>889</v>
      </c>
      <c r="R6222">
        <v>1210</v>
      </c>
      <c r="S6222">
        <v>7879</v>
      </c>
      <c r="T6222">
        <v>6.5115702479338804</v>
      </c>
      <c r="U6222">
        <v>3</v>
      </c>
    </row>
    <row r="6223" spans="1:21" x14ac:dyDescent="0.4">
      <c r="A6223">
        <v>6221</v>
      </c>
      <c r="B6223" t="s">
        <v>12107</v>
      </c>
      <c r="C6223" s="1">
        <v>44896</v>
      </c>
      <c r="D6223" t="s">
        <v>10821</v>
      </c>
      <c r="F6223">
        <v>10</v>
      </c>
      <c r="G6223">
        <v>10</v>
      </c>
      <c r="H6223">
        <v>20</v>
      </c>
      <c r="I6223">
        <v>20</v>
      </c>
      <c r="J6223">
        <v>10</v>
      </c>
      <c r="K6223">
        <v>44</v>
      </c>
      <c r="L6223">
        <v>44</v>
      </c>
      <c r="M6223">
        <v>51</v>
      </c>
      <c r="N6223">
        <v>0</v>
      </c>
      <c r="O6223">
        <v>1</v>
      </c>
      <c r="P6223">
        <v>0</v>
      </c>
      <c r="Q6223">
        <v>986</v>
      </c>
      <c r="R6223">
        <v>826</v>
      </c>
      <c r="S6223">
        <v>22745</v>
      </c>
      <c r="T6223">
        <v>27.536319612590798</v>
      </c>
      <c r="U6223">
        <v>3</v>
      </c>
    </row>
    <row r="6224" spans="1:21" x14ac:dyDescent="0.4">
      <c r="A6224">
        <v>6222</v>
      </c>
      <c r="B6224" t="s">
        <v>12107</v>
      </c>
      <c r="C6224" s="1">
        <v>44896</v>
      </c>
      <c r="D6224" t="s">
        <v>10822</v>
      </c>
      <c r="E6224" t="s">
        <v>10823</v>
      </c>
      <c r="F6224">
        <v>10</v>
      </c>
      <c r="G6224">
        <v>20</v>
      </c>
      <c r="H6224">
        <v>40</v>
      </c>
      <c r="I6224">
        <v>30</v>
      </c>
      <c r="J6224">
        <v>20</v>
      </c>
      <c r="K6224">
        <v>18</v>
      </c>
      <c r="L6224">
        <v>14</v>
      </c>
      <c r="M6224">
        <v>9</v>
      </c>
      <c r="N6224">
        <v>1</v>
      </c>
      <c r="O6224">
        <v>1</v>
      </c>
      <c r="P6224">
        <v>25.58213976</v>
      </c>
      <c r="Q6224">
        <v>725</v>
      </c>
      <c r="R6224">
        <v>826</v>
      </c>
      <c r="S6224">
        <v>21672</v>
      </c>
      <c r="T6224">
        <v>26.2372881355932</v>
      </c>
      <c r="U6224">
        <v>3</v>
      </c>
    </row>
    <row r="6225" spans="1:21" x14ac:dyDescent="0.4">
      <c r="A6225">
        <v>6223</v>
      </c>
      <c r="B6225" t="s">
        <v>12107</v>
      </c>
      <c r="C6225" s="1">
        <v>44896</v>
      </c>
      <c r="D6225" t="s">
        <v>10824</v>
      </c>
      <c r="E6225" t="s">
        <v>10825</v>
      </c>
      <c r="F6225">
        <v>10</v>
      </c>
      <c r="G6225">
        <v>10</v>
      </c>
      <c r="H6225">
        <v>30</v>
      </c>
      <c r="I6225">
        <v>20</v>
      </c>
      <c r="J6225">
        <v>10</v>
      </c>
      <c r="K6225">
        <v>131</v>
      </c>
      <c r="L6225">
        <v>121</v>
      </c>
      <c r="M6225">
        <v>86</v>
      </c>
      <c r="N6225">
        <v>1</v>
      </c>
      <c r="O6225">
        <v>1</v>
      </c>
      <c r="P6225">
        <v>2.4479166669999999</v>
      </c>
      <c r="Q6225">
        <v>965</v>
      </c>
      <c r="R6225">
        <v>826</v>
      </c>
      <c r="S6225">
        <v>15597</v>
      </c>
      <c r="T6225">
        <v>18.8825665859564</v>
      </c>
      <c r="U6225">
        <v>3</v>
      </c>
    </row>
    <row r="6226" spans="1:21" x14ac:dyDescent="0.4">
      <c r="A6226">
        <v>6224</v>
      </c>
      <c r="B6226" t="s">
        <v>12107</v>
      </c>
      <c r="C6226" s="1">
        <v>44896</v>
      </c>
      <c r="D6226" t="s">
        <v>10826</v>
      </c>
      <c r="E6226" t="s">
        <v>10827</v>
      </c>
      <c r="F6226">
        <v>20</v>
      </c>
      <c r="G6226">
        <v>20</v>
      </c>
      <c r="H6226">
        <v>20</v>
      </c>
      <c r="I6226">
        <v>20</v>
      </c>
      <c r="J6226">
        <v>20</v>
      </c>
      <c r="K6226">
        <v>52</v>
      </c>
      <c r="L6226">
        <v>46</v>
      </c>
      <c r="M6226">
        <v>37</v>
      </c>
      <c r="N6226">
        <v>0</v>
      </c>
      <c r="O6226">
        <v>0</v>
      </c>
      <c r="P6226">
        <v>4.7426215279999999</v>
      </c>
      <c r="Q6226">
        <v>768</v>
      </c>
      <c r="R6226">
        <v>826</v>
      </c>
      <c r="S6226">
        <v>11360</v>
      </c>
      <c r="T6226">
        <v>13.753026634382501</v>
      </c>
      <c r="U6226">
        <v>3</v>
      </c>
    </row>
    <row r="6227" spans="1:21" x14ac:dyDescent="0.4">
      <c r="A6227">
        <v>6225</v>
      </c>
      <c r="B6227" t="s">
        <v>12107</v>
      </c>
      <c r="C6227" s="1">
        <v>44896</v>
      </c>
      <c r="D6227" t="s">
        <v>10828</v>
      </c>
      <c r="E6227" t="s">
        <v>10829</v>
      </c>
      <c r="F6227">
        <v>20</v>
      </c>
      <c r="G6227">
        <v>20</v>
      </c>
      <c r="H6227">
        <v>40</v>
      </c>
      <c r="I6227">
        <v>30</v>
      </c>
      <c r="J6227">
        <v>10</v>
      </c>
      <c r="K6227">
        <v>26</v>
      </c>
      <c r="L6227">
        <v>22</v>
      </c>
      <c r="M6227">
        <v>27</v>
      </c>
      <c r="N6227">
        <v>1</v>
      </c>
      <c r="O6227">
        <v>1</v>
      </c>
      <c r="P6227">
        <v>20.327148439999998</v>
      </c>
      <c r="Q6227">
        <v>724</v>
      </c>
      <c r="R6227">
        <v>826</v>
      </c>
      <c r="S6227">
        <v>31472</v>
      </c>
      <c r="T6227">
        <v>38.1016949152542</v>
      </c>
      <c r="U6227">
        <v>3</v>
      </c>
    </row>
    <row r="6228" spans="1:21" x14ac:dyDescent="0.4">
      <c r="A6228">
        <v>6226</v>
      </c>
      <c r="B6228" t="s">
        <v>12107</v>
      </c>
      <c r="C6228" s="1">
        <v>44896</v>
      </c>
      <c r="D6228" t="s">
        <v>10830</v>
      </c>
      <c r="E6228" t="s">
        <v>10831</v>
      </c>
      <c r="F6228">
        <v>10</v>
      </c>
      <c r="G6228">
        <v>10</v>
      </c>
      <c r="H6228">
        <v>30</v>
      </c>
      <c r="I6228">
        <v>30</v>
      </c>
      <c r="J6228">
        <v>20</v>
      </c>
      <c r="K6228">
        <v>15</v>
      </c>
      <c r="L6228">
        <v>19</v>
      </c>
      <c r="M6228">
        <v>18</v>
      </c>
      <c r="N6228">
        <v>0</v>
      </c>
      <c r="O6228">
        <v>0</v>
      </c>
      <c r="P6228">
        <v>4.783203125</v>
      </c>
      <c r="Q6228">
        <v>918</v>
      </c>
      <c r="R6228">
        <v>826</v>
      </c>
      <c r="S6228">
        <v>19240</v>
      </c>
      <c r="T6228">
        <v>23.292978208232402</v>
      </c>
      <c r="U6228">
        <v>3</v>
      </c>
    </row>
    <row r="6229" spans="1:21" x14ac:dyDescent="0.4">
      <c r="A6229">
        <v>6227</v>
      </c>
      <c r="B6229" t="s">
        <v>12107</v>
      </c>
      <c r="C6229" s="1">
        <v>44896</v>
      </c>
      <c r="D6229" t="s">
        <v>10832</v>
      </c>
      <c r="E6229" t="s">
        <v>10833</v>
      </c>
      <c r="F6229">
        <v>20</v>
      </c>
      <c r="G6229">
        <v>10</v>
      </c>
      <c r="H6229">
        <v>20</v>
      </c>
      <c r="I6229">
        <v>30</v>
      </c>
      <c r="J6229">
        <v>40</v>
      </c>
      <c r="K6229">
        <v>4</v>
      </c>
      <c r="L6229">
        <v>30</v>
      </c>
      <c r="M6229">
        <v>56</v>
      </c>
      <c r="N6229">
        <v>0</v>
      </c>
      <c r="O6229">
        <v>0</v>
      </c>
      <c r="P6229">
        <v>3.611545139</v>
      </c>
      <c r="Q6229">
        <v>1037</v>
      </c>
      <c r="R6229">
        <v>826</v>
      </c>
      <c r="S6229">
        <v>20409</v>
      </c>
      <c r="T6229">
        <v>24.708232445520501</v>
      </c>
      <c r="U6229">
        <v>3</v>
      </c>
    </row>
    <row r="6230" spans="1:21" x14ac:dyDescent="0.4">
      <c r="A6230">
        <v>6228</v>
      </c>
      <c r="B6230" t="s">
        <v>12107</v>
      </c>
      <c r="C6230" s="1">
        <v>44896</v>
      </c>
      <c r="D6230" t="s">
        <v>10834</v>
      </c>
      <c r="F6230">
        <v>20</v>
      </c>
      <c r="G6230">
        <v>20</v>
      </c>
      <c r="H6230">
        <v>10</v>
      </c>
      <c r="I6230">
        <v>20</v>
      </c>
      <c r="J6230">
        <v>20</v>
      </c>
      <c r="K6230">
        <v>58</v>
      </c>
      <c r="L6230">
        <v>79</v>
      </c>
      <c r="M6230">
        <v>102</v>
      </c>
      <c r="N6230">
        <v>0</v>
      </c>
      <c r="O6230">
        <v>0</v>
      </c>
      <c r="P6230">
        <v>0</v>
      </c>
      <c r="Q6230">
        <v>814</v>
      </c>
      <c r="R6230">
        <v>826</v>
      </c>
      <c r="S6230">
        <v>62601</v>
      </c>
      <c r="T6230">
        <v>75.788135593220304</v>
      </c>
      <c r="U6230">
        <v>3</v>
      </c>
    </row>
    <row r="6231" spans="1:21" x14ac:dyDescent="0.4">
      <c r="A6231">
        <v>6229</v>
      </c>
      <c r="B6231" t="s">
        <v>12107</v>
      </c>
      <c r="C6231" s="1">
        <v>44896</v>
      </c>
      <c r="D6231" t="s">
        <v>10835</v>
      </c>
      <c r="E6231" t="s">
        <v>10836</v>
      </c>
      <c r="F6231">
        <v>20</v>
      </c>
      <c r="G6231">
        <v>10</v>
      </c>
      <c r="H6231">
        <v>10</v>
      </c>
      <c r="I6231">
        <v>20</v>
      </c>
      <c r="J6231">
        <v>20</v>
      </c>
      <c r="K6231">
        <v>18</v>
      </c>
      <c r="L6231">
        <v>14</v>
      </c>
      <c r="M6231">
        <v>11</v>
      </c>
      <c r="N6231">
        <v>1</v>
      </c>
      <c r="O6231">
        <v>1</v>
      </c>
      <c r="P6231">
        <v>13.8249783</v>
      </c>
      <c r="Q6231">
        <v>783</v>
      </c>
      <c r="R6231">
        <v>826</v>
      </c>
      <c r="S6231">
        <v>24201</v>
      </c>
      <c r="T6231">
        <v>29.299031476997499</v>
      </c>
      <c r="U6231">
        <v>3</v>
      </c>
    </row>
    <row r="6232" spans="1:21" x14ac:dyDescent="0.4">
      <c r="A6232">
        <v>6230</v>
      </c>
      <c r="B6232" t="s">
        <v>12107</v>
      </c>
      <c r="C6232" s="1">
        <v>44896</v>
      </c>
      <c r="D6232" t="s">
        <v>10837</v>
      </c>
      <c r="F6232">
        <v>10</v>
      </c>
      <c r="G6232">
        <v>20</v>
      </c>
      <c r="H6232">
        <v>10</v>
      </c>
      <c r="I6232">
        <v>10</v>
      </c>
      <c r="J6232">
        <v>30</v>
      </c>
      <c r="K6232">
        <v>51</v>
      </c>
      <c r="L6232">
        <v>2</v>
      </c>
      <c r="M6232">
        <v>71</v>
      </c>
      <c r="N6232">
        <v>0</v>
      </c>
      <c r="O6232">
        <v>0</v>
      </c>
      <c r="P6232">
        <v>0</v>
      </c>
      <c r="Q6232">
        <v>857</v>
      </c>
      <c r="R6232">
        <v>826</v>
      </c>
      <c r="S6232">
        <v>10882</v>
      </c>
      <c r="T6232">
        <v>13.1743341404358</v>
      </c>
      <c r="U6232">
        <v>3</v>
      </c>
    </row>
    <row r="6233" spans="1:21" x14ac:dyDescent="0.4">
      <c r="A6233">
        <v>6231</v>
      </c>
      <c r="B6233" t="s">
        <v>12108</v>
      </c>
      <c r="C6233" s="1">
        <v>45078</v>
      </c>
      <c r="D6233" t="s">
        <v>10838</v>
      </c>
      <c r="E6233" t="s">
        <v>10839</v>
      </c>
      <c r="F6233">
        <v>10</v>
      </c>
      <c r="G6233">
        <v>10</v>
      </c>
      <c r="H6233">
        <v>40</v>
      </c>
      <c r="I6233">
        <v>20</v>
      </c>
      <c r="J6233">
        <v>20</v>
      </c>
      <c r="K6233">
        <v>125</v>
      </c>
      <c r="L6233">
        <v>120</v>
      </c>
      <c r="M6233">
        <v>126</v>
      </c>
      <c r="N6233">
        <v>1</v>
      </c>
      <c r="O6233">
        <v>2</v>
      </c>
      <c r="P6233">
        <v>16.103190099999999</v>
      </c>
      <c r="Q6233">
        <v>1329</v>
      </c>
      <c r="R6233">
        <v>707000</v>
      </c>
      <c r="S6233">
        <v>952283</v>
      </c>
      <c r="T6233">
        <v>1.3469349363507701</v>
      </c>
      <c r="U6233">
        <v>2</v>
      </c>
    </row>
    <row r="6234" spans="1:21" x14ac:dyDescent="0.4">
      <c r="A6234">
        <v>6232</v>
      </c>
      <c r="B6234" t="s">
        <v>12108</v>
      </c>
      <c r="C6234" s="1">
        <v>45078</v>
      </c>
      <c r="D6234" t="s">
        <v>10840</v>
      </c>
      <c r="E6234" t="s">
        <v>10841</v>
      </c>
      <c r="F6234">
        <v>10</v>
      </c>
      <c r="G6234">
        <v>10</v>
      </c>
      <c r="H6234">
        <v>40</v>
      </c>
      <c r="I6234">
        <v>20</v>
      </c>
      <c r="J6234">
        <v>20</v>
      </c>
      <c r="K6234">
        <v>12</v>
      </c>
      <c r="L6234">
        <v>12</v>
      </c>
      <c r="M6234">
        <v>14</v>
      </c>
      <c r="N6234">
        <v>1</v>
      </c>
      <c r="O6234">
        <v>2</v>
      </c>
      <c r="P6234">
        <v>14.194986979999999</v>
      </c>
      <c r="Q6234">
        <v>1247</v>
      </c>
      <c r="R6234">
        <v>707000</v>
      </c>
      <c r="S6234">
        <v>4440595</v>
      </c>
      <c r="T6234">
        <v>6.2808981612446901</v>
      </c>
      <c r="U6234">
        <v>3</v>
      </c>
    </row>
    <row r="6235" spans="1:21" x14ac:dyDescent="0.4">
      <c r="A6235">
        <v>6233</v>
      </c>
      <c r="B6235" t="s">
        <v>12108</v>
      </c>
      <c r="C6235" s="1">
        <v>45078</v>
      </c>
      <c r="D6235" t="s">
        <v>10842</v>
      </c>
      <c r="E6235" t="s">
        <v>10843</v>
      </c>
      <c r="F6235">
        <v>20</v>
      </c>
      <c r="G6235">
        <v>10</v>
      </c>
      <c r="H6235">
        <v>20</v>
      </c>
      <c r="I6235">
        <v>20</v>
      </c>
      <c r="J6235">
        <v>50</v>
      </c>
      <c r="K6235">
        <v>19</v>
      </c>
      <c r="L6235">
        <v>6</v>
      </c>
      <c r="M6235">
        <v>4</v>
      </c>
      <c r="N6235">
        <v>1</v>
      </c>
      <c r="O6235">
        <v>1</v>
      </c>
      <c r="P6235">
        <v>7.8159722220000001</v>
      </c>
      <c r="Q6235">
        <v>2325</v>
      </c>
      <c r="R6235">
        <v>707000</v>
      </c>
      <c r="S6235">
        <v>69173</v>
      </c>
      <c r="T6235">
        <v>9.7840169731258794E-2</v>
      </c>
      <c r="U6235">
        <v>0</v>
      </c>
    </row>
    <row r="6236" spans="1:21" x14ac:dyDescent="0.4">
      <c r="A6236">
        <v>6234</v>
      </c>
      <c r="B6236" t="s">
        <v>12108</v>
      </c>
      <c r="C6236" s="1">
        <v>45047</v>
      </c>
      <c r="D6236" t="s">
        <v>10844</v>
      </c>
      <c r="E6236" t="s">
        <v>10845</v>
      </c>
      <c r="F6236">
        <v>10</v>
      </c>
      <c r="G6236">
        <v>10</v>
      </c>
      <c r="H6236">
        <v>30</v>
      </c>
      <c r="I6236">
        <v>10</v>
      </c>
      <c r="J6236">
        <v>10</v>
      </c>
      <c r="K6236">
        <v>12</v>
      </c>
      <c r="L6236">
        <v>19</v>
      </c>
      <c r="M6236">
        <v>21</v>
      </c>
      <c r="N6236">
        <v>1</v>
      </c>
      <c r="O6236">
        <v>2</v>
      </c>
      <c r="P6236">
        <v>16.902018229999999</v>
      </c>
      <c r="Q6236">
        <v>824</v>
      </c>
      <c r="R6236">
        <v>705000</v>
      </c>
      <c r="S6236">
        <v>1108921</v>
      </c>
      <c r="T6236">
        <v>1.5729375886524799</v>
      </c>
      <c r="U6236">
        <v>2</v>
      </c>
    </row>
    <row r="6237" spans="1:21" x14ac:dyDescent="0.4">
      <c r="A6237">
        <v>6235</v>
      </c>
      <c r="B6237" t="s">
        <v>12108</v>
      </c>
      <c r="C6237" s="1">
        <v>45047</v>
      </c>
      <c r="D6237" t="s">
        <v>10846</v>
      </c>
      <c r="E6237" t="s">
        <v>10847</v>
      </c>
      <c r="F6237">
        <v>10</v>
      </c>
      <c r="G6237">
        <v>10</v>
      </c>
      <c r="H6237">
        <v>20</v>
      </c>
      <c r="I6237">
        <v>20</v>
      </c>
      <c r="J6237">
        <v>20</v>
      </c>
      <c r="K6237">
        <v>189</v>
      </c>
      <c r="L6237">
        <v>189</v>
      </c>
      <c r="M6237">
        <v>188</v>
      </c>
      <c r="N6237">
        <v>0</v>
      </c>
      <c r="O6237">
        <v>1</v>
      </c>
      <c r="P6237">
        <v>9.8149956599999992</v>
      </c>
      <c r="Q6237">
        <v>1775</v>
      </c>
      <c r="R6237">
        <v>705000</v>
      </c>
      <c r="S6237">
        <v>96731</v>
      </c>
      <c r="T6237">
        <v>0.13720709219858099</v>
      </c>
      <c r="U6237">
        <v>0</v>
      </c>
    </row>
    <row r="6238" spans="1:21" x14ac:dyDescent="0.4">
      <c r="A6238">
        <v>6236</v>
      </c>
      <c r="B6238" t="s">
        <v>12108</v>
      </c>
      <c r="C6238" s="1">
        <v>45017</v>
      </c>
      <c r="D6238" t="s">
        <v>10848</v>
      </c>
      <c r="F6238">
        <v>10</v>
      </c>
      <c r="G6238">
        <v>10</v>
      </c>
      <c r="H6238">
        <v>10</v>
      </c>
      <c r="I6238">
        <v>10</v>
      </c>
      <c r="J6238">
        <v>10</v>
      </c>
      <c r="K6238">
        <v>183</v>
      </c>
      <c r="L6238">
        <v>206</v>
      </c>
      <c r="M6238">
        <v>186</v>
      </c>
      <c r="N6238">
        <v>1</v>
      </c>
      <c r="O6238">
        <v>1</v>
      </c>
      <c r="P6238">
        <v>0</v>
      </c>
      <c r="Q6238">
        <v>430</v>
      </c>
      <c r="R6238">
        <v>699000</v>
      </c>
      <c r="S6238">
        <v>84168</v>
      </c>
      <c r="T6238">
        <v>0.12041201716738099</v>
      </c>
      <c r="U6238">
        <v>0</v>
      </c>
    </row>
    <row r="6239" spans="1:21" x14ac:dyDescent="0.4">
      <c r="A6239">
        <v>6237</v>
      </c>
      <c r="B6239" t="s">
        <v>12108</v>
      </c>
      <c r="C6239" s="1">
        <v>45017</v>
      </c>
      <c r="D6239" t="s">
        <v>10849</v>
      </c>
      <c r="F6239">
        <v>10</v>
      </c>
      <c r="G6239">
        <v>10</v>
      </c>
      <c r="H6239">
        <v>10</v>
      </c>
      <c r="I6239">
        <v>20</v>
      </c>
      <c r="J6239">
        <v>10</v>
      </c>
      <c r="K6239">
        <v>210</v>
      </c>
      <c r="L6239">
        <v>234</v>
      </c>
      <c r="M6239">
        <v>250</v>
      </c>
      <c r="N6239">
        <v>0</v>
      </c>
      <c r="O6239">
        <v>2</v>
      </c>
      <c r="P6239">
        <v>0</v>
      </c>
      <c r="Q6239">
        <v>16065</v>
      </c>
      <c r="R6239">
        <v>699000</v>
      </c>
      <c r="S6239">
        <v>1366385</v>
      </c>
      <c r="T6239">
        <v>1.95477110157367</v>
      </c>
      <c r="U6239">
        <v>2</v>
      </c>
    </row>
    <row r="6240" spans="1:21" x14ac:dyDescent="0.4">
      <c r="A6240">
        <v>6238</v>
      </c>
      <c r="B6240" t="s">
        <v>12108</v>
      </c>
      <c r="C6240" s="1">
        <v>45017</v>
      </c>
      <c r="D6240" t="s">
        <v>10850</v>
      </c>
      <c r="E6240" t="e">
        <f>- 진짜 미쳤다..</f>
        <v>#NAME?</v>
      </c>
      <c r="F6240">
        <v>10</v>
      </c>
      <c r="G6240">
        <v>10</v>
      </c>
      <c r="H6240">
        <v>10</v>
      </c>
      <c r="I6240">
        <v>20</v>
      </c>
      <c r="J6240">
        <v>10</v>
      </c>
      <c r="K6240">
        <v>43</v>
      </c>
      <c r="L6240">
        <v>50</v>
      </c>
      <c r="M6240">
        <v>46</v>
      </c>
      <c r="N6240">
        <v>2</v>
      </c>
      <c r="O6240">
        <v>1</v>
      </c>
      <c r="P6240">
        <v>8.1303168400000008</v>
      </c>
      <c r="Q6240">
        <v>361</v>
      </c>
      <c r="R6240">
        <v>699000</v>
      </c>
      <c r="S6240">
        <v>72529</v>
      </c>
      <c r="T6240">
        <v>0.103761087267525</v>
      </c>
      <c r="U6240">
        <v>0</v>
      </c>
    </row>
    <row r="6241" spans="1:21" x14ac:dyDescent="0.4">
      <c r="A6241">
        <v>6239</v>
      </c>
      <c r="B6241" t="s">
        <v>12108</v>
      </c>
      <c r="C6241" s="1">
        <v>44986</v>
      </c>
      <c r="D6241" t="s">
        <v>10851</v>
      </c>
      <c r="E6241" t="e">
        <f>- 우리 아빠 엉덩이랑 비슷하네</f>
        <v>#NAME?</v>
      </c>
      <c r="F6241">
        <v>10</v>
      </c>
      <c r="G6241">
        <v>20</v>
      </c>
      <c r="H6241">
        <v>50</v>
      </c>
      <c r="I6241">
        <v>10</v>
      </c>
      <c r="J6241">
        <v>20</v>
      </c>
      <c r="K6241">
        <v>30</v>
      </c>
      <c r="L6241">
        <v>26</v>
      </c>
      <c r="M6241">
        <v>26</v>
      </c>
      <c r="N6241">
        <v>1</v>
      </c>
      <c r="O6241">
        <v>2</v>
      </c>
      <c r="P6241">
        <v>8.7879774309999998</v>
      </c>
      <c r="Q6241">
        <v>2156</v>
      </c>
      <c r="R6241">
        <v>696000</v>
      </c>
      <c r="S6241">
        <v>201508</v>
      </c>
      <c r="T6241">
        <v>0.28952298850574698</v>
      </c>
      <c r="U6241">
        <v>0</v>
      </c>
    </row>
    <row r="6242" spans="1:21" x14ac:dyDescent="0.4">
      <c r="A6242">
        <v>6240</v>
      </c>
      <c r="B6242" t="s">
        <v>12108</v>
      </c>
      <c r="C6242" s="1">
        <v>44958</v>
      </c>
      <c r="D6242" t="s">
        <v>10852</v>
      </c>
      <c r="E6242" t="s">
        <v>10853</v>
      </c>
      <c r="F6242">
        <v>10</v>
      </c>
      <c r="G6242">
        <v>20</v>
      </c>
      <c r="H6242">
        <v>40</v>
      </c>
      <c r="I6242">
        <v>20</v>
      </c>
      <c r="J6242">
        <v>20</v>
      </c>
      <c r="K6242">
        <v>25</v>
      </c>
      <c r="L6242">
        <v>25</v>
      </c>
      <c r="M6242">
        <v>24</v>
      </c>
      <c r="N6242">
        <v>1</v>
      </c>
      <c r="O6242">
        <v>2</v>
      </c>
      <c r="P6242">
        <v>6.1875</v>
      </c>
      <c r="Q6242">
        <v>1863</v>
      </c>
      <c r="R6242">
        <v>693000</v>
      </c>
      <c r="S6242">
        <v>31968</v>
      </c>
      <c r="T6242">
        <v>4.6129870129870097E-2</v>
      </c>
      <c r="U6242">
        <v>0</v>
      </c>
    </row>
    <row r="6243" spans="1:21" x14ac:dyDescent="0.4">
      <c r="A6243">
        <v>6241</v>
      </c>
      <c r="B6243" t="s">
        <v>12108</v>
      </c>
      <c r="C6243" s="1">
        <v>44958</v>
      </c>
      <c r="D6243" t="s">
        <v>10854</v>
      </c>
      <c r="E6243" t="s">
        <v>10855</v>
      </c>
      <c r="F6243">
        <v>10</v>
      </c>
      <c r="G6243">
        <v>20</v>
      </c>
      <c r="H6243">
        <v>50</v>
      </c>
      <c r="I6243">
        <v>20</v>
      </c>
      <c r="J6243">
        <v>20</v>
      </c>
      <c r="K6243">
        <v>20</v>
      </c>
      <c r="L6243">
        <v>22</v>
      </c>
      <c r="M6243">
        <v>25</v>
      </c>
      <c r="N6243">
        <v>2</v>
      </c>
      <c r="O6243">
        <v>2</v>
      </c>
      <c r="P6243">
        <v>14.243706599999999</v>
      </c>
      <c r="Q6243">
        <v>4102</v>
      </c>
      <c r="R6243">
        <v>693000</v>
      </c>
      <c r="S6243">
        <v>125502</v>
      </c>
      <c r="T6243">
        <v>0.18109956709956701</v>
      </c>
      <c r="U6243">
        <v>0</v>
      </c>
    </row>
    <row r="6244" spans="1:21" x14ac:dyDescent="0.4">
      <c r="A6244">
        <v>6242</v>
      </c>
      <c r="B6244" t="s">
        <v>12108</v>
      </c>
      <c r="C6244" s="1">
        <v>44927</v>
      </c>
      <c r="D6244" t="s">
        <v>10856</v>
      </c>
      <c r="E6244" t="s">
        <v>10857</v>
      </c>
      <c r="F6244">
        <v>10</v>
      </c>
      <c r="G6244">
        <v>10</v>
      </c>
      <c r="H6244">
        <v>20</v>
      </c>
      <c r="I6244">
        <v>20</v>
      </c>
      <c r="J6244">
        <v>30</v>
      </c>
      <c r="K6244">
        <v>18</v>
      </c>
      <c r="L6244">
        <v>17</v>
      </c>
      <c r="M6244">
        <v>11</v>
      </c>
      <c r="N6244">
        <v>2</v>
      </c>
      <c r="O6244">
        <v>1</v>
      </c>
      <c r="P6244">
        <v>13.62608507</v>
      </c>
      <c r="Q6244">
        <v>3209</v>
      </c>
      <c r="R6244">
        <v>691000</v>
      </c>
      <c r="S6244">
        <v>376572</v>
      </c>
      <c r="T6244">
        <v>0.54496671490593296</v>
      </c>
      <c r="U6244">
        <v>1</v>
      </c>
    </row>
    <row r="6245" spans="1:21" x14ac:dyDescent="0.4">
      <c r="A6245">
        <v>6243</v>
      </c>
      <c r="B6245" t="s">
        <v>12108</v>
      </c>
      <c r="C6245" s="1">
        <v>44927</v>
      </c>
      <c r="D6245" t="s">
        <v>10858</v>
      </c>
      <c r="E6245" t="s">
        <v>10859</v>
      </c>
      <c r="F6245">
        <v>10</v>
      </c>
      <c r="G6245">
        <v>10</v>
      </c>
      <c r="H6245">
        <v>10</v>
      </c>
      <c r="I6245">
        <v>20</v>
      </c>
      <c r="J6245">
        <v>20</v>
      </c>
      <c r="K6245">
        <v>18</v>
      </c>
      <c r="L6245">
        <v>18</v>
      </c>
      <c r="M6245">
        <v>17</v>
      </c>
      <c r="N6245">
        <v>2</v>
      </c>
      <c r="O6245">
        <v>1</v>
      </c>
      <c r="P6245">
        <v>7.3125</v>
      </c>
      <c r="Q6245">
        <v>2735</v>
      </c>
      <c r="R6245">
        <v>691000</v>
      </c>
      <c r="S6245">
        <v>32922</v>
      </c>
      <c r="T6245">
        <v>4.7643994211287899E-2</v>
      </c>
      <c r="U6245">
        <v>0</v>
      </c>
    </row>
    <row r="6246" spans="1:21" x14ac:dyDescent="0.4">
      <c r="A6246">
        <v>6244</v>
      </c>
      <c r="B6246" t="s">
        <v>12108</v>
      </c>
      <c r="C6246" s="1">
        <v>44927</v>
      </c>
      <c r="D6246" t="s">
        <v>10860</v>
      </c>
      <c r="F6246">
        <v>10</v>
      </c>
      <c r="G6246">
        <v>20</v>
      </c>
      <c r="H6246">
        <v>20</v>
      </c>
      <c r="I6246">
        <v>40</v>
      </c>
      <c r="J6246">
        <v>20</v>
      </c>
      <c r="K6246">
        <v>58</v>
      </c>
      <c r="L6246">
        <v>56</v>
      </c>
      <c r="M6246">
        <v>51</v>
      </c>
      <c r="N6246">
        <v>0</v>
      </c>
      <c r="O6246">
        <v>1</v>
      </c>
      <c r="P6246">
        <v>0</v>
      </c>
      <c r="Q6246">
        <v>448</v>
      </c>
      <c r="R6246">
        <v>691000</v>
      </c>
      <c r="S6246">
        <v>30633</v>
      </c>
      <c r="T6246">
        <v>4.4331403762662799E-2</v>
      </c>
      <c r="U6246">
        <v>0</v>
      </c>
    </row>
    <row r="6247" spans="1:21" x14ac:dyDescent="0.4">
      <c r="A6247">
        <v>6245</v>
      </c>
      <c r="B6247" t="s">
        <v>12108</v>
      </c>
      <c r="C6247" s="1">
        <v>44927</v>
      </c>
      <c r="D6247" t="s">
        <v>10861</v>
      </c>
      <c r="E6247" t="s">
        <v>10862</v>
      </c>
      <c r="F6247">
        <v>10</v>
      </c>
      <c r="G6247">
        <v>10</v>
      </c>
      <c r="H6247">
        <v>40</v>
      </c>
      <c r="I6247">
        <v>20</v>
      </c>
      <c r="J6247">
        <v>10</v>
      </c>
      <c r="K6247">
        <v>70</v>
      </c>
      <c r="L6247">
        <v>83</v>
      </c>
      <c r="M6247">
        <v>85</v>
      </c>
      <c r="N6247">
        <v>0</v>
      </c>
      <c r="O6247">
        <v>1</v>
      </c>
      <c r="P6247">
        <v>4.114257813</v>
      </c>
      <c r="Q6247">
        <v>940</v>
      </c>
      <c r="R6247">
        <v>691000</v>
      </c>
      <c r="S6247">
        <v>823383</v>
      </c>
      <c r="T6247">
        <v>1.1915817655571601</v>
      </c>
      <c r="U6247">
        <v>2</v>
      </c>
    </row>
    <row r="6248" spans="1:21" x14ac:dyDescent="0.4">
      <c r="A6248">
        <v>6246</v>
      </c>
      <c r="B6248" t="s">
        <v>12108</v>
      </c>
      <c r="C6248" s="1">
        <v>44896</v>
      </c>
      <c r="D6248" t="s">
        <v>10863</v>
      </c>
      <c r="F6248">
        <v>20</v>
      </c>
      <c r="G6248">
        <v>10</v>
      </c>
      <c r="H6248">
        <v>20</v>
      </c>
      <c r="I6248">
        <v>20</v>
      </c>
      <c r="J6248">
        <v>30</v>
      </c>
      <c r="K6248">
        <v>17</v>
      </c>
      <c r="L6248">
        <v>19</v>
      </c>
      <c r="M6248">
        <v>11</v>
      </c>
      <c r="N6248">
        <v>0</v>
      </c>
      <c r="O6248">
        <v>1</v>
      </c>
      <c r="P6248">
        <v>0</v>
      </c>
      <c r="Q6248">
        <v>9663</v>
      </c>
      <c r="R6248">
        <v>686000</v>
      </c>
      <c r="S6248">
        <v>1874275</v>
      </c>
      <c r="T6248">
        <v>2.73217930029154</v>
      </c>
      <c r="U6248">
        <v>2</v>
      </c>
    </row>
    <row r="6249" spans="1:21" x14ac:dyDescent="0.4">
      <c r="A6249">
        <v>6247</v>
      </c>
      <c r="B6249" t="s">
        <v>12108</v>
      </c>
      <c r="C6249" s="1">
        <v>44896</v>
      </c>
      <c r="D6249" t="s">
        <v>10864</v>
      </c>
      <c r="E6249" t="s">
        <v>10865</v>
      </c>
      <c r="F6249">
        <v>10</v>
      </c>
      <c r="G6249">
        <v>10</v>
      </c>
      <c r="H6249">
        <v>40</v>
      </c>
      <c r="I6249">
        <v>20</v>
      </c>
      <c r="J6249">
        <v>10</v>
      </c>
      <c r="K6249">
        <v>17</v>
      </c>
      <c r="L6249">
        <v>20</v>
      </c>
      <c r="M6249">
        <v>15</v>
      </c>
      <c r="N6249">
        <v>1</v>
      </c>
      <c r="O6249">
        <v>1</v>
      </c>
      <c r="P6249">
        <v>6.6422526040000003</v>
      </c>
      <c r="Q6249">
        <v>1008</v>
      </c>
      <c r="R6249">
        <v>686000</v>
      </c>
      <c r="S6249">
        <v>1244860</v>
      </c>
      <c r="T6249">
        <v>1.81466472303207</v>
      </c>
      <c r="U6249">
        <v>2</v>
      </c>
    </row>
    <row r="6250" spans="1:21" x14ac:dyDescent="0.4">
      <c r="A6250">
        <v>6248</v>
      </c>
      <c r="B6250" t="s">
        <v>12108</v>
      </c>
      <c r="C6250" s="1">
        <v>44896</v>
      </c>
      <c r="D6250" t="s">
        <v>10866</v>
      </c>
      <c r="E6250" t="s">
        <v>10867</v>
      </c>
      <c r="F6250">
        <v>20</v>
      </c>
      <c r="G6250">
        <v>10</v>
      </c>
      <c r="H6250">
        <v>20</v>
      </c>
      <c r="I6250">
        <v>20</v>
      </c>
      <c r="J6250">
        <v>30</v>
      </c>
      <c r="K6250">
        <v>12</v>
      </c>
      <c r="L6250">
        <v>8</v>
      </c>
      <c r="M6250">
        <v>6</v>
      </c>
      <c r="N6250">
        <v>2</v>
      </c>
      <c r="O6250">
        <v>1</v>
      </c>
      <c r="P6250">
        <v>14.208224830000001</v>
      </c>
      <c r="Q6250">
        <v>12576</v>
      </c>
      <c r="R6250">
        <v>686000</v>
      </c>
      <c r="S6250">
        <v>775723</v>
      </c>
      <c r="T6250">
        <v>1.1307915451895001</v>
      </c>
      <c r="U6250">
        <v>1</v>
      </c>
    </row>
    <row r="6251" spans="1:21" x14ac:dyDescent="0.4">
      <c r="A6251">
        <v>6249</v>
      </c>
      <c r="B6251" t="s">
        <v>12108</v>
      </c>
      <c r="C6251" s="1">
        <v>44866</v>
      </c>
      <c r="D6251" t="s">
        <v>10868</v>
      </c>
      <c r="E6251" t="e">
        <f>- 감당 할 수 있어?ㅋ</f>
        <v>#NAME?</v>
      </c>
      <c r="F6251">
        <v>30</v>
      </c>
      <c r="G6251">
        <v>20</v>
      </c>
      <c r="H6251">
        <v>40</v>
      </c>
      <c r="I6251">
        <v>20</v>
      </c>
      <c r="J6251">
        <v>30</v>
      </c>
      <c r="K6251">
        <v>25</v>
      </c>
      <c r="L6251">
        <v>23</v>
      </c>
      <c r="M6251">
        <v>22</v>
      </c>
      <c r="N6251">
        <v>2</v>
      </c>
      <c r="O6251">
        <v>1</v>
      </c>
      <c r="P6251">
        <v>6.8217230899999999</v>
      </c>
      <c r="Q6251">
        <v>892</v>
      </c>
      <c r="R6251">
        <v>683000</v>
      </c>
      <c r="S6251">
        <v>33619</v>
      </c>
      <c r="T6251">
        <v>4.9222547584187398E-2</v>
      </c>
      <c r="U6251">
        <v>0</v>
      </c>
    </row>
    <row r="6252" spans="1:21" x14ac:dyDescent="0.4">
      <c r="A6252">
        <v>6250</v>
      </c>
      <c r="B6252" t="s">
        <v>12108</v>
      </c>
      <c r="C6252" s="1">
        <v>44866</v>
      </c>
      <c r="D6252" t="s">
        <v>10869</v>
      </c>
      <c r="F6252">
        <v>10</v>
      </c>
      <c r="G6252">
        <v>10</v>
      </c>
      <c r="H6252">
        <v>10</v>
      </c>
      <c r="I6252">
        <v>20</v>
      </c>
      <c r="J6252">
        <v>10</v>
      </c>
      <c r="K6252">
        <v>26</v>
      </c>
      <c r="L6252">
        <v>13</v>
      </c>
      <c r="M6252">
        <v>8</v>
      </c>
      <c r="N6252">
        <v>0</v>
      </c>
      <c r="O6252">
        <v>1</v>
      </c>
      <c r="P6252">
        <v>0</v>
      </c>
      <c r="Q6252">
        <v>6367</v>
      </c>
      <c r="R6252">
        <v>683000</v>
      </c>
      <c r="S6252">
        <v>469473</v>
      </c>
      <c r="T6252">
        <v>0.68736896046852103</v>
      </c>
      <c r="U6252">
        <v>1</v>
      </c>
    </row>
    <row r="6253" spans="1:21" x14ac:dyDescent="0.4">
      <c r="A6253">
        <v>6251</v>
      </c>
      <c r="B6253" t="s">
        <v>12108</v>
      </c>
      <c r="C6253" s="1">
        <v>44866</v>
      </c>
      <c r="D6253" t="s">
        <v>10870</v>
      </c>
      <c r="F6253">
        <v>10</v>
      </c>
      <c r="G6253">
        <v>10</v>
      </c>
      <c r="H6253">
        <v>10</v>
      </c>
      <c r="I6253">
        <v>10</v>
      </c>
      <c r="J6253">
        <v>10</v>
      </c>
      <c r="K6253">
        <v>158</v>
      </c>
      <c r="L6253">
        <v>147</v>
      </c>
      <c r="M6253">
        <v>141</v>
      </c>
      <c r="N6253">
        <v>0</v>
      </c>
      <c r="O6253">
        <v>1</v>
      </c>
      <c r="P6253">
        <v>0</v>
      </c>
      <c r="Q6253">
        <v>2115</v>
      </c>
      <c r="R6253">
        <v>683000</v>
      </c>
      <c r="S6253">
        <v>65551</v>
      </c>
      <c r="T6253">
        <v>9.59751098096632E-2</v>
      </c>
      <c r="U6253">
        <v>0</v>
      </c>
    </row>
    <row r="6254" spans="1:21" x14ac:dyDescent="0.4">
      <c r="A6254">
        <v>6252</v>
      </c>
      <c r="B6254" t="s">
        <v>12108</v>
      </c>
      <c r="C6254" s="1">
        <v>44805</v>
      </c>
      <c r="D6254" t="s">
        <v>10871</v>
      </c>
      <c r="F6254">
        <v>10</v>
      </c>
      <c r="G6254">
        <v>10</v>
      </c>
      <c r="H6254">
        <v>10</v>
      </c>
      <c r="I6254">
        <v>20</v>
      </c>
      <c r="J6254">
        <v>10</v>
      </c>
      <c r="K6254">
        <v>93</v>
      </c>
      <c r="L6254">
        <v>87</v>
      </c>
      <c r="M6254">
        <v>78</v>
      </c>
      <c r="N6254">
        <v>0</v>
      </c>
      <c r="O6254">
        <v>0</v>
      </c>
      <c r="P6254">
        <v>0</v>
      </c>
      <c r="Q6254">
        <v>12663</v>
      </c>
      <c r="R6254">
        <v>665000</v>
      </c>
      <c r="S6254">
        <v>1603560</v>
      </c>
      <c r="T6254">
        <v>2.4113684210526301</v>
      </c>
      <c r="U6254">
        <v>2</v>
      </c>
    </row>
    <row r="6255" spans="1:21" x14ac:dyDescent="0.4">
      <c r="A6255">
        <v>6253</v>
      </c>
      <c r="B6255" t="s">
        <v>12108</v>
      </c>
      <c r="C6255" s="1">
        <v>44805</v>
      </c>
      <c r="D6255" t="s">
        <v>10872</v>
      </c>
      <c r="E6255" t="s">
        <v>10873</v>
      </c>
      <c r="F6255">
        <v>10</v>
      </c>
      <c r="G6255">
        <v>20</v>
      </c>
      <c r="H6255">
        <v>20</v>
      </c>
      <c r="I6255">
        <v>20</v>
      </c>
      <c r="J6255">
        <v>10</v>
      </c>
      <c r="K6255">
        <v>102</v>
      </c>
      <c r="L6255">
        <v>89</v>
      </c>
      <c r="M6255">
        <v>71</v>
      </c>
      <c r="N6255">
        <v>2</v>
      </c>
      <c r="O6255">
        <v>2</v>
      </c>
      <c r="P6255">
        <v>3.730251736</v>
      </c>
      <c r="Q6255">
        <v>556</v>
      </c>
      <c r="R6255">
        <v>665000</v>
      </c>
      <c r="S6255">
        <v>1815599</v>
      </c>
      <c r="T6255">
        <v>2.7302240601503698</v>
      </c>
      <c r="U6255">
        <v>2</v>
      </c>
    </row>
    <row r="6256" spans="1:21" x14ac:dyDescent="0.4">
      <c r="A6256">
        <v>6254</v>
      </c>
      <c r="B6256" t="s">
        <v>12108</v>
      </c>
      <c r="C6256" s="1">
        <v>44805</v>
      </c>
      <c r="D6256" t="s">
        <v>10874</v>
      </c>
      <c r="F6256">
        <v>10</v>
      </c>
      <c r="G6256">
        <v>10</v>
      </c>
      <c r="H6256">
        <v>10</v>
      </c>
      <c r="I6256">
        <v>20</v>
      </c>
      <c r="J6256">
        <v>10</v>
      </c>
      <c r="K6256">
        <v>50</v>
      </c>
      <c r="L6256">
        <v>52</v>
      </c>
      <c r="M6256">
        <v>53</v>
      </c>
      <c r="N6256">
        <v>0</v>
      </c>
      <c r="O6256">
        <v>1</v>
      </c>
      <c r="P6256">
        <v>0</v>
      </c>
      <c r="Q6256">
        <v>11085</v>
      </c>
      <c r="R6256">
        <v>665000</v>
      </c>
      <c r="S6256">
        <v>1288006</v>
      </c>
      <c r="T6256">
        <v>1.9368511278195399</v>
      </c>
      <c r="U6256">
        <v>2</v>
      </c>
    </row>
    <row r="6257" spans="1:21" x14ac:dyDescent="0.4">
      <c r="A6257">
        <v>6255</v>
      </c>
      <c r="B6257" t="s">
        <v>12108</v>
      </c>
      <c r="C6257" s="1">
        <v>44805</v>
      </c>
      <c r="D6257" t="s">
        <v>10875</v>
      </c>
      <c r="F6257">
        <v>10</v>
      </c>
      <c r="G6257">
        <v>20</v>
      </c>
      <c r="H6257">
        <v>30</v>
      </c>
      <c r="I6257">
        <v>40</v>
      </c>
      <c r="J6257">
        <v>10</v>
      </c>
      <c r="K6257">
        <v>45</v>
      </c>
      <c r="L6257">
        <v>60</v>
      </c>
      <c r="M6257">
        <v>38</v>
      </c>
      <c r="N6257">
        <v>0</v>
      </c>
      <c r="O6257">
        <v>1</v>
      </c>
      <c r="P6257">
        <v>0</v>
      </c>
      <c r="Q6257">
        <v>1092</v>
      </c>
      <c r="R6257">
        <v>665000</v>
      </c>
      <c r="S6257">
        <v>113581</v>
      </c>
      <c r="T6257">
        <v>0.17079849624060101</v>
      </c>
      <c r="U6257">
        <v>0</v>
      </c>
    </row>
    <row r="6258" spans="1:21" x14ac:dyDescent="0.4">
      <c r="A6258">
        <v>6256</v>
      </c>
      <c r="B6258" t="s">
        <v>12108</v>
      </c>
      <c r="C6258" s="1">
        <v>44774</v>
      </c>
      <c r="D6258" t="s">
        <v>10876</v>
      </c>
      <c r="F6258">
        <v>20</v>
      </c>
      <c r="G6258">
        <v>10</v>
      </c>
      <c r="H6258">
        <v>10</v>
      </c>
      <c r="I6258">
        <v>20</v>
      </c>
      <c r="J6258">
        <v>30</v>
      </c>
      <c r="K6258">
        <v>121</v>
      </c>
      <c r="L6258">
        <v>120</v>
      </c>
      <c r="M6258">
        <v>112</v>
      </c>
      <c r="N6258">
        <v>1</v>
      </c>
      <c r="O6258">
        <v>2</v>
      </c>
      <c r="P6258">
        <v>0</v>
      </c>
      <c r="Q6258">
        <v>3265</v>
      </c>
      <c r="R6258">
        <v>656000</v>
      </c>
      <c r="S6258">
        <v>3251036</v>
      </c>
      <c r="T6258">
        <v>4.9558475609755996</v>
      </c>
      <c r="U6258">
        <v>3</v>
      </c>
    </row>
    <row r="6259" spans="1:21" x14ac:dyDescent="0.4">
      <c r="A6259">
        <v>6257</v>
      </c>
      <c r="B6259" t="s">
        <v>12108</v>
      </c>
      <c r="C6259" s="1">
        <v>44774</v>
      </c>
      <c r="D6259" t="s">
        <v>10877</v>
      </c>
      <c r="F6259">
        <v>10</v>
      </c>
      <c r="G6259">
        <v>10</v>
      </c>
      <c r="H6259">
        <v>10</v>
      </c>
      <c r="I6259">
        <v>20</v>
      </c>
      <c r="J6259">
        <v>20</v>
      </c>
      <c r="K6259">
        <v>40</v>
      </c>
      <c r="L6259">
        <v>54</v>
      </c>
      <c r="M6259">
        <v>53</v>
      </c>
      <c r="N6259">
        <v>0</v>
      </c>
      <c r="O6259">
        <v>1</v>
      </c>
      <c r="P6259">
        <v>0</v>
      </c>
      <c r="Q6259">
        <v>9166</v>
      </c>
      <c r="R6259">
        <v>656000</v>
      </c>
      <c r="S6259">
        <v>530864</v>
      </c>
      <c r="T6259">
        <v>0.809243902439024</v>
      </c>
      <c r="U6259">
        <v>1</v>
      </c>
    </row>
    <row r="6260" spans="1:21" x14ac:dyDescent="0.4">
      <c r="A6260">
        <v>6258</v>
      </c>
      <c r="B6260" t="s">
        <v>12108</v>
      </c>
      <c r="C6260" s="1">
        <v>44774</v>
      </c>
      <c r="D6260" t="s">
        <v>10878</v>
      </c>
      <c r="F6260">
        <v>20</v>
      </c>
      <c r="G6260">
        <v>10</v>
      </c>
      <c r="H6260">
        <v>10</v>
      </c>
      <c r="I6260">
        <v>10</v>
      </c>
      <c r="J6260">
        <v>20</v>
      </c>
      <c r="K6260">
        <v>83</v>
      </c>
      <c r="L6260">
        <v>79</v>
      </c>
      <c r="M6260">
        <v>69</v>
      </c>
      <c r="N6260">
        <v>2</v>
      </c>
      <c r="O6260">
        <v>1</v>
      </c>
      <c r="P6260">
        <v>0</v>
      </c>
      <c r="Q6260">
        <v>1542</v>
      </c>
      <c r="R6260">
        <v>656000</v>
      </c>
      <c r="S6260">
        <v>63360</v>
      </c>
      <c r="T6260">
        <v>9.6585365853658497E-2</v>
      </c>
      <c r="U6260">
        <v>0</v>
      </c>
    </row>
    <row r="6261" spans="1:21" x14ac:dyDescent="0.4">
      <c r="A6261">
        <v>6259</v>
      </c>
      <c r="B6261" t="s">
        <v>12108</v>
      </c>
      <c r="C6261" s="1">
        <v>44774</v>
      </c>
      <c r="D6261" t="s">
        <v>10879</v>
      </c>
      <c r="F6261">
        <v>10</v>
      </c>
      <c r="G6261">
        <v>20</v>
      </c>
      <c r="H6261">
        <v>10</v>
      </c>
      <c r="I6261">
        <v>10</v>
      </c>
      <c r="J6261">
        <v>20</v>
      </c>
      <c r="K6261">
        <v>96</v>
      </c>
      <c r="L6261">
        <v>79</v>
      </c>
      <c r="M6261">
        <v>51</v>
      </c>
      <c r="N6261">
        <v>1</v>
      </c>
      <c r="O6261">
        <v>1</v>
      </c>
      <c r="P6261">
        <v>0</v>
      </c>
      <c r="Q6261">
        <v>971</v>
      </c>
      <c r="R6261">
        <v>656000</v>
      </c>
      <c r="S6261">
        <v>21678</v>
      </c>
      <c r="T6261">
        <v>3.3045731707316998E-2</v>
      </c>
      <c r="U6261">
        <v>0</v>
      </c>
    </row>
    <row r="6262" spans="1:21" x14ac:dyDescent="0.4">
      <c r="A6262">
        <v>6260</v>
      </c>
      <c r="B6262" t="s">
        <v>12108</v>
      </c>
      <c r="C6262" s="1">
        <v>44774</v>
      </c>
      <c r="D6262" t="s">
        <v>10880</v>
      </c>
      <c r="F6262">
        <v>20</v>
      </c>
      <c r="G6262">
        <v>10</v>
      </c>
      <c r="H6262">
        <v>10</v>
      </c>
      <c r="I6262">
        <v>10</v>
      </c>
      <c r="J6262">
        <v>20</v>
      </c>
      <c r="K6262">
        <v>52</v>
      </c>
      <c r="L6262">
        <v>54</v>
      </c>
      <c r="M6262">
        <v>52</v>
      </c>
      <c r="N6262">
        <v>0</v>
      </c>
      <c r="O6262">
        <v>2</v>
      </c>
      <c r="P6262">
        <v>0</v>
      </c>
      <c r="Q6262">
        <v>1725</v>
      </c>
      <c r="R6262">
        <v>656000</v>
      </c>
      <c r="S6262">
        <v>42642</v>
      </c>
      <c r="T6262">
        <v>6.5003048780487793E-2</v>
      </c>
      <c r="U6262">
        <v>0</v>
      </c>
    </row>
    <row r="6263" spans="1:21" x14ac:dyDescent="0.4">
      <c r="A6263">
        <v>6261</v>
      </c>
      <c r="B6263" t="s">
        <v>12108</v>
      </c>
      <c r="C6263" s="1">
        <v>44743</v>
      </c>
      <c r="D6263" t="s">
        <v>10881</v>
      </c>
      <c r="F6263">
        <v>40</v>
      </c>
      <c r="G6263">
        <v>20</v>
      </c>
      <c r="H6263">
        <v>20</v>
      </c>
      <c r="I6263">
        <v>20</v>
      </c>
      <c r="J6263">
        <v>50</v>
      </c>
      <c r="K6263">
        <v>69</v>
      </c>
      <c r="L6263">
        <v>43</v>
      </c>
      <c r="M6263">
        <v>31</v>
      </c>
      <c r="N6263">
        <v>0</v>
      </c>
      <c r="O6263">
        <v>1</v>
      </c>
      <c r="P6263">
        <v>0</v>
      </c>
      <c r="Q6263">
        <v>1500</v>
      </c>
      <c r="R6263">
        <v>651000</v>
      </c>
      <c r="S6263">
        <v>53236</v>
      </c>
      <c r="T6263">
        <v>8.1775729646697395E-2</v>
      </c>
      <c r="U6263">
        <v>0</v>
      </c>
    </row>
    <row r="6264" spans="1:21" x14ac:dyDescent="0.4">
      <c r="A6264">
        <v>6262</v>
      </c>
      <c r="B6264" t="s">
        <v>12108</v>
      </c>
      <c r="C6264" s="1">
        <v>44743</v>
      </c>
      <c r="D6264" t="s">
        <v>10882</v>
      </c>
      <c r="F6264">
        <v>10</v>
      </c>
      <c r="G6264">
        <v>10</v>
      </c>
      <c r="H6264">
        <v>20</v>
      </c>
      <c r="I6264">
        <v>20</v>
      </c>
      <c r="J6264">
        <v>10</v>
      </c>
      <c r="K6264">
        <v>60</v>
      </c>
      <c r="L6264">
        <v>49</v>
      </c>
      <c r="M6264">
        <v>32</v>
      </c>
      <c r="N6264">
        <v>1</v>
      </c>
      <c r="O6264">
        <v>1</v>
      </c>
      <c r="P6264">
        <v>0</v>
      </c>
      <c r="Q6264">
        <v>8084</v>
      </c>
      <c r="R6264">
        <v>651000</v>
      </c>
      <c r="S6264">
        <v>1041579</v>
      </c>
      <c r="T6264">
        <v>1.5999677419354801</v>
      </c>
      <c r="U6264">
        <v>2</v>
      </c>
    </row>
    <row r="6265" spans="1:21" x14ac:dyDescent="0.4">
      <c r="A6265">
        <v>6263</v>
      </c>
      <c r="B6265" t="s">
        <v>12108</v>
      </c>
      <c r="C6265" s="1">
        <v>44743</v>
      </c>
      <c r="D6265" t="s">
        <v>10883</v>
      </c>
      <c r="E6265" t="s">
        <v>10884</v>
      </c>
      <c r="F6265">
        <v>10</v>
      </c>
      <c r="G6265">
        <v>10</v>
      </c>
      <c r="H6265">
        <v>20</v>
      </c>
      <c r="I6265">
        <v>20</v>
      </c>
      <c r="J6265">
        <v>20</v>
      </c>
      <c r="K6265">
        <v>7</v>
      </c>
      <c r="L6265">
        <v>7</v>
      </c>
      <c r="M6265">
        <v>12</v>
      </c>
      <c r="N6265">
        <v>1</v>
      </c>
      <c r="O6265">
        <v>1</v>
      </c>
      <c r="P6265">
        <v>8.5546875</v>
      </c>
      <c r="Q6265">
        <v>2399</v>
      </c>
      <c r="R6265">
        <v>651000</v>
      </c>
      <c r="S6265">
        <v>954118</v>
      </c>
      <c r="T6265">
        <v>1.46561904761904</v>
      </c>
      <c r="U6265">
        <v>2</v>
      </c>
    </row>
    <row r="6266" spans="1:21" x14ac:dyDescent="0.4">
      <c r="A6266">
        <v>6264</v>
      </c>
      <c r="B6266" t="s">
        <v>12108</v>
      </c>
      <c r="C6266" s="1">
        <v>44713</v>
      </c>
      <c r="D6266" t="s">
        <v>10885</v>
      </c>
      <c r="F6266">
        <v>20</v>
      </c>
      <c r="G6266">
        <v>20</v>
      </c>
      <c r="H6266">
        <v>10</v>
      </c>
      <c r="I6266">
        <v>10</v>
      </c>
      <c r="J6266">
        <v>40</v>
      </c>
      <c r="K6266">
        <v>17</v>
      </c>
      <c r="L6266">
        <v>14</v>
      </c>
      <c r="M6266">
        <v>21</v>
      </c>
      <c r="N6266">
        <v>0</v>
      </c>
      <c r="O6266">
        <v>0</v>
      </c>
      <c r="P6266">
        <v>0</v>
      </c>
      <c r="Q6266">
        <v>3309</v>
      </c>
      <c r="R6266">
        <v>644000</v>
      </c>
      <c r="S6266">
        <v>94898</v>
      </c>
      <c r="T6266">
        <v>0.14735714285714199</v>
      </c>
      <c r="U6266">
        <v>0</v>
      </c>
    </row>
    <row r="6267" spans="1:21" x14ac:dyDescent="0.4">
      <c r="A6267">
        <v>6265</v>
      </c>
      <c r="B6267" t="s">
        <v>12108</v>
      </c>
      <c r="C6267" s="1">
        <v>44713</v>
      </c>
      <c r="D6267" t="s">
        <v>10886</v>
      </c>
      <c r="F6267">
        <v>10</v>
      </c>
      <c r="G6267">
        <v>20</v>
      </c>
      <c r="H6267">
        <v>10</v>
      </c>
      <c r="I6267">
        <v>20</v>
      </c>
      <c r="J6267">
        <v>20</v>
      </c>
      <c r="K6267">
        <v>130</v>
      </c>
      <c r="L6267">
        <v>111</v>
      </c>
      <c r="M6267">
        <v>103</v>
      </c>
      <c r="N6267">
        <v>0</v>
      </c>
      <c r="O6267">
        <v>0</v>
      </c>
      <c r="P6267">
        <v>0</v>
      </c>
      <c r="Q6267">
        <v>1168</v>
      </c>
      <c r="R6267">
        <v>644000</v>
      </c>
      <c r="S6267">
        <v>23907</v>
      </c>
      <c r="T6267">
        <v>3.7122670807453399E-2</v>
      </c>
      <c r="U6267">
        <v>0</v>
      </c>
    </row>
    <row r="6268" spans="1:21" x14ac:dyDescent="0.4">
      <c r="A6268">
        <v>6266</v>
      </c>
      <c r="B6268" t="s">
        <v>12108</v>
      </c>
      <c r="C6268" s="1">
        <v>44713</v>
      </c>
      <c r="D6268" t="s">
        <v>10887</v>
      </c>
      <c r="E6268" t="e">
        <f>- 굳이 이렇게까지..?</f>
        <v>#NAME?</v>
      </c>
      <c r="F6268">
        <v>10</v>
      </c>
      <c r="G6268">
        <v>10</v>
      </c>
      <c r="H6268">
        <v>10</v>
      </c>
      <c r="I6268">
        <v>10</v>
      </c>
      <c r="J6268">
        <v>20</v>
      </c>
      <c r="K6268">
        <v>20</v>
      </c>
      <c r="L6268">
        <v>54</v>
      </c>
      <c r="M6268">
        <v>44</v>
      </c>
      <c r="N6268">
        <v>0</v>
      </c>
      <c r="O6268">
        <v>1</v>
      </c>
      <c r="P6268">
        <v>4.0057508679999998</v>
      </c>
      <c r="Q6268">
        <v>1075</v>
      </c>
      <c r="R6268">
        <v>644000</v>
      </c>
      <c r="S6268">
        <v>57896</v>
      </c>
      <c r="T6268">
        <v>8.9900621118012405E-2</v>
      </c>
      <c r="U6268">
        <v>0</v>
      </c>
    </row>
    <row r="6269" spans="1:21" x14ac:dyDescent="0.4">
      <c r="A6269">
        <v>6267</v>
      </c>
      <c r="B6269" t="s">
        <v>12108</v>
      </c>
      <c r="C6269" s="1">
        <v>44713</v>
      </c>
      <c r="D6269" t="s">
        <v>10888</v>
      </c>
      <c r="F6269">
        <v>10</v>
      </c>
      <c r="G6269">
        <v>10</v>
      </c>
      <c r="H6269">
        <v>10</v>
      </c>
      <c r="I6269">
        <v>20</v>
      </c>
      <c r="J6269">
        <v>10</v>
      </c>
      <c r="K6269">
        <v>18</v>
      </c>
      <c r="L6269">
        <v>22</v>
      </c>
      <c r="M6269">
        <v>26</v>
      </c>
      <c r="N6269">
        <v>0</v>
      </c>
      <c r="O6269">
        <v>1</v>
      </c>
      <c r="P6269">
        <v>0</v>
      </c>
      <c r="Q6269">
        <v>6587</v>
      </c>
      <c r="R6269">
        <v>644000</v>
      </c>
      <c r="S6269">
        <v>256800</v>
      </c>
      <c r="T6269">
        <v>0.398757763975155</v>
      </c>
      <c r="U6269">
        <v>1</v>
      </c>
    </row>
    <row r="6270" spans="1:21" x14ac:dyDescent="0.4">
      <c r="A6270">
        <v>6268</v>
      </c>
      <c r="B6270" t="s">
        <v>12108</v>
      </c>
      <c r="C6270" s="1">
        <v>44713</v>
      </c>
      <c r="D6270" t="s">
        <v>10889</v>
      </c>
      <c r="E6270" t="e">
        <f>- 운전자 끄집어냄 ㅎㄷㄷ</f>
        <v>#NAME?</v>
      </c>
      <c r="F6270">
        <v>10</v>
      </c>
      <c r="G6270">
        <v>10</v>
      </c>
      <c r="H6270">
        <v>10</v>
      </c>
      <c r="I6270">
        <v>20</v>
      </c>
      <c r="J6270">
        <v>10</v>
      </c>
      <c r="K6270">
        <v>52</v>
      </c>
      <c r="L6270">
        <v>50</v>
      </c>
      <c r="M6270">
        <v>60</v>
      </c>
      <c r="N6270">
        <v>1</v>
      </c>
      <c r="O6270">
        <v>0</v>
      </c>
      <c r="P6270">
        <v>19.716037329999999</v>
      </c>
      <c r="Q6270">
        <v>373</v>
      </c>
      <c r="R6270">
        <v>644000</v>
      </c>
      <c r="S6270">
        <v>22647</v>
      </c>
      <c r="T6270">
        <v>3.5166149068322897E-2</v>
      </c>
      <c r="U6270">
        <v>0</v>
      </c>
    </row>
    <row r="6271" spans="1:21" x14ac:dyDescent="0.4">
      <c r="A6271">
        <v>6269</v>
      </c>
      <c r="B6271" t="s">
        <v>12108</v>
      </c>
      <c r="C6271" s="1">
        <v>44682</v>
      </c>
      <c r="D6271" t="s">
        <v>10890</v>
      </c>
      <c r="E6271" t="s">
        <v>10891</v>
      </c>
      <c r="F6271">
        <v>20</v>
      </c>
      <c r="G6271">
        <v>10</v>
      </c>
      <c r="H6271">
        <v>50</v>
      </c>
      <c r="I6271">
        <v>20</v>
      </c>
      <c r="J6271">
        <v>30</v>
      </c>
      <c r="K6271">
        <v>22</v>
      </c>
      <c r="L6271">
        <v>15</v>
      </c>
      <c r="M6271">
        <v>12</v>
      </c>
      <c r="N6271">
        <v>2</v>
      </c>
      <c r="O6271">
        <v>1</v>
      </c>
      <c r="P6271">
        <v>15.81933594</v>
      </c>
      <c r="Q6271">
        <v>916</v>
      </c>
      <c r="R6271">
        <v>635000</v>
      </c>
      <c r="S6271">
        <v>1259755</v>
      </c>
      <c r="T6271">
        <v>1.98386614173228</v>
      </c>
      <c r="U6271">
        <v>2</v>
      </c>
    </row>
    <row r="6272" spans="1:21" x14ac:dyDescent="0.4">
      <c r="A6272">
        <v>6270</v>
      </c>
      <c r="B6272" t="s">
        <v>12108</v>
      </c>
      <c r="C6272" s="1">
        <v>44682</v>
      </c>
      <c r="D6272" t="s">
        <v>10892</v>
      </c>
      <c r="F6272">
        <v>10</v>
      </c>
      <c r="G6272">
        <v>10</v>
      </c>
      <c r="H6272">
        <v>10</v>
      </c>
      <c r="I6272">
        <v>10</v>
      </c>
      <c r="J6272">
        <v>10</v>
      </c>
      <c r="K6272">
        <v>169</v>
      </c>
      <c r="L6272">
        <v>199</v>
      </c>
      <c r="M6272">
        <v>230</v>
      </c>
      <c r="N6272">
        <v>0</v>
      </c>
      <c r="O6272">
        <v>1</v>
      </c>
      <c r="P6272">
        <v>0</v>
      </c>
      <c r="Q6272">
        <v>1393</v>
      </c>
      <c r="R6272">
        <v>635000</v>
      </c>
      <c r="S6272">
        <v>501008</v>
      </c>
      <c r="T6272">
        <v>0.78898897637795196</v>
      </c>
      <c r="U6272">
        <v>1</v>
      </c>
    </row>
    <row r="6273" spans="1:21" x14ac:dyDescent="0.4">
      <c r="A6273">
        <v>6271</v>
      </c>
      <c r="B6273" t="s">
        <v>12108</v>
      </c>
      <c r="C6273" s="1">
        <v>44682</v>
      </c>
      <c r="D6273" t="s">
        <v>10893</v>
      </c>
      <c r="E6273" t="s">
        <v>10894</v>
      </c>
      <c r="F6273">
        <v>10</v>
      </c>
      <c r="G6273">
        <v>10</v>
      </c>
      <c r="H6273">
        <v>40</v>
      </c>
      <c r="I6273">
        <v>20</v>
      </c>
      <c r="J6273">
        <v>10</v>
      </c>
      <c r="K6273">
        <v>20</v>
      </c>
      <c r="L6273">
        <v>23</v>
      </c>
      <c r="M6273">
        <v>15</v>
      </c>
      <c r="N6273">
        <v>2</v>
      </c>
      <c r="O6273">
        <v>1</v>
      </c>
      <c r="P6273">
        <v>7.2973090279999999</v>
      </c>
      <c r="Q6273">
        <v>1205</v>
      </c>
      <c r="R6273">
        <v>635000</v>
      </c>
      <c r="S6273">
        <v>581871</v>
      </c>
      <c r="T6273">
        <v>0.91633228346456697</v>
      </c>
      <c r="U6273">
        <v>1</v>
      </c>
    </row>
    <row r="6274" spans="1:21" x14ac:dyDescent="0.4">
      <c r="A6274">
        <v>6272</v>
      </c>
      <c r="B6274" t="s">
        <v>12108</v>
      </c>
      <c r="C6274" s="1">
        <v>44652</v>
      </c>
      <c r="D6274" t="s">
        <v>10895</v>
      </c>
      <c r="F6274">
        <v>10</v>
      </c>
      <c r="G6274">
        <v>20</v>
      </c>
      <c r="H6274">
        <v>10</v>
      </c>
      <c r="I6274">
        <v>30</v>
      </c>
      <c r="J6274">
        <v>10</v>
      </c>
      <c r="K6274">
        <v>13</v>
      </c>
      <c r="L6274">
        <v>12</v>
      </c>
      <c r="M6274">
        <v>11</v>
      </c>
      <c r="N6274">
        <v>0</v>
      </c>
      <c r="O6274">
        <v>1</v>
      </c>
      <c r="P6274">
        <v>0</v>
      </c>
      <c r="Q6274">
        <v>5134</v>
      </c>
      <c r="R6274">
        <v>632000</v>
      </c>
      <c r="S6274">
        <v>362009</v>
      </c>
      <c r="T6274">
        <v>0.57279905063291103</v>
      </c>
      <c r="U6274">
        <v>1</v>
      </c>
    </row>
    <row r="6275" spans="1:21" x14ac:dyDescent="0.4">
      <c r="A6275">
        <v>6273</v>
      </c>
      <c r="B6275" t="s">
        <v>12108</v>
      </c>
      <c r="C6275" s="1">
        <v>44652</v>
      </c>
      <c r="D6275" t="s">
        <v>10896</v>
      </c>
      <c r="F6275">
        <v>20</v>
      </c>
      <c r="G6275">
        <v>20</v>
      </c>
      <c r="H6275">
        <v>10</v>
      </c>
      <c r="I6275">
        <v>20</v>
      </c>
      <c r="J6275">
        <v>30</v>
      </c>
      <c r="K6275">
        <v>103</v>
      </c>
      <c r="L6275">
        <v>69</v>
      </c>
      <c r="M6275">
        <v>46</v>
      </c>
      <c r="N6275">
        <v>2</v>
      </c>
      <c r="O6275">
        <v>0</v>
      </c>
      <c r="P6275">
        <v>0</v>
      </c>
      <c r="Q6275">
        <v>4307</v>
      </c>
      <c r="R6275">
        <v>632000</v>
      </c>
      <c r="S6275">
        <v>274097</v>
      </c>
      <c r="T6275">
        <v>0.433697784810126</v>
      </c>
      <c r="U6275">
        <v>1</v>
      </c>
    </row>
    <row r="6276" spans="1:21" x14ac:dyDescent="0.4">
      <c r="A6276">
        <v>6274</v>
      </c>
      <c r="B6276" t="s">
        <v>12108</v>
      </c>
      <c r="C6276" s="1">
        <v>44652</v>
      </c>
      <c r="D6276" t="s">
        <v>10897</v>
      </c>
      <c r="F6276">
        <v>10</v>
      </c>
      <c r="G6276">
        <v>20</v>
      </c>
      <c r="H6276">
        <v>10</v>
      </c>
      <c r="I6276">
        <v>10</v>
      </c>
      <c r="J6276">
        <v>10</v>
      </c>
      <c r="K6276">
        <v>30</v>
      </c>
      <c r="L6276">
        <v>85</v>
      </c>
      <c r="M6276">
        <v>142</v>
      </c>
      <c r="N6276">
        <v>2</v>
      </c>
      <c r="O6276">
        <v>2</v>
      </c>
      <c r="P6276">
        <v>0</v>
      </c>
      <c r="Q6276">
        <v>1116</v>
      </c>
      <c r="R6276">
        <v>632000</v>
      </c>
      <c r="S6276">
        <v>37023</v>
      </c>
      <c r="T6276">
        <v>5.8580696202531597E-2</v>
      </c>
      <c r="U6276">
        <v>0</v>
      </c>
    </row>
    <row r="6277" spans="1:21" x14ac:dyDescent="0.4">
      <c r="A6277">
        <v>6275</v>
      </c>
      <c r="B6277" t="s">
        <v>12108</v>
      </c>
      <c r="C6277" s="1">
        <v>44652</v>
      </c>
      <c r="D6277" t="s">
        <v>10898</v>
      </c>
      <c r="F6277">
        <v>50</v>
      </c>
      <c r="G6277">
        <v>20</v>
      </c>
      <c r="H6277">
        <v>10</v>
      </c>
      <c r="I6277">
        <v>20</v>
      </c>
      <c r="J6277">
        <v>50</v>
      </c>
      <c r="K6277">
        <v>36</v>
      </c>
      <c r="L6277">
        <v>25</v>
      </c>
      <c r="M6277">
        <v>20</v>
      </c>
      <c r="N6277">
        <v>0</v>
      </c>
      <c r="O6277">
        <v>1</v>
      </c>
      <c r="P6277">
        <v>0</v>
      </c>
      <c r="Q6277">
        <v>1415</v>
      </c>
      <c r="R6277">
        <v>632000</v>
      </c>
      <c r="S6277">
        <v>87558</v>
      </c>
      <c r="T6277">
        <v>0.13854113924050601</v>
      </c>
      <c r="U6277">
        <v>0</v>
      </c>
    </row>
    <row r="6278" spans="1:21" x14ac:dyDescent="0.4">
      <c r="A6278">
        <v>6276</v>
      </c>
      <c r="B6278" t="s">
        <v>12108</v>
      </c>
      <c r="C6278" s="1">
        <v>44621</v>
      </c>
      <c r="D6278" t="s">
        <v>10899</v>
      </c>
      <c r="F6278">
        <v>10</v>
      </c>
      <c r="G6278">
        <v>10</v>
      </c>
      <c r="H6278">
        <v>10</v>
      </c>
      <c r="I6278">
        <v>10</v>
      </c>
      <c r="J6278">
        <v>10</v>
      </c>
      <c r="K6278">
        <v>133</v>
      </c>
      <c r="L6278">
        <v>163</v>
      </c>
      <c r="M6278">
        <v>157</v>
      </c>
      <c r="N6278">
        <v>0</v>
      </c>
      <c r="O6278">
        <v>1</v>
      </c>
      <c r="P6278">
        <v>0</v>
      </c>
      <c r="Q6278">
        <v>4506</v>
      </c>
      <c r="R6278">
        <v>521000</v>
      </c>
      <c r="S6278">
        <v>350802</v>
      </c>
      <c r="T6278">
        <v>0.67332437619961605</v>
      </c>
      <c r="U6278">
        <v>1</v>
      </c>
    </row>
    <row r="6279" spans="1:21" x14ac:dyDescent="0.4">
      <c r="A6279">
        <v>6277</v>
      </c>
      <c r="B6279" t="s">
        <v>12108</v>
      </c>
      <c r="C6279" s="1">
        <v>44621</v>
      </c>
      <c r="D6279" t="s">
        <v>10900</v>
      </c>
      <c r="E6279" t="s">
        <v>10901</v>
      </c>
      <c r="F6279">
        <v>20</v>
      </c>
      <c r="G6279">
        <v>20</v>
      </c>
      <c r="H6279">
        <v>10</v>
      </c>
      <c r="I6279">
        <v>30</v>
      </c>
      <c r="J6279">
        <v>20</v>
      </c>
      <c r="K6279">
        <v>85</v>
      </c>
      <c r="L6279">
        <v>83</v>
      </c>
      <c r="M6279">
        <v>78</v>
      </c>
      <c r="N6279">
        <v>2</v>
      </c>
      <c r="O6279">
        <v>1</v>
      </c>
      <c r="P6279">
        <v>9.7916666669999994</v>
      </c>
      <c r="Q6279">
        <v>3861</v>
      </c>
      <c r="R6279">
        <v>521000</v>
      </c>
      <c r="S6279">
        <v>761558</v>
      </c>
      <c r="T6279">
        <v>1.46172360844529</v>
      </c>
      <c r="U6279">
        <v>2</v>
      </c>
    </row>
    <row r="6280" spans="1:21" x14ac:dyDescent="0.4">
      <c r="A6280">
        <v>6278</v>
      </c>
      <c r="B6280" t="s">
        <v>12108</v>
      </c>
      <c r="C6280" s="1">
        <v>44621</v>
      </c>
      <c r="D6280" t="s">
        <v>10902</v>
      </c>
      <c r="E6280" t="s">
        <v>10903</v>
      </c>
      <c r="F6280">
        <v>20</v>
      </c>
      <c r="G6280">
        <v>20</v>
      </c>
      <c r="H6280">
        <v>40</v>
      </c>
      <c r="I6280">
        <v>20</v>
      </c>
      <c r="J6280">
        <v>30</v>
      </c>
      <c r="K6280">
        <v>117</v>
      </c>
      <c r="L6280">
        <v>79</v>
      </c>
      <c r="M6280">
        <v>35</v>
      </c>
      <c r="N6280">
        <v>1</v>
      </c>
      <c r="O6280">
        <v>1</v>
      </c>
      <c r="P6280">
        <v>16.201822920000001</v>
      </c>
      <c r="Q6280">
        <v>2718</v>
      </c>
      <c r="R6280">
        <v>521000</v>
      </c>
      <c r="S6280">
        <v>1387475</v>
      </c>
      <c r="T6280">
        <v>2.6630998080614199</v>
      </c>
      <c r="U6280">
        <v>2</v>
      </c>
    </row>
    <row r="6281" spans="1:21" x14ac:dyDescent="0.4">
      <c r="A6281">
        <v>6279</v>
      </c>
      <c r="B6281" t="s">
        <v>12108</v>
      </c>
      <c r="C6281" s="1">
        <v>44593</v>
      </c>
      <c r="D6281" t="s">
        <v>10904</v>
      </c>
      <c r="F6281">
        <v>10</v>
      </c>
      <c r="G6281">
        <v>10</v>
      </c>
      <c r="H6281">
        <v>10</v>
      </c>
      <c r="I6281">
        <v>20</v>
      </c>
      <c r="J6281">
        <v>10</v>
      </c>
      <c r="K6281">
        <v>157</v>
      </c>
      <c r="L6281">
        <v>159</v>
      </c>
      <c r="M6281">
        <v>149</v>
      </c>
      <c r="N6281">
        <v>1</v>
      </c>
      <c r="O6281">
        <v>1</v>
      </c>
      <c r="P6281">
        <v>0</v>
      </c>
      <c r="Q6281">
        <v>1289</v>
      </c>
      <c r="R6281">
        <v>610000</v>
      </c>
      <c r="S6281">
        <v>831374</v>
      </c>
      <c r="T6281">
        <v>1.3629081967213099</v>
      </c>
      <c r="U6281">
        <v>2</v>
      </c>
    </row>
    <row r="6282" spans="1:21" x14ac:dyDescent="0.4">
      <c r="A6282">
        <v>6280</v>
      </c>
      <c r="B6282" t="s">
        <v>12108</v>
      </c>
      <c r="C6282" s="1">
        <v>44593</v>
      </c>
      <c r="D6282" t="s">
        <v>10905</v>
      </c>
      <c r="F6282">
        <v>10</v>
      </c>
      <c r="G6282">
        <v>10</v>
      </c>
      <c r="H6282">
        <v>20</v>
      </c>
      <c r="I6282">
        <v>20</v>
      </c>
      <c r="J6282">
        <v>10</v>
      </c>
      <c r="K6282">
        <v>65</v>
      </c>
      <c r="L6282">
        <v>82</v>
      </c>
      <c r="M6282">
        <v>85</v>
      </c>
      <c r="N6282">
        <v>1</v>
      </c>
      <c r="O6282">
        <v>1</v>
      </c>
      <c r="P6282">
        <v>0</v>
      </c>
      <c r="Q6282">
        <v>2959</v>
      </c>
      <c r="R6282">
        <v>610000</v>
      </c>
      <c r="S6282">
        <v>614643</v>
      </c>
      <c r="T6282">
        <v>1.00761147540983</v>
      </c>
      <c r="U6282">
        <v>1</v>
      </c>
    </row>
    <row r="6283" spans="1:21" x14ac:dyDescent="0.4">
      <c r="A6283">
        <v>6281</v>
      </c>
      <c r="B6283" t="s">
        <v>12108</v>
      </c>
      <c r="C6283" s="1">
        <v>44593</v>
      </c>
      <c r="D6283" t="s">
        <v>10906</v>
      </c>
      <c r="E6283" t="s">
        <v>10907</v>
      </c>
      <c r="F6283">
        <v>10</v>
      </c>
      <c r="G6283">
        <v>20</v>
      </c>
      <c r="H6283">
        <v>50</v>
      </c>
      <c r="I6283">
        <v>30</v>
      </c>
      <c r="J6283">
        <v>10</v>
      </c>
      <c r="K6283">
        <v>43</v>
      </c>
      <c r="L6283">
        <v>46</v>
      </c>
      <c r="M6283">
        <v>40</v>
      </c>
      <c r="N6283">
        <v>2</v>
      </c>
      <c r="O6283">
        <v>1</v>
      </c>
      <c r="P6283">
        <v>11.357096350000001</v>
      </c>
      <c r="Q6283">
        <v>1734</v>
      </c>
      <c r="R6283">
        <v>610000</v>
      </c>
      <c r="S6283">
        <v>1150301</v>
      </c>
      <c r="T6283">
        <v>1.8857393442622901</v>
      </c>
      <c r="U6283">
        <v>2</v>
      </c>
    </row>
    <row r="6284" spans="1:21" x14ac:dyDescent="0.4">
      <c r="A6284">
        <v>6282</v>
      </c>
      <c r="B6284" t="s">
        <v>12108</v>
      </c>
      <c r="C6284" s="1">
        <v>44593</v>
      </c>
      <c r="D6284" t="s">
        <v>10908</v>
      </c>
      <c r="E6284" t="e">
        <f>- 내 딸이 유부남의 아이를 임신했다.</f>
        <v>#NAME?</v>
      </c>
      <c r="F6284">
        <v>10</v>
      </c>
      <c r="G6284">
        <v>20</v>
      </c>
      <c r="H6284">
        <v>50</v>
      </c>
      <c r="I6284">
        <v>20</v>
      </c>
      <c r="J6284">
        <v>20</v>
      </c>
      <c r="K6284">
        <v>24</v>
      </c>
      <c r="L6284">
        <v>26</v>
      </c>
      <c r="M6284">
        <v>23</v>
      </c>
      <c r="N6284">
        <v>2</v>
      </c>
      <c r="O6284">
        <v>1</v>
      </c>
      <c r="P6284">
        <v>6.9937065970000001</v>
      </c>
      <c r="Q6284">
        <v>1402</v>
      </c>
      <c r="R6284">
        <v>610000</v>
      </c>
      <c r="S6284">
        <v>1779488</v>
      </c>
      <c r="T6284">
        <v>2.91719344262295</v>
      </c>
      <c r="U6284">
        <v>2</v>
      </c>
    </row>
    <row r="6285" spans="1:21" x14ac:dyDescent="0.4">
      <c r="A6285">
        <v>6283</v>
      </c>
      <c r="B6285" t="s">
        <v>12108</v>
      </c>
      <c r="C6285" s="1">
        <v>44562</v>
      </c>
      <c r="D6285" t="s">
        <v>10909</v>
      </c>
      <c r="F6285">
        <v>20</v>
      </c>
      <c r="G6285">
        <v>10</v>
      </c>
      <c r="H6285">
        <v>10</v>
      </c>
      <c r="I6285">
        <v>10</v>
      </c>
      <c r="J6285">
        <v>30</v>
      </c>
      <c r="K6285">
        <v>173</v>
      </c>
      <c r="L6285">
        <v>157</v>
      </c>
      <c r="M6285">
        <v>128</v>
      </c>
      <c r="N6285">
        <v>0</v>
      </c>
      <c r="O6285">
        <v>1</v>
      </c>
      <c r="P6285">
        <v>0</v>
      </c>
      <c r="Q6285">
        <v>1817</v>
      </c>
      <c r="R6285">
        <v>600000</v>
      </c>
      <c r="S6285">
        <v>2682671</v>
      </c>
      <c r="T6285">
        <v>4.4711183333333304</v>
      </c>
      <c r="U6285">
        <v>3</v>
      </c>
    </row>
    <row r="6286" spans="1:21" x14ac:dyDescent="0.4">
      <c r="A6286">
        <v>6284</v>
      </c>
      <c r="B6286" t="s">
        <v>12108</v>
      </c>
      <c r="C6286" s="1">
        <v>44562</v>
      </c>
      <c r="D6286" t="s">
        <v>10910</v>
      </c>
      <c r="F6286">
        <v>20</v>
      </c>
      <c r="G6286">
        <v>10</v>
      </c>
      <c r="H6286">
        <v>20</v>
      </c>
      <c r="I6286">
        <v>20</v>
      </c>
      <c r="J6286">
        <v>20</v>
      </c>
      <c r="K6286">
        <v>26</v>
      </c>
      <c r="L6286">
        <v>58</v>
      </c>
      <c r="M6286">
        <v>45</v>
      </c>
      <c r="N6286">
        <v>0</v>
      </c>
      <c r="O6286">
        <v>1</v>
      </c>
      <c r="P6286">
        <v>0</v>
      </c>
      <c r="Q6286">
        <v>1715</v>
      </c>
      <c r="R6286">
        <v>600000</v>
      </c>
      <c r="S6286">
        <v>452242</v>
      </c>
      <c r="T6286">
        <v>0.75373666666666606</v>
      </c>
      <c r="U6286">
        <v>1</v>
      </c>
    </row>
    <row r="6287" spans="1:21" x14ac:dyDescent="0.4">
      <c r="A6287">
        <v>6285</v>
      </c>
      <c r="B6287" t="s">
        <v>12108</v>
      </c>
      <c r="C6287" s="1">
        <v>44531</v>
      </c>
      <c r="D6287" t="s">
        <v>10911</v>
      </c>
      <c r="E6287" t="s">
        <v>10912</v>
      </c>
      <c r="F6287">
        <v>30</v>
      </c>
      <c r="G6287">
        <v>20</v>
      </c>
      <c r="H6287">
        <v>40</v>
      </c>
      <c r="I6287">
        <v>20</v>
      </c>
      <c r="J6287">
        <v>20</v>
      </c>
      <c r="K6287">
        <v>12</v>
      </c>
      <c r="L6287">
        <v>14</v>
      </c>
      <c r="M6287">
        <v>17</v>
      </c>
      <c r="N6287">
        <v>0</v>
      </c>
      <c r="O6287">
        <v>1</v>
      </c>
      <c r="P6287">
        <v>7.2078993059999998</v>
      </c>
      <c r="Q6287">
        <v>2848</v>
      </c>
      <c r="R6287">
        <v>596000</v>
      </c>
      <c r="S6287">
        <v>299427</v>
      </c>
      <c r="T6287">
        <v>0.50239429530201296</v>
      </c>
      <c r="U6287">
        <v>1</v>
      </c>
    </row>
    <row r="6288" spans="1:21" x14ac:dyDescent="0.4">
      <c r="A6288">
        <v>6286</v>
      </c>
      <c r="B6288" t="s">
        <v>12108</v>
      </c>
      <c r="C6288" s="1">
        <v>44531</v>
      </c>
      <c r="D6288" t="s">
        <v>10913</v>
      </c>
      <c r="E6288" t="s">
        <v>10914</v>
      </c>
      <c r="F6288">
        <v>10</v>
      </c>
      <c r="G6288">
        <v>10</v>
      </c>
      <c r="H6288">
        <v>20</v>
      </c>
      <c r="I6288">
        <v>10</v>
      </c>
      <c r="J6288">
        <v>10</v>
      </c>
      <c r="K6288">
        <v>18</v>
      </c>
      <c r="L6288">
        <v>14</v>
      </c>
      <c r="M6288">
        <v>12</v>
      </c>
      <c r="N6288">
        <v>2</v>
      </c>
      <c r="O6288">
        <v>2</v>
      </c>
      <c r="P6288">
        <v>16.642252599999999</v>
      </c>
      <c r="Q6288">
        <v>504</v>
      </c>
      <c r="R6288">
        <v>596000</v>
      </c>
      <c r="S6288">
        <v>47959</v>
      </c>
      <c r="T6288">
        <v>8.0468120805369095E-2</v>
      </c>
      <c r="U6288">
        <v>0</v>
      </c>
    </row>
    <row r="6289" spans="1:21" x14ac:dyDescent="0.4">
      <c r="A6289">
        <v>6287</v>
      </c>
      <c r="B6289" t="s">
        <v>12108</v>
      </c>
      <c r="C6289" s="1">
        <v>44501</v>
      </c>
      <c r="D6289" t="s">
        <v>10915</v>
      </c>
      <c r="E6289" t="s">
        <v>10916</v>
      </c>
      <c r="F6289">
        <v>10</v>
      </c>
      <c r="G6289">
        <v>10</v>
      </c>
      <c r="H6289">
        <v>40</v>
      </c>
      <c r="I6289">
        <v>20</v>
      </c>
      <c r="J6289">
        <v>10</v>
      </c>
      <c r="K6289">
        <v>45</v>
      </c>
      <c r="L6289">
        <v>51</v>
      </c>
      <c r="M6289">
        <v>52</v>
      </c>
      <c r="N6289">
        <v>0</v>
      </c>
      <c r="O6289">
        <v>2</v>
      </c>
      <c r="P6289">
        <v>13.524956599999999</v>
      </c>
      <c r="Q6289">
        <v>1462</v>
      </c>
      <c r="R6289">
        <v>591000</v>
      </c>
      <c r="S6289">
        <v>137402</v>
      </c>
      <c r="T6289">
        <v>0.23249069373942399</v>
      </c>
      <c r="U6289">
        <v>0</v>
      </c>
    </row>
    <row r="6290" spans="1:21" x14ac:dyDescent="0.4">
      <c r="A6290">
        <v>6288</v>
      </c>
      <c r="B6290" t="s">
        <v>12108</v>
      </c>
      <c r="C6290" s="1">
        <v>44501</v>
      </c>
      <c r="D6290" t="s">
        <v>10917</v>
      </c>
      <c r="E6290" t="s">
        <v>10918</v>
      </c>
      <c r="F6290">
        <v>10</v>
      </c>
      <c r="G6290">
        <v>10</v>
      </c>
      <c r="H6290">
        <v>10</v>
      </c>
      <c r="I6290">
        <v>20</v>
      </c>
      <c r="J6290">
        <v>10</v>
      </c>
      <c r="K6290">
        <v>43</v>
      </c>
      <c r="L6290">
        <v>83</v>
      </c>
      <c r="M6290">
        <v>84</v>
      </c>
      <c r="N6290">
        <v>2</v>
      </c>
      <c r="O6290">
        <v>1</v>
      </c>
      <c r="P6290">
        <v>1.513671875</v>
      </c>
      <c r="Q6290">
        <v>312</v>
      </c>
      <c r="R6290">
        <v>591000</v>
      </c>
      <c r="S6290">
        <v>24146</v>
      </c>
      <c r="T6290">
        <v>4.0856175972927199E-2</v>
      </c>
      <c r="U6290">
        <v>0</v>
      </c>
    </row>
    <row r="6291" spans="1:21" x14ac:dyDescent="0.4">
      <c r="A6291">
        <v>6289</v>
      </c>
      <c r="B6291" t="s">
        <v>12108</v>
      </c>
      <c r="C6291" s="1">
        <v>44501</v>
      </c>
      <c r="D6291" t="s">
        <v>10919</v>
      </c>
      <c r="E6291" t="s">
        <v>10920</v>
      </c>
      <c r="F6291">
        <v>10</v>
      </c>
      <c r="G6291">
        <v>10</v>
      </c>
      <c r="H6291">
        <v>10</v>
      </c>
      <c r="I6291">
        <v>20</v>
      </c>
      <c r="J6291">
        <v>10</v>
      </c>
      <c r="K6291">
        <v>109</v>
      </c>
      <c r="L6291">
        <v>124</v>
      </c>
      <c r="M6291">
        <v>125</v>
      </c>
      <c r="N6291">
        <v>2</v>
      </c>
      <c r="O6291">
        <v>0</v>
      </c>
      <c r="P6291">
        <v>12.23621962</v>
      </c>
      <c r="Q6291">
        <v>562</v>
      </c>
      <c r="R6291">
        <v>591000</v>
      </c>
      <c r="S6291">
        <v>58288</v>
      </c>
      <c r="T6291">
        <v>9.8626057529610803E-2</v>
      </c>
      <c r="U6291">
        <v>0</v>
      </c>
    </row>
    <row r="6292" spans="1:21" x14ac:dyDescent="0.4">
      <c r="A6292">
        <v>6290</v>
      </c>
      <c r="B6292" t="s">
        <v>12108</v>
      </c>
      <c r="C6292" s="1">
        <v>44501</v>
      </c>
      <c r="D6292" t="s">
        <v>10921</v>
      </c>
      <c r="E6292" t="s">
        <v>10922</v>
      </c>
      <c r="F6292">
        <v>10</v>
      </c>
      <c r="G6292">
        <v>30</v>
      </c>
      <c r="H6292">
        <v>10</v>
      </c>
      <c r="I6292">
        <v>40</v>
      </c>
      <c r="J6292">
        <v>20</v>
      </c>
      <c r="K6292">
        <v>133</v>
      </c>
      <c r="L6292">
        <v>112</v>
      </c>
      <c r="M6292">
        <v>100</v>
      </c>
      <c r="N6292">
        <v>2</v>
      </c>
      <c r="O6292">
        <v>0</v>
      </c>
      <c r="P6292">
        <v>0</v>
      </c>
      <c r="Q6292">
        <v>1725</v>
      </c>
      <c r="R6292">
        <v>591000</v>
      </c>
      <c r="S6292">
        <v>156536</v>
      </c>
      <c r="T6292">
        <v>0.26486632825719097</v>
      </c>
      <c r="U6292">
        <v>0</v>
      </c>
    </row>
    <row r="6293" spans="1:21" x14ac:dyDescent="0.4">
      <c r="A6293">
        <v>6291</v>
      </c>
      <c r="B6293" t="s">
        <v>12108</v>
      </c>
      <c r="C6293" s="1">
        <v>44470</v>
      </c>
      <c r="D6293" t="s">
        <v>10923</v>
      </c>
      <c r="E6293" t="s">
        <v>10924</v>
      </c>
      <c r="F6293">
        <v>10</v>
      </c>
      <c r="G6293">
        <v>10</v>
      </c>
      <c r="H6293">
        <v>50</v>
      </c>
      <c r="I6293">
        <v>20</v>
      </c>
      <c r="J6293">
        <v>20</v>
      </c>
      <c r="K6293">
        <v>26</v>
      </c>
      <c r="L6293">
        <v>22</v>
      </c>
      <c r="M6293">
        <v>17</v>
      </c>
      <c r="N6293">
        <v>1</v>
      </c>
      <c r="O6293">
        <v>1</v>
      </c>
      <c r="P6293">
        <v>11.556206599999999</v>
      </c>
      <c r="Q6293">
        <v>845</v>
      </c>
      <c r="R6293">
        <v>567000</v>
      </c>
      <c r="S6293">
        <v>35980</v>
      </c>
      <c r="T6293">
        <v>6.3456790123456702E-2</v>
      </c>
      <c r="U6293">
        <v>0</v>
      </c>
    </row>
    <row r="6294" spans="1:21" x14ac:dyDescent="0.4">
      <c r="A6294">
        <v>6292</v>
      </c>
      <c r="B6294" t="s">
        <v>12108</v>
      </c>
      <c r="C6294" s="1">
        <v>44470</v>
      </c>
      <c r="D6294" t="s">
        <v>10925</v>
      </c>
      <c r="E6294" t="s">
        <v>10926</v>
      </c>
      <c r="F6294">
        <v>10</v>
      </c>
      <c r="G6294">
        <v>10</v>
      </c>
      <c r="H6294">
        <v>10</v>
      </c>
      <c r="I6294">
        <v>20</v>
      </c>
      <c r="J6294">
        <v>30</v>
      </c>
      <c r="K6294">
        <v>87</v>
      </c>
      <c r="L6294">
        <v>84</v>
      </c>
      <c r="M6294">
        <v>73</v>
      </c>
      <c r="N6294">
        <v>2</v>
      </c>
      <c r="O6294">
        <v>0</v>
      </c>
      <c r="P6294">
        <v>4.9893663190000002</v>
      </c>
      <c r="Q6294">
        <v>596</v>
      </c>
      <c r="R6294">
        <v>567000</v>
      </c>
      <c r="S6294">
        <v>143671</v>
      </c>
      <c r="T6294">
        <v>0.25338800705467301</v>
      </c>
      <c r="U6294">
        <v>0</v>
      </c>
    </row>
    <row r="6295" spans="1:21" x14ac:dyDescent="0.4">
      <c r="A6295">
        <v>6293</v>
      </c>
      <c r="B6295" t="s">
        <v>12108</v>
      </c>
      <c r="C6295" s="1">
        <v>44470</v>
      </c>
      <c r="D6295" t="s">
        <v>10927</v>
      </c>
      <c r="E6295" t="s">
        <v>10928</v>
      </c>
      <c r="F6295">
        <v>10</v>
      </c>
      <c r="G6295">
        <v>10</v>
      </c>
      <c r="H6295">
        <v>50</v>
      </c>
      <c r="I6295">
        <v>20</v>
      </c>
      <c r="J6295">
        <v>10</v>
      </c>
      <c r="K6295">
        <v>111</v>
      </c>
      <c r="L6295">
        <v>160</v>
      </c>
      <c r="M6295">
        <v>211</v>
      </c>
      <c r="N6295">
        <v>1</v>
      </c>
      <c r="O6295">
        <v>1</v>
      </c>
      <c r="P6295">
        <v>1.3930121529999999</v>
      </c>
      <c r="Q6295">
        <v>1361</v>
      </c>
      <c r="R6295">
        <v>567000</v>
      </c>
      <c r="S6295">
        <v>227679</v>
      </c>
      <c r="T6295">
        <v>0.40155026455026399</v>
      </c>
      <c r="U6295">
        <v>1</v>
      </c>
    </row>
    <row r="6296" spans="1:21" x14ac:dyDescent="0.4">
      <c r="A6296">
        <v>6294</v>
      </c>
      <c r="B6296" t="s">
        <v>12108</v>
      </c>
      <c r="C6296" s="1">
        <v>44470</v>
      </c>
      <c r="D6296" t="s">
        <v>10929</v>
      </c>
      <c r="F6296">
        <v>10</v>
      </c>
      <c r="G6296">
        <v>10</v>
      </c>
      <c r="H6296">
        <v>30</v>
      </c>
      <c r="I6296">
        <v>20</v>
      </c>
      <c r="J6296">
        <v>10</v>
      </c>
      <c r="K6296">
        <v>9</v>
      </c>
      <c r="L6296">
        <v>14</v>
      </c>
      <c r="M6296">
        <v>15</v>
      </c>
      <c r="N6296">
        <v>2</v>
      </c>
      <c r="O6296">
        <v>1</v>
      </c>
      <c r="P6296">
        <v>0</v>
      </c>
      <c r="Q6296">
        <v>1016</v>
      </c>
      <c r="R6296">
        <v>567000</v>
      </c>
      <c r="S6296">
        <v>284087</v>
      </c>
      <c r="T6296">
        <v>0.50103527336860598</v>
      </c>
      <c r="U6296">
        <v>1</v>
      </c>
    </row>
    <row r="6297" spans="1:21" x14ac:dyDescent="0.4">
      <c r="A6297">
        <v>6295</v>
      </c>
      <c r="B6297" t="s">
        <v>12108</v>
      </c>
      <c r="C6297" s="1">
        <v>44470</v>
      </c>
      <c r="D6297" t="s">
        <v>10930</v>
      </c>
      <c r="E6297" t="s">
        <v>10931</v>
      </c>
      <c r="F6297">
        <v>20</v>
      </c>
      <c r="G6297">
        <v>10</v>
      </c>
      <c r="H6297">
        <v>40</v>
      </c>
      <c r="I6297">
        <v>20</v>
      </c>
      <c r="J6297">
        <v>30</v>
      </c>
      <c r="K6297">
        <v>18</v>
      </c>
      <c r="L6297">
        <v>12</v>
      </c>
      <c r="M6297">
        <v>16</v>
      </c>
      <c r="N6297">
        <v>2</v>
      </c>
      <c r="O6297">
        <v>1</v>
      </c>
      <c r="P6297">
        <v>10.09396701</v>
      </c>
      <c r="Q6297">
        <v>8524</v>
      </c>
      <c r="R6297">
        <v>567000</v>
      </c>
      <c r="S6297">
        <v>3006664</v>
      </c>
      <c r="T6297">
        <v>5.3027583774250404</v>
      </c>
      <c r="U6297">
        <v>3</v>
      </c>
    </row>
    <row r="6298" spans="1:21" x14ac:dyDescent="0.4">
      <c r="A6298">
        <v>6296</v>
      </c>
      <c r="B6298" t="s">
        <v>12108</v>
      </c>
      <c r="C6298" s="1">
        <v>44470</v>
      </c>
      <c r="D6298" t="s">
        <v>10932</v>
      </c>
      <c r="E6298" t="s">
        <v>10933</v>
      </c>
      <c r="F6298">
        <v>20</v>
      </c>
      <c r="G6298">
        <v>20</v>
      </c>
      <c r="H6298">
        <v>40</v>
      </c>
      <c r="I6298">
        <v>20</v>
      </c>
      <c r="J6298">
        <v>20</v>
      </c>
      <c r="K6298">
        <v>140</v>
      </c>
      <c r="L6298">
        <v>152</v>
      </c>
      <c r="M6298">
        <v>219</v>
      </c>
      <c r="N6298">
        <v>0</v>
      </c>
      <c r="O6298">
        <v>0</v>
      </c>
      <c r="P6298">
        <v>9.7795138890000004</v>
      </c>
      <c r="Q6298">
        <v>604</v>
      </c>
      <c r="R6298">
        <v>567000</v>
      </c>
      <c r="S6298">
        <v>212616</v>
      </c>
      <c r="T6298">
        <v>0.37498412698412698</v>
      </c>
      <c r="U6298">
        <v>0</v>
      </c>
    </row>
    <row r="6299" spans="1:21" x14ac:dyDescent="0.4">
      <c r="A6299">
        <v>6297</v>
      </c>
      <c r="B6299" t="s">
        <v>12108</v>
      </c>
      <c r="C6299" s="1">
        <v>44440</v>
      </c>
      <c r="D6299" t="s">
        <v>10934</v>
      </c>
      <c r="E6299" t="e">
        <f>- 재밌는 인간이로군..</f>
        <v>#NAME?</v>
      </c>
      <c r="F6299">
        <v>10</v>
      </c>
      <c r="G6299">
        <v>10</v>
      </c>
      <c r="H6299">
        <v>10</v>
      </c>
      <c r="I6299">
        <v>20</v>
      </c>
      <c r="J6299">
        <v>20</v>
      </c>
      <c r="K6299">
        <v>60</v>
      </c>
      <c r="L6299">
        <v>51</v>
      </c>
      <c r="M6299">
        <v>51</v>
      </c>
      <c r="N6299">
        <v>0</v>
      </c>
      <c r="O6299">
        <v>1</v>
      </c>
      <c r="P6299">
        <v>4.2914496529999999</v>
      </c>
      <c r="Q6299">
        <v>965</v>
      </c>
      <c r="R6299">
        <v>547000</v>
      </c>
      <c r="S6299">
        <v>112372</v>
      </c>
      <c r="T6299">
        <v>0.20543327239488099</v>
      </c>
      <c r="U6299">
        <v>0</v>
      </c>
    </row>
    <row r="6300" spans="1:21" x14ac:dyDescent="0.4">
      <c r="A6300">
        <v>6298</v>
      </c>
      <c r="B6300" t="s">
        <v>12108</v>
      </c>
      <c r="C6300" s="1">
        <v>44440</v>
      </c>
      <c r="D6300" t="s">
        <v>10935</v>
      </c>
      <c r="E6300" t="e">
        <f>- 우린 강제로 게임을 시키지 않았다.</f>
        <v>#NAME?</v>
      </c>
      <c r="F6300">
        <v>10</v>
      </c>
      <c r="G6300">
        <v>20</v>
      </c>
      <c r="H6300">
        <v>20</v>
      </c>
      <c r="I6300">
        <v>20</v>
      </c>
      <c r="J6300">
        <v>10</v>
      </c>
      <c r="K6300">
        <v>134</v>
      </c>
      <c r="L6300">
        <v>170</v>
      </c>
      <c r="M6300">
        <v>169</v>
      </c>
      <c r="N6300">
        <v>2</v>
      </c>
      <c r="O6300">
        <v>1</v>
      </c>
      <c r="P6300">
        <v>8.2140842010000004</v>
      </c>
      <c r="Q6300">
        <v>528</v>
      </c>
      <c r="R6300">
        <v>547000</v>
      </c>
      <c r="S6300">
        <v>1035981</v>
      </c>
      <c r="T6300">
        <v>1.89393235831809</v>
      </c>
      <c r="U6300">
        <v>2</v>
      </c>
    </row>
    <row r="6301" spans="1:21" x14ac:dyDescent="0.4">
      <c r="A6301">
        <v>6299</v>
      </c>
      <c r="B6301" t="s">
        <v>12108</v>
      </c>
      <c r="C6301" s="1">
        <v>44440</v>
      </c>
      <c r="D6301" t="s">
        <v>10936</v>
      </c>
      <c r="E6301" t="s">
        <v>10937</v>
      </c>
      <c r="F6301">
        <v>30</v>
      </c>
      <c r="G6301">
        <v>20</v>
      </c>
      <c r="H6301">
        <v>40</v>
      </c>
      <c r="I6301">
        <v>20</v>
      </c>
      <c r="J6301">
        <v>40</v>
      </c>
      <c r="K6301">
        <v>20</v>
      </c>
      <c r="L6301">
        <v>23</v>
      </c>
      <c r="M6301">
        <v>26</v>
      </c>
      <c r="N6301">
        <v>1</v>
      </c>
      <c r="O6301">
        <v>1</v>
      </c>
      <c r="P6301">
        <v>2.6422526039999998</v>
      </c>
      <c r="Q6301">
        <v>733</v>
      </c>
      <c r="R6301">
        <v>547000</v>
      </c>
      <c r="S6301">
        <v>186466</v>
      </c>
      <c r="T6301">
        <v>0.34088848263254101</v>
      </c>
      <c r="U6301">
        <v>0</v>
      </c>
    </row>
    <row r="6302" spans="1:21" x14ac:dyDescent="0.4">
      <c r="A6302">
        <v>6300</v>
      </c>
      <c r="B6302" t="s">
        <v>12108</v>
      </c>
      <c r="C6302" s="1">
        <v>44440</v>
      </c>
      <c r="D6302" t="s">
        <v>10938</v>
      </c>
      <c r="F6302">
        <v>10</v>
      </c>
      <c r="G6302">
        <v>10</v>
      </c>
      <c r="H6302">
        <v>10</v>
      </c>
      <c r="I6302">
        <v>20</v>
      </c>
      <c r="J6302">
        <v>30</v>
      </c>
      <c r="K6302">
        <v>35</v>
      </c>
      <c r="L6302">
        <v>28</v>
      </c>
      <c r="M6302">
        <v>8</v>
      </c>
      <c r="N6302">
        <v>0</v>
      </c>
      <c r="O6302">
        <v>2</v>
      </c>
      <c r="P6302">
        <v>0</v>
      </c>
      <c r="Q6302">
        <v>1121</v>
      </c>
      <c r="R6302">
        <v>547000</v>
      </c>
      <c r="S6302">
        <v>119009</v>
      </c>
      <c r="T6302">
        <v>0.217566727605118</v>
      </c>
      <c r="U6302">
        <v>0</v>
      </c>
    </row>
    <row r="6303" spans="1:21" x14ac:dyDescent="0.4">
      <c r="A6303">
        <v>6301</v>
      </c>
      <c r="B6303" t="s">
        <v>12108</v>
      </c>
      <c r="C6303" s="1">
        <v>44440</v>
      </c>
      <c r="D6303" t="s">
        <v>10939</v>
      </c>
      <c r="E6303" t="s">
        <v>10940</v>
      </c>
      <c r="F6303">
        <v>20</v>
      </c>
      <c r="G6303">
        <v>20</v>
      </c>
      <c r="H6303">
        <v>50</v>
      </c>
      <c r="I6303">
        <v>20</v>
      </c>
      <c r="J6303">
        <v>20</v>
      </c>
      <c r="K6303">
        <v>15</v>
      </c>
      <c r="L6303">
        <v>18</v>
      </c>
      <c r="M6303">
        <v>15</v>
      </c>
      <c r="N6303">
        <v>2</v>
      </c>
      <c r="O6303">
        <v>1</v>
      </c>
      <c r="P6303">
        <v>8.1775173609999996</v>
      </c>
      <c r="Q6303">
        <v>1757</v>
      </c>
      <c r="R6303">
        <v>547000</v>
      </c>
      <c r="S6303">
        <v>3428316</v>
      </c>
      <c r="T6303">
        <v>6.26748811700182</v>
      </c>
      <c r="U6303">
        <v>3</v>
      </c>
    </row>
    <row r="6304" spans="1:21" x14ac:dyDescent="0.4">
      <c r="A6304">
        <v>6302</v>
      </c>
      <c r="B6304" t="s">
        <v>12108</v>
      </c>
      <c r="C6304" s="1">
        <v>44440</v>
      </c>
      <c r="D6304" t="s">
        <v>10941</v>
      </c>
      <c r="E6304" t="s">
        <v>10942</v>
      </c>
      <c r="F6304">
        <v>20</v>
      </c>
      <c r="G6304">
        <v>20</v>
      </c>
      <c r="H6304">
        <v>20</v>
      </c>
      <c r="I6304">
        <v>20</v>
      </c>
      <c r="J6304">
        <v>20</v>
      </c>
      <c r="K6304">
        <v>24</v>
      </c>
      <c r="L6304">
        <v>23</v>
      </c>
      <c r="M6304">
        <v>27</v>
      </c>
      <c r="N6304">
        <v>2</v>
      </c>
      <c r="O6304">
        <v>1</v>
      </c>
      <c r="P6304">
        <v>20.321723089999999</v>
      </c>
      <c r="Q6304">
        <v>422</v>
      </c>
      <c r="R6304">
        <v>547000</v>
      </c>
      <c r="S6304">
        <v>150280</v>
      </c>
      <c r="T6304">
        <v>0.274734917733089</v>
      </c>
      <c r="U6304">
        <v>0</v>
      </c>
    </row>
    <row r="6305" spans="1:21" x14ac:dyDescent="0.4">
      <c r="A6305">
        <v>6303</v>
      </c>
      <c r="B6305" t="s">
        <v>12108</v>
      </c>
      <c r="C6305" s="1">
        <v>44409</v>
      </c>
      <c r="D6305" t="s">
        <v>10943</v>
      </c>
      <c r="E6305" t="e">
        <f>- 여기 우리만 있는 거 맞아?</f>
        <v>#NAME?</v>
      </c>
      <c r="F6305">
        <v>20</v>
      </c>
      <c r="G6305">
        <v>20</v>
      </c>
      <c r="H6305">
        <v>30</v>
      </c>
      <c r="I6305">
        <v>20</v>
      </c>
      <c r="J6305">
        <v>50</v>
      </c>
      <c r="K6305">
        <v>144</v>
      </c>
      <c r="L6305">
        <v>164</v>
      </c>
      <c r="M6305">
        <v>178</v>
      </c>
      <c r="N6305">
        <v>2</v>
      </c>
      <c r="O6305">
        <v>1</v>
      </c>
      <c r="P6305">
        <v>6.3415798609999996</v>
      </c>
      <c r="Q6305">
        <v>5996</v>
      </c>
      <c r="R6305">
        <v>546000</v>
      </c>
      <c r="S6305">
        <v>1698675</v>
      </c>
      <c r="T6305">
        <v>3.1111263736263699</v>
      </c>
      <c r="U6305">
        <v>2</v>
      </c>
    </row>
    <row r="6306" spans="1:21" x14ac:dyDescent="0.4">
      <c r="A6306">
        <v>6304</v>
      </c>
      <c r="B6306" t="s">
        <v>12108</v>
      </c>
      <c r="C6306" s="1">
        <v>44409</v>
      </c>
      <c r="D6306" t="s">
        <v>10944</v>
      </c>
      <c r="E6306" t="s">
        <v>10945</v>
      </c>
      <c r="F6306">
        <v>10</v>
      </c>
      <c r="G6306">
        <v>10</v>
      </c>
      <c r="H6306">
        <v>10</v>
      </c>
      <c r="I6306">
        <v>20</v>
      </c>
      <c r="J6306">
        <v>10</v>
      </c>
      <c r="K6306">
        <v>147</v>
      </c>
      <c r="L6306">
        <v>156</v>
      </c>
      <c r="M6306">
        <v>184</v>
      </c>
      <c r="N6306">
        <v>2</v>
      </c>
      <c r="O6306">
        <v>1</v>
      </c>
      <c r="P6306">
        <v>3.8428819440000002</v>
      </c>
      <c r="Q6306">
        <v>1100</v>
      </c>
      <c r="R6306">
        <v>546000</v>
      </c>
      <c r="S6306">
        <v>79301</v>
      </c>
      <c r="T6306">
        <v>0.145239926739926</v>
      </c>
      <c r="U6306">
        <v>0</v>
      </c>
    </row>
    <row r="6307" spans="1:21" x14ac:dyDescent="0.4">
      <c r="A6307">
        <v>6305</v>
      </c>
      <c r="B6307" t="s">
        <v>12108</v>
      </c>
      <c r="C6307" s="1">
        <v>44409</v>
      </c>
      <c r="D6307" t="s">
        <v>10946</v>
      </c>
      <c r="F6307">
        <v>30</v>
      </c>
      <c r="G6307">
        <v>20</v>
      </c>
      <c r="H6307">
        <v>10</v>
      </c>
      <c r="I6307">
        <v>20</v>
      </c>
      <c r="J6307">
        <v>50</v>
      </c>
      <c r="K6307">
        <v>17</v>
      </c>
      <c r="L6307">
        <v>15</v>
      </c>
      <c r="M6307">
        <v>17</v>
      </c>
      <c r="N6307">
        <v>0</v>
      </c>
      <c r="O6307">
        <v>2</v>
      </c>
      <c r="P6307">
        <v>0</v>
      </c>
      <c r="Q6307">
        <v>389</v>
      </c>
      <c r="R6307">
        <v>546000</v>
      </c>
      <c r="S6307">
        <v>50297</v>
      </c>
      <c r="T6307">
        <v>9.21190476190476E-2</v>
      </c>
      <c r="U6307">
        <v>0</v>
      </c>
    </row>
    <row r="6308" spans="1:21" x14ac:dyDescent="0.4">
      <c r="A6308">
        <v>6306</v>
      </c>
      <c r="B6308" t="s">
        <v>12108</v>
      </c>
      <c r="C6308" s="1">
        <v>44409</v>
      </c>
      <c r="D6308" t="s">
        <v>10947</v>
      </c>
      <c r="E6308" t="s">
        <v>10948</v>
      </c>
      <c r="F6308">
        <v>10</v>
      </c>
      <c r="G6308">
        <v>20</v>
      </c>
      <c r="H6308">
        <v>40</v>
      </c>
      <c r="I6308">
        <v>20</v>
      </c>
      <c r="J6308">
        <v>10</v>
      </c>
      <c r="K6308">
        <v>165</v>
      </c>
      <c r="L6308">
        <v>162</v>
      </c>
      <c r="M6308">
        <v>124</v>
      </c>
      <c r="N6308">
        <v>2</v>
      </c>
      <c r="O6308">
        <v>1</v>
      </c>
      <c r="P6308">
        <v>10.42393663</v>
      </c>
      <c r="Q6308">
        <v>844</v>
      </c>
      <c r="R6308">
        <v>546000</v>
      </c>
      <c r="S6308">
        <v>85458</v>
      </c>
      <c r="T6308">
        <v>0.15651648351648301</v>
      </c>
      <c r="U6308">
        <v>0</v>
      </c>
    </row>
    <row r="6309" spans="1:21" x14ac:dyDescent="0.4">
      <c r="A6309">
        <v>6307</v>
      </c>
      <c r="B6309" t="s">
        <v>12108</v>
      </c>
      <c r="C6309" s="1">
        <v>44378</v>
      </c>
      <c r="D6309" t="s">
        <v>10949</v>
      </c>
      <c r="E6309" t="s">
        <v>10950</v>
      </c>
      <c r="F6309">
        <v>10</v>
      </c>
      <c r="G6309">
        <v>10</v>
      </c>
      <c r="H6309">
        <v>20</v>
      </c>
      <c r="I6309">
        <v>20</v>
      </c>
      <c r="J6309">
        <v>20</v>
      </c>
      <c r="K6309">
        <v>5</v>
      </c>
      <c r="L6309">
        <v>9</v>
      </c>
      <c r="M6309">
        <v>3</v>
      </c>
      <c r="N6309">
        <v>2</v>
      </c>
      <c r="O6309">
        <v>1</v>
      </c>
      <c r="P6309">
        <v>2.8549262149999999</v>
      </c>
      <c r="Q6309">
        <v>4174</v>
      </c>
      <c r="R6309">
        <v>544000</v>
      </c>
      <c r="S6309">
        <v>215267</v>
      </c>
      <c r="T6309">
        <v>0.39571139705882302</v>
      </c>
      <c r="U6309">
        <v>1</v>
      </c>
    </row>
    <row r="6310" spans="1:21" x14ac:dyDescent="0.4">
      <c r="A6310">
        <v>6308</v>
      </c>
      <c r="B6310" t="s">
        <v>12108</v>
      </c>
      <c r="C6310" s="1">
        <v>44378</v>
      </c>
      <c r="D6310" t="s">
        <v>10951</v>
      </c>
      <c r="F6310">
        <v>20</v>
      </c>
      <c r="G6310">
        <v>40</v>
      </c>
      <c r="H6310">
        <v>40</v>
      </c>
      <c r="I6310">
        <v>50</v>
      </c>
      <c r="J6310">
        <v>20</v>
      </c>
      <c r="K6310">
        <v>95</v>
      </c>
      <c r="L6310">
        <v>84</v>
      </c>
      <c r="M6310">
        <v>78</v>
      </c>
      <c r="N6310">
        <v>0</v>
      </c>
      <c r="O6310">
        <v>1</v>
      </c>
      <c r="P6310">
        <v>0</v>
      </c>
      <c r="Q6310">
        <v>941</v>
      </c>
      <c r="R6310">
        <v>544000</v>
      </c>
      <c r="S6310">
        <v>82054</v>
      </c>
      <c r="T6310">
        <v>0.150834558823529</v>
      </c>
      <c r="U6310">
        <v>0</v>
      </c>
    </row>
    <row r="6311" spans="1:21" x14ac:dyDescent="0.4">
      <c r="A6311">
        <v>6309</v>
      </c>
      <c r="B6311" t="s">
        <v>12108</v>
      </c>
      <c r="C6311" s="1">
        <v>44378</v>
      </c>
      <c r="D6311" t="s">
        <v>10952</v>
      </c>
      <c r="E6311" t="s">
        <v>10953</v>
      </c>
      <c r="F6311">
        <v>10</v>
      </c>
      <c r="G6311">
        <v>20</v>
      </c>
      <c r="H6311">
        <v>50</v>
      </c>
      <c r="I6311">
        <v>20</v>
      </c>
      <c r="J6311">
        <v>10</v>
      </c>
      <c r="K6311">
        <v>14</v>
      </c>
      <c r="L6311">
        <v>4</v>
      </c>
      <c r="M6311">
        <v>3</v>
      </c>
      <c r="N6311">
        <v>1</v>
      </c>
      <c r="O6311">
        <v>1</v>
      </c>
      <c r="P6311">
        <v>1.8039279509999999</v>
      </c>
      <c r="Q6311">
        <v>769</v>
      </c>
      <c r="R6311">
        <v>544000</v>
      </c>
      <c r="S6311">
        <v>108987</v>
      </c>
      <c r="T6311">
        <v>0.20034374999999999</v>
      </c>
      <c r="U6311">
        <v>0</v>
      </c>
    </row>
    <row r="6312" spans="1:21" x14ac:dyDescent="0.4">
      <c r="A6312">
        <v>6310</v>
      </c>
      <c r="B6312" t="s">
        <v>12108</v>
      </c>
      <c r="C6312" s="1">
        <v>44348</v>
      </c>
      <c r="D6312" t="s">
        <v>10954</v>
      </c>
      <c r="F6312">
        <v>40</v>
      </c>
      <c r="G6312">
        <v>20</v>
      </c>
      <c r="H6312">
        <v>20</v>
      </c>
      <c r="I6312">
        <v>20</v>
      </c>
      <c r="J6312">
        <v>50</v>
      </c>
      <c r="K6312">
        <v>96</v>
      </c>
      <c r="L6312">
        <v>78</v>
      </c>
      <c r="M6312">
        <v>64</v>
      </c>
      <c r="N6312">
        <v>0</v>
      </c>
      <c r="O6312">
        <v>1</v>
      </c>
      <c r="P6312">
        <v>0</v>
      </c>
      <c r="Q6312">
        <v>538</v>
      </c>
      <c r="R6312">
        <v>543000</v>
      </c>
      <c r="S6312">
        <v>78415</v>
      </c>
      <c r="T6312">
        <v>0.14441068139963101</v>
      </c>
      <c r="U6312">
        <v>0</v>
      </c>
    </row>
    <row r="6313" spans="1:21" x14ac:dyDescent="0.4">
      <c r="A6313">
        <v>6311</v>
      </c>
      <c r="B6313" t="s">
        <v>12108</v>
      </c>
      <c r="C6313" s="1">
        <v>44348</v>
      </c>
      <c r="D6313" t="s">
        <v>10955</v>
      </c>
      <c r="E6313" t="s">
        <v>10956</v>
      </c>
      <c r="F6313">
        <v>10</v>
      </c>
      <c r="G6313">
        <v>20</v>
      </c>
      <c r="H6313">
        <v>20</v>
      </c>
      <c r="I6313">
        <v>20</v>
      </c>
      <c r="J6313">
        <v>40</v>
      </c>
      <c r="K6313">
        <v>24</v>
      </c>
      <c r="L6313">
        <v>21</v>
      </c>
      <c r="M6313">
        <v>17</v>
      </c>
      <c r="N6313">
        <v>1</v>
      </c>
      <c r="O6313">
        <v>1</v>
      </c>
      <c r="P6313">
        <v>2.9029947919999999</v>
      </c>
      <c r="Q6313">
        <v>765</v>
      </c>
      <c r="R6313">
        <v>543000</v>
      </c>
      <c r="S6313">
        <v>99669</v>
      </c>
      <c r="T6313">
        <v>0.183552486187845</v>
      </c>
      <c r="U6313">
        <v>0</v>
      </c>
    </row>
    <row r="6314" spans="1:21" x14ac:dyDescent="0.4">
      <c r="A6314">
        <v>6312</v>
      </c>
      <c r="B6314" t="s">
        <v>12108</v>
      </c>
      <c r="C6314" s="1">
        <v>44348</v>
      </c>
      <c r="D6314" t="s">
        <v>10957</v>
      </c>
      <c r="E6314" t="s">
        <v>10958</v>
      </c>
      <c r="F6314">
        <v>10</v>
      </c>
      <c r="G6314">
        <v>10</v>
      </c>
      <c r="H6314">
        <v>10</v>
      </c>
      <c r="I6314">
        <v>20</v>
      </c>
      <c r="J6314">
        <v>20</v>
      </c>
      <c r="K6314">
        <v>14</v>
      </c>
      <c r="L6314">
        <v>14</v>
      </c>
      <c r="M6314">
        <v>14</v>
      </c>
      <c r="N6314">
        <v>1</v>
      </c>
      <c r="O6314">
        <v>1</v>
      </c>
      <c r="P6314">
        <v>15.55870226</v>
      </c>
      <c r="Q6314">
        <v>684</v>
      </c>
      <c r="R6314">
        <v>543000</v>
      </c>
      <c r="S6314">
        <v>1852646</v>
      </c>
      <c r="T6314">
        <v>3.4118710865561601</v>
      </c>
      <c r="U6314">
        <v>2</v>
      </c>
    </row>
    <row r="6315" spans="1:21" x14ac:dyDescent="0.4">
      <c r="A6315">
        <v>6313</v>
      </c>
      <c r="B6315" t="s">
        <v>12108</v>
      </c>
      <c r="C6315" s="1">
        <v>44348</v>
      </c>
      <c r="D6315" t="s">
        <v>10959</v>
      </c>
      <c r="E6315" t="s">
        <v>10960</v>
      </c>
      <c r="F6315">
        <v>20</v>
      </c>
      <c r="G6315">
        <v>30</v>
      </c>
      <c r="H6315">
        <v>40</v>
      </c>
      <c r="I6315">
        <v>20</v>
      </c>
      <c r="J6315">
        <v>50</v>
      </c>
      <c r="K6315">
        <v>67</v>
      </c>
      <c r="L6315">
        <v>52</v>
      </c>
      <c r="M6315">
        <v>26</v>
      </c>
      <c r="N6315">
        <v>1</v>
      </c>
      <c r="O6315">
        <v>1</v>
      </c>
      <c r="P6315">
        <v>3.999023438</v>
      </c>
      <c r="Q6315">
        <v>2444</v>
      </c>
      <c r="R6315">
        <v>543000</v>
      </c>
      <c r="S6315">
        <v>264709</v>
      </c>
      <c r="T6315">
        <v>0.487493554327808</v>
      </c>
      <c r="U6315">
        <v>1</v>
      </c>
    </row>
    <row r="6316" spans="1:21" x14ac:dyDescent="0.4">
      <c r="A6316">
        <v>6314</v>
      </c>
      <c r="B6316" t="s">
        <v>12108</v>
      </c>
      <c r="C6316" s="1">
        <v>44317</v>
      </c>
      <c r="D6316" t="s">
        <v>10961</v>
      </c>
      <c r="E6316" t="s">
        <v>10962</v>
      </c>
      <c r="F6316">
        <v>20</v>
      </c>
      <c r="G6316">
        <v>10</v>
      </c>
      <c r="H6316">
        <v>30</v>
      </c>
      <c r="I6316">
        <v>20</v>
      </c>
      <c r="J6316">
        <v>20</v>
      </c>
      <c r="K6316">
        <v>69</v>
      </c>
      <c r="L6316">
        <v>54</v>
      </c>
      <c r="M6316">
        <v>35</v>
      </c>
      <c r="N6316">
        <v>2</v>
      </c>
      <c r="O6316">
        <v>1</v>
      </c>
      <c r="P6316">
        <v>8.6920572919999994</v>
      </c>
      <c r="Q6316">
        <v>1401</v>
      </c>
      <c r="R6316">
        <v>543000</v>
      </c>
      <c r="S6316">
        <v>435695</v>
      </c>
      <c r="T6316">
        <v>0.80238489871086505</v>
      </c>
      <c r="U6316">
        <v>1</v>
      </c>
    </row>
    <row r="6317" spans="1:21" x14ac:dyDescent="0.4">
      <c r="A6317">
        <v>6315</v>
      </c>
      <c r="B6317" t="s">
        <v>12108</v>
      </c>
      <c r="C6317" s="1">
        <v>44317</v>
      </c>
      <c r="D6317" t="s">
        <v>10963</v>
      </c>
      <c r="E6317" t="s">
        <v>10964</v>
      </c>
      <c r="F6317">
        <v>20</v>
      </c>
      <c r="G6317">
        <v>10</v>
      </c>
      <c r="H6317">
        <v>20</v>
      </c>
      <c r="I6317">
        <v>20</v>
      </c>
      <c r="J6317">
        <v>30</v>
      </c>
      <c r="K6317">
        <v>21</v>
      </c>
      <c r="L6317">
        <v>11</v>
      </c>
      <c r="M6317">
        <v>5</v>
      </c>
      <c r="N6317">
        <v>1</v>
      </c>
      <c r="O6317">
        <v>1</v>
      </c>
      <c r="P6317">
        <v>3.4244791669999999</v>
      </c>
      <c r="Q6317">
        <v>727</v>
      </c>
      <c r="R6317">
        <v>543000</v>
      </c>
      <c r="S6317">
        <v>168708</v>
      </c>
      <c r="T6317">
        <v>0.31069613259668499</v>
      </c>
      <c r="U6317">
        <v>0</v>
      </c>
    </row>
    <row r="6318" spans="1:21" x14ac:dyDescent="0.4">
      <c r="A6318">
        <v>6316</v>
      </c>
      <c r="B6318" t="s">
        <v>12108</v>
      </c>
      <c r="C6318" s="1">
        <v>44317</v>
      </c>
      <c r="D6318" t="s">
        <v>10965</v>
      </c>
      <c r="F6318">
        <v>40</v>
      </c>
      <c r="G6318">
        <v>20</v>
      </c>
      <c r="H6318">
        <v>10</v>
      </c>
      <c r="I6318">
        <v>20</v>
      </c>
      <c r="J6318">
        <v>40</v>
      </c>
      <c r="K6318">
        <v>94</v>
      </c>
      <c r="L6318">
        <v>75</v>
      </c>
      <c r="M6318">
        <v>51</v>
      </c>
      <c r="N6318">
        <v>0</v>
      </c>
      <c r="O6318">
        <v>1</v>
      </c>
      <c r="P6318">
        <v>0</v>
      </c>
      <c r="Q6318">
        <v>738</v>
      </c>
      <c r="R6318">
        <v>543000</v>
      </c>
      <c r="S6318">
        <v>269127</v>
      </c>
      <c r="T6318">
        <v>0.49562983425414298</v>
      </c>
      <c r="U6318">
        <v>1</v>
      </c>
    </row>
    <row r="6319" spans="1:21" x14ac:dyDescent="0.4">
      <c r="A6319">
        <v>6317</v>
      </c>
      <c r="B6319" t="s">
        <v>12108</v>
      </c>
      <c r="C6319" s="1">
        <v>44317</v>
      </c>
      <c r="D6319" t="s">
        <v>10966</v>
      </c>
      <c r="E6319" t="s">
        <v>10967</v>
      </c>
      <c r="F6319">
        <v>30</v>
      </c>
      <c r="G6319">
        <v>10</v>
      </c>
      <c r="H6319">
        <v>20</v>
      </c>
      <c r="I6319">
        <v>30</v>
      </c>
      <c r="J6319">
        <v>20</v>
      </c>
      <c r="K6319">
        <v>60</v>
      </c>
      <c r="L6319">
        <v>51</v>
      </c>
      <c r="M6319">
        <v>28</v>
      </c>
      <c r="N6319">
        <v>2</v>
      </c>
      <c r="O6319">
        <v>1</v>
      </c>
      <c r="P6319">
        <v>4.2165798609999996</v>
      </c>
      <c r="Q6319">
        <v>1539</v>
      </c>
      <c r="R6319">
        <v>543000</v>
      </c>
      <c r="S6319">
        <v>663301</v>
      </c>
      <c r="T6319">
        <v>1.22154880294659</v>
      </c>
      <c r="U6319">
        <v>2</v>
      </c>
    </row>
    <row r="6320" spans="1:21" x14ac:dyDescent="0.4">
      <c r="A6320">
        <v>6318</v>
      </c>
      <c r="B6320" t="s">
        <v>12108</v>
      </c>
      <c r="C6320" s="1">
        <v>44317</v>
      </c>
      <c r="D6320" t="s">
        <v>10968</v>
      </c>
      <c r="E6320" t="s">
        <v>10969</v>
      </c>
      <c r="F6320">
        <v>20</v>
      </c>
      <c r="G6320">
        <v>20</v>
      </c>
      <c r="H6320">
        <v>30</v>
      </c>
      <c r="I6320">
        <v>20</v>
      </c>
      <c r="J6320">
        <v>30</v>
      </c>
      <c r="K6320">
        <v>159</v>
      </c>
      <c r="L6320">
        <v>155</v>
      </c>
      <c r="M6320">
        <v>154</v>
      </c>
      <c r="N6320">
        <v>1</v>
      </c>
      <c r="O6320">
        <v>1</v>
      </c>
      <c r="P6320">
        <v>7.9810112850000001</v>
      </c>
      <c r="Q6320">
        <v>1107</v>
      </c>
      <c r="R6320">
        <v>543000</v>
      </c>
      <c r="S6320">
        <v>42672</v>
      </c>
      <c r="T6320">
        <v>7.8585635359116002E-2</v>
      </c>
      <c r="U6320">
        <v>0</v>
      </c>
    </row>
    <row r="6321" spans="1:21" x14ac:dyDescent="0.4">
      <c r="A6321">
        <v>6319</v>
      </c>
      <c r="B6321" t="s">
        <v>12108</v>
      </c>
      <c r="C6321" s="1">
        <v>44287</v>
      </c>
      <c r="D6321" t="s">
        <v>10970</v>
      </c>
      <c r="E6321" t="s">
        <v>10971</v>
      </c>
      <c r="F6321">
        <v>20</v>
      </c>
      <c r="G6321">
        <v>10</v>
      </c>
      <c r="H6321">
        <v>50</v>
      </c>
      <c r="I6321">
        <v>20</v>
      </c>
      <c r="J6321">
        <v>10</v>
      </c>
      <c r="K6321">
        <v>16</v>
      </c>
      <c r="L6321">
        <v>9</v>
      </c>
      <c r="M6321">
        <v>7</v>
      </c>
      <c r="N6321">
        <v>2</v>
      </c>
      <c r="O6321">
        <v>2</v>
      </c>
      <c r="P6321">
        <v>9.373046875</v>
      </c>
      <c r="Q6321">
        <v>1607</v>
      </c>
      <c r="R6321">
        <v>544400</v>
      </c>
      <c r="S6321">
        <v>546495</v>
      </c>
      <c r="T6321">
        <v>1.00384827332843</v>
      </c>
      <c r="U6321">
        <v>1</v>
      </c>
    </row>
    <row r="6322" spans="1:21" x14ac:dyDescent="0.4">
      <c r="A6322">
        <v>6320</v>
      </c>
      <c r="B6322" t="s">
        <v>12108</v>
      </c>
      <c r="C6322" s="1">
        <v>44287</v>
      </c>
      <c r="D6322" t="s">
        <v>10972</v>
      </c>
      <c r="E6322" t="s">
        <v>10973</v>
      </c>
      <c r="F6322">
        <v>20</v>
      </c>
      <c r="G6322">
        <v>20</v>
      </c>
      <c r="H6322">
        <v>40</v>
      </c>
      <c r="I6322">
        <v>40</v>
      </c>
      <c r="J6322">
        <v>20</v>
      </c>
      <c r="K6322">
        <v>93</v>
      </c>
      <c r="L6322">
        <v>87</v>
      </c>
      <c r="M6322">
        <v>83</v>
      </c>
      <c r="N6322">
        <v>2</v>
      </c>
      <c r="O6322">
        <v>1</v>
      </c>
      <c r="P6322">
        <v>8.6417100690000002</v>
      </c>
      <c r="Q6322">
        <v>694</v>
      </c>
      <c r="R6322">
        <v>544400</v>
      </c>
      <c r="S6322">
        <v>66826</v>
      </c>
      <c r="T6322">
        <v>0.12275165319617901</v>
      </c>
      <c r="U6322">
        <v>0</v>
      </c>
    </row>
    <row r="6323" spans="1:21" x14ac:dyDescent="0.4">
      <c r="A6323">
        <v>6321</v>
      </c>
      <c r="B6323" t="s">
        <v>12108</v>
      </c>
      <c r="C6323" s="1">
        <v>44287</v>
      </c>
      <c r="D6323" t="s">
        <v>10974</v>
      </c>
      <c r="E6323" t="s">
        <v>10975</v>
      </c>
      <c r="F6323">
        <v>10</v>
      </c>
      <c r="G6323">
        <v>10</v>
      </c>
      <c r="H6323">
        <v>20</v>
      </c>
      <c r="I6323">
        <v>10</v>
      </c>
      <c r="J6323">
        <v>20</v>
      </c>
      <c r="K6323">
        <v>17</v>
      </c>
      <c r="L6323">
        <v>17</v>
      </c>
      <c r="M6323">
        <v>17</v>
      </c>
      <c r="N6323">
        <v>2</v>
      </c>
      <c r="O6323">
        <v>1</v>
      </c>
      <c r="P6323">
        <v>12.93543837</v>
      </c>
      <c r="Q6323">
        <v>1268</v>
      </c>
      <c r="R6323">
        <v>544400</v>
      </c>
      <c r="S6323">
        <v>33479</v>
      </c>
      <c r="T6323">
        <v>6.1497060984570098E-2</v>
      </c>
      <c r="U6323">
        <v>0</v>
      </c>
    </row>
    <row r="6324" spans="1:21" x14ac:dyDescent="0.4">
      <c r="A6324">
        <v>6322</v>
      </c>
      <c r="B6324" t="s">
        <v>12108</v>
      </c>
      <c r="C6324" s="1">
        <v>44287</v>
      </c>
      <c r="D6324" t="s">
        <v>10976</v>
      </c>
      <c r="E6324" t="s">
        <v>10977</v>
      </c>
      <c r="F6324">
        <v>20</v>
      </c>
      <c r="G6324">
        <v>20</v>
      </c>
      <c r="H6324">
        <v>10</v>
      </c>
      <c r="I6324">
        <v>10</v>
      </c>
      <c r="J6324">
        <v>20</v>
      </c>
      <c r="K6324">
        <v>125</v>
      </c>
      <c r="L6324">
        <v>123</v>
      </c>
      <c r="M6324">
        <v>121</v>
      </c>
      <c r="N6324">
        <v>1</v>
      </c>
      <c r="O6324">
        <v>1</v>
      </c>
      <c r="P6324">
        <v>1.8628472220000001</v>
      </c>
      <c r="Q6324">
        <v>172</v>
      </c>
      <c r="R6324">
        <v>544400</v>
      </c>
      <c r="S6324">
        <v>267128</v>
      </c>
      <c r="T6324">
        <v>0.49068332108743501</v>
      </c>
      <c r="U6324">
        <v>1</v>
      </c>
    </row>
    <row r="6325" spans="1:21" x14ac:dyDescent="0.4">
      <c r="A6325">
        <v>6323</v>
      </c>
      <c r="B6325" t="s">
        <v>12108</v>
      </c>
      <c r="C6325" s="1">
        <v>44256</v>
      </c>
      <c r="D6325" t="s">
        <v>10978</v>
      </c>
      <c r="E6325" t="s">
        <v>10979</v>
      </c>
      <c r="F6325">
        <v>10</v>
      </c>
      <c r="G6325">
        <v>20</v>
      </c>
      <c r="H6325">
        <v>30</v>
      </c>
      <c r="I6325">
        <v>20</v>
      </c>
      <c r="J6325">
        <v>10</v>
      </c>
      <c r="K6325">
        <v>17</v>
      </c>
      <c r="L6325">
        <v>17</v>
      </c>
      <c r="M6325">
        <v>14</v>
      </c>
      <c r="N6325">
        <v>2</v>
      </c>
      <c r="O6325">
        <v>1</v>
      </c>
      <c r="P6325">
        <v>9.3919270830000006</v>
      </c>
      <c r="Q6325">
        <v>785</v>
      </c>
      <c r="R6325">
        <v>542000</v>
      </c>
      <c r="S6325">
        <v>343137</v>
      </c>
      <c r="T6325">
        <v>0.633094095940959</v>
      </c>
      <c r="U6325">
        <v>1</v>
      </c>
    </row>
    <row r="6326" spans="1:21" x14ac:dyDescent="0.4">
      <c r="A6326">
        <v>6324</v>
      </c>
      <c r="B6326" t="s">
        <v>12108</v>
      </c>
      <c r="C6326" s="1">
        <v>44256</v>
      </c>
      <c r="D6326" t="s">
        <v>10980</v>
      </c>
      <c r="E6326" t="s">
        <v>10981</v>
      </c>
      <c r="F6326">
        <v>10</v>
      </c>
      <c r="G6326">
        <v>10</v>
      </c>
      <c r="H6326">
        <v>30</v>
      </c>
      <c r="I6326">
        <v>20</v>
      </c>
      <c r="J6326">
        <v>10</v>
      </c>
      <c r="K6326">
        <v>23</v>
      </c>
      <c r="L6326">
        <v>26</v>
      </c>
      <c r="M6326">
        <v>30</v>
      </c>
      <c r="N6326">
        <v>2</v>
      </c>
      <c r="O6326">
        <v>2</v>
      </c>
      <c r="P6326">
        <v>7.1328125</v>
      </c>
      <c r="Q6326">
        <v>124</v>
      </c>
      <c r="R6326">
        <v>542000</v>
      </c>
      <c r="S6326">
        <v>1515911</v>
      </c>
      <c r="T6326">
        <v>2.7968837638376298</v>
      </c>
      <c r="U6326">
        <v>2</v>
      </c>
    </row>
    <row r="6327" spans="1:21" x14ac:dyDescent="0.4">
      <c r="A6327">
        <v>6325</v>
      </c>
      <c r="B6327" t="s">
        <v>12108</v>
      </c>
      <c r="C6327" s="1">
        <v>44256</v>
      </c>
      <c r="D6327" t="s">
        <v>10982</v>
      </c>
      <c r="E6327" t="s">
        <v>10983</v>
      </c>
      <c r="F6327">
        <v>10</v>
      </c>
      <c r="G6327">
        <v>20</v>
      </c>
      <c r="H6327">
        <v>20</v>
      </c>
      <c r="I6327">
        <v>20</v>
      </c>
      <c r="J6327">
        <v>20</v>
      </c>
      <c r="K6327">
        <v>169</v>
      </c>
      <c r="L6327">
        <v>158</v>
      </c>
      <c r="M6327">
        <v>164</v>
      </c>
      <c r="N6327">
        <v>2</v>
      </c>
      <c r="O6327">
        <v>1</v>
      </c>
      <c r="P6327">
        <v>16.440646699999999</v>
      </c>
      <c r="Q6327">
        <v>461</v>
      </c>
      <c r="R6327">
        <v>542000</v>
      </c>
      <c r="S6327">
        <v>39038</v>
      </c>
      <c r="T6327">
        <v>7.2025830258302503E-2</v>
      </c>
      <c r="U6327">
        <v>0</v>
      </c>
    </row>
    <row r="6328" spans="1:21" x14ac:dyDescent="0.4">
      <c r="A6328">
        <v>6326</v>
      </c>
      <c r="B6328" t="s">
        <v>12108</v>
      </c>
      <c r="C6328" s="1">
        <v>44256</v>
      </c>
      <c r="D6328" t="s">
        <v>10984</v>
      </c>
      <c r="E6328" t="s">
        <v>10985</v>
      </c>
      <c r="F6328">
        <v>10</v>
      </c>
      <c r="G6328">
        <v>10</v>
      </c>
      <c r="H6328">
        <v>20</v>
      </c>
      <c r="I6328">
        <v>20</v>
      </c>
      <c r="J6328">
        <v>10</v>
      </c>
      <c r="K6328">
        <v>65</v>
      </c>
      <c r="L6328">
        <v>53</v>
      </c>
      <c r="M6328">
        <v>48</v>
      </c>
      <c r="N6328">
        <v>1</v>
      </c>
      <c r="O6328">
        <v>1</v>
      </c>
      <c r="P6328">
        <v>16.499348959999999</v>
      </c>
      <c r="Q6328">
        <v>313</v>
      </c>
      <c r="R6328">
        <v>542000</v>
      </c>
      <c r="S6328">
        <v>185895</v>
      </c>
      <c r="T6328">
        <v>0.34297970479704798</v>
      </c>
      <c r="U6328">
        <v>0</v>
      </c>
    </row>
    <row r="6329" spans="1:21" x14ac:dyDescent="0.4">
      <c r="A6329">
        <v>6327</v>
      </c>
      <c r="B6329" t="s">
        <v>12108</v>
      </c>
      <c r="C6329" s="1">
        <v>44256</v>
      </c>
      <c r="D6329" t="s">
        <v>10986</v>
      </c>
      <c r="E6329" t="s">
        <v>10987</v>
      </c>
      <c r="F6329">
        <v>10</v>
      </c>
      <c r="G6329">
        <v>20</v>
      </c>
      <c r="H6329">
        <v>20</v>
      </c>
      <c r="I6329">
        <v>10</v>
      </c>
      <c r="J6329">
        <v>20</v>
      </c>
      <c r="K6329">
        <v>20</v>
      </c>
      <c r="L6329">
        <v>22</v>
      </c>
      <c r="M6329">
        <v>26</v>
      </c>
      <c r="N6329">
        <v>1</v>
      </c>
      <c r="O6329">
        <v>1</v>
      </c>
      <c r="P6329">
        <v>19.677300349999999</v>
      </c>
      <c r="Q6329">
        <v>161</v>
      </c>
      <c r="R6329">
        <v>542000</v>
      </c>
      <c r="S6329">
        <v>109211</v>
      </c>
      <c r="T6329">
        <v>0.201496309963099</v>
      </c>
      <c r="U6329">
        <v>0</v>
      </c>
    </row>
    <row r="6330" spans="1:21" x14ac:dyDescent="0.4">
      <c r="A6330">
        <v>6328</v>
      </c>
      <c r="B6330" t="s">
        <v>12108</v>
      </c>
      <c r="C6330" s="1">
        <v>44256</v>
      </c>
      <c r="D6330" t="s">
        <v>10988</v>
      </c>
      <c r="E6330" t="s">
        <v>10989</v>
      </c>
      <c r="F6330">
        <v>10</v>
      </c>
      <c r="G6330">
        <v>10</v>
      </c>
      <c r="H6330">
        <v>30</v>
      </c>
      <c r="I6330">
        <v>20</v>
      </c>
      <c r="J6330">
        <v>10</v>
      </c>
      <c r="K6330">
        <v>24</v>
      </c>
      <c r="L6330">
        <v>17</v>
      </c>
      <c r="M6330">
        <v>16</v>
      </c>
      <c r="N6330">
        <v>2</v>
      </c>
      <c r="O6330">
        <v>1</v>
      </c>
      <c r="P6330">
        <v>17.651041670000001</v>
      </c>
      <c r="Q6330">
        <v>325</v>
      </c>
      <c r="R6330">
        <v>542000</v>
      </c>
      <c r="S6330">
        <v>33490</v>
      </c>
      <c r="T6330">
        <v>6.1789667896678897E-2</v>
      </c>
      <c r="U6330">
        <v>0</v>
      </c>
    </row>
    <row r="6331" spans="1:21" x14ac:dyDescent="0.4">
      <c r="A6331">
        <v>6329</v>
      </c>
      <c r="B6331" t="s">
        <v>12108</v>
      </c>
      <c r="C6331" s="1">
        <v>44256</v>
      </c>
      <c r="D6331" t="s">
        <v>10990</v>
      </c>
      <c r="E6331" t="s">
        <v>10991</v>
      </c>
      <c r="F6331">
        <v>30</v>
      </c>
      <c r="G6331">
        <v>30</v>
      </c>
      <c r="H6331">
        <v>20</v>
      </c>
      <c r="I6331">
        <v>30</v>
      </c>
      <c r="J6331">
        <v>50</v>
      </c>
      <c r="K6331">
        <v>141</v>
      </c>
      <c r="L6331">
        <v>103</v>
      </c>
      <c r="M6331">
        <v>83</v>
      </c>
      <c r="N6331">
        <v>2</v>
      </c>
      <c r="O6331">
        <v>0</v>
      </c>
      <c r="P6331">
        <v>12.581705729999999</v>
      </c>
      <c r="Q6331">
        <v>222</v>
      </c>
      <c r="R6331">
        <v>542000</v>
      </c>
      <c r="S6331">
        <v>476886</v>
      </c>
      <c r="T6331">
        <v>0.87986346863468601</v>
      </c>
      <c r="U6331">
        <v>1</v>
      </c>
    </row>
    <row r="6332" spans="1:21" x14ac:dyDescent="0.4">
      <c r="A6332">
        <v>6330</v>
      </c>
      <c r="B6332" t="s">
        <v>12108</v>
      </c>
      <c r="C6332" s="1">
        <v>44256</v>
      </c>
      <c r="D6332" t="s">
        <v>10992</v>
      </c>
      <c r="E6332" t="s">
        <v>10993</v>
      </c>
      <c r="F6332">
        <v>20</v>
      </c>
      <c r="G6332">
        <v>20</v>
      </c>
      <c r="H6332">
        <v>20</v>
      </c>
      <c r="I6332">
        <v>20</v>
      </c>
      <c r="J6332">
        <v>30</v>
      </c>
      <c r="K6332">
        <v>13</v>
      </c>
      <c r="L6332">
        <v>9</v>
      </c>
      <c r="M6332">
        <v>11</v>
      </c>
      <c r="N6332">
        <v>2</v>
      </c>
      <c r="O6332">
        <v>1</v>
      </c>
      <c r="P6332">
        <v>11.76953125</v>
      </c>
      <c r="Q6332">
        <v>279</v>
      </c>
      <c r="R6332">
        <v>542000</v>
      </c>
      <c r="S6332">
        <v>72310</v>
      </c>
      <c r="T6332">
        <v>0.13341328413284101</v>
      </c>
      <c r="U6332">
        <v>0</v>
      </c>
    </row>
    <row r="6333" spans="1:21" x14ac:dyDescent="0.4">
      <c r="A6333">
        <v>6331</v>
      </c>
      <c r="B6333" t="s">
        <v>12108</v>
      </c>
      <c r="C6333" s="1">
        <v>44256</v>
      </c>
      <c r="D6333" t="s">
        <v>10994</v>
      </c>
      <c r="E6333" t="s">
        <v>10995</v>
      </c>
      <c r="F6333">
        <v>20</v>
      </c>
      <c r="G6333">
        <v>20</v>
      </c>
      <c r="H6333">
        <v>10</v>
      </c>
      <c r="I6333">
        <v>10</v>
      </c>
      <c r="J6333">
        <v>40</v>
      </c>
      <c r="K6333">
        <v>161</v>
      </c>
      <c r="L6333">
        <v>112</v>
      </c>
      <c r="M6333">
        <v>88</v>
      </c>
      <c r="N6333">
        <v>1</v>
      </c>
      <c r="O6333">
        <v>2</v>
      </c>
      <c r="P6333">
        <v>15.59082031</v>
      </c>
      <c r="Q6333">
        <v>175</v>
      </c>
      <c r="R6333">
        <v>542000</v>
      </c>
      <c r="S6333">
        <v>1192555</v>
      </c>
      <c r="T6333">
        <v>2.2002859778597701</v>
      </c>
      <c r="U6333">
        <v>2</v>
      </c>
    </row>
    <row r="6334" spans="1:21" x14ac:dyDescent="0.4">
      <c r="A6334">
        <v>6332</v>
      </c>
      <c r="B6334" t="s">
        <v>12108</v>
      </c>
      <c r="C6334" s="1">
        <v>44256</v>
      </c>
      <c r="D6334" t="s">
        <v>10996</v>
      </c>
      <c r="E6334" t="e">
        <f>- 오윤희 또 속았다..</f>
        <v>#NAME?</v>
      </c>
      <c r="F6334">
        <v>10</v>
      </c>
      <c r="G6334">
        <v>20</v>
      </c>
      <c r="H6334">
        <v>30</v>
      </c>
      <c r="I6334">
        <v>20</v>
      </c>
      <c r="J6334">
        <v>20</v>
      </c>
      <c r="K6334">
        <v>50</v>
      </c>
      <c r="L6334">
        <v>43</v>
      </c>
      <c r="M6334">
        <v>41</v>
      </c>
      <c r="N6334">
        <v>2</v>
      </c>
      <c r="O6334">
        <v>1</v>
      </c>
      <c r="P6334">
        <v>8.3324652780000008</v>
      </c>
      <c r="Q6334">
        <v>142</v>
      </c>
      <c r="R6334">
        <v>542000</v>
      </c>
      <c r="S6334">
        <v>49517</v>
      </c>
      <c r="T6334">
        <v>9.1359778597785907E-2</v>
      </c>
      <c r="U6334">
        <v>0</v>
      </c>
    </row>
    <row r="6335" spans="1:21" x14ac:dyDescent="0.4">
      <c r="A6335">
        <v>6333</v>
      </c>
      <c r="B6335" t="s">
        <v>12108</v>
      </c>
      <c r="C6335" s="1">
        <v>44256</v>
      </c>
      <c r="D6335" t="s">
        <v>10997</v>
      </c>
      <c r="E6335" t="s">
        <v>10998</v>
      </c>
      <c r="F6335">
        <v>20</v>
      </c>
      <c r="G6335">
        <v>20</v>
      </c>
      <c r="H6335">
        <v>10</v>
      </c>
      <c r="I6335">
        <v>10</v>
      </c>
      <c r="J6335">
        <v>20</v>
      </c>
      <c r="K6335">
        <v>50</v>
      </c>
      <c r="L6335">
        <v>51</v>
      </c>
      <c r="M6335">
        <v>53</v>
      </c>
      <c r="N6335">
        <v>1</v>
      </c>
      <c r="O6335">
        <v>1</v>
      </c>
      <c r="P6335">
        <v>5.834960938</v>
      </c>
      <c r="Q6335">
        <v>166</v>
      </c>
      <c r="R6335">
        <v>542000</v>
      </c>
      <c r="S6335">
        <v>113246</v>
      </c>
      <c r="T6335">
        <v>0.20894095940959401</v>
      </c>
      <c r="U6335">
        <v>0</v>
      </c>
    </row>
    <row r="6336" spans="1:21" x14ac:dyDescent="0.4">
      <c r="A6336">
        <v>6334</v>
      </c>
      <c r="B6336" t="s">
        <v>12108</v>
      </c>
      <c r="C6336" s="1">
        <v>44228</v>
      </c>
      <c r="D6336" t="s">
        <v>10999</v>
      </c>
      <c r="E6336" t="s">
        <v>11000</v>
      </c>
      <c r="F6336">
        <v>10</v>
      </c>
      <c r="G6336">
        <v>20</v>
      </c>
      <c r="H6336">
        <v>30</v>
      </c>
      <c r="I6336">
        <v>20</v>
      </c>
      <c r="J6336">
        <v>10</v>
      </c>
      <c r="K6336">
        <v>13</v>
      </c>
      <c r="L6336">
        <v>10</v>
      </c>
      <c r="M6336">
        <v>7</v>
      </c>
      <c r="N6336">
        <v>2</v>
      </c>
      <c r="O6336">
        <v>1</v>
      </c>
      <c r="P6336">
        <v>14.42382812</v>
      </c>
      <c r="Q6336">
        <v>503</v>
      </c>
      <c r="R6336">
        <v>543000</v>
      </c>
      <c r="S6336">
        <v>20031</v>
      </c>
      <c r="T6336">
        <v>3.6889502762430901E-2</v>
      </c>
      <c r="U6336">
        <v>0</v>
      </c>
    </row>
    <row r="6337" spans="1:21" x14ac:dyDescent="0.4">
      <c r="A6337">
        <v>6335</v>
      </c>
      <c r="B6337" t="s">
        <v>12108</v>
      </c>
      <c r="C6337" s="1">
        <v>44228</v>
      </c>
      <c r="D6337" t="s">
        <v>11001</v>
      </c>
      <c r="E6337" t="s">
        <v>11002</v>
      </c>
      <c r="F6337">
        <v>20</v>
      </c>
      <c r="G6337">
        <v>20</v>
      </c>
      <c r="H6337">
        <v>30</v>
      </c>
      <c r="I6337">
        <v>20</v>
      </c>
      <c r="J6337">
        <v>10</v>
      </c>
      <c r="K6337">
        <v>23</v>
      </c>
      <c r="L6337">
        <v>20</v>
      </c>
      <c r="M6337">
        <v>19</v>
      </c>
      <c r="N6337">
        <v>2</v>
      </c>
      <c r="O6337">
        <v>2</v>
      </c>
      <c r="P6337">
        <v>14.798068580000001</v>
      </c>
      <c r="Q6337">
        <v>315</v>
      </c>
      <c r="R6337">
        <v>543000</v>
      </c>
      <c r="S6337">
        <v>30566</v>
      </c>
      <c r="T6337">
        <v>5.6290976058931803E-2</v>
      </c>
      <c r="U6337">
        <v>0</v>
      </c>
    </row>
    <row r="6338" spans="1:21" x14ac:dyDescent="0.4">
      <c r="A6338">
        <v>6336</v>
      </c>
      <c r="B6338" t="s">
        <v>12108</v>
      </c>
      <c r="C6338" s="1">
        <v>44228</v>
      </c>
      <c r="D6338" t="s">
        <v>11003</v>
      </c>
      <c r="E6338" t="s">
        <v>11004</v>
      </c>
      <c r="F6338">
        <v>20</v>
      </c>
      <c r="G6338">
        <v>20</v>
      </c>
      <c r="H6338">
        <v>20</v>
      </c>
      <c r="I6338">
        <v>10</v>
      </c>
      <c r="J6338">
        <v>20</v>
      </c>
      <c r="K6338">
        <v>31</v>
      </c>
      <c r="L6338">
        <v>26</v>
      </c>
      <c r="M6338">
        <v>58</v>
      </c>
      <c r="N6338">
        <v>2</v>
      </c>
      <c r="O6338">
        <v>1</v>
      </c>
      <c r="P6338">
        <v>11.92871094</v>
      </c>
      <c r="Q6338">
        <v>643</v>
      </c>
      <c r="R6338">
        <v>543000</v>
      </c>
      <c r="S6338">
        <v>388489</v>
      </c>
      <c r="T6338">
        <v>0.71544935543277999</v>
      </c>
      <c r="U6338">
        <v>1</v>
      </c>
    </row>
    <row r="6339" spans="1:21" x14ac:dyDescent="0.4">
      <c r="A6339">
        <v>6337</v>
      </c>
      <c r="B6339" t="s">
        <v>12109</v>
      </c>
      <c r="C6339" s="1">
        <v>45108</v>
      </c>
      <c r="D6339" t="s">
        <v>11005</v>
      </c>
      <c r="E6339" t="s">
        <v>11006</v>
      </c>
      <c r="F6339">
        <v>20</v>
      </c>
      <c r="G6339">
        <v>10</v>
      </c>
      <c r="H6339">
        <v>40</v>
      </c>
      <c r="I6339">
        <v>20</v>
      </c>
      <c r="J6339">
        <v>40</v>
      </c>
      <c r="K6339">
        <v>25</v>
      </c>
      <c r="L6339">
        <v>22</v>
      </c>
      <c r="M6339">
        <v>20</v>
      </c>
      <c r="N6339">
        <v>2</v>
      </c>
      <c r="O6339">
        <v>1</v>
      </c>
      <c r="P6339">
        <v>2.1692708330000001</v>
      </c>
      <c r="Q6339">
        <v>1001</v>
      </c>
      <c r="R6339">
        <v>746000</v>
      </c>
      <c r="S6339">
        <v>19301</v>
      </c>
      <c r="T6339">
        <v>2.5872654155495899E-2</v>
      </c>
      <c r="U6339">
        <v>0</v>
      </c>
    </row>
    <row r="6340" spans="1:21" x14ac:dyDescent="0.4">
      <c r="A6340">
        <v>6338</v>
      </c>
      <c r="B6340" t="s">
        <v>12109</v>
      </c>
      <c r="C6340" s="1">
        <v>45108</v>
      </c>
      <c r="D6340" t="s">
        <v>11007</v>
      </c>
      <c r="F6340">
        <v>20</v>
      </c>
      <c r="G6340">
        <v>10</v>
      </c>
      <c r="H6340">
        <v>40</v>
      </c>
      <c r="I6340">
        <v>20</v>
      </c>
      <c r="J6340">
        <v>40</v>
      </c>
      <c r="K6340">
        <v>51</v>
      </c>
      <c r="L6340">
        <v>22</v>
      </c>
      <c r="M6340">
        <v>9</v>
      </c>
      <c r="N6340">
        <v>0</v>
      </c>
      <c r="O6340">
        <v>0</v>
      </c>
      <c r="P6340">
        <v>0</v>
      </c>
      <c r="Q6340">
        <v>900</v>
      </c>
      <c r="R6340">
        <v>746000</v>
      </c>
      <c r="S6340">
        <v>45376</v>
      </c>
      <c r="T6340">
        <v>6.08257372654155E-2</v>
      </c>
      <c r="U6340">
        <v>0</v>
      </c>
    </row>
    <row r="6341" spans="1:21" x14ac:dyDescent="0.4">
      <c r="A6341">
        <v>6339</v>
      </c>
      <c r="B6341" t="s">
        <v>12109</v>
      </c>
      <c r="C6341" s="1">
        <v>45108</v>
      </c>
      <c r="D6341" t="s">
        <v>11008</v>
      </c>
      <c r="E6341" t="s">
        <v>11009</v>
      </c>
      <c r="F6341">
        <v>20</v>
      </c>
      <c r="G6341">
        <v>10</v>
      </c>
      <c r="H6341">
        <v>50</v>
      </c>
      <c r="I6341">
        <v>20</v>
      </c>
      <c r="J6341">
        <v>20</v>
      </c>
      <c r="K6341">
        <v>74</v>
      </c>
      <c r="L6341">
        <v>91</v>
      </c>
      <c r="M6341">
        <v>92</v>
      </c>
      <c r="N6341">
        <v>2</v>
      </c>
      <c r="O6341">
        <v>1</v>
      </c>
      <c r="P6341">
        <v>7.6489800350000001</v>
      </c>
      <c r="Q6341">
        <v>1384</v>
      </c>
      <c r="R6341">
        <v>746000</v>
      </c>
      <c r="S6341">
        <v>14306</v>
      </c>
      <c r="T6341">
        <v>1.9176943699731899E-2</v>
      </c>
      <c r="U6341">
        <v>0</v>
      </c>
    </row>
    <row r="6342" spans="1:21" x14ac:dyDescent="0.4">
      <c r="A6342">
        <v>6340</v>
      </c>
      <c r="B6342" t="s">
        <v>12109</v>
      </c>
      <c r="C6342" s="1">
        <v>45108</v>
      </c>
      <c r="D6342" t="s">
        <v>11010</v>
      </c>
      <c r="F6342">
        <v>10</v>
      </c>
      <c r="G6342">
        <v>10</v>
      </c>
      <c r="H6342">
        <v>10</v>
      </c>
      <c r="I6342">
        <v>20</v>
      </c>
      <c r="J6342">
        <v>10</v>
      </c>
      <c r="K6342">
        <v>21</v>
      </c>
      <c r="L6342">
        <v>21</v>
      </c>
      <c r="M6342">
        <v>18</v>
      </c>
      <c r="N6342">
        <v>0</v>
      </c>
      <c r="O6342">
        <v>1</v>
      </c>
      <c r="P6342">
        <v>0</v>
      </c>
      <c r="Q6342">
        <v>767</v>
      </c>
      <c r="R6342">
        <v>746000</v>
      </c>
      <c r="S6342">
        <v>31153</v>
      </c>
      <c r="T6342">
        <v>4.1760053619302899E-2</v>
      </c>
      <c r="U6342">
        <v>0</v>
      </c>
    </row>
    <row r="6343" spans="1:21" x14ac:dyDescent="0.4">
      <c r="A6343">
        <v>6341</v>
      </c>
      <c r="B6343" t="s">
        <v>12109</v>
      </c>
      <c r="C6343" s="1">
        <v>45108</v>
      </c>
      <c r="D6343" t="s">
        <v>11011</v>
      </c>
      <c r="E6343" t="s">
        <v>11012</v>
      </c>
      <c r="F6343">
        <v>10</v>
      </c>
      <c r="G6343">
        <v>10</v>
      </c>
      <c r="H6343">
        <v>50</v>
      </c>
      <c r="I6343">
        <v>10</v>
      </c>
      <c r="J6343">
        <v>10</v>
      </c>
      <c r="K6343">
        <v>29</v>
      </c>
      <c r="L6343">
        <v>21</v>
      </c>
      <c r="M6343">
        <v>21</v>
      </c>
      <c r="N6343">
        <v>1</v>
      </c>
      <c r="O6343">
        <v>2</v>
      </c>
      <c r="P6343">
        <v>6.3549262149999999</v>
      </c>
      <c r="Q6343">
        <v>1320</v>
      </c>
      <c r="R6343">
        <v>746000</v>
      </c>
      <c r="S6343">
        <v>1125284</v>
      </c>
      <c r="T6343">
        <v>1.5084235924932901</v>
      </c>
      <c r="U6343">
        <v>2</v>
      </c>
    </row>
    <row r="6344" spans="1:21" x14ac:dyDescent="0.4">
      <c r="A6344">
        <v>6342</v>
      </c>
      <c r="B6344" t="s">
        <v>12109</v>
      </c>
      <c r="C6344" s="1">
        <v>45078</v>
      </c>
      <c r="D6344" t="s">
        <v>11013</v>
      </c>
      <c r="E6344" t="s">
        <v>11014</v>
      </c>
      <c r="F6344">
        <v>10</v>
      </c>
      <c r="G6344">
        <v>10</v>
      </c>
      <c r="H6344">
        <v>30</v>
      </c>
      <c r="I6344">
        <v>10</v>
      </c>
      <c r="J6344">
        <v>20</v>
      </c>
      <c r="K6344">
        <v>163</v>
      </c>
      <c r="L6344">
        <v>154</v>
      </c>
      <c r="M6344">
        <v>155</v>
      </c>
      <c r="N6344">
        <v>1</v>
      </c>
      <c r="O6344">
        <v>2</v>
      </c>
      <c r="P6344">
        <v>9.1981336809999998</v>
      </c>
      <c r="Q6344">
        <v>1318</v>
      </c>
      <c r="R6344">
        <v>744000</v>
      </c>
      <c r="S6344">
        <v>377470</v>
      </c>
      <c r="T6344">
        <v>0.50735215053763405</v>
      </c>
      <c r="U6344">
        <v>1</v>
      </c>
    </row>
    <row r="6345" spans="1:21" x14ac:dyDescent="0.4">
      <c r="A6345">
        <v>6343</v>
      </c>
      <c r="B6345" t="s">
        <v>12109</v>
      </c>
      <c r="C6345" s="1">
        <v>45078</v>
      </c>
      <c r="D6345" t="s">
        <v>11015</v>
      </c>
      <c r="E6345" t="s">
        <v>11016</v>
      </c>
      <c r="F6345">
        <v>10</v>
      </c>
      <c r="G6345">
        <v>10</v>
      </c>
      <c r="H6345">
        <v>20</v>
      </c>
      <c r="I6345">
        <v>20</v>
      </c>
      <c r="J6345">
        <v>10</v>
      </c>
      <c r="K6345">
        <v>41</v>
      </c>
      <c r="L6345">
        <v>51</v>
      </c>
      <c r="M6345">
        <v>51</v>
      </c>
      <c r="N6345">
        <v>1</v>
      </c>
      <c r="O6345">
        <v>1</v>
      </c>
      <c r="P6345">
        <v>12.496527779999999</v>
      </c>
      <c r="Q6345">
        <v>424</v>
      </c>
      <c r="R6345">
        <v>744000</v>
      </c>
      <c r="S6345">
        <v>8367</v>
      </c>
      <c r="T6345">
        <v>1.1245967741935399E-2</v>
      </c>
      <c r="U6345">
        <v>0</v>
      </c>
    </row>
    <row r="6346" spans="1:21" x14ac:dyDescent="0.4">
      <c r="A6346">
        <v>6344</v>
      </c>
      <c r="B6346" t="s">
        <v>12109</v>
      </c>
      <c r="C6346" s="1">
        <v>45078</v>
      </c>
      <c r="D6346" t="s">
        <v>11017</v>
      </c>
      <c r="E6346" t="s">
        <v>11018</v>
      </c>
      <c r="F6346">
        <v>10</v>
      </c>
      <c r="G6346">
        <v>10</v>
      </c>
      <c r="H6346">
        <v>20</v>
      </c>
      <c r="I6346">
        <v>20</v>
      </c>
      <c r="J6346">
        <v>30</v>
      </c>
      <c r="K6346">
        <v>155</v>
      </c>
      <c r="L6346">
        <v>158</v>
      </c>
      <c r="M6346">
        <v>168</v>
      </c>
      <c r="N6346">
        <v>2</v>
      </c>
      <c r="O6346">
        <v>1</v>
      </c>
      <c r="P6346">
        <v>16.747721349999999</v>
      </c>
      <c r="Q6346">
        <v>1293</v>
      </c>
      <c r="R6346">
        <v>744000</v>
      </c>
      <c r="S6346">
        <v>747022</v>
      </c>
      <c r="T6346">
        <v>1.00406182795698</v>
      </c>
      <c r="U6346">
        <v>1</v>
      </c>
    </row>
    <row r="6347" spans="1:21" x14ac:dyDescent="0.4">
      <c r="A6347">
        <v>6345</v>
      </c>
      <c r="B6347" t="s">
        <v>12109</v>
      </c>
      <c r="C6347" s="1">
        <v>45078</v>
      </c>
      <c r="D6347" t="s">
        <v>11019</v>
      </c>
      <c r="F6347">
        <v>10</v>
      </c>
      <c r="G6347">
        <v>10</v>
      </c>
      <c r="H6347">
        <v>10</v>
      </c>
      <c r="I6347">
        <v>20</v>
      </c>
      <c r="J6347">
        <v>20</v>
      </c>
      <c r="K6347">
        <v>117</v>
      </c>
      <c r="L6347">
        <v>125</v>
      </c>
      <c r="M6347">
        <v>122</v>
      </c>
      <c r="N6347">
        <v>0</v>
      </c>
      <c r="O6347">
        <v>1</v>
      </c>
      <c r="P6347">
        <v>0</v>
      </c>
      <c r="Q6347">
        <v>2995</v>
      </c>
      <c r="R6347">
        <v>744000</v>
      </c>
      <c r="S6347">
        <v>1427277</v>
      </c>
      <c r="T6347">
        <v>1.91838306451612</v>
      </c>
      <c r="U6347">
        <v>2</v>
      </c>
    </row>
    <row r="6348" spans="1:21" x14ac:dyDescent="0.4">
      <c r="A6348">
        <v>6346</v>
      </c>
      <c r="B6348" t="s">
        <v>12109</v>
      </c>
      <c r="C6348" s="1">
        <v>45078</v>
      </c>
      <c r="D6348" t="s">
        <v>11020</v>
      </c>
      <c r="F6348">
        <v>50</v>
      </c>
      <c r="G6348">
        <v>30</v>
      </c>
      <c r="H6348">
        <v>10</v>
      </c>
      <c r="I6348">
        <v>20</v>
      </c>
      <c r="J6348">
        <v>50</v>
      </c>
      <c r="K6348">
        <v>22</v>
      </c>
      <c r="L6348">
        <v>15</v>
      </c>
      <c r="M6348">
        <v>16</v>
      </c>
      <c r="N6348">
        <v>0</v>
      </c>
      <c r="O6348">
        <v>1</v>
      </c>
      <c r="P6348">
        <v>0</v>
      </c>
      <c r="Q6348">
        <v>829</v>
      </c>
      <c r="R6348">
        <v>744000</v>
      </c>
      <c r="S6348">
        <v>77403</v>
      </c>
      <c r="T6348">
        <v>0.10403629032257999</v>
      </c>
      <c r="U6348">
        <v>0</v>
      </c>
    </row>
    <row r="6349" spans="1:21" x14ac:dyDescent="0.4">
      <c r="A6349">
        <v>6347</v>
      </c>
      <c r="B6349" t="s">
        <v>12109</v>
      </c>
      <c r="C6349" s="1">
        <v>45047</v>
      </c>
      <c r="D6349" t="s">
        <v>11021</v>
      </c>
      <c r="F6349">
        <v>10</v>
      </c>
      <c r="G6349">
        <v>10</v>
      </c>
      <c r="H6349">
        <v>20</v>
      </c>
      <c r="I6349">
        <v>20</v>
      </c>
      <c r="J6349">
        <v>10</v>
      </c>
      <c r="K6349">
        <v>30</v>
      </c>
      <c r="L6349">
        <v>53</v>
      </c>
      <c r="M6349">
        <v>50</v>
      </c>
      <c r="N6349">
        <v>0</v>
      </c>
      <c r="O6349">
        <v>0</v>
      </c>
      <c r="P6349">
        <v>0</v>
      </c>
      <c r="Q6349">
        <v>850</v>
      </c>
      <c r="R6349">
        <v>742000</v>
      </c>
      <c r="S6349">
        <v>251658</v>
      </c>
      <c r="T6349">
        <v>0.33916172506738501</v>
      </c>
      <c r="U6349">
        <v>0</v>
      </c>
    </row>
    <row r="6350" spans="1:21" x14ac:dyDescent="0.4">
      <c r="A6350">
        <v>6348</v>
      </c>
      <c r="B6350" t="s">
        <v>12109</v>
      </c>
      <c r="C6350" s="1">
        <v>45047</v>
      </c>
      <c r="D6350" t="s">
        <v>11022</v>
      </c>
      <c r="E6350" t="s">
        <v>11023</v>
      </c>
      <c r="F6350">
        <v>10</v>
      </c>
      <c r="G6350">
        <v>10</v>
      </c>
      <c r="H6350">
        <v>20</v>
      </c>
      <c r="I6350">
        <v>20</v>
      </c>
      <c r="J6350">
        <v>20</v>
      </c>
      <c r="K6350">
        <v>122</v>
      </c>
      <c r="L6350">
        <v>81</v>
      </c>
      <c r="M6350">
        <v>29</v>
      </c>
      <c r="N6350">
        <v>2</v>
      </c>
      <c r="O6350">
        <v>1</v>
      </c>
      <c r="P6350">
        <v>9.8116319440000002</v>
      </c>
      <c r="Q6350">
        <v>3006</v>
      </c>
      <c r="R6350">
        <v>742000</v>
      </c>
      <c r="S6350">
        <v>189755</v>
      </c>
      <c r="T6350">
        <v>0.25573450134770798</v>
      </c>
      <c r="U6350">
        <v>0</v>
      </c>
    </row>
    <row r="6351" spans="1:21" x14ac:dyDescent="0.4">
      <c r="A6351">
        <v>6349</v>
      </c>
      <c r="B6351" t="s">
        <v>12109</v>
      </c>
      <c r="C6351" s="1">
        <v>45047</v>
      </c>
      <c r="D6351" t="s">
        <v>11024</v>
      </c>
      <c r="F6351">
        <v>30</v>
      </c>
      <c r="G6351">
        <v>20</v>
      </c>
      <c r="H6351">
        <v>10</v>
      </c>
      <c r="I6351">
        <v>20</v>
      </c>
      <c r="J6351">
        <v>40</v>
      </c>
      <c r="K6351">
        <v>23</v>
      </c>
      <c r="L6351">
        <v>15</v>
      </c>
      <c r="M6351">
        <v>6</v>
      </c>
      <c r="N6351">
        <v>0</v>
      </c>
      <c r="O6351">
        <v>0</v>
      </c>
      <c r="P6351">
        <v>0</v>
      </c>
      <c r="Q6351">
        <v>807</v>
      </c>
      <c r="R6351">
        <v>742000</v>
      </c>
      <c r="S6351">
        <v>147844</v>
      </c>
      <c r="T6351">
        <v>0.199250673854447</v>
      </c>
      <c r="U6351">
        <v>0</v>
      </c>
    </row>
    <row r="6352" spans="1:21" x14ac:dyDescent="0.4">
      <c r="A6352">
        <v>6350</v>
      </c>
      <c r="B6352" t="s">
        <v>12109</v>
      </c>
      <c r="C6352" s="1">
        <v>45017</v>
      </c>
      <c r="D6352" t="s">
        <v>11025</v>
      </c>
      <c r="F6352">
        <v>50</v>
      </c>
      <c r="G6352">
        <v>20</v>
      </c>
      <c r="H6352">
        <v>10</v>
      </c>
      <c r="I6352">
        <v>20</v>
      </c>
      <c r="J6352">
        <v>50</v>
      </c>
      <c r="K6352">
        <v>77</v>
      </c>
      <c r="L6352">
        <v>55</v>
      </c>
      <c r="M6352">
        <v>30</v>
      </c>
      <c r="N6352">
        <v>0</v>
      </c>
      <c r="O6352">
        <v>0</v>
      </c>
      <c r="P6352">
        <v>0</v>
      </c>
      <c r="Q6352">
        <v>839</v>
      </c>
      <c r="R6352">
        <v>739000</v>
      </c>
      <c r="S6352">
        <v>61717</v>
      </c>
      <c r="T6352">
        <v>8.3514208389715794E-2</v>
      </c>
      <c r="U6352">
        <v>0</v>
      </c>
    </row>
    <row r="6353" spans="1:21" x14ac:dyDescent="0.4">
      <c r="A6353">
        <v>6351</v>
      </c>
      <c r="B6353" t="s">
        <v>12109</v>
      </c>
      <c r="C6353" s="1">
        <v>45017</v>
      </c>
      <c r="D6353" t="s">
        <v>11026</v>
      </c>
      <c r="F6353">
        <v>20</v>
      </c>
      <c r="G6353">
        <v>20</v>
      </c>
      <c r="H6353">
        <v>20</v>
      </c>
      <c r="I6353">
        <v>20</v>
      </c>
      <c r="J6353">
        <v>30</v>
      </c>
      <c r="K6353">
        <v>26</v>
      </c>
      <c r="L6353">
        <v>24</v>
      </c>
      <c r="M6353">
        <v>23</v>
      </c>
      <c r="N6353">
        <v>0</v>
      </c>
      <c r="O6353">
        <v>1</v>
      </c>
      <c r="P6353">
        <v>0</v>
      </c>
      <c r="Q6353">
        <v>3014</v>
      </c>
      <c r="R6353">
        <v>739000</v>
      </c>
      <c r="S6353">
        <v>1580319</v>
      </c>
      <c r="T6353">
        <v>2.1384560216508701</v>
      </c>
      <c r="U6353">
        <v>2</v>
      </c>
    </row>
    <row r="6354" spans="1:21" x14ac:dyDescent="0.4">
      <c r="A6354">
        <v>6352</v>
      </c>
      <c r="B6354" t="s">
        <v>12109</v>
      </c>
      <c r="C6354" s="1">
        <v>45017</v>
      </c>
      <c r="D6354" t="s">
        <v>11027</v>
      </c>
      <c r="E6354" t="s">
        <v>9802</v>
      </c>
      <c r="F6354">
        <v>20</v>
      </c>
      <c r="G6354">
        <v>10</v>
      </c>
      <c r="H6354">
        <v>40</v>
      </c>
      <c r="I6354">
        <v>20</v>
      </c>
      <c r="J6354">
        <v>10</v>
      </c>
      <c r="K6354">
        <v>43</v>
      </c>
      <c r="L6354">
        <v>51</v>
      </c>
      <c r="M6354">
        <v>56</v>
      </c>
      <c r="N6354">
        <v>1</v>
      </c>
      <c r="O6354">
        <v>1</v>
      </c>
      <c r="P6354">
        <v>0</v>
      </c>
      <c r="Q6354">
        <v>847</v>
      </c>
      <c r="R6354">
        <v>739000</v>
      </c>
      <c r="S6354">
        <v>158440</v>
      </c>
      <c r="T6354">
        <v>0.21439783491204301</v>
      </c>
      <c r="U6354">
        <v>0</v>
      </c>
    </row>
    <row r="6355" spans="1:21" x14ac:dyDescent="0.4">
      <c r="A6355">
        <v>6353</v>
      </c>
      <c r="B6355" t="s">
        <v>12109</v>
      </c>
      <c r="C6355" s="1">
        <v>44986</v>
      </c>
      <c r="D6355" t="s">
        <v>11028</v>
      </c>
      <c r="F6355">
        <v>20</v>
      </c>
      <c r="G6355">
        <v>20</v>
      </c>
      <c r="H6355">
        <v>10</v>
      </c>
      <c r="I6355">
        <v>30</v>
      </c>
      <c r="J6355">
        <v>30</v>
      </c>
      <c r="K6355">
        <v>77</v>
      </c>
      <c r="L6355">
        <v>82</v>
      </c>
      <c r="M6355">
        <v>83</v>
      </c>
      <c r="N6355">
        <v>0</v>
      </c>
      <c r="O6355">
        <v>1</v>
      </c>
      <c r="P6355">
        <v>0</v>
      </c>
      <c r="Q6355">
        <v>1816</v>
      </c>
      <c r="R6355">
        <v>735000</v>
      </c>
      <c r="S6355">
        <v>377773</v>
      </c>
      <c r="T6355">
        <v>0.51397687074829901</v>
      </c>
      <c r="U6355">
        <v>1</v>
      </c>
    </row>
    <row r="6356" spans="1:21" x14ac:dyDescent="0.4">
      <c r="A6356">
        <v>6354</v>
      </c>
      <c r="B6356" t="s">
        <v>12109</v>
      </c>
      <c r="C6356" s="1">
        <v>44986</v>
      </c>
      <c r="D6356" t="s">
        <v>11029</v>
      </c>
      <c r="E6356" t="s">
        <v>11030</v>
      </c>
      <c r="F6356">
        <v>10</v>
      </c>
      <c r="G6356">
        <v>10</v>
      </c>
      <c r="H6356">
        <v>30</v>
      </c>
      <c r="I6356">
        <v>20</v>
      </c>
      <c r="J6356">
        <v>20</v>
      </c>
      <c r="K6356">
        <v>94</v>
      </c>
      <c r="L6356">
        <v>86</v>
      </c>
      <c r="M6356">
        <v>85</v>
      </c>
      <c r="N6356">
        <v>2</v>
      </c>
      <c r="O6356">
        <v>1</v>
      </c>
      <c r="P6356">
        <v>4.3256293399999999</v>
      </c>
      <c r="Q6356">
        <v>861</v>
      </c>
      <c r="R6356">
        <v>735000</v>
      </c>
      <c r="S6356">
        <v>110854</v>
      </c>
      <c r="T6356">
        <v>0.15082176870748201</v>
      </c>
      <c r="U6356">
        <v>0</v>
      </c>
    </row>
    <row r="6357" spans="1:21" x14ac:dyDescent="0.4">
      <c r="A6357">
        <v>6355</v>
      </c>
      <c r="B6357" t="s">
        <v>12109</v>
      </c>
      <c r="C6357" s="1">
        <v>44986</v>
      </c>
      <c r="D6357" t="s">
        <v>11031</v>
      </c>
      <c r="E6357" t="s">
        <v>11032</v>
      </c>
      <c r="F6357">
        <v>20</v>
      </c>
      <c r="G6357">
        <v>10</v>
      </c>
      <c r="H6357">
        <v>40</v>
      </c>
      <c r="I6357">
        <v>20</v>
      </c>
      <c r="J6357">
        <v>30</v>
      </c>
      <c r="K6357">
        <v>92</v>
      </c>
      <c r="L6357">
        <v>90</v>
      </c>
      <c r="M6357">
        <v>81</v>
      </c>
      <c r="N6357">
        <v>2</v>
      </c>
      <c r="O6357">
        <v>0</v>
      </c>
      <c r="P6357">
        <v>8.305664063</v>
      </c>
      <c r="Q6357">
        <v>1175</v>
      </c>
      <c r="R6357">
        <v>735000</v>
      </c>
      <c r="S6357">
        <v>1524198</v>
      </c>
      <c r="T6357">
        <v>2.0737387755102001</v>
      </c>
      <c r="U6357">
        <v>2</v>
      </c>
    </row>
    <row r="6358" spans="1:21" x14ac:dyDescent="0.4">
      <c r="A6358">
        <v>6356</v>
      </c>
      <c r="B6358" t="s">
        <v>12109</v>
      </c>
      <c r="C6358" s="1">
        <v>44986</v>
      </c>
      <c r="D6358" t="s">
        <v>11033</v>
      </c>
      <c r="E6358" t="s">
        <v>11034</v>
      </c>
      <c r="F6358">
        <v>20</v>
      </c>
      <c r="G6358">
        <v>20</v>
      </c>
      <c r="H6358">
        <v>50</v>
      </c>
      <c r="I6358">
        <v>30</v>
      </c>
      <c r="J6358">
        <v>30</v>
      </c>
      <c r="K6358">
        <v>89</v>
      </c>
      <c r="L6358">
        <v>84</v>
      </c>
      <c r="M6358">
        <v>77</v>
      </c>
      <c r="N6358">
        <v>2</v>
      </c>
      <c r="O6358">
        <v>0</v>
      </c>
      <c r="P6358">
        <v>8.4870876739999996</v>
      </c>
      <c r="Q6358">
        <v>2519</v>
      </c>
      <c r="R6358">
        <v>735000</v>
      </c>
      <c r="S6358">
        <v>262102</v>
      </c>
      <c r="T6358">
        <v>0.35660136054421698</v>
      </c>
      <c r="U6358">
        <v>0</v>
      </c>
    </row>
    <row r="6359" spans="1:21" x14ac:dyDescent="0.4">
      <c r="A6359">
        <v>6357</v>
      </c>
      <c r="B6359" t="s">
        <v>12109</v>
      </c>
      <c r="C6359" s="1">
        <v>44958</v>
      </c>
      <c r="D6359" t="s">
        <v>11035</v>
      </c>
      <c r="F6359">
        <v>10</v>
      </c>
      <c r="G6359">
        <v>10</v>
      </c>
      <c r="H6359">
        <v>10</v>
      </c>
      <c r="I6359">
        <v>10</v>
      </c>
      <c r="J6359">
        <v>10</v>
      </c>
      <c r="K6359">
        <v>47</v>
      </c>
      <c r="L6359">
        <v>51</v>
      </c>
      <c r="M6359">
        <v>44</v>
      </c>
      <c r="N6359">
        <v>2</v>
      </c>
      <c r="O6359">
        <v>1</v>
      </c>
      <c r="P6359">
        <v>1.3792317709999999</v>
      </c>
      <c r="Q6359">
        <v>3034</v>
      </c>
      <c r="R6359">
        <v>732000</v>
      </c>
      <c r="S6359">
        <v>3698324</v>
      </c>
      <c r="T6359">
        <v>5.0523551912568303</v>
      </c>
      <c r="U6359">
        <v>3</v>
      </c>
    </row>
    <row r="6360" spans="1:21" x14ac:dyDescent="0.4">
      <c r="A6360">
        <v>6358</v>
      </c>
      <c r="B6360" t="s">
        <v>12109</v>
      </c>
      <c r="C6360" s="1">
        <v>44927</v>
      </c>
      <c r="D6360" t="s">
        <v>11036</v>
      </c>
      <c r="F6360">
        <v>10</v>
      </c>
      <c r="G6360">
        <v>10</v>
      </c>
      <c r="H6360">
        <v>40</v>
      </c>
      <c r="I6360">
        <v>20</v>
      </c>
      <c r="J6360">
        <v>10</v>
      </c>
      <c r="K6360">
        <v>79</v>
      </c>
      <c r="L6360">
        <v>79</v>
      </c>
      <c r="M6360">
        <v>60</v>
      </c>
      <c r="N6360">
        <v>0</v>
      </c>
      <c r="O6360">
        <v>1</v>
      </c>
      <c r="P6360">
        <v>0</v>
      </c>
      <c r="Q6360">
        <v>1120</v>
      </c>
      <c r="R6360">
        <v>728000</v>
      </c>
      <c r="S6360">
        <v>1980480</v>
      </c>
      <c r="T6360">
        <v>2.7204395604395599</v>
      </c>
      <c r="U6360">
        <v>2</v>
      </c>
    </row>
    <row r="6361" spans="1:21" x14ac:dyDescent="0.4">
      <c r="A6361">
        <v>6359</v>
      </c>
      <c r="B6361" t="s">
        <v>12109</v>
      </c>
      <c r="C6361" s="1">
        <v>44927</v>
      </c>
      <c r="D6361" t="s">
        <v>11037</v>
      </c>
      <c r="E6361" t="s">
        <v>11038</v>
      </c>
      <c r="F6361">
        <v>30</v>
      </c>
      <c r="G6361">
        <v>30</v>
      </c>
      <c r="H6361">
        <v>10</v>
      </c>
      <c r="I6361">
        <v>20</v>
      </c>
      <c r="J6361">
        <v>50</v>
      </c>
      <c r="K6361">
        <v>14</v>
      </c>
      <c r="L6361">
        <v>21</v>
      </c>
      <c r="M6361">
        <v>13</v>
      </c>
      <c r="N6361">
        <v>2</v>
      </c>
      <c r="O6361">
        <v>0</v>
      </c>
      <c r="P6361">
        <v>10.43641493</v>
      </c>
      <c r="Q6361">
        <v>923</v>
      </c>
      <c r="R6361">
        <v>728000</v>
      </c>
      <c r="S6361">
        <v>310171</v>
      </c>
      <c r="T6361">
        <v>0.42605906593406501</v>
      </c>
      <c r="U6361">
        <v>1</v>
      </c>
    </row>
    <row r="6362" spans="1:21" x14ac:dyDescent="0.4">
      <c r="A6362">
        <v>6360</v>
      </c>
      <c r="B6362" t="s">
        <v>12109</v>
      </c>
      <c r="C6362" s="1">
        <v>44927</v>
      </c>
      <c r="D6362" t="s">
        <v>11039</v>
      </c>
      <c r="E6362" t="s">
        <v>11040</v>
      </c>
      <c r="F6362">
        <v>10</v>
      </c>
      <c r="G6362">
        <v>10</v>
      </c>
      <c r="H6362">
        <v>30</v>
      </c>
      <c r="I6362">
        <v>20</v>
      </c>
      <c r="J6362">
        <v>20</v>
      </c>
      <c r="K6362">
        <v>20</v>
      </c>
      <c r="L6362">
        <v>21</v>
      </c>
      <c r="M6362">
        <v>29</v>
      </c>
      <c r="N6362">
        <v>2</v>
      </c>
      <c r="O6362">
        <v>1</v>
      </c>
      <c r="P6362">
        <v>12.845377600000001</v>
      </c>
      <c r="Q6362">
        <v>2371</v>
      </c>
      <c r="R6362">
        <v>728000</v>
      </c>
      <c r="S6362">
        <v>331810</v>
      </c>
      <c r="T6362">
        <v>0.455782967032967</v>
      </c>
      <c r="U6362">
        <v>1</v>
      </c>
    </row>
    <row r="6363" spans="1:21" x14ac:dyDescent="0.4">
      <c r="A6363">
        <v>6361</v>
      </c>
      <c r="B6363" t="s">
        <v>12109</v>
      </c>
      <c r="C6363" s="1">
        <v>44927</v>
      </c>
      <c r="D6363" t="s">
        <v>11041</v>
      </c>
      <c r="E6363" t="s">
        <v>11042</v>
      </c>
      <c r="F6363">
        <v>10</v>
      </c>
      <c r="G6363">
        <v>10</v>
      </c>
      <c r="H6363">
        <v>10</v>
      </c>
      <c r="I6363">
        <v>20</v>
      </c>
      <c r="J6363">
        <v>10</v>
      </c>
      <c r="K6363">
        <v>62</v>
      </c>
      <c r="L6363">
        <v>54</v>
      </c>
      <c r="M6363">
        <v>47</v>
      </c>
      <c r="N6363">
        <v>1</v>
      </c>
      <c r="O6363">
        <v>1</v>
      </c>
      <c r="P6363">
        <v>10.084418400000001</v>
      </c>
      <c r="Q6363">
        <v>2209</v>
      </c>
      <c r="R6363">
        <v>728000</v>
      </c>
      <c r="S6363">
        <v>889341</v>
      </c>
      <c r="T6363">
        <v>1.22162225274725</v>
      </c>
      <c r="U6363">
        <v>2</v>
      </c>
    </row>
    <row r="6364" spans="1:21" x14ac:dyDescent="0.4">
      <c r="A6364">
        <v>6362</v>
      </c>
      <c r="B6364" t="s">
        <v>12109</v>
      </c>
      <c r="C6364" s="1">
        <v>44927</v>
      </c>
      <c r="D6364" t="s">
        <v>11043</v>
      </c>
      <c r="E6364" t="s">
        <v>11044</v>
      </c>
      <c r="F6364">
        <v>10</v>
      </c>
      <c r="G6364">
        <v>10</v>
      </c>
      <c r="H6364">
        <v>30</v>
      </c>
      <c r="I6364">
        <v>10</v>
      </c>
      <c r="J6364">
        <v>10</v>
      </c>
      <c r="K6364">
        <v>57</v>
      </c>
      <c r="L6364">
        <v>49</v>
      </c>
      <c r="M6364">
        <v>21</v>
      </c>
      <c r="N6364">
        <v>2</v>
      </c>
      <c r="O6364">
        <v>1</v>
      </c>
      <c r="P6364">
        <v>2.4403211809999998</v>
      </c>
      <c r="Q6364">
        <v>3024</v>
      </c>
      <c r="R6364">
        <v>728000</v>
      </c>
      <c r="S6364">
        <v>634898</v>
      </c>
      <c r="T6364">
        <v>0.872112637362637</v>
      </c>
      <c r="U6364">
        <v>1</v>
      </c>
    </row>
    <row r="6365" spans="1:21" x14ac:dyDescent="0.4">
      <c r="A6365">
        <v>6363</v>
      </c>
      <c r="B6365" t="s">
        <v>12109</v>
      </c>
      <c r="C6365" s="1">
        <v>44896</v>
      </c>
      <c r="D6365" t="s">
        <v>11045</v>
      </c>
      <c r="E6365" t="s">
        <v>7081</v>
      </c>
      <c r="F6365">
        <v>10</v>
      </c>
      <c r="G6365">
        <v>10</v>
      </c>
      <c r="H6365">
        <v>20</v>
      </c>
      <c r="I6365">
        <v>20</v>
      </c>
      <c r="J6365">
        <v>30</v>
      </c>
      <c r="K6365">
        <v>56</v>
      </c>
      <c r="L6365">
        <v>60</v>
      </c>
      <c r="M6365">
        <v>64</v>
      </c>
      <c r="N6365">
        <v>1</v>
      </c>
      <c r="O6365">
        <v>1</v>
      </c>
      <c r="P6365">
        <v>0</v>
      </c>
      <c r="Q6365">
        <v>844</v>
      </c>
      <c r="R6365">
        <v>720000</v>
      </c>
      <c r="S6365">
        <v>663692</v>
      </c>
      <c r="T6365">
        <v>0.92179444444444403</v>
      </c>
      <c r="U6365">
        <v>1</v>
      </c>
    </row>
    <row r="6366" spans="1:21" x14ac:dyDescent="0.4">
      <c r="A6366">
        <v>6364</v>
      </c>
      <c r="B6366" t="s">
        <v>12109</v>
      </c>
      <c r="C6366" s="1">
        <v>44896</v>
      </c>
      <c r="D6366" t="s">
        <v>11046</v>
      </c>
      <c r="E6366" t="s">
        <v>11047</v>
      </c>
      <c r="F6366">
        <v>20</v>
      </c>
      <c r="G6366">
        <v>10</v>
      </c>
      <c r="H6366">
        <v>40</v>
      </c>
      <c r="I6366">
        <v>20</v>
      </c>
      <c r="J6366">
        <v>20</v>
      </c>
      <c r="K6366">
        <v>52</v>
      </c>
      <c r="L6366">
        <v>59</v>
      </c>
      <c r="M6366">
        <v>53</v>
      </c>
      <c r="N6366">
        <v>0</v>
      </c>
      <c r="O6366">
        <v>1</v>
      </c>
      <c r="P6366">
        <v>10.39160156</v>
      </c>
      <c r="Q6366">
        <v>2528</v>
      </c>
      <c r="R6366">
        <v>720000</v>
      </c>
      <c r="S6366">
        <v>6084880</v>
      </c>
      <c r="T6366">
        <v>8.4512222222222206</v>
      </c>
      <c r="U6366">
        <v>3</v>
      </c>
    </row>
    <row r="6367" spans="1:21" x14ac:dyDescent="0.4">
      <c r="A6367">
        <v>6365</v>
      </c>
      <c r="B6367" t="s">
        <v>12109</v>
      </c>
      <c r="C6367" s="1">
        <v>44896</v>
      </c>
      <c r="D6367" t="s">
        <v>11048</v>
      </c>
      <c r="E6367" t="s">
        <v>11049</v>
      </c>
      <c r="F6367">
        <v>10</v>
      </c>
      <c r="G6367">
        <v>10</v>
      </c>
      <c r="H6367">
        <v>20</v>
      </c>
      <c r="I6367">
        <v>20</v>
      </c>
      <c r="J6367">
        <v>10</v>
      </c>
      <c r="K6367">
        <v>78</v>
      </c>
      <c r="L6367">
        <v>90</v>
      </c>
      <c r="M6367">
        <v>96</v>
      </c>
      <c r="N6367">
        <v>1</v>
      </c>
      <c r="O6367">
        <v>1</v>
      </c>
      <c r="P6367">
        <v>13.48741319</v>
      </c>
      <c r="Q6367">
        <v>851</v>
      </c>
      <c r="R6367">
        <v>720000</v>
      </c>
      <c r="S6367">
        <v>72311</v>
      </c>
      <c r="T6367">
        <v>0.100431944444444</v>
      </c>
      <c r="U6367">
        <v>0</v>
      </c>
    </row>
    <row r="6368" spans="1:21" x14ac:dyDescent="0.4">
      <c r="A6368">
        <v>6366</v>
      </c>
      <c r="B6368" t="s">
        <v>12109</v>
      </c>
      <c r="C6368" s="1">
        <v>44866</v>
      </c>
      <c r="D6368" t="s">
        <v>11050</v>
      </c>
      <c r="F6368">
        <v>20</v>
      </c>
      <c r="G6368">
        <v>20</v>
      </c>
      <c r="H6368">
        <v>10</v>
      </c>
      <c r="I6368">
        <v>20</v>
      </c>
      <c r="J6368">
        <v>40</v>
      </c>
      <c r="K6368">
        <v>24</v>
      </c>
      <c r="L6368">
        <v>22</v>
      </c>
      <c r="M6368">
        <v>21</v>
      </c>
      <c r="N6368">
        <v>2</v>
      </c>
      <c r="O6368">
        <v>1</v>
      </c>
      <c r="P6368">
        <v>0</v>
      </c>
      <c r="Q6368">
        <v>1071</v>
      </c>
      <c r="R6368">
        <v>710000</v>
      </c>
      <c r="S6368">
        <v>1415637</v>
      </c>
      <c r="T6368">
        <v>1.9938549295774599</v>
      </c>
      <c r="U6368">
        <v>2</v>
      </c>
    </row>
    <row r="6369" spans="1:21" x14ac:dyDescent="0.4">
      <c r="A6369">
        <v>6367</v>
      </c>
      <c r="B6369" t="s">
        <v>12109</v>
      </c>
      <c r="C6369" s="1">
        <v>44866</v>
      </c>
      <c r="D6369" t="s">
        <v>11051</v>
      </c>
      <c r="E6369" t="s">
        <v>11052</v>
      </c>
      <c r="F6369">
        <v>20</v>
      </c>
      <c r="G6369">
        <v>20</v>
      </c>
      <c r="H6369">
        <v>50</v>
      </c>
      <c r="I6369">
        <v>20</v>
      </c>
      <c r="J6369">
        <v>20</v>
      </c>
      <c r="K6369">
        <v>10</v>
      </c>
      <c r="L6369">
        <v>23</v>
      </c>
      <c r="M6369">
        <v>25</v>
      </c>
      <c r="N6369">
        <v>2</v>
      </c>
      <c r="O6369">
        <v>1</v>
      </c>
      <c r="P6369">
        <v>4.9315321179999998</v>
      </c>
      <c r="Q6369">
        <v>2389</v>
      </c>
      <c r="R6369">
        <v>710000</v>
      </c>
      <c r="S6369">
        <v>241569</v>
      </c>
      <c r="T6369">
        <v>0.340238028169014</v>
      </c>
      <c r="U6369">
        <v>0</v>
      </c>
    </row>
    <row r="6370" spans="1:21" x14ac:dyDescent="0.4">
      <c r="A6370">
        <v>6368</v>
      </c>
      <c r="B6370" t="s">
        <v>12109</v>
      </c>
      <c r="C6370" s="1">
        <v>44866</v>
      </c>
      <c r="D6370" t="s">
        <v>11053</v>
      </c>
      <c r="F6370">
        <v>20</v>
      </c>
      <c r="G6370">
        <v>20</v>
      </c>
      <c r="H6370">
        <v>40</v>
      </c>
      <c r="I6370">
        <v>20</v>
      </c>
      <c r="J6370">
        <v>20</v>
      </c>
      <c r="K6370">
        <v>123</v>
      </c>
      <c r="L6370">
        <v>118</v>
      </c>
      <c r="M6370">
        <v>121</v>
      </c>
      <c r="N6370">
        <v>0</v>
      </c>
      <c r="O6370">
        <v>1</v>
      </c>
      <c r="P6370">
        <v>0</v>
      </c>
      <c r="Q6370">
        <v>997</v>
      </c>
      <c r="R6370">
        <v>710000</v>
      </c>
      <c r="S6370">
        <v>401966</v>
      </c>
      <c r="T6370">
        <v>0.56614929577464701</v>
      </c>
      <c r="U6370">
        <v>1</v>
      </c>
    </row>
    <row r="6371" spans="1:21" x14ac:dyDescent="0.4">
      <c r="A6371">
        <v>6369</v>
      </c>
      <c r="B6371" t="s">
        <v>12109</v>
      </c>
      <c r="C6371" s="1">
        <v>44866</v>
      </c>
      <c r="D6371" t="s">
        <v>11054</v>
      </c>
      <c r="E6371" t="s">
        <v>11055</v>
      </c>
      <c r="F6371">
        <v>20</v>
      </c>
      <c r="G6371">
        <v>10</v>
      </c>
      <c r="H6371">
        <v>40</v>
      </c>
      <c r="I6371">
        <v>30</v>
      </c>
      <c r="J6371">
        <v>30</v>
      </c>
      <c r="K6371">
        <v>115</v>
      </c>
      <c r="L6371">
        <v>70</v>
      </c>
      <c r="M6371">
        <v>47</v>
      </c>
      <c r="N6371">
        <v>1</v>
      </c>
      <c r="O6371">
        <v>0</v>
      </c>
      <c r="P6371">
        <v>17.030598959999999</v>
      </c>
      <c r="Q6371">
        <v>2867</v>
      </c>
      <c r="R6371">
        <v>710000</v>
      </c>
      <c r="S6371">
        <v>57727</v>
      </c>
      <c r="T6371">
        <v>8.1305633802816898E-2</v>
      </c>
      <c r="U6371">
        <v>0</v>
      </c>
    </row>
    <row r="6372" spans="1:21" x14ac:dyDescent="0.4">
      <c r="A6372">
        <v>6370</v>
      </c>
      <c r="B6372" t="s">
        <v>12109</v>
      </c>
      <c r="C6372" s="1">
        <v>44866</v>
      </c>
      <c r="D6372" t="s">
        <v>11056</v>
      </c>
      <c r="E6372" t="s">
        <v>11057</v>
      </c>
      <c r="F6372">
        <v>20</v>
      </c>
      <c r="G6372">
        <v>10</v>
      </c>
      <c r="H6372">
        <v>30</v>
      </c>
      <c r="I6372">
        <v>20</v>
      </c>
      <c r="J6372">
        <v>30</v>
      </c>
      <c r="K6372">
        <v>61</v>
      </c>
      <c r="L6372">
        <v>59</v>
      </c>
      <c r="M6372">
        <v>49</v>
      </c>
      <c r="N6372">
        <v>0</v>
      </c>
      <c r="O6372">
        <v>1</v>
      </c>
      <c r="P6372">
        <v>13.89930556</v>
      </c>
      <c r="Q6372">
        <v>2996</v>
      </c>
      <c r="R6372">
        <v>710000</v>
      </c>
      <c r="S6372">
        <v>497120</v>
      </c>
      <c r="T6372">
        <v>0.70016901408450705</v>
      </c>
      <c r="U6372">
        <v>1</v>
      </c>
    </row>
    <row r="6373" spans="1:21" x14ac:dyDescent="0.4">
      <c r="A6373">
        <v>6371</v>
      </c>
      <c r="B6373" t="s">
        <v>12109</v>
      </c>
      <c r="C6373" s="1">
        <v>44835</v>
      </c>
      <c r="D6373" t="s">
        <v>11058</v>
      </c>
      <c r="E6373" t="s">
        <v>11059</v>
      </c>
      <c r="F6373">
        <v>20</v>
      </c>
      <c r="G6373">
        <v>20</v>
      </c>
      <c r="H6373">
        <v>40</v>
      </c>
      <c r="I6373">
        <v>40</v>
      </c>
      <c r="J6373">
        <v>30</v>
      </c>
      <c r="K6373">
        <v>28</v>
      </c>
      <c r="L6373">
        <v>20</v>
      </c>
      <c r="M6373">
        <v>16</v>
      </c>
      <c r="N6373">
        <v>2</v>
      </c>
      <c r="O6373">
        <v>0</v>
      </c>
      <c r="P6373">
        <v>5.3904079859999996</v>
      </c>
      <c r="Q6373">
        <v>1019</v>
      </c>
      <c r="R6373">
        <v>703000</v>
      </c>
      <c r="S6373">
        <v>1297241</v>
      </c>
      <c r="T6373">
        <v>1.8452930298719701</v>
      </c>
      <c r="U6373">
        <v>2</v>
      </c>
    </row>
    <row r="6374" spans="1:21" x14ac:dyDescent="0.4">
      <c r="A6374">
        <v>6372</v>
      </c>
      <c r="B6374" t="s">
        <v>12109</v>
      </c>
      <c r="C6374" s="1">
        <v>44835</v>
      </c>
      <c r="D6374" t="s">
        <v>11060</v>
      </c>
      <c r="E6374" t="s">
        <v>11061</v>
      </c>
      <c r="F6374">
        <v>20</v>
      </c>
      <c r="G6374">
        <v>10</v>
      </c>
      <c r="H6374">
        <v>50</v>
      </c>
      <c r="I6374">
        <v>20</v>
      </c>
      <c r="J6374">
        <v>40</v>
      </c>
      <c r="K6374">
        <v>14</v>
      </c>
      <c r="L6374">
        <v>21</v>
      </c>
      <c r="M6374">
        <v>17</v>
      </c>
      <c r="N6374">
        <v>2</v>
      </c>
      <c r="O6374">
        <v>1</v>
      </c>
      <c r="P6374">
        <v>2.59765625</v>
      </c>
      <c r="Q6374">
        <v>2124</v>
      </c>
      <c r="R6374">
        <v>703000</v>
      </c>
      <c r="S6374">
        <v>2395510</v>
      </c>
      <c r="T6374">
        <v>3.4075533428165001</v>
      </c>
      <c r="U6374">
        <v>2</v>
      </c>
    </row>
    <row r="6375" spans="1:21" x14ac:dyDescent="0.4">
      <c r="A6375">
        <v>6373</v>
      </c>
      <c r="B6375" t="s">
        <v>12109</v>
      </c>
      <c r="C6375" s="1">
        <v>44835</v>
      </c>
      <c r="D6375" t="s">
        <v>11062</v>
      </c>
      <c r="F6375">
        <v>40</v>
      </c>
      <c r="G6375">
        <v>30</v>
      </c>
      <c r="H6375">
        <v>20</v>
      </c>
      <c r="I6375">
        <v>30</v>
      </c>
      <c r="J6375">
        <v>50</v>
      </c>
      <c r="K6375">
        <v>85</v>
      </c>
      <c r="L6375">
        <v>79</v>
      </c>
      <c r="M6375">
        <v>52</v>
      </c>
      <c r="N6375">
        <v>0</v>
      </c>
      <c r="O6375">
        <v>1</v>
      </c>
      <c r="P6375">
        <v>0</v>
      </c>
      <c r="Q6375">
        <v>1010</v>
      </c>
      <c r="R6375">
        <v>703000</v>
      </c>
      <c r="S6375">
        <v>1237815</v>
      </c>
      <c r="T6375">
        <v>1.7607610241820699</v>
      </c>
      <c r="U6375">
        <v>2</v>
      </c>
    </row>
    <row r="6376" spans="1:21" x14ac:dyDescent="0.4">
      <c r="A6376">
        <v>6374</v>
      </c>
      <c r="B6376" t="s">
        <v>12109</v>
      </c>
      <c r="C6376" s="1">
        <v>44835</v>
      </c>
      <c r="D6376" t="s">
        <v>11063</v>
      </c>
      <c r="E6376" t="s">
        <v>11064</v>
      </c>
      <c r="F6376">
        <v>20</v>
      </c>
      <c r="G6376">
        <v>20</v>
      </c>
      <c r="H6376">
        <v>30</v>
      </c>
      <c r="I6376">
        <v>20</v>
      </c>
      <c r="J6376">
        <v>50</v>
      </c>
      <c r="K6376">
        <v>23</v>
      </c>
      <c r="L6376">
        <v>21</v>
      </c>
      <c r="M6376">
        <v>22</v>
      </c>
      <c r="N6376">
        <v>0</v>
      </c>
      <c r="O6376">
        <v>1</v>
      </c>
      <c r="P6376">
        <v>14.49479167</v>
      </c>
      <c r="Q6376">
        <v>1861</v>
      </c>
      <c r="R6376">
        <v>703000</v>
      </c>
      <c r="S6376">
        <v>42427</v>
      </c>
      <c r="T6376">
        <v>6.03513513513513E-2</v>
      </c>
      <c r="U6376">
        <v>0</v>
      </c>
    </row>
    <row r="6377" spans="1:21" x14ac:dyDescent="0.4">
      <c r="A6377">
        <v>6375</v>
      </c>
      <c r="B6377" t="s">
        <v>12109</v>
      </c>
      <c r="C6377" s="1">
        <v>44805</v>
      </c>
      <c r="D6377" t="s">
        <v>11065</v>
      </c>
      <c r="E6377" t="s">
        <v>11066</v>
      </c>
      <c r="F6377">
        <v>10</v>
      </c>
      <c r="G6377">
        <v>20</v>
      </c>
      <c r="H6377">
        <v>30</v>
      </c>
      <c r="I6377">
        <v>10</v>
      </c>
      <c r="J6377">
        <v>10</v>
      </c>
      <c r="K6377">
        <v>24</v>
      </c>
      <c r="L6377">
        <v>26</v>
      </c>
      <c r="M6377">
        <v>20</v>
      </c>
      <c r="N6377">
        <v>2</v>
      </c>
      <c r="O6377">
        <v>1</v>
      </c>
      <c r="P6377">
        <v>9.2862413190000002</v>
      </c>
      <c r="Q6377">
        <v>1324</v>
      </c>
      <c r="R6377">
        <v>697000</v>
      </c>
      <c r="S6377">
        <v>134102</v>
      </c>
      <c r="T6377">
        <v>0.192398852223816</v>
      </c>
      <c r="U6377">
        <v>0</v>
      </c>
    </row>
    <row r="6378" spans="1:21" x14ac:dyDescent="0.4">
      <c r="A6378">
        <v>6376</v>
      </c>
      <c r="B6378" t="s">
        <v>12109</v>
      </c>
      <c r="C6378" s="1">
        <v>44805</v>
      </c>
      <c r="D6378" t="s">
        <v>11067</v>
      </c>
      <c r="F6378">
        <v>20</v>
      </c>
      <c r="G6378">
        <v>20</v>
      </c>
      <c r="H6378">
        <v>10</v>
      </c>
      <c r="I6378">
        <v>10</v>
      </c>
      <c r="J6378">
        <v>30</v>
      </c>
      <c r="K6378">
        <v>27</v>
      </c>
      <c r="L6378">
        <v>29</v>
      </c>
      <c r="M6378">
        <v>26</v>
      </c>
      <c r="N6378">
        <v>0</v>
      </c>
      <c r="O6378">
        <v>1</v>
      </c>
      <c r="P6378">
        <v>0</v>
      </c>
      <c r="Q6378">
        <v>2020</v>
      </c>
      <c r="R6378">
        <v>697000</v>
      </c>
      <c r="S6378">
        <v>656965</v>
      </c>
      <c r="T6378">
        <v>0.94256097560975605</v>
      </c>
      <c r="U6378">
        <v>1</v>
      </c>
    </row>
    <row r="6379" spans="1:21" x14ac:dyDescent="0.4">
      <c r="A6379">
        <v>6377</v>
      </c>
      <c r="B6379" t="s">
        <v>12109</v>
      </c>
      <c r="C6379" s="1">
        <v>44805</v>
      </c>
      <c r="D6379" t="s">
        <v>11068</v>
      </c>
      <c r="F6379">
        <v>10</v>
      </c>
      <c r="G6379">
        <v>10</v>
      </c>
      <c r="H6379">
        <v>40</v>
      </c>
      <c r="I6379">
        <v>20</v>
      </c>
      <c r="J6379">
        <v>20</v>
      </c>
      <c r="K6379">
        <v>52</v>
      </c>
      <c r="L6379">
        <v>49</v>
      </c>
      <c r="M6379">
        <v>46</v>
      </c>
      <c r="N6379">
        <v>0</v>
      </c>
      <c r="O6379">
        <v>2</v>
      </c>
      <c r="P6379">
        <v>0</v>
      </c>
      <c r="Q6379">
        <v>955</v>
      </c>
      <c r="R6379">
        <v>697000</v>
      </c>
      <c r="S6379">
        <v>1509233</v>
      </c>
      <c r="T6379">
        <v>2.16532711621233</v>
      </c>
      <c r="U6379">
        <v>2</v>
      </c>
    </row>
    <row r="6380" spans="1:21" x14ac:dyDescent="0.4">
      <c r="A6380">
        <v>6378</v>
      </c>
      <c r="B6380" t="s">
        <v>12109</v>
      </c>
      <c r="C6380" s="1">
        <v>44805</v>
      </c>
      <c r="D6380" t="s">
        <v>11069</v>
      </c>
      <c r="E6380" t="s">
        <v>11070</v>
      </c>
      <c r="F6380">
        <v>30</v>
      </c>
      <c r="G6380">
        <v>20</v>
      </c>
      <c r="H6380">
        <v>50</v>
      </c>
      <c r="I6380">
        <v>20</v>
      </c>
      <c r="J6380">
        <v>30</v>
      </c>
      <c r="K6380">
        <v>127</v>
      </c>
      <c r="L6380">
        <v>120</v>
      </c>
      <c r="M6380">
        <v>94</v>
      </c>
      <c r="N6380">
        <v>1</v>
      </c>
      <c r="O6380">
        <v>2</v>
      </c>
      <c r="P6380">
        <v>0.59678819400000005</v>
      </c>
      <c r="Q6380">
        <v>974</v>
      </c>
      <c r="R6380">
        <v>697000</v>
      </c>
      <c r="S6380">
        <v>114906</v>
      </c>
      <c r="T6380">
        <v>0.16485796269727401</v>
      </c>
      <c r="U6380">
        <v>0</v>
      </c>
    </row>
    <row r="6381" spans="1:21" x14ac:dyDescent="0.4">
      <c r="A6381">
        <v>6379</v>
      </c>
      <c r="B6381" t="s">
        <v>12109</v>
      </c>
      <c r="C6381" s="1">
        <v>44774</v>
      </c>
      <c r="D6381" t="s">
        <v>11071</v>
      </c>
      <c r="F6381">
        <v>10</v>
      </c>
      <c r="G6381">
        <v>10</v>
      </c>
      <c r="H6381">
        <v>40</v>
      </c>
      <c r="I6381">
        <v>10</v>
      </c>
      <c r="J6381">
        <v>30</v>
      </c>
      <c r="K6381">
        <v>28</v>
      </c>
      <c r="L6381">
        <v>29</v>
      </c>
      <c r="M6381">
        <v>36</v>
      </c>
      <c r="N6381">
        <v>0</v>
      </c>
      <c r="O6381">
        <v>0</v>
      </c>
      <c r="P6381">
        <v>0</v>
      </c>
      <c r="Q6381">
        <v>3663</v>
      </c>
      <c r="R6381">
        <v>689000</v>
      </c>
      <c r="S6381">
        <v>1693513</v>
      </c>
      <c r="T6381">
        <v>2.4579288824383099</v>
      </c>
      <c r="U6381">
        <v>2</v>
      </c>
    </row>
    <row r="6382" spans="1:21" x14ac:dyDescent="0.4">
      <c r="A6382">
        <v>6380</v>
      </c>
      <c r="B6382" t="s">
        <v>12109</v>
      </c>
      <c r="C6382" s="1">
        <v>44774</v>
      </c>
      <c r="D6382" t="s">
        <v>11072</v>
      </c>
      <c r="F6382">
        <v>20</v>
      </c>
      <c r="G6382">
        <v>20</v>
      </c>
      <c r="H6382">
        <v>20</v>
      </c>
      <c r="I6382">
        <v>20</v>
      </c>
      <c r="J6382">
        <v>50</v>
      </c>
      <c r="K6382">
        <v>158</v>
      </c>
      <c r="L6382">
        <v>149</v>
      </c>
      <c r="M6382">
        <v>149</v>
      </c>
      <c r="N6382">
        <v>0</v>
      </c>
      <c r="O6382">
        <v>1</v>
      </c>
      <c r="P6382">
        <v>0</v>
      </c>
      <c r="Q6382">
        <v>2757</v>
      </c>
      <c r="R6382">
        <v>689000</v>
      </c>
      <c r="S6382">
        <v>161764</v>
      </c>
      <c r="T6382">
        <v>0.23478084179970901</v>
      </c>
      <c r="U6382">
        <v>0</v>
      </c>
    </row>
    <row r="6383" spans="1:21" x14ac:dyDescent="0.4">
      <c r="A6383">
        <v>6381</v>
      </c>
      <c r="B6383" t="s">
        <v>12109</v>
      </c>
      <c r="C6383" s="1">
        <v>44774</v>
      </c>
      <c r="D6383" t="s">
        <v>11073</v>
      </c>
      <c r="E6383" t="s">
        <v>11074</v>
      </c>
      <c r="F6383">
        <v>30</v>
      </c>
      <c r="G6383">
        <v>20</v>
      </c>
      <c r="H6383">
        <v>40</v>
      </c>
      <c r="I6383">
        <v>20</v>
      </c>
      <c r="J6383">
        <v>30</v>
      </c>
      <c r="K6383">
        <v>116</v>
      </c>
      <c r="L6383">
        <v>129</v>
      </c>
      <c r="M6383">
        <v>118</v>
      </c>
      <c r="N6383">
        <v>1</v>
      </c>
      <c r="O6383">
        <v>0</v>
      </c>
      <c r="P6383">
        <v>2.2316623259999999</v>
      </c>
      <c r="Q6383">
        <v>1907</v>
      </c>
      <c r="R6383">
        <v>689000</v>
      </c>
      <c r="S6383">
        <v>538813</v>
      </c>
      <c r="T6383">
        <v>0.78202177068214795</v>
      </c>
      <c r="U6383">
        <v>1</v>
      </c>
    </row>
    <row r="6384" spans="1:21" x14ac:dyDescent="0.4">
      <c r="A6384">
        <v>6382</v>
      </c>
      <c r="B6384" t="s">
        <v>12109</v>
      </c>
      <c r="C6384" s="1">
        <v>44774</v>
      </c>
      <c r="D6384" t="s">
        <v>11075</v>
      </c>
      <c r="F6384">
        <v>20</v>
      </c>
      <c r="G6384">
        <v>10</v>
      </c>
      <c r="H6384">
        <v>10</v>
      </c>
      <c r="I6384">
        <v>20</v>
      </c>
      <c r="J6384">
        <v>30</v>
      </c>
      <c r="K6384">
        <v>33</v>
      </c>
      <c r="L6384">
        <v>26</v>
      </c>
      <c r="M6384">
        <v>20</v>
      </c>
      <c r="N6384">
        <v>0</v>
      </c>
      <c r="O6384">
        <v>1</v>
      </c>
      <c r="P6384">
        <v>0</v>
      </c>
      <c r="Q6384">
        <v>844</v>
      </c>
      <c r="R6384">
        <v>689000</v>
      </c>
      <c r="S6384">
        <v>250372</v>
      </c>
      <c r="T6384">
        <v>0.36338461538461497</v>
      </c>
      <c r="U6384">
        <v>0</v>
      </c>
    </row>
    <row r="6385" spans="1:21" x14ac:dyDescent="0.4">
      <c r="A6385">
        <v>6383</v>
      </c>
      <c r="B6385" t="s">
        <v>12109</v>
      </c>
      <c r="C6385" s="1">
        <v>44743</v>
      </c>
      <c r="D6385" t="s">
        <v>11076</v>
      </c>
      <c r="F6385">
        <v>50</v>
      </c>
      <c r="G6385">
        <v>30</v>
      </c>
      <c r="H6385">
        <v>10</v>
      </c>
      <c r="I6385">
        <v>20</v>
      </c>
      <c r="J6385">
        <v>50</v>
      </c>
      <c r="K6385">
        <v>61</v>
      </c>
      <c r="L6385">
        <v>47</v>
      </c>
      <c r="M6385">
        <v>40</v>
      </c>
      <c r="N6385">
        <v>0</v>
      </c>
      <c r="O6385">
        <v>1</v>
      </c>
      <c r="P6385">
        <v>0</v>
      </c>
      <c r="Q6385">
        <v>1550</v>
      </c>
      <c r="R6385">
        <v>687000</v>
      </c>
      <c r="S6385">
        <v>1248661</v>
      </c>
      <c r="T6385">
        <v>1.81755604075691</v>
      </c>
      <c r="U6385">
        <v>2</v>
      </c>
    </row>
    <row r="6386" spans="1:21" x14ac:dyDescent="0.4">
      <c r="A6386">
        <v>6384</v>
      </c>
      <c r="B6386" t="s">
        <v>12109</v>
      </c>
      <c r="C6386" s="1">
        <v>44743</v>
      </c>
      <c r="D6386" t="s">
        <v>11077</v>
      </c>
      <c r="F6386">
        <v>40</v>
      </c>
      <c r="G6386">
        <v>30</v>
      </c>
      <c r="H6386">
        <v>10</v>
      </c>
      <c r="I6386">
        <v>20</v>
      </c>
      <c r="J6386">
        <v>50</v>
      </c>
      <c r="K6386">
        <v>61</v>
      </c>
      <c r="L6386">
        <v>49</v>
      </c>
      <c r="M6386">
        <v>41</v>
      </c>
      <c r="N6386">
        <v>0</v>
      </c>
      <c r="O6386">
        <v>1</v>
      </c>
      <c r="P6386">
        <v>0</v>
      </c>
      <c r="Q6386">
        <v>1544</v>
      </c>
      <c r="R6386">
        <v>687000</v>
      </c>
      <c r="S6386">
        <v>1723339</v>
      </c>
      <c r="T6386">
        <v>2.5084992721979602</v>
      </c>
      <c r="U6386">
        <v>2</v>
      </c>
    </row>
    <row r="6387" spans="1:21" x14ac:dyDescent="0.4">
      <c r="A6387">
        <v>6385</v>
      </c>
      <c r="B6387" t="s">
        <v>12109</v>
      </c>
      <c r="C6387" s="1">
        <v>44743</v>
      </c>
      <c r="D6387" t="s">
        <v>11078</v>
      </c>
      <c r="E6387" t="s">
        <v>11079</v>
      </c>
      <c r="F6387">
        <v>10</v>
      </c>
      <c r="G6387">
        <v>10</v>
      </c>
      <c r="H6387">
        <v>20</v>
      </c>
      <c r="I6387">
        <v>20</v>
      </c>
      <c r="J6387">
        <v>30</v>
      </c>
      <c r="K6387">
        <v>56</v>
      </c>
      <c r="L6387">
        <v>51</v>
      </c>
      <c r="M6387">
        <v>49</v>
      </c>
      <c r="N6387">
        <v>1</v>
      </c>
      <c r="O6387">
        <v>2</v>
      </c>
      <c r="P6387">
        <v>19.991753469999999</v>
      </c>
      <c r="Q6387">
        <v>1358</v>
      </c>
      <c r="R6387">
        <v>687000</v>
      </c>
      <c r="S6387">
        <v>121532</v>
      </c>
      <c r="T6387">
        <v>0.17690247452692801</v>
      </c>
      <c r="U6387">
        <v>0</v>
      </c>
    </row>
    <row r="6388" spans="1:21" x14ac:dyDescent="0.4">
      <c r="A6388">
        <v>6386</v>
      </c>
      <c r="B6388" t="s">
        <v>12109</v>
      </c>
      <c r="C6388" s="1">
        <v>44743</v>
      </c>
      <c r="D6388" t="s">
        <v>11080</v>
      </c>
      <c r="F6388">
        <v>40</v>
      </c>
      <c r="G6388">
        <v>20</v>
      </c>
      <c r="H6388">
        <v>10</v>
      </c>
      <c r="I6388">
        <v>20</v>
      </c>
      <c r="J6388">
        <v>50</v>
      </c>
      <c r="K6388">
        <v>72</v>
      </c>
      <c r="L6388">
        <v>50</v>
      </c>
      <c r="M6388">
        <v>32</v>
      </c>
      <c r="N6388">
        <v>0</v>
      </c>
      <c r="O6388">
        <v>1</v>
      </c>
      <c r="P6388">
        <v>0</v>
      </c>
      <c r="Q6388">
        <v>791</v>
      </c>
      <c r="R6388">
        <v>687000</v>
      </c>
      <c r="S6388">
        <v>281743</v>
      </c>
      <c r="T6388">
        <v>0.41010625909752502</v>
      </c>
      <c r="U6388">
        <v>1</v>
      </c>
    </row>
    <row r="6389" spans="1:21" x14ac:dyDescent="0.4">
      <c r="A6389">
        <v>6387</v>
      </c>
      <c r="B6389" t="s">
        <v>12109</v>
      </c>
      <c r="C6389" s="1">
        <v>44743</v>
      </c>
      <c r="D6389" t="s">
        <v>11081</v>
      </c>
      <c r="E6389" t="s">
        <v>11082</v>
      </c>
      <c r="F6389">
        <v>20</v>
      </c>
      <c r="G6389">
        <v>10</v>
      </c>
      <c r="H6389">
        <v>20</v>
      </c>
      <c r="I6389">
        <v>20</v>
      </c>
      <c r="J6389">
        <v>20</v>
      </c>
      <c r="K6389">
        <v>93</v>
      </c>
      <c r="L6389">
        <v>87</v>
      </c>
      <c r="M6389">
        <v>68</v>
      </c>
      <c r="N6389">
        <v>1</v>
      </c>
      <c r="O6389">
        <v>1</v>
      </c>
      <c r="P6389">
        <v>18.293945310000002</v>
      </c>
      <c r="Q6389">
        <v>1583</v>
      </c>
      <c r="R6389">
        <v>687000</v>
      </c>
      <c r="S6389">
        <v>372276</v>
      </c>
      <c r="T6389">
        <v>0.54188646288209597</v>
      </c>
      <c r="U6389">
        <v>1</v>
      </c>
    </row>
    <row r="6390" spans="1:21" x14ac:dyDescent="0.4">
      <c r="A6390">
        <v>6388</v>
      </c>
      <c r="B6390" t="s">
        <v>12109</v>
      </c>
      <c r="C6390" s="1">
        <v>44743</v>
      </c>
      <c r="D6390" t="s">
        <v>11083</v>
      </c>
      <c r="E6390" t="s">
        <v>11084</v>
      </c>
      <c r="F6390">
        <v>20</v>
      </c>
      <c r="G6390">
        <v>10</v>
      </c>
      <c r="H6390">
        <v>20</v>
      </c>
      <c r="I6390">
        <v>20</v>
      </c>
      <c r="J6390">
        <v>30</v>
      </c>
      <c r="K6390">
        <v>163</v>
      </c>
      <c r="L6390">
        <v>154</v>
      </c>
      <c r="M6390">
        <v>153</v>
      </c>
      <c r="N6390">
        <v>1</v>
      </c>
      <c r="O6390">
        <v>2</v>
      </c>
      <c r="P6390">
        <v>12.787868919999999</v>
      </c>
      <c r="Q6390">
        <v>875</v>
      </c>
      <c r="R6390">
        <v>687000</v>
      </c>
      <c r="S6390">
        <v>305975</v>
      </c>
      <c r="T6390">
        <v>0.44537845705967899</v>
      </c>
      <c r="U6390">
        <v>1</v>
      </c>
    </row>
    <row r="6391" spans="1:21" x14ac:dyDescent="0.4">
      <c r="A6391">
        <v>6389</v>
      </c>
      <c r="B6391" t="s">
        <v>12109</v>
      </c>
      <c r="C6391" s="1">
        <v>44713</v>
      </c>
      <c r="D6391" t="s">
        <v>11085</v>
      </c>
      <c r="E6391" t="s">
        <v>11086</v>
      </c>
      <c r="F6391">
        <v>10</v>
      </c>
      <c r="G6391">
        <v>10</v>
      </c>
      <c r="H6391">
        <v>10</v>
      </c>
      <c r="I6391">
        <v>20</v>
      </c>
      <c r="J6391">
        <v>20</v>
      </c>
      <c r="K6391">
        <v>51</v>
      </c>
      <c r="L6391">
        <v>54</v>
      </c>
      <c r="M6391">
        <v>48</v>
      </c>
      <c r="N6391">
        <v>1</v>
      </c>
      <c r="O6391">
        <v>1</v>
      </c>
      <c r="P6391">
        <v>14.769965279999999</v>
      </c>
      <c r="Q6391">
        <v>1053</v>
      </c>
      <c r="R6391">
        <v>680000</v>
      </c>
      <c r="S6391">
        <v>281098</v>
      </c>
      <c r="T6391">
        <v>0.413379411764705</v>
      </c>
      <c r="U6391">
        <v>1</v>
      </c>
    </row>
    <row r="6392" spans="1:21" x14ac:dyDescent="0.4">
      <c r="A6392">
        <v>6390</v>
      </c>
      <c r="B6392" t="s">
        <v>12109</v>
      </c>
      <c r="C6392" s="1">
        <v>44713</v>
      </c>
      <c r="D6392" t="s">
        <v>11087</v>
      </c>
      <c r="E6392" t="s">
        <v>11088</v>
      </c>
      <c r="F6392">
        <v>10</v>
      </c>
      <c r="G6392">
        <v>10</v>
      </c>
      <c r="H6392">
        <v>40</v>
      </c>
      <c r="I6392">
        <v>20</v>
      </c>
      <c r="J6392">
        <v>10</v>
      </c>
      <c r="K6392">
        <v>20</v>
      </c>
      <c r="L6392">
        <v>19</v>
      </c>
      <c r="M6392">
        <v>17</v>
      </c>
      <c r="N6392">
        <v>2</v>
      </c>
      <c r="O6392">
        <v>1</v>
      </c>
      <c r="P6392">
        <v>7.9850260420000003</v>
      </c>
      <c r="Q6392">
        <v>981</v>
      </c>
      <c r="R6392">
        <v>680000</v>
      </c>
      <c r="S6392">
        <v>326106</v>
      </c>
      <c r="T6392">
        <v>0.47956764705882299</v>
      </c>
      <c r="U6392">
        <v>1</v>
      </c>
    </row>
    <row r="6393" spans="1:21" x14ac:dyDescent="0.4">
      <c r="A6393">
        <v>6391</v>
      </c>
      <c r="B6393" t="s">
        <v>12109</v>
      </c>
      <c r="C6393" s="1">
        <v>44713</v>
      </c>
      <c r="D6393" t="s">
        <v>11089</v>
      </c>
      <c r="E6393" t="s">
        <v>11090</v>
      </c>
      <c r="F6393">
        <v>10</v>
      </c>
      <c r="G6393">
        <v>10</v>
      </c>
      <c r="H6393">
        <v>20</v>
      </c>
      <c r="I6393">
        <v>20</v>
      </c>
      <c r="J6393">
        <v>20</v>
      </c>
      <c r="K6393">
        <v>17</v>
      </c>
      <c r="L6393">
        <v>13</v>
      </c>
      <c r="M6393">
        <v>9</v>
      </c>
      <c r="N6393">
        <v>2</v>
      </c>
      <c r="O6393">
        <v>1</v>
      </c>
      <c r="P6393">
        <v>11.80208333</v>
      </c>
      <c r="Q6393">
        <v>1218</v>
      </c>
      <c r="R6393">
        <v>680000</v>
      </c>
      <c r="S6393">
        <v>24842</v>
      </c>
      <c r="T6393">
        <v>3.6532352941176398E-2</v>
      </c>
      <c r="U6393">
        <v>0</v>
      </c>
    </row>
    <row r="6394" spans="1:21" x14ac:dyDescent="0.4">
      <c r="A6394">
        <v>6392</v>
      </c>
      <c r="B6394" t="s">
        <v>12109</v>
      </c>
      <c r="C6394" s="1">
        <v>44713</v>
      </c>
      <c r="D6394" t="s">
        <v>11091</v>
      </c>
      <c r="E6394" t="s">
        <v>11092</v>
      </c>
      <c r="F6394">
        <v>10</v>
      </c>
      <c r="G6394">
        <v>20</v>
      </c>
      <c r="H6394">
        <v>30</v>
      </c>
      <c r="I6394">
        <v>20</v>
      </c>
      <c r="J6394">
        <v>20</v>
      </c>
      <c r="K6394">
        <v>46</v>
      </c>
      <c r="L6394">
        <v>45</v>
      </c>
      <c r="M6394">
        <v>45</v>
      </c>
      <c r="N6394">
        <v>1</v>
      </c>
      <c r="O6394">
        <v>0</v>
      </c>
      <c r="P6394">
        <v>3.4098307289999998</v>
      </c>
      <c r="Q6394">
        <v>903</v>
      </c>
      <c r="R6394">
        <v>680000</v>
      </c>
      <c r="S6394">
        <v>224431</v>
      </c>
      <c r="T6394">
        <v>0.33004558823529401</v>
      </c>
      <c r="U6394">
        <v>0</v>
      </c>
    </row>
    <row r="6395" spans="1:21" x14ac:dyDescent="0.4">
      <c r="A6395">
        <v>6393</v>
      </c>
      <c r="B6395" t="s">
        <v>12109</v>
      </c>
      <c r="C6395" s="1">
        <v>44713</v>
      </c>
      <c r="D6395" t="s">
        <v>11093</v>
      </c>
      <c r="E6395" t="s">
        <v>11094</v>
      </c>
      <c r="F6395">
        <v>20</v>
      </c>
      <c r="G6395">
        <v>10</v>
      </c>
      <c r="H6395">
        <v>20</v>
      </c>
      <c r="I6395">
        <v>20</v>
      </c>
      <c r="J6395">
        <v>20</v>
      </c>
      <c r="K6395">
        <v>18</v>
      </c>
      <c r="L6395">
        <v>17</v>
      </c>
      <c r="M6395">
        <v>13</v>
      </c>
      <c r="N6395">
        <v>2</v>
      </c>
      <c r="O6395">
        <v>1</v>
      </c>
      <c r="P6395">
        <v>7.2330729170000003</v>
      </c>
      <c r="Q6395">
        <v>735</v>
      </c>
      <c r="R6395">
        <v>680000</v>
      </c>
      <c r="S6395">
        <v>32923</v>
      </c>
      <c r="T6395">
        <v>4.8416176470588199E-2</v>
      </c>
      <c r="U6395">
        <v>0</v>
      </c>
    </row>
    <row r="6396" spans="1:21" x14ac:dyDescent="0.4">
      <c r="A6396">
        <v>6394</v>
      </c>
      <c r="B6396" t="s">
        <v>12109</v>
      </c>
      <c r="C6396" s="1">
        <v>44682</v>
      </c>
      <c r="D6396" t="s">
        <v>11095</v>
      </c>
      <c r="F6396">
        <v>20</v>
      </c>
      <c r="G6396">
        <v>20</v>
      </c>
      <c r="H6396">
        <v>40</v>
      </c>
      <c r="I6396">
        <v>30</v>
      </c>
      <c r="J6396">
        <v>30</v>
      </c>
      <c r="K6396">
        <v>117</v>
      </c>
      <c r="L6396">
        <v>114</v>
      </c>
      <c r="M6396">
        <v>119</v>
      </c>
      <c r="N6396">
        <v>0</v>
      </c>
      <c r="O6396">
        <v>1</v>
      </c>
      <c r="P6396">
        <v>0</v>
      </c>
      <c r="Q6396">
        <v>1401</v>
      </c>
      <c r="R6396">
        <v>678000</v>
      </c>
      <c r="S6396">
        <v>102802</v>
      </c>
      <c r="T6396">
        <v>0.15162536873156299</v>
      </c>
      <c r="U6396">
        <v>0</v>
      </c>
    </row>
    <row r="6397" spans="1:21" x14ac:dyDescent="0.4">
      <c r="A6397">
        <v>6395</v>
      </c>
      <c r="B6397" t="s">
        <v>12109</v>
      </c>
      <c r="C6397" s="1">
        <v>44682</v>
      </c>
      <c r="D6397" t="s">
        <v>11096</v>
      </c>
      <c r="E6397" t="s">
        <v>11070</v>
      </c>
      <c r="F6397">
        <v>10</v>
      </c>
      <c r="G6397">
        <v>10</v>
      </c>
      <c r="H6397">
        <v>40</v>
      </c>
      <c r="I6397">
        <v>20</v>
      </c>
      <c r="J6397">
        <v>10</v>
      </c>
      <c r="K6397">
        <v>228</v>
      </c>
      <c r="L6397">
        <v>190</v>
      </c>
      <c r="M6397">
        <v>145</v>
      </c>
      <c r="N6397">
        <v>1</v>
      </c>
      <c r="O6397">
        <v>0</v>
      </c>
      <c r="P6397">
        <v>0</v>
      </c>
      <c r="Q6397">
        <v>899</v>
      </c>
      <c r="R6397">
        <v>678000</v>
      </c>
      <c r="S6397">
        <v>1212707</v>
      </c>
      <c r="T6397">
        <v>1.78865339233038</v>
      </c>
      <c r="U6397">
        <v>2</v>
      </c>
    </row>
    <row r="6398" spans="1:21" x14ac:dyDescent="0.4">
      <c r="A6398">
        <v>6396</v>
      </c>
      <c r="B6398" t="s">
        <v>12109</v>
      </c>
      <c r="C6398" s="1">
        <v>44682</v>
      </c>
      <c r="D6398" t="s">
        <v>11097</v>
      </c>
      <c r="E6398" t="s">
        <v>11098</v>
      </c>
      <c r="F6398">
        <v>20</v>
      </c>
      <c r="G6398">
        <v>20</v>
      </c>
      <c r="H6398">
        <v>20</v>
      </c>
      <c r="I6398">
        <v>20</v>
      </c>
      <c r="J6398">
        <v>30</v>
      </c>
      <c r="K6398">
        <v>87</v>
      </c>
      <c r="L6398">
        <v>78</v>
      </c>
      <c r="M6398">
        <v>76</v>
      </c>
      <c r="N6398">
        <v>0</v>
      </c>
      <c r="O6398">
        <v>2</v>
      </c>
      <c r="P6398">
        <v>3.2356770830000001</v>
      </c>
      <c r="Q6398">
        <v>972</v>
      </c>
      <c r="R6398">
        <v>678000</v>
      </c>
      <c r="S6398">
        <v>294840</v>
      </c>
      <c r="T6398">
        <v>0.43486725663716802</v>
      </c>
      <c r="U6398">
        <v>1</v>
      </c>
    </row>
    <row r="6399" spans="1:21" x14ac:dyDescent="0.4">
      <c r="A6399">
        <v>6397</v>
      </c>
      <c r="B6399" t="s">
        <v>12109</v>
      </c>
      <c r="C6399" s="1">
        <v>44682</v>
      </c>
      <c r="D6399" t="s">
        <v>11099</v>
      </c>
      <c r="F6399">
        <v>20</v>
      </c>
      <c r="G6399">
        <v>20</v>
      </c>
      <c r="H6399">
        <v>10</v>
      </c>
      <c r="I6399">
        <v>10</v>
      </c>
      <c r="J6399">
        <v>30</v>
      </c>
      <c r="K6399">
        <v>80</v>
      </c>
      <c r="L6399">
        <v>43</v>
      </c>
      <c r="M6399">
        <v>31</v>
      </c>
      <c r="N6399">
        <v>0</v>
      </c>
      <c r="O6399">
        <v>0</v>
      </c>
      <c r="P6399">
        <v>0</v>
      </c>
      <c r="Q6399">
        <v>882</v>
      </c>
      <c r="R6399">
        <v>678000</v>
      </c>
      <c r="S6399">
        <v>3039147</v>
      </c>
      <c r="T6399">
        <v>4.4825176991150402</v>
      </c>
      <c r="U6399">
        <v>3</v>
      </c>
    </row>
    <row r="6400" spans="1:21" x14ac:dyDescent="0.4">
      <c r="A6400">
        <v>6398</v>
      </c>
      <c r="B6400" t="s">
        <v>12109</v>
      </c>
      <c r="C6400" s="1">
        <v>44621</v>
      </c>
      <c r="D6400" t="s">
        <v>11100</v>
      </c>
      <c r="F6400">
        <v>20</v>
      </c>
      <c r="G6400">
        <v>10</v>
      </c>
      <c r="H6400">
        <v>20</v>
      </c>
      <c r="I6400">
        <v>20</v>
      </c>
      <c r="J6400">
        <v>20</v>
      </c>
      <c r="K6400">
        <v>54</v>
      </c>
      <c r="L6400">
        <v>57</v>
      </c>
      <c r="M6400">
        <v>55</v>
      </c>
      <c r="N6400">
        <v>1</v>
      </c>
      <c r="O6400">
        <v>1</v>
      </c>
      <c r="P6400">
        <v>0</v>
      </c>
      <c r="Q6400">
        <v>1058</v>
      </c>
      <c r="R6400">
        <v>657000</v>
      </c>
      <c r="S6400">
        <v>1383287</v>
      </c>
      <c r="T6400">
        <v>2.1054596651445898</v>
      </c>
      <c r="U6400">
        <v>2</v>
      </c>
    </row>
    <row r="6401" spans="1:21" x14ac:dyDescent="0.4">
      <c r="A6401">
        <v>6399</v>
      </c>
      <c r="B6401" t="s">
        <v>12109</v>
      </c>
      <c r="C6401" s="1">
        <v>44621</v>
      </c>
      <c r="D6401" t="s">
        <v>11101</v>
      </c>
      <c r="F6401">
        <v>20</v>
      </c>
      <c r="G6401">
        <v>20</v>
      </c>
      <c r="H6401">
        <v>20</v>
      </c>
      <c r="I6401">
        <v>10</v>
      </c>
      <c r="J6401">
        <v>20</v>
      </c>
      <c r="K6401">
        <v>88</v>
      </c>
      <c r="L6401">
        <v>82</v>
      </c>
      <c r="M6401">
        <v>83</v>
      </c>
      <c r="N6401">
        <v>2</v>
      </c>
      <c r="O6401">
        <v>0</v>
      </c>
      <c r="P6401">
        <v>0.76117621499999999</v>
      </c>
      <c r="Q6401">
        <v>781</v>
      </c>
      <c r="R6401">
        <v>657000</v>
      </c>
      <c r="S6401">
        <v>1114681</v>
      </c>
      <c r="T6401">
        <v>1.69662252663622</v>
      </c>
      <c r="U6401">
        <v>2</v>
      </c>
    </row>
    <row r="6402" spans="1:21" x14ac:dyDescent="0.4">
      <c r="A6402">
        <v>6400</v>
      </c>
      <c r="B6402" t="s">
        <v>12109</v>
      </c>
      <c r="C6402" s="1">
        <v>44621</v>
      </c>
      <c r="D6402" t="s">
        <v>11102</v>
      </c>
      <c r="F6402">
        <v>20</v>
      </c>
      <c r="G6402">
        <v>20</v>
      </c>
      <c r="H6402">
        <v>10</v>
      </c>
      <c r="I6402">
        <v>20</v>
      </c>
      <c r="J6402">
        <v>40</v>
      </c>
      <c r="K6402">
        <v>19</v>
      </c>
      <c r="L6402">
        <v>15</v>
      </c>
      <c r="M6402">
        <v>13</v>
      </c>
      <c r="N6402">
        <v>1</v>
      </c>
      <c r="O6402">
        <v>0</v>
      </c>
      <c r="P6402">
        <v>0</v>
      </c>
      <c r="Q6402">
        <v>1053</v>
      </c>
      <c r="R6402">
        <v>657000</v>
      </c>
      <c r="S6402">
        <v>2389622</v>
      </c>
      <c r="T6402">
        <v>3.63717199391172</v>
      </c>
      <c r="U6402">
        <v>2</v>
      </c>
    </row>
    <row r="6403" spans="1:21" x14ac:dyDescent="0.4">
      <c r="A6403">
        <v>6401</v>
      </c>
      <c r="B6403" t="s">
        <v>12109</v>
      </c>
      <c r="C6403" s="1">
        <v>44593</v>
      </c>
      <c r="D6403" t="s">
        <v>11103</v>
      </c>
      <c r="F6403">
        <v>10</v>
      </c>
      <c r="G6403">
        <v>20</v>
      </c>
      <c r="H6403">
        <v>20</v>
      </c>
      <c r="I6403">
        <v>20</v>
      </c>
      <c r="J6403">
        <v>30</v>
      </c>
      <c r="K6403">
        <v>29</v>
      </c>
      <c r="L6403">
        <v>19</v>
      </c>
      <c r="M6403">
        <v>13</v>
      </c>
      <c r="N6403">
        <v>0</v>
      </c>
      <c r="O6403">
        <v>0</v>
      </c>
      <c r="P6403">
        <v>0</v>
      </c>
      <c r="Q6403">
        <v>1002</v>
      </c>
      <c r="R6403">
        <v>653000</v>
      </c>
      <c r="S6403">
        <v>3733346</v>
      </c>
      <c r="T6403">
        <v>5.7172220520673802</v>
      </c>
      <c r="U6403">
        <v>3</v>
      </c>
    </row>
    <row r="6404" spans="1:21" x14ac:dyDescent="0.4">
      <c r="A6404">
        <v>6402</v>
      </c>
      <c r="B6404" t="s">
        <v>12109</v>
      </c>
      <c r="C6404" s="1">
        <v>44593</v>
      </c>
      <c r="D6404" t="s">
        <v>11104</v>
      </c>
      <c r="E6404" t="s">
        <v>11105</v>
      </c>
      <c r="F6404">
        <v>20</v>
      </c>
      <c r="G6404">
        <v>20</v>
      </c>
      <c r="H6404">
        <v>50</v>
      </c>
      <c r="I6404">
        <v>20</v>
      </c>
      <c r="J6404">
        <v>50</v>
      </c>
      <c r="K6404">
        <v>165</v>
      </c>
      <c r="L6404">
        <v>151</v>
      </c>
      <c r="M6404">
        <v>133</v>
      </c>
      <c r="N6404">
        <v>1</v>
      </c>
      <c r="O6404">
        <v>1</v>
      </c>
      <c r="P6404">
        <v>15.37988281</v>
      </c>
      <c r="Q6404">
        <v>862</v>
      </c>
      <c r="R6404">
        <v>653000</v>
      </c>
      <c r="S6404">
        <v>262734</v>
      </c>
      <c r="T6404">
        <v>0.40234915773353702</v>
      </c>
      <c r="U6404">
        <v>1</v>
      </c>
    </row>
    <row r="6405" spans="1:21" x14ac:dyDescent="0.4">
      <c r="A6405">
        <v>6403</v>
      </c>
      <c r="B6405" t="s">
        <v>12109</v>
      </c>
      <c r="C6405" s="1">
        <v>44593</v>
      </c>
      <c r="D6405" t="s">
        <v>11106</v>
      </c>
      <c r="F6405">
        <v>20</v>
      </c>
      <c r="G6405">
        <v>10</v>
      </c>
      <c r="H6405">
        <v>10</v>
      </c>
      <c r="I6405">
        <v>20</v>
      </c>
      <c r="J6405">
        <v>20</v>
      </c>
      <c r="K6405">
        <v>180</v>
      </c>
      <c r="L6405">
        <v>191</v>
      </c>
      <c r="M6405">
        <v>198</v>
      </c>
      <c r="N6405">
        <v>1</v>
      </c>
      <c r="O6405">
        <v>2</v>
      </c>
      <c r="P6405">
        <v>0</v>
      </c>
      <c r="Q6405">
        <v>1008</v>
      </c>
      <c r="R6405">
        <v>653000</v>
      </c>
      <c r="S6405">
        <v>228740</v>
      </c>
      <c r="T6405">
        <v>0.35029096477794702</v>
      </c>
      <c r="U6405">
        <v>0</v>
      </c>
    </row>
    <row r="6406" spans="1:21" x14ac:dyDescent="0.4">
      <c r="A6406">
        <v>6404</v>
      </c>
      <c r="B6406" t="s">
        <v>12109</v>
      </c>
      <c r="C6406" s="1">
        <v>44593</v>
      </c>
      <c r="D6406" t="s">
        <v>11107</v>
      </c>
      <c r="E6406" t="s">
        <v>11108</v>
      </c>
      <c r="F6406">
        <v>20</v>
      </c>
      <c r="G6406">
        <v>10</v>
      </c>
      <c r="H6406">
        <v>40</v>
      </c>
      <c r="I6406">
        <v>20</v>
      </c>
      <c r="J6406">
        <v>30</v>
      </c>
      <c r="K6406">
        <v>29</v>
      </c>
      <c r="L6406">
        <v>23</v>
      </c>
      <c r="M6406">
        <v>23</v>
      </c>
      <c r="N6406">
        <v>2</v>
      </c>
      <c r="O6406">
        <v>1</v>
      </c>
      <c r="P6406">
        <v>4.5618489579999997</v>
      </c>
      <c r="Q6406">
        <v>949</v>
      </c>
      <c r="R6406">
        <v>653000</v>
      </c>
      <c r="S6406">
        <v>1637976</v>
      </c>
      <c r="T6406">
        <v>2.50838591117917</v>
      </c>
      <c r="U6406">
        <v>2</v>
      </c>
    </row>
    <row r="6407" spans="1:21" x14ac:dyDescent="0.4">
      <c r="A6407">
        <v>6405</v>
      </c>
      <c r="B6407" t="s">
        <v>12109</v>
      </c>
      <c r="C6407" s="1">
        <v>44562</v>
      </c>
      <c r="D6407" t="s">
        <v>11109</v>
      </c>
      <c r="E6407" t="s">
        <v>11110</v>
      </c>
      <c r="F6407">
        <v>20</v>
      </c>
      <c r="G6407">
        <v>20</v>
      </c>
      <c r="H6407">
        <v>20</v>
      </c>
      <c r="I6407">
        <v>20</v>
      </c>
      <c r="J6407">
        <v>40</v>
      </c>
      <c r="K6407">
        <v>24</v>
      </c>
      <c r="L6407">
        <v>18</v>
      </c>
      <c r="M6407">
        <v>18</v>
      </c>
      <c r="N6407">
        <v>1</v>
      </c>
      <c r="O6407">
        <v>2</v>
      </c>
      <c r="P6407">
        <v>1.0555555560000001</v>
      </c>
      <c r="Q6407">
        <v>167</v>
      </c>
      <c r="R6407">
        <v>648000</v>
      </c>
      <c r="S6407">
        <v>32558</v>
      </c>
      <c r="T6407">
        <v>5.0243827160493797E-2</v>
      </c>
      <c r="U6407">
        <v>0</v>
      </c>
    </row>
    <row r="6408" spans="1:21" x14ac:dyDescent="0.4">
      <c r="A6408">
        <v>6406</v>
      </c>
      <c r="B6408" t="s">
        <v>12109</v>
      </c>
      <c r="C6408" s="1">
        <v>44562</v>
      </c>
      <c r="D6408" t="s">
        <v>11111</v>
      </c>
      <c r="F6408">
        <v>50</v>
      </c>
      <c r="G6408">
        <v>40</v>
      </c>
      <c r="H6408">
        <v>10</v>
      </c>
      <c r="I6408">
        <v>20</v>
      </c>
      <c r="J6408">
        <v>50</v>
      </c>
      <c r="K6408">
        <v>56</v>
      </c>
      <c r="L6408">
        <v>40</v>
      </c>
      <c r="M6408">
        <v>35</v>
      </c>
      <c r="N6408">
        <v>0</v>
      </c>
      <c r="O6408">
        <v>1</v>
      </c>
      <c r="P6408">
        <v>0</v>
      </c>
      <c r="Q6408">
        <v>878</v>
      </c>
      <c r="R6408">
        <v>648000</v>
      </c>
      <c r="S6408">
        <v>1249084</v>
      </c>
      <c r="T6408">
        <v>1.9275987654320901</v>
      </c>
      <c r="U6408">
        <v>2</v>
      </c>
    </row>
    <row r="6409" spans="1:21" x14ac:dyDescent="0.4">
      <c r="A6409">
        <v>6407</v>
      </c>
      <c r="B6409" t="s">
        <v>12109</v>
      </c>
      <c r="C6409" s="1">
        <v>44531</v>
      </c>
      <c r="D6409" t="s">
        <v>11112</v>
      </c>
      <c r="E6409" t="s">
        <v>11113</v>
      </c>
      <c r="F6409">
        <v>20</v>
      </c>
      <c r="G6409">
        <v>10</v>
      </c>
      <c r="H6409">
        <v>50</v>
      </c>
      <c r="I6409">
        <v>20</v>
      </c>
      <c r="J6409">
        <v>40</v>
      </c>
      <c r="K6409">
        <v>116</v>
      </c>
      <c r="L6409">
        <v>75</v>
      </c>
      <c r="M6409">
        <v>62</v>
      </c>
      <c r="N6409">
        <v>1</v>
      </c>
      <c r="O6409">
        <v>1</v>
      </c>
      <c r="P6409">
        <v>8.885742188</v>
      </c>
      <c r="Q6409">
        <v>887</v>
      </c>
      <c r="R6409">
        <v>639000</v>
      </c>
      <c r="S6409">
        <v>310511</v>
      </c>
      <c r="T6409">
        <v>0.48593270735524202</v>
      </c>
      <c r="U6409">
        <v>1</v>
      </c>
    </row>
    <row r="6410" spans="1:21" x14ac:dyDescent="0.4">
      <c r="A6410">
        <v>6408</v>
      </c>
      <c r="B6410" t="s">
        <v>12109</v>
      </c>
      <c r="C6410" s="1">
        <v>44531</v>
      </c>
      <c r="D6410" t="s">
        <v>11114</v>
      </c>
      <c r="F6410">
        <v>10</v>
      </c>
      <c r="G6410">
        <v>10</v>
      </c>
      <c r="H6410">
        <v>20</v>
      </c>
      <c r="I6410">
        <v>20</v>
      </c>
      <c r="J6410">
        <v>10</v>
      </c>
      <c r="K6410">
        <v>13</v>
      </c>
      <c r="L6410">
        <v>26</v>
      </c>
      <c r="M6410">
        <v>30</v>
      </c>
      <c r="N6410">
        <v>0</v>
      </c>
      <c r="O6410">
        <v>1</v>
      </c>
      <c r="P6410">
        <v>0</v>
      </c>
      <c r="Q6410">
        <v>947</v>
      </c>
      <c r="R6410">
        <v>639000</v>
      </c>
      <c r="S6410">
        <v>377139</v>
      </c>
      <c r="T6410">
        <v>0.59020187793427203</v>
      </c>
      <c r="U6410">
        <v>1</v>
      </c>
    </row>
    <row r="6411" spans="1:21" x14ac:dyDescent="0.4">
      <c r="A6411">
        <v>6409</v>
      </c>
      <c r="B6411" t="s">
        <v>12109</v>
      </c>
      <c r="C6411" s="1">
        <v>44531</v>
      </c>
      <c r="D6411" t="s">
        <v>11115</v>
      </c>
      <c r="E6411" t="s">
        <v>11116</v>
      </c>
      <c r="F6411">
        <v>20</v>
      </c>
      <c r="G6411">
        <v>20</v>
      </c>
      <c r="H6411">
        <v>40</v>
      </c>
      <c r="I6411">
        <v>40</v>
      </c>
      <c r="J6411">
        <v>20</v>
      </c>
      <c r="K6411">
        <v>62</v>
      </c>
      <c r="L6411">
        <v>48</v>
      </c>
      <c r="M6411">
        <v>43</v>
      </c>
      <c r="N6411">
        <v>2</v>
      </c>
      <c r="O6411">
        <v>1</v>
      </c>
      <c r="P6411">
        <v>4.9942491320000002</v>
      </c>
      <c r="Q6411">
        <v>1143</v>
      </c>
      <c r="R6411">
        <v>639000</v>
      </c>
      <c r="S6411">
        <v>725463</v>
      </c>
      <c r="T6411">
        <v>1.13530985915492</v>
      </c>
      <c r="U6411">
        <v>1</v>
      </c>
    </row>
    <row r="6412" spans="1:21" x14ac:dyDescent="0.4">
      <c r="A6412">
        <v>6410</v>
      </c>
      <c r="B6412" t="s">
        <v>12109</v>
      </c>
      <c r="C6412" s="1">
        <v>44501</v>
      </c>
      <c r="D6412" t="s">
        <v>11117</v>
      </c>
      <c r="E6412" t="s">
        <v>11118</v>
      </c>
      <c r="F6412">
        <v>20</v>
      </c>
      <c r="G6412">
        <v>20</v>
      </c>
      <c r="H6412">
        <v>20</v>
      </c>
      <c r="I6412">
        <v>20</v>
      </c>
      <c r="J6412">
        <v>20</v>
      </c>
      <c r="K6412">
        <v>28</v>
      </c>
      <c r="L6412">
        <v>20</v>
      </c>
      <c r="M6412">
        <v>16</v>
      </c>
      <c r="N6412">
        <v>2</v>
      </c>
      <c r="O6412">
        <v>0</v>
      </c>
      <c r="P6412">
        <v>11.030924479999999</v>
      </c>
      <c r="Q6412">
        <v>1054</v>
      </c>
      <c r="R6412">
        <v>634000</v>
      </c>
      <c r="S6412">
        <v>286091</v>
      </c>
      <c r="T6412">
        <v>0.45124763406939999</v>
      </c>
      <c r="U6412">
        <v>1</v>
      </c>
    </row>
    <row r="6413" spans="1:21" x14ac:dyDescent="0.4">
      <c r="A6413">
        <v>6411</v>
      </c>
      <c r="B6413" t="s">
        <v>12109</v>
      </c>
      <c r="C6413" s="1">
        <v>44501</v>
      </c>
      <c r="D6413" t="s">
        <v>11119</v>
      </c>
      <c r="E6413" t="s">
        <v>11032</v>
      </c>
      <c r="F6413">
        <v>20</v>
      </c>
      <c r="G6413">
        <v>20</v>
      </c>
      <c r="H6413">
        <v>30</v>
      </c>
      <c r="I6413">
        <v>20</v>
      </c>
      <c r="J6413">
        <v>50</v>
      </c>
      <c r="K6413">
        <v>50</v>
      </c>
      <c r="L6413">
        <v>41</v>
      </c>
      <c r="M6413">
        <v>34</v>
      </c>
      <c r="N6413">
        <v>2</v>
      </c>
      <c r="O6413">
        <v>0</v>
      </c>
      <c r="P6413">
        <v>10.406901039999999</v>
      </c>
      <c r="Q6413">
        <v>1422</v>
      </c>
      <c r="R6413">
        <v>634000</v>
      </c>
      <c r="S6413">
        <v>3867350</v>
      </c>
      <c r="T6413">
        <v>6.0999211356466798</v>
      </c>
      <c r="U6413">
        <v>3</v>
      </c>
    </row>
    <row r="6414" spans="1:21" x14ac:dyDescent="0.4">
      <c r="A6414">
        <v>6412</v>
      </c>
      <c r="B6414" t="s">
        <v>12109</v>
      </c>
      <c r="C6414" s="1">
        <v>44470</v>
      </c>
      <c r="D6414" t="s">
        <v>11120</v>
      </c>
      <c r="E6414" t="s">
        <v>11121</v>
      </c>
      <c r="F6414">
        <v>10</v>
      </c>
      <c r="G6414">
        <v>20</v>
      </c>
      <c r="H6414">
        <v>50</v>
      </c>
      <c r="I6414">
        <v>30</v>
      </c>
      <c r="J6414">
        <v>20</v>
      </c>
      <c r="K6414">
        <v>16</v>
      </c>
      <c r="L6414">
        <v>28</v>
      </c>
      <c r="M6414">
        <v>27</v>
      </c>
      <c r="N6414">
        <v>2</v>
      </c>
      <c r="O6414">
        <v>1</v>
      </c>
      <c r="P6414">
        <v>8.3301866320000002</v>
      </c>
      <c r="Q6414">
        <v>809</v>
      </c>
      <c r="R6414">
        <v>628000</v>
      </c>
      <c r="S6414">
        <v>811864</v>
      </c>
      <c r="T6414">
        <v>1.29277707006369</v>
      </c>
      <c r="U6414">
        <v>2</v>
      </c>
    </row>
    <row r="6415" spans="1:21" x14ac:dyDescent="0.4">
      <c r="A6415">
        <v>6413</v>
      </c>
      <c r="B6415" t="s">
        <v>12109</v>
      </c>
      <c r="C6415" s="1">
        <v>44470</v>
      </c>
      <c r="D6415" t="s">
        <v>11122</v>
      </c>
      <c r="E6415" t="s">
        <v>11123</v>
      </c>
      <c r="F6415">
        <v>50</v>
      </c>
      <c r="G6415">
        <v>20</v>
      </c>
      <c r="H6415">
        <v>40</v>
      </c>
      <c r="I6415">
        <v>20</v>
      </c>
      <c r="J6415">
        <v>50</v>
      </c>
      <c r="K6415">
        <v>137</v>
      </c>
      <c r="L6415">
        <v>121</v>
      </c>
      <c r="M6415">
        <v>116</v>
      </c>
      <c r="N6415">
        <v>1</v>
      </c>
      <c r="O6415">
        <v>1</v>
      </c>
      <c r="P6415">
        <v>0</v>
      </c>
      <c r="Q6415">
        <v>838</v>
      </c>
      <c r="R6415">
        <v>628000</v>
      </c>
      <c r="S6415">
        <v>447973</v>
      </c>
      <c r="T6415">
        <v>0.71333280254776998</v>
      </c>
      <c r="U6415">
        <v>1</v>
      </c>
    </row>
    <row r="6416" spans="1:21" x14ac:dyDescent="0.4">
      <c r="A6416">
        <v>6414</v>
      </c>
      <c r="B6416" t="s">
        <v>12109</v>
      </c>
      <c r="C6416" s="1">
        <v>44440</v>
      </c>
      <c r="D6416" t="s">
        <v>11124</v>
      </c>
      <c r="F6416">
        <v>20</v>
      </c>
      <c r="G6416">
        <v>30</v>
      </c>
      <c r="H6416">
        <v>10</v>
      </c>
      <c r="I6416">
        <v>50</v>
      </c>
      <c r="J6416">
        <v>30</v>
      </c>
      <c r="K6416">
        <v>140</v>
      </c>
      <c r="L6416">
        <v>160</v>
      </c>
      <c r="M6416">
        <v>161</v>
      </c>
      <c r="N6416">
        <v>1</v>
      </c>
      <c r="O6416">
        <v>0</v>
      </c>
      <c r="P6416">
        <v>0</v>
      </c>
      <c r="Q6416">
        <v>830</v>
      </c>
      <c r="R6416">
        <v>619000</v>
      </c>
      <c r="S6416">
        <v>302390</v>
      </c>
      <c r="T6416">
        <v>0.48851373182552499</v>
      </c>
      <c r="U6416">
        <v>1</v>
      </c>
    </row>
    <row r="6417" spans="1:21" x14ac:dyDescent="0.4">
      <c r="A6417">
        <v>6415</v>
      </c>
      <c r="B6417" t="s">
        <v>12109</v>
      </c>
      <c r="C6417" s="1">
        <v>44440</v>
      </c>
      <c r="D6417" t="s">
        <v>11125</v>
      </c>
      <c r="E6417" t="s">
        <v>11126</v>
      </c>
      <c r="F6417">
        <v>30</v>
      </c>
      <c r="G6417">
        <v>30</v>
      </c>
      <c r="H6417">
        <v>30</v>
      </c>
      <c r="I6417">
        <v>40</v>
      </c>
      <c r="J6417">
        <v>40</v>
      </c>
      <c r="K6417">
        <v>31</v>
      </c>
      <c r="L6417">
        <v>22</v>
      </c>
      <c r="M6417">
        <v>21</v>
      </c>
      <c r="N6417">
        <v>2</v>
      </c>
      <c r="O6417">
        <v>0</v>
      </c>
      <c r="P6417">
        <v>5.0015190970000001</v>
      </c>
      <c r="Q6417">
        <v>958</v>
      </c>
      <c r="R6417">
        <v>619000</v>
      </c>
      <c r="S6417">
        <v>5089595</v>
      </c>
      <c r="T6417">
        <v>8.2222859450726897</v>
      </c>
      <c r="U6417">
        <v>3</v>
      </c>
    </row>
    <row r="6418" spans="1:21" x14ac:dyDescent="0.4">
      <c r="A6418">
        <v>6416</v>
      </c>
      <c r="B6418" t="s">
        <v>12109</v>
      </c>
      <c r="C6418" s="1">
        <v>44409</v>
      </c>
      <c r="D6418" t="s">
        <v>11127</v>
      </c>
      <c r="E6418" t="s">
        <v>9802</v>
      </c>
      <c r="F6418">
        <v>20</v>
      </c>
      <c r="G6418">
        <v>10</v>
      </c>
      <c r="H6418">
        <v>10</v>
      </c>
      <c r="I6418">
        <v>20</v>
      </c>
      <c r="J6418">
        <v>20</v>
      </c>
      <c r="K6418">
        <v>208</v>
      </c>
      <c r="L6418">
        <v>181</v>
      </c>
      <c r="M6418">
        <v>148</v>
      </c>
      <c r="N6418">
        <v>1</v>
      </c>
      <c r="O6418">
        <v>0</v>
      </c>
      <c r="P6418">
        <v>0</v>
      </c>
      <c r="Q6418">
        <v>688</v>
      </c>
      <c r="R6418">
        <v>608000</v>
      </c>
      <c r="S6418">
        <v>342941</v>
      </c>
      <c r="T6418">
        <v>0.56404769736842097</v>
      </c>
      <c r="U6418">
        <v>1</v>
      </c>
    </row>
    <row r="6419" spans="1:21" x14ac:dyDescent="0.4">
      <c r="A6419">
        <v>6417</v>
      </c>
      <c r="B6419" t="s">
        <v>12109</v>
      </c>
      <c r="C6419" s="1">
        <v>44409</v>
      </c>
      <c r="D6419" t="s">
        <v>11128</v>
      </c>
      <c r="E6419" t="s">
        <v>11129</v>
      </c>
      <c r="F6419">
        <v>30</v>
      </c>
      <c r="G6419">
        <v>20</v>
      </c>
      <c r="H6419">
        <v>50</v>
      </c>
      <c r="I6419">
        <v>20</v>
      </c>
      <c r="J6419">
        <v>50</v>
      </c>
      <c r="K6419">
        <v>16</v>
      </c>
      <c r="L6419">
        <v>12</v>
      </c>
      <c r="M6419">
        <v>9</v>
      </c>
      <c r="N6419">
        <v>1</v>
      </c>
      <c r="O6419">
        <v>1</v>
      </c>
      <c r="P6419">
        <v>9.8098958330000006</v>
      </c>
      <c r="Q6419">
        <v>998</v>
      </c>
      <c r="R6419">
        <v>608000</v>
      </c>
      <c r="S6419">
        <v>898710</v>
      </c>
      <c r="T6419">
        <v>1.47814144736842</v>
      </c>
      <c r="U6419">
        <v>2</v>
      </c>
    </row>
    <row r="6420" spans="1:21" x14ac:dyDescent="0.4">
      <c r="A6420">
        <v>6418</v>
      </c>
      <c r="B6420" t="s">
        <v>12109</v>
      </c>
      <c r="C6420" s="1">
        <v>44409</v>
      </c>
      <c r="D6420" t="s">
        <v>11130</v>
      </c>
      <c r="E6420" t="s">
        <v>11131</v>
      </c>
      <c r="F6420">
        <v>40</v>
      </c>
      <c r="G6420">
        <v>20</v>
      </c>
      <c r="H6420">
        <v>50</v>
      </c>
      <c r="I6420">
        <v>30</v>
      </c>
      <c r="J6420">
        <v>50</v>
      </c>
      <c r="K6420">
        <v>48</v>
      </c>
      <c r="L6420">
        <v>43</v>
      </c>
      <c r="M6420">
        <v>37</v>
      </c>
      <c r="N6420">
        <v>2</v>
      </c>
      <c r="O6420">
        <v>0</v>
      </c>
      <c r="P6420">
        <v>6.3039279510000004</v>
      </c>
      <c r="Q6420">
        <v>549</v>
      </c>
      <c r="R6420">
        <v>608000</v>
      </c>
      <c r="S6420">
        <v>909244</v>
      </c>
      <c r="T6420">
        <v>1.4954671052631501</v>
      </c>
      <c r="U6420">
        <v>2</v>
      </c>
    </row>
    <row r="6421" spans="1:21" x14ac:dyDescent="0.4">
      <c r="A6421">
        <v>6419</v>
      </c>
      <c r="B6421" t="s">
        <v>12109</v>
      </c>
      <c r="C6421" s="1">
        <v>44409</v>
      </c>
      <c r="D6421" t="s">
        <v>11132</v>
      </c>
      <c r="E6421">
        <v>60009</v>
      </c>
      <c r="F6421">
        <v>10</v>
      </c>
      <c r="G6421">
        <v>10</v>
      </c>
      <c r="H6421">
        <v>20</v>
      </c>
      <c r="I6421">
        <v>10</v>
      </c>
      <c r="J6421">
        <v>10</v>
      </c>
      <c r="K6421">
        <v>93</v>
      </c>
      <c r="L6421">
        <v>83</v>
      </c>
      <c r="M6421">
        <v>26</v>
      </c>
      <c r="N6421">
        <v>1</v>
      </c>
      <c r="O6421">
        <v>0</v>
      </c>
      <c r="P6421">
        <v>0</v>
      </c>
      <c r="Q6421">
        <v>933</v>
      </c>
      <c r="R6421">
        <v>608000</v>
      </c>
      <c r="S6421">
        <v>1710070</v>
      </c>
      <c r="T6421">
        <v>2.8126151315789398</v>
      </c>
      <c r="U6421">
        <v>2</v>
      </c>
    </row>
    <row r="6422" spans="1:21" x14ac:dyDescent="0.4">
      <c r="A6422">
        <v>6420</v>
      </c>
      <c r="B6422" t="s">
        <v>12109</v>
      </c>
      <c r="C6422" s="1">
        <v>44378</v>
      </c>
      <c r="D6422" t="s">
        <v>11133</v>
      </c>
      <c r="E6422" t="s">
        <v>11134</v>
      </c>
      <c r="F6422">
        <v>20</v>
      </c>
      <c r="G6422">
        <v>20</v>
      </c>
      <c r="H6422">
        <v>40</v>
      </c>
      <c r="I6422">
        <v>20</v>
      </c>
      <c r="J6422">
        <v>30</v>
      </c>
      <c r="K6422">
        <v>26</v>
      </c>
      <c r="L6422">
        <v>24</v>
      </c>
      <c r="M6422">
        <v>22</v>
      </c>
      <c r="N6422">
        <v>2</v>
      </c>
      <c r="O6422">
        <v>0</v>
      </c>
      <c r="P6422">
        <v>4.7826605899999999</v>
      </c>
      <c r="Q6422">
        <v>850</v>
      </c>
      <c r="R6422">
        <v>602000</v>
      </c>
      <c r="S6422">
        <v>553935</v>
      </c>
      <c r="T6422">
        <v>0.92015780730897001</v>
      </c>
      <c r="U6422">
        <v>1</v>
      </c>
    </row>
    <row r="6423" spans="1:21" x14ac:dyDescent="0.4">
      <c r="A6423">
        <v>6421</v>
      </c>
      <c r="B6423" t="s">
        <v>12109</v>
      </c>
      <c r="C6423" s="1">
        <v>44378</v>
      </c>
      <c r="D6423" t="s">
        <v>11135</v>
      </c>
      <c r="E6423" t="s">
        <v>11136</v>
      </c>
      <c r="F6423">
        <v>10</v>
      </c>
      <c r="G6423">
        <v>20</v>
      </c>
      <c r="H6423">
        <v>40</v>
      </c>
      <c r="I6423">
        <v>10</v>
      </c>
      <c r="J6423">
        <v>20</v>
      </c>
      <c r="K6423">
        <v>23</v>
      </c>
      <c r="L6423">
        <v>19</v>
      </c>
      <c r="M6423">
        <v>20</v>
      </c>
      <c r="N6423">
        <v>2</v>
      </c>
      <c r="O6423">
        <v>2</v>
      </c>
      <c r="P6423">
        <v>8.9159071179999998</v>
      </c>
      <c r="Q6423">
        <v>909</v>
      </c>
      <c r="R6423">
        <v>602000</v>
      </c>
      <c r="S6423">
        <v>1736150</v>
      </c>
      <c r="T6423">
        <v>2.8839700996677702</v>
      </c>
      <c r="U6423">
        <v>2</v>
      </c>
    </row>
    <row r="6424" spans="1:21" x14ac:dyDescent="0.4">
      <c r="A6424">
        <v>6422</v>
      </c>
      <c r="B6424" t="s">
        <v>12109</v>
      </c>
      <c r="C6424" s="1">
        <v>44378</v>
      </c>
      <c r="D6424" t="s">
        <v>11137</v>
      </c>
      <c r="E6424" t="s">
        <v>9802</v>
      </c>
      <c r="F6424">
        <v>20</v>
      </c>
      <c r="G6424">
        <v>10</v>
      </c>
      <c r="H6424">
        <v>20</v>
      </c>
      <c r="I6424">
        <v>20</v>
      </c>
      <c r="J6424">
        <v>40</v>
      </c>
      <c r="K6424">
        <v>19</v>
      </c>
      <c r="L6424">
        <v>18</v>
      </c>
      <c r="M6424">
        <v>20</v>
      </c>
      <c r="N6424">
        <v>1</v>
      </c>
      <c r="O6424">
        <v>1</v>
      </c>
      <c r="P6424">
        <v>2.5883246529999999</v>
      </c>
      <c r="Q6424">
        <v>949</v>
      </c>
      <c r="R6424">
        <v>602000</v>
      </c>
      <c r="S6424">
        <v>307184</v>
      </c>
      <c r="T6424">
        <v>0.51027242524916905</v>
      </c>
      <c r="U6424">
        <v>1</v>
      </c>
    </row>
    <row r="6425" spans="1:21" x14ac:dyDescent="0.4">
      <c r="A6425">
        <v>6423</v>
      </c>
      <c r="B6425" t="s">
        <v>12109</v>
      </c>
      <c r="C6425" s="1">
        <v>44378</v>
      </c>
      <c r="D6425" t="s">
        <v>11138</v>
      </c>
      <c r="E6425" t="s">
        <v>11113</v>
      </c>
      <c r="F6425">
        <v>50</v>
      </c>
      <c r="G6425">
        <v>20</v>
      </c>
      <c r="H6425">
        <v>40</v>
      </c>
      <c r="I6425">
        <v>20</v>
      </c>
      <c r="J6425">
        <v>50</v>
      </c>
      <c r="K6425">
        <v>140</v>
      </c>
      <c r="L6425">
        <v>120</v>
      </c>
      <c r="M6425">
        <v>85</v>
      </c>
      <c r="N6425">
        <v>2</v>
      </c>
      <c r="O6425">
        <v>1</v>
      </c>
      <c r="P6425">
        <v>2.407986111</v>
      </c>
      <c r="Q6425">
        <v>909</v>
      </c>
      <c r="R6425">
        <v>602000</v>
      </c>
      <c r="S6425">
        <v>621343</v>
      </c>
      <c r="T6425">
        <v>1.03213122923588</v>
      </c>
      <c r="U6425">
        <v>1</v>
      </c>
    </row>
    <row r="6426" spans="1:21" x14ac:dyDescent="0.4">
      <c r="A6426">
        <v>6424</v>
      </c>
      <c r="B6426" t="s">
        <v>12109</v>
      </c>
      <c r="C6426" s="1">
        <v>44317</v>
      </c>
      <c r="D6426" t="s">
        <v>11139</v>
      </c>
      <c r="E6426" t="s">
        <v>11140</v>
      </c>
      <c r="F6426">
        <v>20</v>
      </c>
      <c r="G6426">
        <v>20</v>
      </c>
      <c r="H6426">
        <v>40</v>
      </c>
      <c r="I6426">
        <v>20</v>
      </c>
      <c r="J6426">
        <v>40</v>
      </c>
      <c r="K6426">
        <v>193</v>
      </c>
      <c r="L6426">
        <v>184</v>
      </c>
      <c r="M6426">
        <v>176</v>
      </c>
      <c r="N6426">
        <v>2</v>
      </c>
      <c r="O6426">
        <v>0</v>
      </c>
      <c r="P6426">
        <v>5.2272135420000003</v>
      </c>
      <c r="Q6426">
        <v>824</v>
      </c>
      <c r="R6426">
        <v>584000</v>
      </c>
      <c r="S6426">
        <v>3376480</v>
      </c>
      <c r="T6426">
        <v>5.7816438356164301</v>
      </c>
      <c r="U6426">
        <v>3</v>
      </c>
    </row>
    <row r="6427" spans="1:21" x14ac:dyDescent="0.4">
      <c r="A6427">
        <v>6425</v>
      </c>
      <c r="B6427" t="s">
        <v>12109</v>
      </c>
      <c r="C6427" s="1">
        <v>44317</v>
      </c>
      <c r="D6427" t="s">
        <v>11141</v>
      </c>
      <c r="E6427" t="s">
        <v>11142</v>
      </c>
      <c r="F6427">
        <v>10</v>
      </c>
      <c r="G6427">
        <v>10</v>
      </c>
      <c r="H6427">
        <v>30</v>
      </c>
      <c r="I6427">
        <v>20</v>
      </c>
      <c r="J6427">
        <v>10</v>
      </c>
      <c r="K6427">
        <v>51</v>
      </c>
      <c r="L6427">
        <v>64</v>
      </c>
      <c r="M6427">
        <v>32</v>
      </c>
      <c r="N6427">
        <v>1</v>
      </c>
      <c r="O6427">
        <v>2</v>
      </c>
      <c r="P6427">
        <v>1.0629340279999999</v>
      </c>
      <c r="Q6427">
        <v>895</v>
      </c>
      <c r="R6427">
        <v>584000</v>
      </c>
      <c r="S6427">
        <v>1911320</v>
      </c>
      <c r="T6427">
        <v>3.2728082191780801</v>
      </c>
      <c r="U6427">
        <v>2</v>
      </c>
    </row>
    <row r="6428" spans="1:21" x14ac:dyDescent="0.4">
      <c r="A6428">
        <v>6426</v>
      </c>
      <c r="B6428" t="s">
        <v>12109</v>
      </c>
      <c r="C6428" s="1">
        <v>44287</v>
      </c>
      <c r="D6428" t="s">
        <v>11143</v>
      </c>
      <c r="F6428">
        <v>20</v>
      </c>
      <c r="G6428">
        <v>20</v>
      </c>
      <c r="H6428">
        <v>20</v>
      </c>
      <c r="I6428">
        <v>20</v>
      </c>
      <c r="J6428">
        <v>40</v>
      </c>
      <c r="K6428">
        <v>61</v>
      </c>
      <c r="L6428">
        <v>45</v>
      </c>
      <c r="M6428">
        <v>20</v>
      </c>
      <c r="N6428">
        <v>0</v>
      </c>
      <c r="O6428">
        <v>1</v>
      </c>
      <c r="P6428">
        <v>0</v>
      </c>
      <c r="Q6428">
        <v>875</v>
      </c>
      <c r="R6428">
        <v>577000</v>
      </c>
      <c r="S6428">
        <v>1490453</v>
      </c>
      <c r="T6428">
        <v>2.58310745233968</v>
      </c>
      <c r="U6428">
        <v>2</v>
      </c>
    </row>
    <row r="6429" spans="1:21" x14ac:dyDescent="0.4">
      <c r="A6429">
        <v>6427</v>
      </c>
      <c r="B6429" t="s">
        <v>12109</v>
      </c>
      <c r="C6429" s="1">
        <v>44256</v>
      </c>
      <c r="D6429" t="s">
        <v>11144</v>
      </c>
      <c r="E6429" t="s">
        <v>11145</v>
      </c>
      <c r="F6429">
        <v>20</v>
      </c>
      <c r="G6429">
        <v>20</v>
      </c>
      <c r="H6429">
        <v>50</v>
      </c>
      <c r="I6429">
        <v>20</v>
      </c>
      <c r="J6429">
        <v>50</v>
      </c>
      <c r="K6429">
        <v>21</v>
      </c>
      <c r="L6429">
        <v>20</v>
      </c>
      <c r="M6429">
        <v>21</v>
      </c>
      <c r="N6429">
        <v>1</v>
      </c>
      <c r="O6429">
        <v>1</v>
      </c>
      <c r="P6429">
        <v>8.3151041669999994</v>
      </c>
      <c r="Q6429">
        <v>1130</v>
      </c>
      <c r="R6429">
        <v>567000</v>
      </c>
      <c r="S6429">
        <v>3157339</v>
      </c>
      <c r="T6429">
        <v>5.5684991181657804</v>
      </c>
      <c r="U6429">
        <v>3</v>
      </c>
    </row>
    <row r="6430" spans="1:21" x14ac:dyDescent="0.4">
      <c r="A6430">
        <v>6428</v>
      </c>
      <c r="B6430" t="s">
        <v>12109</v>
      </c>
      <c r="C6430" s="1">
        <v>44256</v>
      </c>
      <c r="D6430" t="s">
        <v>11146</v>
      </c>
      <c r="E6430" t="s">
        <v>11142</v>
      </c>
      <c r="F6430">
        <v>20</v>
      </c>
      <c r="G6430">
        <v>30</v>
      </c>
      <c r="H6430">
        <v>20</v>
      </c>
      <c r="I6430">
        <v>20</v>
      </c>
      <c r="J6430">
        <v>50</v>
      </c>
      <c r="K6430">
        <v>195</v>
      </c>
      <c r="L6430">
        <v>192</v>
      </c>
      <c r="M6430">
        <v>201</v>
      </c>
      <c r="N6430">
        <v>0</v>
      </c>
      <c r="O6430">
        <v>0</v>
      </c>
      <c r="P6430">
        <v>0</v>
      </c>
      <c r="Q6430">
        <v>1015</v>
      </c>
      <c r="R6430">
        <v>567000</v>
      </c>
      <c r="S6430">
        <v>547653</v>
      </c>
      <c r="T6430">
        <v>0.965878306878306</v>
      </c>
      <c r="U6430">
        <v>1</v>
      </c>
    </row>
    <row r="6431" spans="1:21" x14ac:dyDescent="0.4">
      <c r="A6431">
        <v>6429</v>
      </c>
      <c r="B6431" t="s">
        <v>12109</v>
      </c>
      <c r="C6431" s="1">
        <v>44256</v>
      </c>
      <c r="D6431" t="s">
        <v>11147</v>
      </c>
      <c r="E6431" t="s">
        <v>9802</v>
      </c>
      <c r="F6431">
        <v>30</v>
      </c>
      <c r="G6431">
        <v>20</v>
      </c>
      <c r="H6431">
        <v>10</v>
      </c>
      <c r="I6431">
        <v>20</v>
      </c>
      <c r="J6431">
        <v>40</v>
      </c>
      <c r="K6431">
        <v>114</v>
      </c>
      <c r="L6431">
        <v>78</v>
      </c>
      <c r="M6431">
        <v>58</v>
      </c>
      <c r="N6431">
        <v>1</v>
      </c>
      <c r="O6431">
        <v>1</v>
      </c>
      <c r="P6431">
        <v>0</v>
      </c>
      <c r="Q6431">
        <v>981</v>
      </c>
      <c r="R6431">
        <v>567000</v>
      </c>
      <c r="S6431">
        <v>889149</v>
      </c>
      <c r="T6431">
        <v>1.56816402116402</v>
      </c>
      <c r="U6431">
        <v>2</v>
      </c>
    </row>
    <row r="6432" spans="1:21" x14ac:dyDescent="0.4">
      <c r="A6432">
        <v>6430</v>
      </c>
      <c r="B6432" t="s">
        <v>12109</v>
      </c>
      <c r="C6432" s="1">
        <v>44256</v>
      </c>
      <c r="D6432" t="s">
        <v>11148</v>
      </c>
      <c r="E6432" t="s">
        <v>3786</v>
      </c>
      <c r="F6432">
        <v>20</v>
      </c>
      <c r="G6432">
        <v>20</v>
      </c>
      <c r="H6432">
        <v>30</v>
      </c>
      <c r="I6432">
        <v>30</v>
      </c>
      <c r="J6432">
        <v>40</v>
      </c>
      <c r="K6432">
        <v>26</v>
      </c>
      <c r="L6432">
        <v>20</v>
      </c>
      <c r="M6432">
        <v>17</v>
      </c>
      <c r="N6432">
        <v>1</v>
      </c>
      <c r="O6432">
        <v>1</v>
      </c>
      <c r="P6432">
        <v>0</v>
      </c>
      <c r="Q6432">
        <v>953</v>
      </c>
      <c r="R6432">
        <v>567000</v>
      </c>
      <c r="S6432">
        <v>1816632</v>
      </c>
      <c r="T6432">
        <v>3.2039365079365001</v>
      </c>
      <c r="U6432">
        <v>2</v>
      </c>
    </row>
    <row r="6433" spans="1:21" x14ac:dyDescent="0.4">
      <c r="A6433">
        <v>6431</v>
      </c>
      <c r="B6433" t="s">
        <v>12109</v>
      </c>
      <c r="C6433" s="1">
        <v>44228</v>
      </c>
      <c r="D6433" t="s">
        <v>11149</v>
      </c>
      <c r="E6433" t="s">
        <v>11150</v>
      </c>
      <c r="F6433">
        <v>10</v>
      </c>
      <c r="G6433">
        <v>10</v>
      </c>
      <c r="H6433">
        <v>50</v>
      </c>
      <c r="I6433">
        <v>20</v>
      </c>
      <c r="J6433">
        <v>10</v>
      </c>
      <c r="K6433">
        <v>143</v>
      </c>
      <c r="L6433">
        <v>150</v>
      </c>
      <c r="M6433">
        <v>147</v>
      </c>
      <c r="N6433">
        <v>1</v>
      </c>
      <c r="O6433">
        <v>0</v>
      </c>
      <c r="P6433">
        <v>9.7272135419999994</v>
      </c>
      <c r="Q6433">
        <v>947</v>
      </c>
      <c r="R6433">
        <v>559900</v>
      </c>
      <c r="S6433">
        <v>830306</v>
      </c>
      <c r="T6433">
        <v>1.48295409894624</v>
      </c>
      <c r="U6433">
        <v>2</v>
      </c>
    </row>
    <row r="6434" spans="1:21" x14ac:dyDescent="0.4">
      <c r="A6434">
        <v>6432</v>
      </c>
      <c r="B6434" t="s">
        <v>12109</v>
      </c>
      <c r="C6434" s="1">
        <v>44228</v>
      </c>
      <c r="D6434" t="s">
        <v>11151</v>
      </c>
      <c r="E6434" t="s">
        <v>9802</v>
      </c>
      <c r="F6434">
        <v>20</v>
      </c>
      <c r="G6434">
        <v>20</v>
      </c>
      <c r="H6434">
        <v>20</v>
      </c>
      <c r="I6434">
        <v>20</v>
      </c>
      <c r="J6434">
        <v>50</v>
      </c>
      <c r="K6434">
        <v>92</v>
      </c>
      <c r="L6434">
        <v>79</v>
      </c>
      <c r="M6434">
        <v>74</v>
      </c>
      <c r="N6434">
        <v>2</v>
      </c>
      <c r="O6434">
        <v>1</v>
      </c>
      <c r="P6434">
        <v>3.7848307289999998</v>
      </c>
      <c r="Q6434">
        <v>875</v>
      </c>
      <c r="R6434">
        <v>559900</v>
      </c>
      <c r="S6434">
        <v>2195450</v>
      </c>
      <c r="T6434">
        <v>3.9211466333273699</v>
      </c>
      <c r="U6434">
        <v>2</v>
      </c>
    </row>
    <row r="6435" spans="1:21" x14ac:dyDescent="0.4">
      <c r="A6435">
        <v>6433</v>
      </c>
      <c r="B6435" t="s">
        <v>12109</v>
      </c>
      <c r="C6435" s="1">
        <v>44228</v>
      </c>
      <c r="D6435" t="s">
        <v>11152</v>
      </c>
      <c r="F6435">
        <v>20</v>
      </c>
      <c r="G6435">
        <v>20</v>
      </c>
      <c r="H6435">
        <v>20</v>
      </c>
      <c r="I6435">
        <v>20</v>
      </c>
      <c r="J6435">
        <v>30</v>
      </c>
      <c r="K6435">
        <v>79</v>
      </c>
      <c r="L6435">
        <v>81</v>
      </c>
      <c r="M6435">
        <v>82</v>
      </c>
      <c r="N6435">
        <v>0</v>
      </c>
      <c r="O6435">
        <v>0</v>
      </c>
      <c r="P6435">
        <v>0</v>
      </c>
      <c r="Q6435">
        <v>748</v>
      </c>
      <c r="R6435">
        <v>559900</v>
      </c>
      <c r="S6435">
        <v>238040</v>
      </c>
      <c r="T6435">
        <v>0.42514734774066798</v>
      </c>
      <c r="U6435">
        <v>1</v>
      </c>
    </row>
    <row r="6436" spans="1:21" x14ac:dyDescent="0.4">
      <c r="A6436">
        <v>6434</v>
      </c>
      <c r="B6436" t="s">
        <v>12110</v>
      </c>
      <c r="C6436" s="1">
        <v>45108</v>
      </c>
      <c r="D6436" t="s">
        <v>11153</v>
      </c>
      <c r="E6436" t="s">
        <v>11154</v>
      </c>
      <c r="F6436">
        <v>20</v>
      </c>
      <c r="G6436">
        <v>20</v>
      </c>
      <c r="H6436">
        <v>20</v>
      </c>
      <c r="I6436">
        <v>20</v>
      </c>
      <c r="J6436">
        <v>20</v>
      </c>
      <c r="K6436">
        <v>250</v>
      </c>
      <c r="L6436">
        <v>248</v>
      </c>
      <c r="M6436">
        <v>244</v>
      </c>
      <c r="N6436">
        <v>0</v>
      </c>
      <c r="O6436">
        <v>1</v>
      </c>
      <c r="P6436">
        <v>23.39257813</v>
      </c>
      <c r="Q6436">
        <v>874</v>
      </c>
      <c r="R6436">
        <v>257000</v>
      </c>
      <c r="S6436">
        <v>15697</v>
      </c>
      <c r="T6436">
        <v>6.1077821011673097E-2</v>
      </c>
      <c r="U6436">
        <v>0</v>
      </c>
    </row>
    <row r="6437" spans="1:21" x14ac:dyDescent="0.4">
      <c r="A6437">
        <v>6435</v>
      </c>
      <c r="B6437" t="s">
        <v>12110</v>
      </c>
      <c r="C6437" s="1">
        <v>45108</v>
      </c>
      <c r="D6437" t="s">
        <v>11155</v>
      </c>
      <c r="E6437" t="s">
        <v>11156</v>
      </c>
      <c r="F6437">
        <v>10</v>
      </c>
      <c r="G6437">
        <v>20</v>
      </c>
      <c r="H6437">
        <v>40</v>
      </c>
      <c r="I6437">
        <v>20</v>
      </c>
      <c r="J6437">
        <v>20</v>
      </c>
      <c r="K6437">
        <v>20</v>
      </c>
      <c r="L6437">
        <v>18</v>
      </c>
      <c r="M6437">
        <v>13</v>
      </c>
      <c r="N6437">
        <v>2</v>
      </c>
      <c r="O6437">
        <v>1</v>
      </c>
      <c r="P6437">
        <v>14.83604601</v>
      </c>
      <c r="Q6437">
        <v>948</v>
      </c>
      <c r="R6437">
        <v>257000</v>
      </c>
      <c r="S6437">
        <v>18867</v>
      </c>
      <c r="T6437">
        <v>7.3412451361867706E-2</v>
      </c>
      <c r="U6437">
        <v>0</v>
      </c>
    </row>
    <row r="6438" spans="1:21" x14ac:dyDescent="0.4">
      <c r="A6438">
        <v>6436</v>
      </c>
      <c r="B6438" t="s">
        <v>12110</v>
      </c>
      <c r="C6438" s="1">
        <v>45108</v>
      </c>
      <c r="D6438" t="s">
        <v>11157</v>
      </c>
      <c r="E6438" t="s">
        <v>11158</v>
      </c>
      <c r="F6438">
        <v>20</v>
      </c>
      <c r="G6438">
        <v>10</v>
      </c>
      <c r="H6438">
        <v>40</v>
      </c>
      <c r="I6438">
        <v>20</v>
      </c>
      <c r="J6438">
        <v>20</v>
      </c>
      <c r="K6438">
        <v>77</v>
      </c>
      <c r="L6438">
        <v>85</v>
      </c>
      <c r="M6438">
        <v>87</v>
      </c>
      <c r="N6438">
        <v>1</v>
      </c>
      <c r="O6438">
        <v>1</v>
      </c>
      <c r="P6438">
        <v>26.614583329999999</v>
      </c>
      <c r="Q6438">
        <v>1260</v>
      </c>
      <c r="R6438">
        <v>257000</v>
      </c>
      <c r="S6438">
        <v>10657</v>
      </c>
      <c r="T6438">
        <v>4.1466926070038899E-2</v>
      </c>
      <c r="U6438">
        <v>0</v>
      </c>
    </row>
    <row r="6439" spans="1:21" x14ac:dyDescent="0.4">
      <c r="A6439">
        <v>6437</v>
      </c>
      <c r="B6439" t="s">
        <v>12110</v>
      </c>
      <c r="C6439" s="1">
        <v>45078</v>
      </c>
      <c r="D6439" t="s">
        <v>11159</v>
      </c>
      <c r="E6439" t="s">
        <v>11160</v>
      </c>
      <c r="F6439">
        <v>10</v>
      </c>
      <c r="G6439">
        <v>10</v>
      </c>
      <c r="H6439">
        <v>30</v>
      </c>
      <c r="I6439">
        <v>20</v>
      </c>
      <c r="J6439">
        <v>10</v>
      </c>
      <c r="K6439">
        <v>21</v>
      </c>
      <c r="L6439">
        <v>21</v>
      </c>
      <c r="M6439">
        <v>21</v>
      </c>
      <c r="N6439">
        <v>2</v>
      </c>
      <c r="O6439">
        <v>2</v>
      </c>
      <c r="P6439">
        <v>15.036566840000001</v>
      </c>
      <c r="Q6439">
        <v>1049</v>
      </c>
      <c r="R6439">
        <v>254000</v>
      </c>
      <c r="S6439">
        <v>11376</v>
      </c>
      <c r="T6439">
        <v>4.4787401574803098E-2</v>
      </c>
      <c r="U6439">
        <v>0</v>
      </c>
    </row>
    <row r="6440" spans="1:21" x14ac:dyDescent="0.4">
      <c r="A6440">
        <v>6438</v>
      </c>
      <c r="B6440" t="s">
        <v>12110</v>
      </c>
      <c r="C6440" s="1">
        <v>45078</v>
      </c>
      <c r="D6440" t="s">
        <v>11161</v>
      </c>
      <c r="E6440" t="s">
        <v>11162</v>
      </c>
      <c r="F6440">
        <v>20</v>
      </c>
      <c r="G6440">
        <v>20</v>
      </c>
      <c r="H6440">
        <v>10</v>
      </c>
      <c r="I6440">
        <v>10</v>
      </c>
      <c r="J6440">
        <v>30</v>
      </c>
      <c r="K6440">
        <v>23</v>
      </c>
      <c r="L6440">
        <v>8</v>
      </c>
      <c r="M6440">
        <v>5</v>
      </c>
      <c r="N6440">
        <v>2</v>
      </c>
      <c r="O6440">
        <v>1</v>
      </c>
      <c r="P6440">
        <v>13.14756944</v>
      </c>
      <c r="Q6440">
        <v>1020</v>
      </c>
      <c r="R6440">
        <v>254000</v>
      </c>
      <c r="S6440">
        <v>502444</v>
      </c>
      <c r="T6440">
        <v>1.9781259842519601</v>
      </c>
      <c r="U6440">
        <v>2</v>
      </c>
    </row>
    <row r="6441" spans="1:21" x14ac:dyDescent="0.4">
      <c r="A6441">
        <v>6439</v>
      </c>
      <c r="B6441" t="s">
        <v>12110</v>
      </c>
      <c r="C6441" s="1">
        <v>45078</v>
      </c>
      <c r="D6441" t="s">
        <v>11163</v>
      </c>
      <c r="E6441" t="s">
        <v>11164</v>
      </c>
      <c r="F6441">
        <v>10</v>
      </c>
      <c r="G6441">
        <v>10</v>
      </c>
      <c r="H6441">
        <v>10</v>
      </c>
      <c r="I6441">
        <v>20</v>
      </c>
      <c r="J6441">
        <v>10</v>
      </c>
      <c r="K6441">
        <v>133</v>
      </c>
      <c r="L6441">
        <v>125</v>
      </c>
      <c r="M6441">
        <v>116</v>
      </c>
      <c r="N6441">
        <v>1</v>
      </c>
      <c r="O6441">
        <v>1</v>
      </c>
      <c r="P6441">
        <v>19.92979601</v>
      </c>
      <c r="Q6441">
        <v>1084</v>
      </c>
      <c r="R6441">
        <v>254000</v>
      </c>
      <c r="S6441">
        <v>12509</v>
      </c>
      <c r="T6441">
        <v>4.9248031496062897E-2</v>
      </c>
      <c r="U6441">
        <v>0</v>
      </c>
    </row>
    <row r="6442" spans="1:21" x14ac:dyDescent="0.4">
      <c r="A6442">
        <v>6440</v>
      </c>
      <c r="B6442" t="s">
        <v>12110</v>
      </c>
      <c r="C6442" s="1">
        <v>45078</v>
      </c>
      <c r="D6442" t="s">
        <v>11165</v>
      </c>
      <c r="E6442" t="s">
        <v>11166</v>
      </c>
      <c r="F6442">
        <v>30</v>
      </c>
      <c r="G6442">
        <v>20</v>
      </c>
      <c r="H6442">
        <v>20</v>
      </c>
      <c r="I6442">
        <v>20</v>
      </c>
      <c r="J6442">
        <v>40</v>
      </c>
      <c r="K6442">
        <v>21</v>
      </c>
      <c r="L6442">
        <v>14</v>
      </c>
      <c r="M6442">
        <v>9</v>
      </c>
      <c r="N6442">
        <v>0</v>
      </c>
      <c r="O6442">
        <v>1</v>
      </c>
      <c r="P6442">
        <v>34.362847219999999</v>
      </c>
      <c r="Q6442">
        <v>984</v>
      </c>
      <c r="R6442">
        <v>254000</v>
      </c>
      <c r="S6442">
        <v>233254</v>
      </c>
      <c r="T6442">
        <v>0.918322834645669</v>
      </c>
      <c r="U6442">
        <v>1</v>
      </c>
    </row>
    <row r="6443" spans="1:21" x14ac:dyDescent="0.4">
      <c r="A6443">
        <v>6441</v>
      </c>
      <c r="B6443" t="s">
        <v>12110</v>
      </c>
      <c r="C6443" s="1">
        <v>45078</v>
      </c>
      <c r="D6443" t="s">
        <v>11167</v>
      </c>
      <c r="E6443" t="s">
        <v>11168</v>
      </c>
      <c r="F6443">
        <v>20</v>
      </c>
      <c r="G6443">
        <v>20</v>
      </c>
      <c r="H6443">
        <v>20</v>
      </c>
      <c r="I6443">
        <v>10</v>
      </c>
      <c r="J6443">
        <v>50</v>
      </c>
      <c r="K6443">
        <v>242</v>
      </c>
      <c r="L6443">
        <v>239</v>
      </c>
      <c r="M6443">
        <v>237</v>
      </c>
      <c r="N6443">
        <v>1</v>
      </c>
      <c r="O6443">
        <v>1</v>
      </c>
      <c r="P6443">
        <v>21.213758680000002</v>
      </c>
      <c r="Q6443">
        <v>1027</v>
      </c>
      <c r="R6443">
        <v>254000</v>
      </c>
      <c r="S6443">
        <v>476469</v>
      </c>
      <c r="T6443">
        <v>1.8758622047244</v>
      </c>
      <c r="U6443">
        <v>2</v>
      </c>
    </row>
    <row r="6444" spans="1:21" x14ac:dyDescent="0.4">
      <c r="A6444">
        <v>6442</v>
      </c>
      <c r="B6444" t="s">
        <v>12110</v>
      </c>
      <c r="C6444" s="1">
        <v>45047</v>
      </c>
      <c r="D6444" t="s">
        <v>11169</v>
      </c>
      <c r="E6444" t="s">
        <v>11170</v>
      </c>
      <c r="F6444">
        <v>20</v>
      </c>
      <c r="G6444">
        <v>10</v>
      </c>
      <c r="H6444">
        <v>40</v>
      </c>
      <c r="I6444">
        <v>20</v>
      </c>
      <c r="J6444">
        <v>20</v>
      </c>
      <c r="K6444">
        <v>125</v>
      </c>
      <c r="L6444">
        <v>118</v>
      </c>
      <c r="M6444">
        <v>114</v>
      </c>
      <c r="N6444">
        <v>0</v>
      </c>
      <c r="O6444">
        <v>2</v>
      </c>
      <c r="P6444">
        <v>29.25987413</v>
      </c>
      <c r="Q6444">
        <v>1417</v>
      </c>
      <c r="R6444">
        <v>252000</v>
      </c>
      <c r="S6444">
        <v>181748</v>
      </c>
      <c r="T6444">
        <v>0.72122222222222199</v>
      </c>
      <c r="U6444">
        <v>1</v>
      </c>
    </row>
    <row r="6445" spans="1:21" x14ac:dyDescent="0.4">
      <c r="A6445">
        <v>6443</v>
      </c>
      <c r="B6445" t="s">
        <v>12110</v>
      </c>
      <c r="C6445" s="1">
        <v>45047</v>
      </c>
      <c r="D6445" t="s">
        <v>11171</v>
      </c>
      <c r="E6445" t="s">
        <v>11172</v>
      </c>
      <c r="F6445">
        <v>10</v>
      </c>
      <c r="G6445">
        <v>10</v>
      </c>
      <c r="H6445">
        <v>30</v>
      </c>
      <c r="I6445">
        <v>20</v>
      </c>
      <c r="J6445">
        <v>10</v>
      </c>
      <c r="K6445">
        <v>23</v>
      </c>
      <c r="L6445">
        <v>25</v>
      </c>
      <c r="M6445">
        <v>28</v>
      </c>
      <c r="N6445">
        <v>2</v>
      </c>
      <c r="O6445">
        <v>1</v>
      </c>
      <c r="P6445">
        <v>17.555013020000001</v>
      </c>
      <c r="Q6445">
        <v>1094</v>
      </c>
      <c r="R6445">
        <v>252000</v>
      </c>
      <c r="S6445">
        <v>86962</v>
      </c>
      <c r="T6445">
        <v>0.345087301587301</v>
      </c>
      <c r="U6445">
        <v>0</v>
      </c>
    </row>
    <row r="6446" spans="1:21" x14ac:dyDescent="0.4">
      <c r="A6446">
        <v>6444</v>
      </c>
      <c r="B6446" t="s">
        <v>12110</v>
      </c>
      <c r="C6446" s="1">
        <v>45047</v>
      </c>
      <c r="D6446" t="s">
        <v>11173</v>
      </c>
      <c r="E6446" t="s">
        <v>11174</v>
      </c>
      <c r="F6446">
        <v>10</v>
      </c>
      <c r="G6446">
        <v>20</v>
      </c>
      <c r="H6446">
        <v>20</v>
      </c>
      <c r="I6446">
        <v>20</v>
      </c>
      <c r="J6446">
        <v>10</v>
      </c>
      <c r="K6446">
        <v>21</v>
      </c>
      <c r="L6446">
        <v>19</v>
      </c>
      <c r="M6446">
        <v>14</v>
      </c>
      <c r="N6446">
        <v>1</v>
      </c>
      <c r="O6446">
        <v>1</v>
      </c>
      <c r="P6446">
        <v>35.494466150000001</v>
      </c>
      <c r="Q6446">
        <v>1752</v>
      </c>
      <c r="R6446">
        <v>252000</v>
      </c>
      <c r="S6446">
        <v>10229</v>
      </c>
      <c r="T6446">
        <v>4.0591269841269803E-2</v>
      </c>
      <c r="U6446">
        <v>0</v>
      </c>
    </row>
    <row r="6447" spans="1:21" x14ac:dyDescent="0.4">
      <c r="A6447">
        <v>6445</v>
      </c>
      <c r="B6447" t="s">
        <v>12110</v>
      </c>
      <c r="C6447" s="1">
        <v>45047</v>
      </c>
      <c r="D6447" t="s">
        <v>11175</v>
      </c>
      <c r="E6447" t="s">
        <v>11176</v>
      </c>
      <c r="F6447">
        <v>10</v>
      </c>
      <c r="G6447">
        <v>10</v>
      </c>
      <c r="H6447">
        <v>20</v>
      </c>
      <c r="I6447">
        <v>20</v>
      </c>
      <c r="J6447">
        <v>10</v>
      </c>
      <c r="K6447">
        <v>18</v>
      </c>
      <c r="L6447">
        <v>22</v>
      </c>
      <c r="M6447">
        <v>22</v>
      </c>
      <c r="N6447">
        <v>1</v>
      </c>
      <c r="O6447">
        <v>2</v>
      </c>
      <c r="P6447">
        <v>27.855143229999999</v>
      </c>
      <c r="Q6447">
        <v>1607</v>
      </c>
      <c r="R6447">
        <v>252000</v>
      </c>
      <c r="S6447">
        <v>34708</v>
      </c>
      <c r="T6447">
        <v>0.13773015873015801</v>
      </c>
      <c r="U6447">
        <v>0</v>
      </c>
    </row>
    <row r="6448" spans="1:21" x14ac:dyDescent="0.4">
      <c r="A6448">
        <v>6446</v>
      </c>
      <c r="B6448" t="s">
        <v>12110</v>
      </c>
      <c r="C6448" s="1">
        <v>45017</v>
      </c>
      <c r="D6448" t="s">
        <v>11177</v>
      </c>
      <c r="E6448" t="s">
        <v>11178</v>
      </c>
      <c r="F6448">
        <v>10</v>
      </c>
      <c r="G6448">
        <v>10</v>
      </c>
      <c r="H6448">
        <v>40</v>
      </c>
      <c r="I6448">
        <v>20</v>
      </c>
      <c r="J6448">
        <v>10</v>
      </c>
      <c r="K6448">
        <v>185</v>
      </c>
      <c r="L6448">
        <v>194</v>
      </c>
      <c r="M6448">
        <v>223</v>
      </c>
      <c r="N6448">
        <v>2</v>
      </c>
      <c r="O6448">
        <v>1</v>
      </c>
      <c r="P6448">
        <v>11.616644969999999</v>
      </c>
      <c r="Q6448">
        <v>1387</v>
      </c>
      <c r="R6448">
        <v>251000</v>
      </c>
      <c r="S6448">
        <v>179663</v>
      </c>
      <c r="T6448">
        <v>0.71578884462151304</v>
      </c>
      <c r="U6448">
        <v>1</v>
      </c>
    </row>
    <row r="6449" spans="1:21" x14ac:dyDescent="0.4">
      <c r="A6449">
        <v>6447</v>
      </c>
      <c r="B6449" t="s">
        <v>12110</v>
      </c>
      <c r="C6449" s="1">
        <v>45017</v>
      </c>
      <c r="D6449" t="s">
        <v>11179</v>
      </c>
      <c r="E6449" t="s">
        <v>11180</v>
      </c>
      <c r="F6449">
        <v>10</v>
      </c>
      <c r="G6449">
        <v>10</v>
      </c>
      <c r="H6449">
        <v>10</v>
      </c>
      <c r="I6449">
        <v>20</v>
      </c>
      <c r="J6449">
        <v>10</v>
      </c>
      <c r="K6449">
        <v>17</v>
      </c>
      <c r="L6449">
        <v>16</v>
      </c>
      <c r="M6449">
        <v>15</v>
      </c>
      <c r="N6449">
        <v>2</v>
      </c>
      <c r="O6449">
        <v>1</v>
      </c>
      <c r="P6449">
        <v>15.46082899</v>
      </c>
      <c r="Q6449">
        <v>2573</v>
      </c>
      <c r="R6449">
        <v>251000</v>
      </c>
      <c r="S6449">
        <v>97772</v>
      </c>
      <c r="T6449">
        <v>0.38952988047808701</v>
      </c>
      <c r="U6449">
        <v>0</v>
      </c>
    </row>
    <row r="6450" spans="1:21" x14ac:dyDescent="0.4">
      <c r="A6450">
        <v>6448</v>
      </c>
      <c r="B6450" t="s">
        <v>12110</v>
      </c>
      <c r="C6450" s="1">
        <v>44986</v>
      </c>
      <c r="D6450" t="s">
        <v>11181</v>
      </c>
      <c r="E6450" t="s">
        <v>11182</v>
      </c>
      <c r="F6450">
        <v>10</v>
      </c>
      <c r="G6450">
        <v>10</v>
      </c>
      <c r="H6450">
        <v>20</v>
      </c>
      <c r="I6450">
        <v>20</v>
      </c>
      <c r="J6450">
        <v>10</v>
      </c>
      <c r="K6450">
        <v>15</v>
      </c>
      <c r="L6450">
        <v>14</v>
      </c>
      <c r="M6450">
        <v>9</v>
      </c>
      <c r="N6450">
        <v>1</v>
      </c>
      <c r="O6450">
        <v>2</v>
      </c>
      <c r="P6450">
        <v>24.890625</v>
      </c>
      <c r="Q6450">
        <v>1616</v>
      </c>
      <c r="R6450">
        <v>249000</v>
      </c>
      <c r="S6450">
        <v>447262</v>
      </c>
      <c r="T6450">
        <v>1.7962329317268999</v>
      </c>
      <c r="U6450">
        <v>2</v>
      </c>
    </row>
    <row r="6451" spans="1:21" x14ac:dyDescent="0.4">
      <c r="A6451">
        <v>6449</v>
      </c>
      <c r="B6451" t="s">
        <v>12110</v>
      </c>
      <c r="C6451" s="1">
        <v>44986</v>
      </c>
      <c r="D6451" t="s">
        <v>11183</v>
      </c>
      <c r="E6451" t="s">
        <v>11184</v>
      </c>
      <c r="F6451">
        <v>10</v>
      </c>
      <c r="G6451">
        <v>10</v>
      </c>
      <c r="H6451">
        <v>10</v>
      </c>
      <c r="I6451">
        <v>10</v>
      </c>
      <c r="J6451">
        <v>10</v>
      </c>
      <c r="K6451">
        <v>24</v>
      </c>
      <c r="L6451">
        <v>23</v>
      </c>
      <c r="M6451">
        <v>25</v>
      </c>
      <c r="N6451">
        <v>2</v>
      </c>
      <c r="O6451">
        <v>2</v>
      </c>
      <c r="P6451">
        <v>24.75368924</v>
      </c>
      <c r="Q6451">
        <v>2197</v>
      </c>
      <c r="R6451">
        <v>249000</v>
      </c>
      <c r="S6451">
        <v>502346</v>
      </c>
      <c r="T6451">
        <v>2.0174538152610402</v>
      </c>
      <c r="U6451">
        <v>2</v>
      </c>
    </row>
    <row r="6452" spans="1:21" x14ac:dyDescent="0.4">
      <c r="A6452">
        <v>6450</v>
      </c>
      <c r="B6452" t="s">
        <v>12110</v>
      </c>
      <c r="C6452" s="1">
        <v>45017</v>
      </c>
      <c r="D6452" t="s">
        <v>11185</v>
      </c>
      <c r="E6452" t="s">
        <v>11186</v>
      </c>
      <c r="F6452">
        <v>20</v>
      </c>
      <c r="G6452">
        <v>10</v>
      </c>
      <c r="H6452">
        <v>40</v>
      </c>
      <c r="I6452">
        <v>20</v>
      </c>
      <c r="J6452">
        <v>20</v>
      </c>
      <c r="K6452">
        <v>34</v>
      </c>
      <c r="L6452">
        <v>41</v>
      </c>
      <c r="M6452">
        <v>90</v>
      </c>
      <c r="N6452">
        <v>0</v>
      </c>
      <c r="O6452">
        <v>0</v>
      </c>
      <c r="P6452">
        <v>15.35536024</v>
      </c>
      <c r="Q6452">
        <v>2255</v>
      </c>
      <c r="R6452">
        <v>251000</v>
      </c>
      <c r="S6452">
        <v>74932</v>
      </c>
      <c r="T6452">
        <v>0.29853386454183201</v>
      </c>
      <c r="U6452">
        <v>0</v>
      </c>
    </row>
    <row r="6453" spans="1:21" x14ac:dyDescent="0.4">
      <c r="A6453">
        <v>6451</v>
      </c>
      <c r="B6453" t="s">
        <v>12110</v>
      </c>
      <c r="C6453" s="1">
        <v>44986</v>
      </c>
      <c r="D6453" t="s">
        <v>11187</v>
      </c>
      <c r="E6453" t="s">
        <v>11188</v>
      </c>
      <c r="F6453">
        <v>10</v>
      </c>
      <c r="G6453">
        <v>10</v>
      </c>
      <c r="H6453">
        <v>20</v>
      </c>
      <c r="I6453">
        <v>10</v>
      </c>
      <c r="J6453">
        <v>10</v>
      </c>
      <c r="K6453">
        <v>156</v>
      </c>
      <c r="L6453">
        <v>157</v>
      </c>
      <c r="M6453">
        <v>157</v>
      </c>
      <c r="N6453">
        <v>2</v>
      </c>
      <c r="O6453">
        <v>2</v>
      </c>
      <c r="P6453">
        <v>8.8819444440000002</v>
      </c>
      <c r="Q6453">
        <v>1876</v>
      </c>
      <c r="R6453">
        <v>249000</v>
      </c>
      <c r="S6453">
        <v>315709</v>
      </c>
      <c r="T6453">
        <v>1.26790763052208</v>
      </c>
      <c r="U6453">
        <v>2</v>
      </c>
    </row>
    <row r="6454" spans="1:21" x14ac:dyDescent="0.4">
      <c r="A6454">
        <v>6452</v>
      </c>
      <c r="B6454" t="s">
        <v>12110</v>
      </c>
      <c r="C6454" s="1">
        <v>44986</v>
      </c>
      <c r="D6454" t="s">
        <v>11189</v>
      </c>
      <c r="E6454" t="s">
        <v>11190</v>
      </c>
      <c r="F6454">
        <v>10</v>
      </c>
      <c r="G6454">
        <v>10</v>
      </c>
      <c r="H6454">
        <v>10</v>
      </c>
      <c r="I6454">
        <v>20</v>
      </c>
      <c r="J6454">
        <v>10</v>
      </c>
      <c r="K6454">
        <v>19</v>
      </c>
      <c r="L6454">
        <v>21</v>
      </c>
      <c r="M6454">
        <v>21</v>
      </c>
      <c r="N6454">
        <v>1</v>
      </c>
      <c r="O6454">
        <v>1</v>
      </c>
      <c r="P6454">
        <v>11.373806419999999</v>
      </c>
      <c r="Q6454">
        <v>1896</v>
      </c>
      <c r="R6454">
        <v>249000</v>
      </c>
      <c r="S6454">
        <v>336328</v>
      </c>
      <c r="T6454">
        <v>1.35071485943775</v>
      </c>
      <c r="U6454">
        <v>2</v>
      </c>
    </row>
    <row r="6455" spans="1:21" x14ac:dyDescent="0.4">
      <c r="A6455">
        <v>6453</v>
      </c>
      <c r="B6455" t="s">
        <v>12110</v>
      </c>
      <c r="C6455" s="1">
        <v>44986</v>
      </c>
      <c r="D6455" t="s">
        <v>11191</v>
      </c>
      <c r="E6455" t="s">
        <v>11192</v>
      </c>
      <c r="F6455">
        <v>20</v>
      </c>
      <c r="G6455">
        <v>10</v>
      </c>
      <c r="H6455">
        <v>10</v>
      </c>
      <c r="I6455">
        <v>10</v>
      </c>
      <c r="J6455">
        <v>30</v>
      </c>
      <c r="K6455">
        <v>15</v>
      </c>
      <c r="L6455">
        <v>9</v>
      </c>
      <c r="M6455">
        <v>16</v>
      </c>
      <c r="N6455">
        <v>1</v>
      </c>
      <c r="O6455">
        <v>2</v>
      </c>
      <c r="P6455">
        <v>16.682400170000001</v>
      </c>
      <c r="Q6455">
        <v>1163</v>
      </c>
      <c r="R6455">
        <v>249000</v>
      </c>
      <c r="S6455">
        <v>157785</v>
      </c>
      <c r="T6455">
        <v>0.63367469879518001</v>
      </c>
      <c r="U6455">
        <v>1</v>
      </c>
    </row>
    <row r="6456" spans="1:21" x14ac:dyDescent="0.4">
      <c r="A6456">
        <v>6454</v>
      </c>
      <c r="B6456" t="s">
        <v>12110</v>
      </c>
      <c r="C6456" s="1">
        <v>44958</v>
      </c>
      <c r="D6456" t="s">
        <v>11193</v>
      </c>
      <c r="E6456" t="s">
        <v>11194</v>
      </c>
      <c r="F6456">
        <v>10</v>
      </c>
      <c r="G6456">
        <v>10</v>
      </c>
      <c r="H6456">
        <v>20</v>
      </c>
      <c r="I6456">
        <v>20</v>
      </c>
      <c r="J6456">
        <v>10</v>
      </c>
      <c r="K6456">
        <v>19</v>
      </c>
      <c r="L6456">
        <v>25</v>
      </c>
      <c r="M6456">
        <v>23</v>
      </c>
      <c r="N6456">
        <v>1</v>
      </c>
      <c r="O6456">
        <v>2</v>
      </c>
      <c r="P6456">
        <v>19.57052951</v>
      </c>
      <c r="Q6456">
        <v>1750</v>
      </c>
      <c r="R6456">
        <v>247000</v>
      </c>
      <c r="S6456">
        <v>844199</v>
      </c>
      <c r="T6456">
        <v>3.4178097165991899</v>
      </c>
      <c r="U6456">
        <v>2</v>
      </c>
    </row>
    <row r="6457" spans="1:21" x14ac:dyDescent="0.4">
      <c r="A6457">
        <v>6455</v>
      </c>
      <c r="B6457" t="s">
        <v>12110</v>
      </c>
      <c r="C6457" s="1">
        <v>44958</v>
      </c>
      <c r="D6457" t="s">
        <v>11195</v>
      </c>
      <c r="E6457" t="s">
        <v>11196</v>
      </c>
      <c r="F6457">
        <v>10</v>
      </c>
      <c r="G6457">
        <v>10</v>
      </c>
      <c r="H6457">
        <v>40</v>
      </c>
      <c r="I6457">
        <v>20</v>
      </c>
      <c r="J6457">
        <v>10</v>
      </c>
      <c r="K6457">
        <v>17</v>
      </c>
      <c r="L6457">
        <v>19</v>
      </c>
      <c r="M6457">
        <v>20</v>
      </c>
      <c r="N6457">
        <v>1</v>
      </c>
      <c r="O6457">
        <v>2</v>
      </c>
      <c r="P6457">
        <v>24.788736979999999</v>
      </c>
      <c r="Q6457">
        <v>924</v>
      </c>
      <c r="R6457">
        <v>247000</v>
      </c>
      <c r="S6457">
        <v>106829</v>
      </c>
      <c r="T6457">
        <v>0.432506072874493</v>
      </c>
      <c r="U6457">
        <v>1</v>
      </c>
    </row>
    <row r="6458" spans="1:21" x14ac:dyDescent="0.4">
      <c r="A6458">
        <v>6456</v>
      </c>
      <c r="B6458" t="s">
        <v>12110</v>
      </c>
      <c r="C6458" s="1">
        <v>44958</v>
      </c>
      <c r="D6458" t="s">
        <v>11197</v>
      </c>
      <c r="E6458" t="s">
        <v>11198</v>
      </c>
      <c r="F6458">
        <v>10</v>
      </c>
      <c r="G6458">
        <v>10</v>
      </c>
      <c r="H6458">
        <v>10</v>
      </c>
      <c r="I6458">
        <v>10</v>
      </c>
      <c r="J6458">
        <v>10</v>
      </c>
      <c r="K6458">
        <v>235</v>
      </c>
      <c r="L6458">
        <v>233</v>
      </c>
      <c r="M6458">
        <v>235</v>
      </c>
      <c r="N6458">
        <v>1</v>
      </c>
      <c r="O6458">
        <v>2</v>
      </c>
      <c r="P6458">
        <v>11.24815538</v>
      </c>
      <c r="Q6458">
        <v>1654</v>
      </c>
      <c r="R6458">
        <v>247000</v>
      </c>
      <c r="S6458">
        <v>21605</v>
      </c>
      <c r="T6458">
        <v>8.7469635627530296E-2</v>
      </c>
      <c r="U6458">
        <v>0</v>
      </c>
    </row>
    <row r="6459" spans="1:21" x14ac:dyDescent="0.4">
      <c r="A6459">
        <v>6457</v>
      </c>
      <c r="B6459" t="s">
        <v>12110</v>
      </c>
      <c r="C6459" s="1">
        <v>44958</v>
      </c>
      <c r="D6459" t="s">
        <v>11199</v>
      </c>
      <c r="E6459" t="s">
        <v>11200</v>
      </c>
      <c r="F6459">
        <v>10</v>
      </c>
      <c r="G6459">
        <v>10</v>
      </c>
      <c r="H6459">
        <v>30</v>
      </c>
      <c r="I6459">
        <v>20</v>
      </c>
      <c r="J6459">
        <v>20</v>
      </c>
      <c r="K6459">
        <v>12</v>
      </c>
      <c r="L6459">
        <v>10</v>
      </c>
      <c r="M6459">
        <v>13</v>
      </c>
      <c r="N6459">
        <v>2</v>
      </c>
      <c r="O6459">
        <v>1</v>
      </c>
      <c r="P6459">
        <v>13.05490451</v>
      </c>
      <c r="Q6459">
        <v>2131</v>
      </c>
      <c r="R6459">
        <v>247000</v>
      </c>
      <c r="S6459">
        <v>791602</v>
      </c>
      <c r="T6459">
        <v>3.2048663967611302</v>
      </c>
      <c r="U6459">
        <v>2</v>
      </c>
    </row>
    <row r="6460" spans="1:21" x14ac:dyDescent="0.4">
      <c r="A6460">
        <v>6458</v>
      </c>
      <c r="B6460" t="s">
        <v>12110</v>
      </c>
      <c r="C6460" s="1">
        <v>44927</v>
      </c>
      <c r="D6460" t="s">
        <v>11201</v>
      </c>
      <c r="E6460" t="s">
        <v>11202</v>
      </c>
      <c r="F6460">
        <v>20</v>
      </c>
      <c r="G6460">
        <v>10</v>
      </c>
      <c r="H6460">
        <v>30</v>
      </c>
      <c r="I6460">
        <v>20</v>
      </c>
      <c r="J6460">
        <v>10</v>
      </c>
      <c r="K6460">
        <v>241</v>
      </c>
      <c r="L6460">
        <v>246</v>
      </c>
      <c r="M6460">
        <v>247</v>
      </c>
      <c r="N6460">
        <v>0</v>
      </c>
      <c r="O6460">
        <v>2</v>
      </c>
      <c r="P6460">
        <v>13.78982205</v>
      </c>
      <c r="Q6460">
        <v>990</v>
      </c>
      <c r="R6460">
        <v>244000</v>
      </c>
      <c r="S6460">
        <v>176781</v>
      </c>
      <c r="T6460">
        <v>0.72451229508196702</v>
      </c>
      <c r="U6460">
        <v>1</v>
      </c>
    </row>
    <row r="6461" spans="1:21" x14ac:dyDescent="0.4">
      <c r="A6461">
        <v>6459</v>
      </c>
      <c r="B6461" t="s">
        <v>12110</v>
      </c>
      <c r="C6461" s="1">
        <v>44927</v>
      </c>
      <c r="D6461" t="s">
        <v>11203</v>
      </c>
      <c r="E6461" t="s">
        <v>11204</v>
      </c>
      <c r="F6461">
        <v>10</v>
      </c>
      <c r="G6461">
        <v>10</v>
      </c>
      <c r="H6461">
        <v>20</v>
      </c>
      <c r="I6461">
        <v>20</v>
      </c>
      <c r="J6461">
        <v>10</v>
      </c>
      <c r="K6461">
        <v>16</v>
      </c>
      <c r="L6461">
        <v>18</v>
      </c>
      <c r="M6461">
        <v>18</v>
      </c>
      <c r="N6461">
        <v>1</v>
      </c>
      <c r="O6461">
        <v>1</v>
      </c>
      <c r="P6461">
        <v>21.40418837</v>
      </c>
      <c r="Q6461">
        <v>1161</v>
      </c>
      <c r="R6461">
        <v>244000</v>
      </c>
      <c r="S6461">
        <v>142882</v>
      </c>
      <c r="T6461">
        <v>0.58558196721311395</v>
      </c>
      <c r="U6461">
        <v>1</v>
      </c>
    </row>
    <row r="6462" spans="1:21" x14ac:dyDescent="0.4">
      <c r="A6462">
        <v>6460</v>
      </c>
      <c r="B6462" t="s">
        <v>12110</v>
      </c>
      <c r="C6462" s="1">
        <v>44927</v>
      </c>
      <c r="D6462" t="s">
        <v>11205</v>
      </c>
      <c r="E6462" t="s">
        <v>11206</v>
      </c>
      <c r="F6462">
        <v>10</v>
      </c>
      <c r="G6462">
        <v>10</v>
      </c>
      <c r="H6462">
        <v>10</v>
      </c>
      <c r="I6462">
        <v>20</v>
      </c>
      <c r="J6462">
        <v>10</v>
      </c>
      <c r="K6462">
        <v>21</v>
      </c>
      <c r="L6462">
        <v>22</v>
      </c>
      <c r="M6462">
        <v>25</v>
      </c>
      <c r="N6462">
        <v>1</v>
      </c>
      <c r="O6462">
        <v>1</v>
      </c>
      <c r="P6462">
        <v>22.024197050000001</v>
      </c>
      <c r="Q6462">
        <v>716</v>
      </c>
      <c r="R6462">
        <v>244000</v>
      </c>
      <c r="S6462">
        <v>178676</v>
      </c>
      <c r="T6462">
        <v>0.73227868852458999</v>
      </c>
      <c r="U6462">
        <v>1</v>
      </c>
    </row>
    <row r="6463" spans="1:21" x14ac:dyDescent="0.4">
      <c r="A6463">
        <v>6461</v>
      </c>
      <c r="B6463" t="s">
        <v>12110</v>
      </c>
      <c r="C6463" s="1">
        <v>44927</v>
      </c>
      <c r="D6463" t="s">
        <v>11207</v>
      </c>
      <c r="E6463" t="s">
        <v>11208</v>
      </c>
      <c r="F6463">
        <v>10</v>
      </c>
      <c r="G6463">
        <v>10</v>
      </c>
      <c r="H6463">
        <v>20</v>
      </c>
      <c r="I6463">
        <v>20</v>
      </c>
      <c r="J6463">
        <v>30</v>
      </c>
      <c r="K6463">
        <v>25</v>
      </c>
      <c r="L6463">
        <v>20</v>
      </c>
      <c r="M6463">
        <v>18</v>
      </c>
      <c r="N6463">
        <v>2</v>
      </c>
      <c r="O6463">
        <v>2</v>
      </c>
      <c r="P6463">
        <v>17.320638020000001</v>
      </c>
      <c r="Q6463">
        <v>1365</v>
      </c>
      <c r="R6463">
        <v>244000</v>
      </c>
      <c r="S6463">
        <v>20060</v>
      </c>
      <c r="T6463">
        <v>8.2213114754098301E-2</v>
      </c>
      <c r="U6463">
        <v>0</v>
      </c>
    </row>
    <row r="6464" spans="1:21" x14ac:dyDescent="0.4">
      <c r="A6464">
        <v>6462</v>
      </c>
      <c r="B6464" t="s">
        <v>12110</v>
      </c>
      <c r="C6464" s="1">
        <v>44927</v>
      </c>
      <c r="D6464" t="s">
        <v>11209</v>
      </c>
      <c r="E6464" t="s">
        <v>11210</v>
      </c>
      <c r="F6464">
        <v>10</v>
      </c>
      <c r="G6464">
        <v>10</v>
      </c>
      <c r="H6464">
        <v>20</v>
      </c>
      <c r="I6464">
        <v>20</v>
      </c>
      <c r="J6464">
        <v>10</v>
      </c>
      <c r="K6464">
        <v>27</v>
      </c>
      <c r="L6464">
        <v>25</v>
      </c>
      <c r="M6464">
        <v>22</v>
      </c>
      <c r="N6464">
        <v>0</v>
      </c>
      <c r="O6464">
        <v>1</v>
      </c>
      <c r="P6464">
        <v>22.160481770000001</v>
      </c>
      <c r="Q6464">
        <v>1085</v>
      </c>
      <c r="R6464">
        <v>244000</v>
      </c>
      <c r="S6464">
        <v>172737</v>
      </c>
      <c r="T6464">
        <v>0.70793852459016304</v>
      </c>
      <c r="U6464">
        <v>1</v>
      </c>
    </row>
    <row r="6465" spans="1:21" x14ac:dyDescent="0.4">
      <c r="A6465">
        <v>6463</v>
      </c>
      <c r="B6465" t="s">
        <v>12110</v>
      </c>
      <c r="C6465" s="1">
        <v>44927</v>
      </c>
      <c r="D6465" t="s">
        <v>11211</v>
      </c>
      <c r="E6465" t="s">
        <v>11212</v>
      </c>
      <c r="F6465">
        <v>10</v>
      </c>
      <c r="G6465">
        <v>10</v>
      </c>
      <c r="H6465">
        <v>20</v>
      </c>
      <c r="I6465">
        <v>20</v>
      </c>
      <c r="J6465">
        <v>10</v>
      </c>
      <c r="K6465">
        <v>189</v>
      </c>
      <c r="L6465">
        <v>194</v>
      </c>
      <c r="M6465">
        <v>197</v>
      </c>
      <c r="N6465">
        <v>2</v>
      </c>
      <c r="O6465">
        <v>2</v>
      </c>
      <c r="P6465">
        <v>22.151692709999999</v>
      </c>
      <c r="Q6465">
        <v>989</v>
      </c>
      <c r="R6465">
        <v>244000</v>
      </c>
      <c r="S6465">
        <v>223296</v>
      </c>
      <c r="T6465">
        <v>0.91514754098360596</v>
      </c>
      <c r="U6465">
        <v>1</v>
      </c>
    </row>
    <row r="6466" spans="1:21" x14ac:dyDescent="0.4">
      <c r="A6466">
        <v>6464</v>
      </c>
      <c r="B6466" t="s">
        <v>12110</v>
      </c>
      <c r="C6466" s="1">
        <v>44896</v>
      </c>
      <c r="D6466" t="s">
        <v>11213</v>
      </c>
      <c r="E6466" t="s">
        <v>11214</v>
      </c>
      <c r="F6466">
        <v>20</v>
      </c>
      <c r="G6466">
        <v>10</v>
      </c>
      <c r="H6466">
        <v>20</v>
      </c>
      <c r="I6466">
        <v>20</v>
      </c>
      <c r="J6466">
        <v>30</v>
      </c>
      <c r="K6466">
        <v>13</v>
      </c>
      <c r="L6466">
        <v>8</v>
      </c>
      <c r="M6466">
        <v>13</v>
      </c>
      <c r="N6466">
        <v>2</v>
      </c>
      <c r="O6466">
        <v>1</v>
      </c>
      <c r="P6466">
        <v>16.258680559999998</v>
      </c>
      <c r="Q6466">
        <v>1276</v>
      </c>
      <c r="R6466">
        <v>241000</v>
      </c>
      <c r="S6466">
        <v>22434</v>
      </c>
      <c r="T6466">
        <v>9.3087136929460496E-2</v>
      </c>
      <c r="U6466">
        <v>0</v>
      </c>
    </row>
    <row r="6467" spans="1:21" x14ac:dyDescent="0.4">
      <c r="A6467">
        <v>6465</v>
      </c>
      <c r="B6467" t="s">
        <v>12110</v>
      </c>
      <c r="C6467" s="1">
        <v>44896</v>
      </c>
      <c r="D6467" t="s">
        <v>11215</v>
      </c>
      <c r="E6467" t="s">
        <v>11216</v>
      </c>
      <c r="F6467">
        <v>20</v>
      </c>
      <c r="G6467">
        <v>10</v>
      </c>
      <c r="H6467">
        <v>30</v>
      </c>
      <c r="I6467">
        <v>10</v>
      </c>
      <c r="J6467">
        <v>10</v>
      </c>
      <c r="K6467">
        <v>138</v>
      </c>
      <c r="L6467">
        <v>168</v>
      </c>
      <c r="M6467">
        <v>192</v>
      </c>
      <c r="N6467">
        <v>2</v>
      </c>
      <c r="O6467">
        <v>1</v>
      </c>
      <c r="P6467">
        <v>29.297309030000001</v>
      </c>
      <c r="Q6467">
        <v>2351</v>
      </c>
      <c r="R6467">
        <v>241000</v>
      </c>
      <c r="S6467">
        <v>334795</v>
      </c>
      <c r="T6467">
        <v>1.38919087136929</v>
      </c>
      <c r="U6467">
        <v>2</v>
      </c>
    </row>
    <row r="6468" spans="1:21" x14ac:dyDescent="0.4">
      <c r="A6468">
        <v>6466</v>
      </c>
      <c r="B6468" t="s">
        <v>12110</v>
      </c>
      <c r="C6468" s="1">
        <v>44896</v>
      </c>
      <c r="D6468" t="s">
        <v>11217</v>
      </c>
      <c r="E6468" t="s">
        <v>11218</v>
      </c>
      <c r="F6468">
        <v>10</v>
      </c>
      <c r="G6468">
        <v>10</v>
      </c>
      <c r="H6468">
        <v>10</v>
      </c>
      <c r="I6468">
        <v>20</v>
      </c>
      <c r="J6468">
        <v>30</v>
      </c>
      <c r="K6468">
        <v>101</v>
      </c>
      <c r="L6468">
        <v>78</v>
      </c>
      <c r="M6468">
        <v>16</v>
      </c>
      <c r="N6468">
        <v>2</v>
      </c>
      <c r="O6468">
        <v>1</v>
      </c>
      <c r="P6468">
        <v>9.1593967010000004</v>
      </c>
      <c r="Q6468">
        <v>1007</v>
      </c>
      <c r="R6468">
        <v>241000</v>
      </c>
      <c r="S6468">
        <v>347418</v>
      </c>
      <c r="T6468">
        <v>1.44156846473029</v>
      </c>
      <c r="U6468">
        <v>2</v>
      </c>
    </row>
    <row r="6469" spans="1:21" x14ac:dyDescent="0.4">
      <c r="A6469">
        <v>6467</v>
      </c>
      <c r="B6469" t="s">
        <v>12110</v>
      </c>
      <c r="C6469" s="1">
        <v>44896</v>
      </c>
      <c r="D6469" t="s">
        <v>11219</v>
      </c>
      <c r="E6469" t="s">
        <v>11220</v>
      </c>
      <c r="F6469">
        <v>20</v>
      </c>
      <c r="G6469">
        <v>20</v>
      </c>
      <c r="H6469">
        <v>20</v>
      </c>
      <c r="I6469">
        <v>20</v>
      </c>
      <c r="J6469">
        <v>30</v>
      </c>
      <c r="K6469">
        <v>157</v>
      </c>
      <c r="L6469">
        <v>154</v>
      </c>
      <c r="M6469">
        <v>151</v>
      </c>
      <c r="N6469">
        <v>1</v>
      </c>
      <c r="O6469">
        <v>1</v>
      </c>
      <c r="P6469">
        <v>27.029622400000001</v>
      </c>
      <c r="Q6469">
        <v>630</v>
      </c>
      <c r="R6469">
        <v>241000</v>
      </c>
      <c r="S6469">
        <v>19132</v>
      </c>
      <c r="T6469">
        <v>7.9385892116182494E-2</v>
      </c>
      <c r="U6469">
        <v>0</v>
      </c>
    </row>
    <row r="6470" spans="1:21" x14ac:dyDescent="0.4">
      <c r="A6470">
        <v>6468</v>
      </c>
      <c r="B6470" t="s">
        <v>12110</v>
      </c>
      <c r="C6470" s="1">
        <v>44896</v>
      </c>
      <c r="D6470" t="s">
        <v>11221</v>
      </c>
      <c r="E6470" t="s">
        <v>11222</v>
      </c>
      <c r="F6470">
        <v>10</v>
      </c>
      <c r="G6470">
        <v>10</v>
      </c>
      <c r="H6470">
        <v>20</v>
      </c>
      <c r="I6470">
        <v>20</v>
      </c>
      <c r="J6470">
        <v>10</v>
      </c>
      <c r="K6470">
        <v>19</v>
      </c>
      <c r="L6470">
        <v>17</v>
      </c>
      <c r="M6470">
        <v>13</v>
      </c>
      <c r="N6470">
        <v>0</v>
      </c>
      <c r="O6470">
        <v>2</v>
      </c>
      <c r="P6470">
        <v>12.040690100000001</v>
      </c>
      <c r="Q6470">
        <v>1367</v>
      </c>
      <c r="R6470">
        <v>241000</v>
      </c>
      <c r="S6470">
        <v>196414</v>
      </c>
      <c r="T6470">
        <v>0.81499585062240598</v>
      </c>
      <c r="U6470">
        <v>1</v>
      </c>
    </row>
    <row r="6471" spans="1:21" x14ac:dyDescent="0.4">
      <c r="A6471">
        <v>6469</v>
      </c>
      <c r="B6471" t="s">
        <v>12110</v>
      </c>
      <c r="C6471" s="1">
        <v>44896</v>
      </c>
      <c r="D6471" t="s">
        <v>11223</v>
      </c>
      <c r="E6471" t="s">
        <v>11224</v>
      </c>
      <c r="F6471">
        <v>10</v>
      </c>
      <c r="G6471">
        <v>20</v>
      </c>
      <c r="H6471">
        <v>10</v>
      </c>
      <c r="I6471">
        <v>20</v>
      </c>
      <c r="J6471">
        <v>20</v>
      </c>
      <c r="K6471">
        <v>16</v>
      </c>
      <c r="L6471">
        <v>10</v>
      </c>
      <c r="M6471">
        <v>12</v>
      </c>
      <c r="N6471">
        <v>2</v>
      </c>
      <c r="O6471">
        <v>1</v>
      </c>
      <c r="P6471">
        <v>11.45138889</v>
      </c>
      <c r="Q6471">
        <v>1012</v>
      </c>
      <c r="R6471">
        <v>241000</v>
      </c>
      <c r="S6471">
        <v>358196</v>
      </c>
      <c r="T6471">
        <v>1.48629045643153</v>
      </c>
      <c r="U6471">
        <v>2</v>
      </c>
    </row>
    <row r="6472" spans="1:21" x14ac:dyDescent="0.4">
      <c r="A6472">
        <v>6470</v>
      </c>
      <c r="B6472" t="s">
        <v>12110</v>
      </c>
      <c r="C6472" s="1">
        <v>44866</v>
      </c>
      <c r="D6472" t="s">
        <v>11225</v>
      </c>
      <c r="E6472" t="s">
        <v>11226</v>
      </c>
      <c r="F6472">
        <v>20</v>
      </c>
      <c r="G6472">
        <v>20</v>
      </c>
      <c r="H6472">
        <v>10</v>
      </c>
      <c r="I6472">
        <v>20</v>
      </c>
      <c r="J6472">
        <v>20</v>
      </c>
      <c r="K6472">
        <v>175</v>
      </c>
      <c r="L6472">
        <v>154</v>
      </c>
      <c r="M6472">
        <v>130</v>
      </c>
      <c r="N6472">
        <v>1</v>
      </c>
      <c r="O6472">
        <v>2</v>
      </c>
      <c r="P6472">
        <v>9.4925130210000006</v>
      </c>
      <c r="Q6472">
        <v>1224</v>
      </c>
      <c r="R6472">
        <v>238000</v>
      </c>
      <c r="S6472">
        <v>18095</v>
      </c>
      <c r="T6472">
        <v>7.6029411764705804E-2</v>
      </c>
      <c r="U6472">
        <v>0</v>
      </c>
    </row>
    <row r="6473" spans="1:21" x14ac:dyDescent="0.4">
      <c r="A6473">
        <v>6471</v>
      </c>
      <c r="B6473" t="s">
        <v>12110</v>
      </c>
      <c r="C6473" s="1">
        <v>44866</v>
      </c>
      <c r="D6473" t="s">
        <v>11227</v>
      </c>
      <c r="E6473" t="s">
        <v>11228</v>
      </c>
      <c r="F6473">
        <v>20</v>
      </c>
      <c r="G6473">
        <v>10</v>
      </c>
      <c r="H6473">
        <v>10</v>
      </c>
      <c r="I6473">
        <v>20</v>
      </c>
      <c r="J6473">
        <v>20</v>
      </c>
      <c r="K6473">
        <v>144</v>
      </c>
      <c r="L6473">
        <v>114</v>
      </c>
      <c r="M6473">
        <v>122</v>
      </c>
      <c r="N6473">
        <v>1</v>
      </c>
      <c r="O6473">
        <v>2</v>
      </c>
      <c r="P6473">
        <v>3.6234809029999999</v>
      </c>
      <c r="Q6473">
        <v>1739</v>
      </c>
      <c r="R6473">
        <v>238000</v>
      </c>
      <c r="S6473">
        <v>9164</v>
      </c>
      <c r="T6473">
        <v>3.8504201680672201E-2</v>
      </c>
      <c r="U6473">
        <v>0</v>
      </c>
    </row>
    <row r="6474" spans="1:21" x14ac:dyDescent="0.4">
      <c r="A6474">
        <v>6472</v>
      </c>
      <c r="B6474" t="s">
        <v>12110</v>
      </c>
      <c r="C6474" s="1">
        <v>44866</v>
      </c>
      <c r="D6474" t="s">
        <v>11229</v>
      </c>
      <c r="E6474" t="s">
        <v>11230</v>
      </c>
      <c r="F6474">
        <v>10</v>
      </c>
      <c r="G6474">
        <v>10</v>
      </c>
      <c r="H6474">
        <v>20</v>
      </c>
      <c r="I6474">
        <v>20</v>
      </c>
      <c r="J6474">
        <v>10</v>
      </c>
      <c r="K6474">
        <v>99</v>
      </c>
      <c r="L6474">
        <v>84</v>
      </c>
      <c r="M6474">
        <v>66</v>
      </c>
      <c r="N6474">
        <v>1</v>
      </c>
      <c r="O6474">
        <v>2</v>
      </c>
      <c r="P6474">
        <v>19.749457469999999</v>
      </c>
      <c r="Q6474">
        <v>827</v>
      </c>
      <c r="R6474">
        <v>238000</v>
      </c>
      <c r="S6474">
        <v>33340</v>
      </c>
      <c r="T6474">
        <v>0.14008403361344501</v>
      </c>
      <c r="U6474">
        <v>0</v>
      </c>
    </row>
    <row r="6475" spans="1:21" x14ac:dyDescent="0.4">
      <c r="A6475">
        <v>6473</v>
      </c>
      <c r="B6475" t="s">
        <v>12110</v>
      </c>
      <c r="C6475" s="1">
        <v>44866</v>
      </c>
      <c r="D6475" t="s">
        <v>11231</v>
      </c>
      <c r="E6475" t="s">
        <v>11232</v>
      </c>
      <c r="F6475">
        <v>20</v>
      </c>
      <c r="G6475">
        <v>10</v>
      </c>
      <c r="H6475">
        <v>10</v>
      </c>
      <c r="I6475">
        <v>20</v>
      </c>
      <c r="J6475">
        <v>10</v>
      </c>
      <c r="K6475">
        <v>53</v>
      </c>
      <c r="L6475">
        <v>53</v>
      </c>
      <c r="M6475">
        <v>50</v>
      </c>
      <c r="N6475">
        <v>1</v>
      </c>
      <c r="O6475">
        <v>2</v>
      </c>
      <c r="P6475">
        <v>20.985677079999999</v>
      </c>
      <c r="Q6475">
        <v>2668</v>
      </c>
      <c r="R6475">
        <v>238000</v>
      </c>
      <c r="S6475">
        <v>87105</v>
      </c>
      <c r="T6475">
        <v>0.36598739495798299</v>
      </c>
      <c r="U6475">
        <v>0</v>
      </c>
    </row>
    <row r="6476" spans="1:21" x14ac:dyDescent="0.4">
      <c r="A6476">
        <v>6474</v>
      </c>
      <c r="B6476" t="s">
        <v>12110</v>
      </c>
      <c r="C6476" s="1">
        <v>44866</v>
      </c>
      <c r="D6476" t="s">
        <v>11233</v>
      </c>
      <c r="E6476" t="s">
        <v>11234</v>
      </c>
      <c r="F6476">
        <v>10</v>
      </c>
      <c r="G6476">
        <v>10</v>
      </c>
      <c r="H6476">
        <v>20</v>
      </c>
      <c r="I6476">
        <v>20</v>
      </c>
      <c r="J6476">
        <v>10</v>
      </c>
      <c r="K6476">
        <v>49</v>
      </c>
      <c r="L6476">
        <v>50</v>
      </c>
      <c r="M6476">
        <v>67</v>
      </c>
      <c r="N6476">
        <v>2</v>
      </c>
      <c r="O6476">
        <v>2</v>
      </c>
      <c r="P6476">
        <v>10.06347656</v>
      </c>
      <c r="Q6476">
        <v>4100</v>
      </c>
      <c r="R6476">
        <v>238000</v>
      </c>
      <c r="S6476">
        <v>48842</v>
      </c>
      <c r="T6476">
        <v>0.20521848739495799</v>
      </c>
      <c r="U6476">
        <v>0</v>
      </c>
    </row>
    <row r="6477" spans="1:21" x14ac:dyDescent="0.4">
      <c r="A6477">
        <v>6475</v>
      </c>
      <c r="B6477" t="s">
        <v>12110</v>
      </c>
      <c r="C6477" s="1">
        <v>44866</v>
      </c>
      <c r="D6477" t="s">
        <v>11235</v>
      </c>
      <c r="E6477" t="s">
        <v>11236</v>
      </c>
      <c r="F6477">
        <v>10</v>
      </c>
      <c r="G6477">
        <v>10</v>
      </c>
      <c r="H6477">
        <v>20</v>
      </c>
      <c r="I6477">
        <v>20</v>
      </c>
      <c r="J6477">
        <v>10</v>
      </c>
      <c r="K6477">
        <v>55</v>
      </c>
      <c r="L6477">
        <v>79</v>
      </c>
      <c r="M6477">
        <v>126</v>
      </c>
      <c r="N6477">
        <v>2</v>
      </c>
      <c r="O6477">
        <v>2</v>
      </c>
      <c r="P6477">
        <v>6.2901475690000002</v>
      </c>
      <c r="Q6477">
        <v>933</v>
      </c>
      <c r="R6477">
        <v>238000</v>
      </c>
      <c r="S6477">
        <v>140989</v>
      </c>
      <c r="T6477">
        <v>0.59239075630252103</v>
      </c>
      <c r="U6477">
        <v>1</v>
      </c>
    </row>
    <row r="6478" spans="1:21" x14ac:dyDescent="0.4">
      <c r="A6478">
        <v>6476</v>
      </c>
      <c r="B6478" t="s">
        <v>12110</v>
      </c>
      <c r="C6478" s="1">
        <v>44835</v>
      </c>
      <c r="D6478" t="s">
        <v>11237</v>
      </c>
      <c r="E6478" t="s">
        <v>11238</v>
      </c>
      <c r="F6478">
        <v>10</v>
      </c>
      <c r="G6478">
        <v>20</v>
      </c>
      <c r="H6478">
        <v>40</v>
      </c>
      <c r="I6478">
        <v>20</v>
      </c>
      <c r="J6478">
        <v>10</v>
      </c>
      <c r="K6478">
        <v>19</v>
      </c>
      <c r="L6478">
        <v>20</v>
      </c>
      <c r="M6478">
        <v>18</v>
      </c>
      <c r="N6478">
        <v>1</v>
      </c>
      <c r="O6478">
        <v>1</v>
      </c>
      <c r="P6478">
        <v>31.95334201</v>
      </c>
      <c r="Q6478">
        <v>1617</v>
      </c>
      <c r="R6478">
        <v>234000</v>
      </c>
      <c r="S6478">
        <v>27717</v>
      </c>
      <c r="T6478">
        <v>0.118448717948717</v>
      </c>
      <c r="U6478">
        <v>0</v>
      </c>
    </row>
    <row r="6479" spans="1:21" x14ac:dyDescent="0.4">
      <c r="A6479">
        <v>6477</v>
      </c>
      <c r="B6479" t="s">
        <v>12110</v>
      </c>
      <c r="C6479" s="1">
        <v>44835</v>
      </c>
      <c r="D6479" t="s">
        <v>11239</v>
      </c>
      <c r="E6479" t="s">
        <v>11240</v>
      </c>
      <c r="F6479">
        <v>20</v>
      </c>
      <c r="G6479">
        <v>20</v>
      </c>
      <c r="H6479">
        <v>20</v>
      </c>
      <c r="I6479">
        <v>20</v>
      </c>
      <c r="J6479">
        <v>40</v>
      </c>
      <c r="K6479">
        <v>56</v>
      </c>
      <c r="L6479">
        <v>44</v>
      </c>
      <c r="M6479">
        <v>20</v>
      </c>
      <c r="N6479">
        <v>2</v>
      </c>
      <c r="O6479">
        <v>2</v>
      </c>
      <c r="P6479">
        <v>22.006510420000001</v>
      </c>
      <c r="Q6479">
        <v>3221</v>
      </c>
      <c r="R6479">
        <v>234000</v>
      </c>
      <c r="S6479">
        <v>56357</v>
      </c>
      <c r="T6479">
        <v>0.24084188034188</v>
      </c>
      <c r="U6479">
        <v>0</v>
      </c>
    </row>
    <row r="6480" spans="1:21" x14ac:dyDescent="0.4">
      <c r="A6480">
        <v>6478</v>
      </c>
      <c r="B6480" t="s">
        <v>12110</v>
      </c>
      <c r="C6480" s="1">
        <v>44835</v>
      </c>
      <c r="D6480" t="s">
        <v>11241</v>
      </c>
      <c r="E6480" t="s">
        <v>11242</v>
      </c>
      <c r="F6480">
        <v>10</v>
      </c>
      <c r="G6480">
        <v>10</v>
      </c>
      <c r="H6480">
        <v>20</v>
      </c>
      <c r="I6480">
        <v>20</v>
      </c>
      <c r="J6480">
        <v>10</v>
      </c>
      <c r="K6480">
        <v>43</v>
      </c>
      <c r="L6480">
        <v>52</v>
      </c>
      <c r="M6480">
        <v>60</v>
      </c>
      <c r="N6480">
        <v>1</v>
      </c>
      <c r="O6480">
        <v>2</v>
      </c>
      <c r="P6480">
        <v>23.122504339999999</v>
      </c>
      <c r="Q6480">
        <v>2734</v>
      </c>
      <c r="R6480">
        <v>234000</v>
      </c>
      <c r="S6480">
        <v>81589</v>
      </c>
      <c r="T6480">
        <v>0.34867094017094002</v>
      </c>
      <c r="U6480">
        <v>0</v>
      </c>
    </row>
    <row r="6481" spans="1:21" x14ac:dyDescent="0.4">
      <c r="A6481">
        <v>6479</v>
      </c>
      <c r="B6481" t="s">
        <v>12110</v>
      </c>
      <c r="C6481" s="1">
        <v>44835</v>
      </c>
      <c r="D6481" t="s">
        <v>11243</v>
      </c>
      <c r="E6481" t="s">
        <v>11244</v>
      </c>
      <c r="F6481">
        <v>10</v>
      </c>
      <c r="G6481">
        <v>10</v>
      </c>
      <c r="H6481">
        <v>10</v>
      </c>
      <c r="I6481">
        <v>20</v>
      </c>
      <c r="J6481">
        <v>20</v>
      </c>
      <c r="K6481">
        <v>107</v>
      </c>
      <c r="L6481">
        <v>86</v>
      </c>
      <c r="M6481">
        <v>62</v>
      </c>
      <c r="N6481">
        <v>2</v>
      </c>
      <c r="O6481">
        <v>2</v>
      </c>
      <c r="P6481">
        <v>35.418402780000001</v>
      </c>
      <c r="Q6481">
        <v>3753</v>
      </c>
      <c r="R6481">
        <v>234000</v>
      </c>
      <c r="S6481">
        <v>108299</v>
      </c>
      <c r="T6481">
        <v>0.462816239316239</v>
      </c>
      <c r="U6481">
        <v>1</v>
      </c>
    </row>
    <row r="6482" spans="1:21" x14ac:dyDescent="0.4">
      <c r="A6482">
        <v>6480</v>
      </c>
      <c r="B6482" t="s">
        <v>12110</v>
      </c>
      <c r="C6482" s="1">
        <v>44805</v>
      </c>
      <c r="D6482" t="s">
        <v>11245</v>
      </c>
      <c r="E6482" t="s">
        <v>11246</v>
      </c>
      <c r="F6482">
        <v>20</v>
      </c>
      <c r="G6482">
        <v>10</v>
      </c>
      <c r="H6482">
        <v>40</v>
      </c>
      <c r="I6482">
        <v>20</v>
      </c>
      <c r="J6482">
        <v>20</v>
      </c>
      <c r="K6482">
        <v>21</v>
      </c>
      <c r="L6482">
        <v>16</v>
      </c>
      <c r="M6482">
        <v>10</v>
      </c>
      <c r="N6482">
        <v>0</v>
      </c>
      <c r="O6482">
        <v>1</v>
      </c>
      <c r="P6482">
        <v>33.87521701</v>
      </c>
      <c r="Q6482">
        <v>812</v>
      </c>
      <c r="R6482">
        <v>231000</v>
      </c>
      <c r="S6482">
        <v>1677924</v>
      </c>
      <c r="T6482">
        <v>7.2637402597402598</v>
      </c>
      <c r="U6482">
        <v>3</v>
      </c>
    </row>
    <row r="6483" spans="1:21" x14ac:dyDescent="0.4">
      <c r="A6483">
        <v>6481</v>
      </c>
      <c r="B6483" t="s">
        <v>12110</v>
      </c>
      <c r="C6483" s="1">
        <v>44805</v>
      </c>
      <c r="D6483" t="s">
        <v>11247</v>
      </c>
      <c r="E6483" t="s">
        <v>11248</v>
      </c>
      <c r="F6483">
        <v>10</v>
      </c>
      <c r="G6483">
        <v>10</v>
      </c>
      <c r="H6483">
        <v>20</v>
      </c>
      <c r="I6483">
        <v>20</v>
      </c>
      <c r="J6483">
        <v>20</v>
      </c>
      <c r="K6483">
        <v>21</v>
      </c>
      <c r="L6483">
        <v>12</v>
      </c>
      <c r="M6483">
        <v>7</v>
      </c>
      <c r="N6483">
        <v>1</v>
      </c>
      <c r="O6483">
        <v>1</v>
      </c>
      <c r="P6483">
        <v>33.28146701</v>
      </c>
      <c r="Q6483">
        <v>2961</v>
      </c>
      <c r="R6483">
        <v>231000</v>
      </c>
      <c r="S6483">
        <v>117823</v>
      </c>
      <c r="T6483">
        <v>0.51005627705627699</v>
      </c>
      <c r="U6483">
        <v>1</v>
      </c>
    </row>
    <row r="6484" spans="1:21" x14ac:dyDescent="0.4">
      <c r="A6484">
        <v>6482</v>
      </c>
      <c r="B6484" t="s">
        <v>12110</v>
      </c>
      <c r="C6484" s="1">
        <v>44805</v>
      </c>
      <c r="D6484" t="s">
        <v>11249</v>
      </c>
      <c r="E6484" t="s">
        <v>11250</v>
      </c>
      <c r="F6484">
        <v>20</v>
      </c>
      <c r="G6484">
        <v>20</v>
      </c>
      <c r="H6484">
        <v>10</v>
      </c>
      <c r="I6484">
        <v>20</v>
      </c>
      <c r="J6484">
        <v>50</v>
      </c>
      <c r="K6484">
        <v>22</v>
      </c>
      <c r="L6484">
        <v>20</v>
      </c>
      <c r="M6484">
        <v>12</v>
      </c>
      <c r="N6484">
        <v>2</v>
      </c>
      <c r="O6484">
        <v>1</v>
      </c>
      <c r="P6484">
        <v>11.02549913</v>
      </c>
      <c r="Q6484">
        <v>1457</v>
      </c>
      <c r="R6484">
        <v>231000</v>
      </c>
      <c r="S6484">
        <v>228947</v>
      </c>
      <c r="T6484">
        <v>0.99111255411255395</v>
      </c>
      <c r="U6484">
        <v>1</v>
      </c>
    </row>
    <row r="6485" spans="1:21" x14ac:dyDescent="0.4">
      <c r="A6485">
        <v>6483</v>
      </c>
      <c r="B6485" t="s">
        <v>12110</v>
      </c>
      <c r="C6485" s="1">
        <v>44805</v>
      </c>
      <c r="D6485" t="s">
        <v>11251</v>
      </c>
      <c r="E6485" t="s">
        <v>11252</v>
      </c>
      <c r="F6485">
        <v>10</v>
      </c>
      <c r="G6485">
        <v>10</v>
      </c>
      <c r="H6485">
        <v>40</v>
      </c>
      <c r="I6485">
        <v>20</v>
      </c>
      <c r="J6485">
        <v>10</v>
      </c>
      <c r="K6485">
        <v>15</v>
      </c>
      <c r="L6485">
        <v>17</v>
      </c>
      <c r="M6485">
        <v>12</v>
      </c>
      <c r="N6485">
        <v>1</v>
      </c>
      <c r="O6485">
        <v>2</v>
      </c>
      <c r="P6485">
        <v>22.262044270000001</v>
      </c>
      <c r="Q6485">
        <v>2079</v>
      </c>
      <c r="R6485">
        <v>231000</v>
      </c>
      <c r="S6485">
        <v>70236</v>
      </c>
      <c r="T6485">
        <v>0.30405194805194802</v>
      </c>
      <c r="U6485">
        <v>0</v>
      </c>
    </row>
    <row r="6486" spans="1:21" x14ac:dyDescent="0.4">
      <c r="A6486">
        <v>6484</v>
      </c>
      <c r="B6486" t="s">
        <v>12110</v>
      </c>
      <c r="C6486" s="1">
        <v>44805</v>
      </c>
      <c r="D6486" t="s">
        <v>11253</v>
      </c>
      <c r="E6486" t="s">
        <v>11254</v>
      </c>
      <c r="F6486">
        <v>20</v>
      </c>
      <c r="G6486">
        <v>10</v>
      </c>
      <c r="H6486">
        <v>20</v>
      </c>
      <c r="I6486">
        <v>10</v>
      </c>
      <c r="J6486">
        <v>20</v>
      </c>
      <c r="K6486">
        <v>15</v>
      </c>
      <c r="L6486">
        <v>13</v>
      </c>
      <c r="M6486">
        <v>15</v>
      </c>
      <c r="N6486">
        <v>2</v>
      </c>
      <c r="O6486">
        <v>2</v>
      </c>
      <c r="P6486">
        <v>28.243489579999999</v>
      </c>
      <c r="Q6486">
        <v>1314</v>
      </c>
      <c r="R6486">
        <v>231000</v>
      </c>
      <c r="S6486">
        <v>405610</v>
      </c>
      <c r="T6486">
        <v>1.7558874458874401</v>
      </c>
      <c r="U6486">
        <v>2</v>
      </c>
    </row>
    <row r="6487" spans="1:21" x14ac:dyDescent="0.4">
      <c r="A6487">
        <v>6485</v>
      </c>
      <c r="B6487" t="s">
        <v>12110</v>
      </c>
      <c r="C6487" s="1">
        <v>44805</v>
      </c>
      <c r="D6487" t="s">
        <v>11255</v>
      </c>
      <c r="E6487" t="s">
        <v>11256</v>
      </c>
      <c r="F6487">
        <v>10</v>
      </c>
      <c r="G6487">
        <v>10</v>
      </c>
      <c r="H6487">
        <v>20</v>
      </c>
      <c r="I6487">
        <v>20</v>
      </c>
      <c r="J6487">
        <v>10</v>
      </c>
      <c r="K6487">
        <v>16</v>
      </c>
      <c r="L6487">
        <v>11</v>
      </c>
      <c r="M6487">
        <v>13</v>
      </c>
      <c r="N6487">
        <v>2</v>
      </c>
      <c r="O6487">
        <v>1</v>
      </c>
      <c r="P6487">
        <v>23.77322049</v>
      </c>
      <c r="Q6487">
        <v>1813</v>
      </c>
      <c r="R6487">
        <v>231000</v>
      </c>
      <c r="S6487">
        <v>182028</v>
      </c>
      <c r="T6487">
        <v>0.78800000000000003</v>
      </c>
      <c r="U6487">
        <v>1</v>
      </c>
    </row>
    <row r="6488" spans="1:21" x14ac:dyDescent="0.4">
      <c r="A6488">
        <v>6486</v>
      </c>
      <c r="B6488" t="s">
        <v>12110</v>
      </c>
      <c r="C6488" s="1">
        <v>44805</v>
      </c>
      <c r="D6488" t="s">
        <v>11257</v>
      </c>
      <c r="E6488" t="s">
        <v>11258</v>
      </c>
      <c r="F6488">
        <v>10</v>
      </c>
      <c r="G6488">
        <v>10</v>
      </c>
      <c r="H6488">
        <v>10</v>
      </c>
      <c r="I6488">
        <v>20</v>
      </c>
      <c r="J6488">
        <v>10</v>
      </c>
      <c r="K6488">
        <v>12</v>
      </c>
      <c r="L6488">
        <v>14</v>
      </c>
      <c r="M6488">
        <v>11</v>
      </c>
      <c r="N6488">
        <v>1</v>
      </c>
      <c r="O6488">
        <v>2</v>
      </c>
      <c r="P6488">
        <v>26.231770829999999</v>
      </c>
      <c r="Q6488">
        <v>1758</v>
      </c>
      <c r="R6488">
        <v>231000</v>
      </c>
      <c r="S6488">
        <v>262002</v>
      </c>
      <c r="T6488">
        <v>1.13420779220779</v>
      </c>
      <c r="U6488">
        <v>1</v>
      </c>
    </row>
    <row r="6489" spans="1:21" x14ac:dyDescent="0.4">
      <c r="A6489">
        <v>6487</v>
      </c>
      <c r="B6489" t="s">
        <v>12110</v>
      </c>
      <c r="C6489" s="1">
        <v>44774</v>
      </c>
      <c r="D6489" t="s">
        <v>11259</v>
      </c>
      <c r="E6489" t="s">
        <v>11260</v>
      </c>
      <c r="F6489">
        <v>10</v>
      </c>
      <c r="G6489">
        <v>10</v>
      </c>
      <c r="H6489">
        <v>20</v>
      </c>
      <c r="I6489">
        <v>20</v>
      </c>
      <c r="J6489">
        <v>10</v>
      </c>
      <c r="K6489">
        <v>17</v>
      </c>
      <c r="L6489">
        <v>21</v>
      </c>
      <c r="M6489">
        <v>19</v>
      </c>
      <c r="N6489">
        <v>1</v>
      </c>
      <c r="O6489">
        <v>1</v>
      </c>
      <c r="P6489">
        <v>24.221571180000002</v>
      </c>
      <c r="Q6489">
        <v>661</v>
      </c>
      <c r="R6489">
        <v>229000</v>
      </c>
      <c r="S6489">
        <v>12752</v>
      </c>
      <c r="T6489">
        <v>5.5685589519650601E-2</v>
      </c>
      <c r="U6489">
        <v>0</v>
      </c>
    </row>
    <row r="6490" spans="1:21" x14ac:dyDescent="0.4">
      <c r="A6490">
        <v>6488</v>
      </c>
      <c r="B6490" t="s">
        <v>12110</v>
      </c>
      <c r="C6490" s="1">
        <v>44774</v>
      </c>
      <c r="D6490" t="s">
        <v>11261</v>
      </c>
      <c r="E6490" t="s">
        <v>11262</v>
      </c>
      <c r="F6490">
        <v>10</v>
      </c>
      <c r="G6490">
        <v>10</v>
      </c>
      <c r="H6490">
        <v>20</v>
      </c>
      <c r="I6490">
        <v>20</v>
      </c>
      <c r="J6490">
        <v>20</v>
      </c>
      <c r="K6490">
        <v>20</v>
      </c>
      <c r="L6490">
        <v>23</v>
      </c>
      <c r="M6490">
        <v>23</v>
      </c>
      <c r="N6490">
        <v>1</v>
      </c>
      <c r="O6490">
        <v>1</v>
      </c>
      <c r="P6490">
        <v>26.962239579999999</v>
      </c>
      <c r="Q6490">
        <v>4566</v>
      </c>
      <c r="R6490">
        <v>229000</v>
      </c>
      <c r="S6490">
        <v>695623</v>
      </c>
      <c r="T6490">
        <v>3.0376550218340599</v>
      </c>
      <c r="U6490">
        <v>2</v>
      </c>
    </row>
    <row r="6491" spans="1:21" x14ac:dyDescent="0.4">
      <c r="A6491">
        <v>6489</v>
      </c>
      <c r="B6491" t="s">
        <v>12110</v>
      </c>
      <c r="C6491" s="1">
        <v>44774</v>
      </c>
      <c r="D6491" t="s">
        <v>11263</v>
      </c>
      <c r="E6491" t="s">
        <v>11264</v>
      </c>
      <c r="F6491">
        <v>10</v>
      </c>
      <c r="G6491">
        <v>10</v>
      </c>
      <c r="H6491">
        <v>40</v>
      </c>
      <c r="I6491">
        <v>20</v>
      </c>
      <c r="J6491">
        <v>20</v>
      </c>
      <c r="K6491">
        <v>28</v>
      </c>
      <c r="L6491">
        <v>25</v>
      </c>
      <c r="M6491">
        <v>24</v>
      </c>
      <c r="N6491">
        <v>1</v>
      </c>
      <c r="O6491">
        <v>2</v>
      </c>
      <c r="P6491">
        <v>22.962239579999999</v>
      </c>
      <c r="Q6491">
        <v>5996</v>
      </c>
      <c r="R6491">
        <v>229000</v>
      </c>
      <c r="S6491">
        <v>419253</v>
      </c>
      <c r="T6491">
        <v>1.8307991266375501</v>
      </c>
      <c r="U6491">
        <v>2</v>
      </c>
    </row>
    <row r="6492" spans="1:21" x14ac:dyDescent="0.4">
      <c r="A6492">
        <v>6490</v>
      </c>
      <c r="B6492" t="s">
        <v>12110</v>
      </c>
      <c r="C6492" s="1">
        <v>44774</v>
      </c>
      <c r="D6492" t="s">
        <v>11265</v>
      </c>
      <c r="E6492" t="s">
        <v>11266</v>
      </c>
      <c r="F6492">
        <v>10</v>
      </c>
      <c r="G6492">
        <v>10</v>
      </c>
      <c r="H6492">
        <v>20</v>
      </c>
      <c r="I6492">
        <v>20</v>
      </c>
      <c r="J6492">
        <v>10</v>
      </c>
      <c r="K6492">
        <v>14</v>
      </c>
      <c r="L6492">
        <v>16</v>
      </c>
      <c r="M6492">
        <v>13</v>
      </c>
      <c r="N6492">
        <v>1</v>
      </c>
      <c r="O6492">
        <v>2</v>
      </c>
      <c r="P6492">
        <v>18.81260851</v>
      </c>
      <c r="Q6492">
        <v>2446</v>
      </c>
      <c r="R6492">
        <v>229000</v>
      </c>
      <c r="S6492">
        <v>134595</v>
      </c>
      <c r="T6492">
        <v>0.58775109170305595</v>
      </c>
      <c r="U6492">
        <v>1</v>
      </c>
    </row>
    <row r="6493" spans="1:21" x14ac:dyDescent="0.4">
      <c r="A6493">
        <v>6491</v>
      </c>
      <c r="B6493" t="s">
        <v>12110</v>
      </c>
      <c r="C6493" s="1">
        <v>44774</v>
      </c>
      <c r="D6493" t="s">
        <v>11267</v>
      </c>
      <c r="E6493" t="s">
        <v>11268</v>
      </c>
      <c r="F6493">
        <v>10</v>
      </c>
      <c r="G6493">
        <v>10</v>
      </c>
      <c r="H6493">
        <v>10</v>
      </c>
      <c r="I6493">
        <v>10</v>
      </c>
      <c r="J6493">
        <v>10</v>
      </c>
      <c r="K6493">
        <v>20</v>
      </c>
      <c r="L6493">
        <v>19</v>
      </c>
      <c r="M6493">
        <v>21</v>
      </c>
      <c r="N6493">
        <v>1</v>
      </c>
      <c r="O6493">
        <v>2</v>
      </c>
      <c r="P6493">
        <v>26.75965712</v>
      </c>
      <c r="Q6493">
        <v>4296</v>
      </c>
      <c r="R6493">
        <v>229000</v>
      </c>
      <c r="S6493">
        <v>279860</v>
      </c>
      <c r="T6493">
        <v>1.22209606986899</v>
      </c>
      <c r="U6493">
        <v>2</v>
      </c>
    </row>
    <row r="6494" spans="1:21" x14ac:dyDescent="0.4">
      <c r="A6494">
        <v>6492</v>
      </c>
      <c r="B6494" t="s">
        <v>12110</v>
      </c>
      <c r="C6494" s="1">
        <v>44774</v>
      </c>
      <c r="D6494" t="s">
        <v>11269</v>
      </c>
      <c r="E6494" t="s">
        <v>11270</v>
      </c>
      <c r="F6494">
        <v>10</v>
      </c>
      <c r="G6494">
        <v>10</v>
      </c>
      <c r="H6494">
        <v>20</v>
      </c>
      <c r="I6494">
        <v>20</v>
      </c>
      <c r="J6494">
        <v>10</v>
      </c>
      <c r="K6494">
        <v>19</v>
      </c>
      <c r="L6494">
        <v>14</v>
      </c>
      <c r="M6494">
        <v>11</v>
      </c>
      <c r="N6494">
        <v>1</v>
      </c>
      <c r="O6494">
        <v>1</v>
      </c>
      <c r="P6494">
        <v>23.573025170000001</v>
      </c>
      <c r="Q6494">
        <v>1746</v>
      </c>
      <c r="R6494">
        <v>229000</v>
      </c>
      <c r="S6494">
        <v>23695</v>
      </c>
      <c r="T6494">
        <v>0.103471615720524</v>
      </c>
      <c r="U6494">
        <v>0</v>
      </c>
    </row>
    <row r="6495" spans="1:21" x14ac:dyDescent="0.4">
      <c r="A6495">
        <v>6493</v>
      </c>
      <c r="B6495" t="s">
        <v>12110</v>
      </c>
      <c r="C6495" s="1">
        <v>44774</v>
      </c>
      <c r="D6495" t="s">
        <v>11271</v>
      </c>
      <c r="E6495" t="s">
        <v>11272</v>
      </c>
      <c r="F6495">
        <v>30</v>
      </c>
      <c r="G6495">
        <v>20</v>
      </c>
      <c r="H6495">
        <v>40</v>
      </c>
      <c r="I6495">
        <v>20</v>
      </c>
      <c r="J6495">
        <v>50</v>
      </c>
      <c r="K6495">
        <v>199</v>
      </c>
      <c r="L6495">
        <v>194</v>
      </c>
      <c r="M6495">
        <v>187</v>
      </c>
      <c r="N6495">
        <v>1</v>
      </c>
      <c r="O6495">
        <v>2</v>
      </c>
      <c r="P6495">
        <v>15.82682292</v>
      </c>
      <c r="Q6495">
        <v>767</v>
      </c>
      <c r="R6495">
        <v>229000</v>
      </c>
      <c r="S6495">
        <v>37985</v>
      </c>
      <c r="T6495">
        <v>0.16587336244541401</v>
      </c>
      <c r="U6495">
        <v>0</v>
      </c>
    </row>
    <row r="6496" spans="1:21" x14ac:dyDescent="0.4">
      <c r="A6496">
        <v>6494</v>
      </c>
      <c r="B6496" t="s">
        <v>12110</v>
      </c>
      <c r="C6496" s="1">
        <v>44774</v>
      </c>
      <c r="D6496" t="s">
        <v>11273</v>
      </c>
      <c r="E6496" t="s">
        <v>11274</v>
      </c>
      <c r="F6496">
        <v>20</v>
      </c>
      <c r="G6496">
        <v>10</v>
      </c>
      <c r="H6496">
        <v>30</v>
      </c>
      <c r="I6496">
        <v>20</v>
      </c>
      <c r="J6496">
        <v>10</v>
      </c>
      <c r="K6496">
        <v>23</v>
      </c>
      <c r="L6496">
        <v>16</v>
      </c>
      <c r="M6496">
        <v>7</v>
      </c>
      <c r="N6496">
        <v>1</v>
      </c>
      <c r="O6496">
        <v>1</v>
      </c>
      <c r="P6496">
        <v>10.980143229999999</v>
      </c>
      <c r="Q6496">
        <v>1555</v>
      </c>
      <c r="R6496">
        <v>229000</v>
      </c>
      <c r="S6496">
        <v>73031</v>
      </c>
      <c r="T6496">
        <v>0.31891266375545801</v>
      </c>
      <c r="U6496">
        <v>0</v>
      </c>
    </row>
    <row r="6497" spans="1:21" x14ac:dyDescent="0.4">
      <c r="A6497">
        <v>6495</v>
      </c>
      <c r="B6497" t="s">
        <v>12110</v>
      </c>
      <c r="C6497" s="1">
        <v>44743</v>
      </c>
      <c r="D6497" t="s">
        <v>11275</v>
      </c>
      <c r="E6497" t="s">
        <v>11276</v>
      </c>
      <c r="F6497">
        <v>10</v>
      </c>
      <c r="G6497">
        <v>10</v>
      </c>
      <c r="H6497">
        <v>30</v>
      </c>
      <c r="I6497">
        <v>20</v>
      </c>
      <c r="J6497">
        <v>10</v>
      </c>
      <c r="K6497">
        <v>22</v>
      </c>
      <c r="L6497">
        <v>20</v>
      </c>
      <c r="M6497">
        <v>20</v>
      </c>
      <c r="N6497">
        <v>0</v>
      </c>
      <c r="O6497">
        <v>2</v>
      </c>
      <c r="P6497">
        <v>28.91612413</v>
      </c>
      <c r="Q6497">
        <v>1069</v>
      </c>
      <c r="R6497">
        <v>225000</v>
      </c>
      <c r="S6497">
        <v>170819</v>
      </c>
      <c r="T6497">
        <v>0.75919555555555496</v>
      </c>
      <c r="U6497">
        <v>1</v>
      </c>
    </row>
    <row r="6498" spans="1:21" x14ac:dyDescent="0.4">
      <c r="A6498">
        <v>6496</v>
      </c>
      <c r="B6498" t="s">
        <v>12110</v>
      </c>
      <c r="C6498" s="1">
        <v>44743</v>
      </c>
      <c r="D6498" t="s">
        <v>11277</v>
      </c>
      <c r="E6498" t="s">
        <v>11278</v>
      </c>
      <c r="F6498">
        <v>10</v>
      </c>
      <c r="G6498">
        <v>10</v>
      </c>
      <c r="H6498">
        <v>10</v>
      </c>
      <c r="I6498">
        <v>20</v>
      </c>
      <c r="J6498">
        <v>10</v>
      </c>
      <c r="K6498">
        <v>17</v>
      </c>
      <c r="L6498">
        <v>16</v>
      </c>
      <c r="M6498">
        <v>19</v>
      </c>
      <c r="N6498">
        <v>1</v>
      </c>
      <c r="O6498">
        <v>2</v>
      </c>
      <c r="P6498">
        <v>25.762695310000002</v>
      </c>
      <c r="Q6498">
        <v>1140</v>
      </c>
      <c r="R6498">
        <v>225000</v>
      </c>
      <c r="S6498">
        <v>559447</v>
      </c>
      <c r="T6498">
        <v>2.4864311111111101</v>
      </c>
      <c r="U6498">
        <v>2</v>
      </c>
    </row>
    <row r="6499" spans="1:21" x14ac:dyDescent="0.4">
      <c r="A6499">
        <v>6497</v>
      </c>
      <c r="B6499" t="s">
        <v>12110</v>
      </c>
      <c r="C6499" s="1">
        <v>44743</v>
      </c>
      <c r="D6499" t="s">
        <v>11279</v>
      </c>
      <c r="E6499" t="s">
        <v>11280</v>
      </c>
      <c r="F6499">
        <v>10</v>
      </c>
      <c r="G6499">
        <v>10</v>
      </c>
      <c r="H6499">
        <v>10</v>
      </c>
      <c r="I6499">
        <v>20</v>
      </c>
      <c r="J6499">
        <v>10</v>
      </c>
      <c r="K6499">
        <v>14</v>
      </c>
      <c r="L6499">
        <v>12</v>
      </c>
      <c r="M6499">
        <v>10</v>
      </c>
      <c r="N6499">
        <v>1</v>
      </c>
      <c r="O6499">
        <v>2</v>
      </c>
      <c r="P6499">
        <v>17.875325520000001</v>
      </c>
      <c r="Q6499">
        <v>1235</v>
      </c>
      <c r="R6499">
        <v>225000</v>
      </c>
      <c r="S6499">
        <v>57610</v>
      </c>
      <c r="T6499">
        <v>0.25604444444444402</v>
      </c>
      <c r="U6499">
        <v>0</v>
      </c>
    </row>
    <row r="6500" spans="1:21" x14ac:dyDescent="0.4">
      <c r="A6500">
        <v>6498</v>
      </c>
      <c r="B6500" t="s">
        <v>12110</v>
      </c>
      <c r="C6500" s="1">
        <v>44743</v>
      </c>
      <c r="D6500" t="s">
        <v>11281</v>
      </c>
      <c r="E6500" t="s">
        <v>11282</v>
      </c>
      <c r="F6500">
        <v>20</v>
      </c>
      <c r="G6500">
        <v>10</v>
      </c>
      <c r="H6500">
        <v>30</v>
      </c>
      <c r="I6500">
        <v>20</v>
      </c>
      <c r="J6500">
        <v>30</v>
      </c>
      <c r="K6500">
        <v>92</v>
      </c>
      <c r="L6500">
        <v>85</v>
      </c>
      <c r="M6500">
        <v>81</v>
      </c>
      <c r="N6500">
        <v>1</v>
      </c>
      <c r="O6500">
        <v>1</v>
      </c>
      <c r="P6500">
        <v>17.894856770000001</v>
      </c>
      <c r="Q6500">
        <v>1305</v>
      </c>
      <c r="R6500">
        <v>225000</v>
      </c>
      <c r="S6500">
        <v>17403</v>
      </c>
      <c r="T6500">
        <v>7.7346666666666605E-2</v>
      </c>
      <c r="U6500">
        <v>0</v>
      </c>
    </row>
    <row r="6501" spans="1:21" x14ac:dyDescent="0.4">
      <c r="A6501">
        <v>6499</v>
      </c>
      <c r="B6501" t="s">
        <v>12110</v>
      </c>
      <c r="C6501" s="1">
        <v>44743</v>
      </c>
      <c r="D6501" t="s">
        <v>11283</v>
      </c>
      <c r="E6501" t="s">
        <v>11284</v>
      </c>
      <c r="F6501">
        <v>10</v>
      </c>
      <c r="G6501">
        <v>10</v>
      </c>
      <c r="H6501">
        <v>20</v>
      </c>
      <c r="I6501">
        <v>20</v>
      </c>
      <c r="J6501">
        <v>10</v>
      </c>
      <c r="K6501">
        <v>27</v>
      </c>
      <c r="L6501">
        <v>24</v>
      </c>
      <c r="M6501">
        <v>19</v>
      </c>
      <c r="N6501">
        <v>1</v>
      </c>
      <c r="O6501">
        <v>2</v>
      </c>
      <c r="P6501">
        <v>16.547200520000001</v>
      </c>
      <c r="Q6501">
        <v>1641</v>
      </c>
      <c r="R6501">
        <v>225000</v>
      </c>
      <c r="S6501">
        <v>367200</v>
      </c>
      <c r="T6501">
        <v>1.6319999999999999</v>
      </c>
      <c r="U6501">
        <v>2</v>
      </c>
    </row>
    <row r="6502" spans="1:21" x14ac:dyDescent="0.4">
      <c r="A6502">
        <v>6500</v>
      </c>
      <c r="B6502" t="s">
        <v>12110</v>
      </c>
      <c r="C6502" s="1">
        <v>44743</v>
      </c>
      <c r="D6502" t="s">
        <v>11285</v>
      </c>
      <c r="E6502" t="s">
        <v>11286</v>
      </c>
      <c r="F6502">
        <v>20</v>
      </c>
      <c r="G6502">
        <v>10</v>
      </c>
      <c r="H6502">
        <v>40</v>
      </c>
      <c r="I6502">
        <v>20</v>
      </c>
      <c r="J6502">
        <v>20</v>
      </c>
      <c r="K6502">
        <v>16</v>
      </c>
      <c r="L6502">
        <v>16</v>
      </c>
      <c r="M6502">
        <v>12</v>
      </c>
      <c r="N6502">
        <v>1</v>
      </c>
      <c r="O6502">
        <v>2</v>
      </c>
      <c r="P6502">
        <v>16.990668400000001</v>
      </c>
      <c r="Q6502">
        <v>1107</v>
      </c>
      <c r="R6502">
        <v>225000</v>
      </c>
      <c r="S6502">
        <v>160580</v>
      </c>
      <c r="T6502">
        <v>0.71368888888888804</v>
      </c>
      <c r="U6502">
        <v>1</v>
      </c>
    </row>
    <row r="6503" spans="1:21" x14ac:dyDescent="0.4">
      <c r="A6503">
        <v>6501</v>
      </c>
      <c r="B6503" t="s">
        <v>12110</v>
      </c>
      <c r="C6503" s="1">
        <v>44743</v>
      </c>
      <c r="D6503" t="s">
        <v>11287</v>
      </c>
      <c r="E6503" t="s">
        <v>11288</v>
      </c>
      <c r="F6503">
        <v>10</v>
      </c>
      <c r="G6503">
        <v>10</v>
      </c>
      <c r="H6503">
        <v>20</v>
      </c>
      <c r="I6503">
        <v>20</v>
      </c>
      <c r="J6503">
        <v>10</v>
      </c>
      <c r="K6503">
        <v>20</v>
      </c>
      <c r="L6503">
        <v>60</v>
      </c>
      <c r="M6503">
        <v>45</v>
      </c>
      <c r="N6503">
        <v>1</v>
      </c>
      <c r="O6503">
        <v>1</v>
      </c>
      <c r="P6503">
        <v>25.273980030000001</v>
      </c>
      <c r="Q6503">
        <v>739</v>
      </c>
      <c r="R6503">
        <v>225000</v>
      </c>
      <c r="S6503">
        <v>633279</v>
      </c>
      <c r="T6503">
        <v>2.81457333333333</v>
      </c>
      <c r="U6503">
        <v>2</v>
      </c>
    </row>
    <row r="6504" spans="1:21" x14ac:dyDescent="0.4">
      <c r="A6504">
        <v>6502</v>
      </c>
      <c r="B6504" t="s">
        <v>12110</v>
      </c>
      <c r="C6504" s="1">
        <v>44713</v>
      </c>
      <c r="D6504" t="s">
        <v>11289</v>
      </c>
      <c r="E6504" t="s">
        <v>11290</v>
      </c>
      <c r="F6504">
        <v>10</v>
      </c>
      <c r="G6504">
        <v>20</v>
      </c>
      <c r="H6504">
        <v>30</v>
      </c>
      <c r="I6504">
        <v>30</v>
      </c>
      <c r="J6504">
        <v>30</v>
      </c>
      <c r="K6504">
        <v>22</v>
      </c>
      <c r="L6504">
        <v>17</v>
      </c>
      <c r="M6504">
        <v>16</v>
      </c>
      <c r="N6504">
        <v>1</v>
      </c>
      <c r="O6504">
        <v>1</v>
      </c>
      <c r="P6504">
        <v>18.550021699999999</v>
      </c>
      <c r="Q6504">
        <v>1250</v>
      </c>
      <c r="R6504">
        <v>221000</v>
      </c>
      <c r="S6504">
        <v>107817</v>
      </c>
      <c r="T6504">
        <v>0.48785972850678699</v>
      </c>
      <c r="U6504">
        <v>1</v>
      </c>
    </row>
    <row r="6505" spans="1:21" x14ac:dyDescent="0.4">
      <c r="A6505">
        <v>6503</v>
      </c>
      <c r="B6505" t="s">
        <v>12110</v>
      </c>
      <c r="C6505" s="1">
        <v>44713</v>
      </c>
      <c r="D6505" t="s">
        <v>11291</v>
      </c>
      <c r="E6505" t="s">
        <v>11292</v>
      </c>
      <c r="F6505">
        <v>20</v>
      </c>
      <c r="G6505">
        <v>20</v>
      </c>
      <c r="H6505">
        <v>30</v>
      </c>
      <c r="I6505">
        <v>20</v>
      </c>
      <c r="J6505">
        <v>30</v>
      </c>
      <c r="K6505">
        <v>13</v>
      </c>
      <c r="L6505">
        <v>7</v>
      </c>
      <c r="M6505">
        <v>7</v>
      </c>
      <c r="N6505">
        <v>1</v>
      </c>
      <c r="O6505">
        <v>1</v>
      </c>
      <c r="P6505">
        <v>12.32204861</v>
      </c>
      <c r="Q6505">
        <v>1126</v>
      </c>
      <c r="R6505">
        <v>221000</v>
      </c>
      <c r="S6505">
        <v>19038</v>
      </c>
      <c r="T6505">
        <v>8.6144796380090496E-2</v>
      </c>
      <c r="U6505">
        <v>0</v>
      </c>
    </row>
    <row r="6506" spans="1:21" x14ac:dyDescent="0.4">
      <c r="A6506">
        <v>6504</v>
      </c>
      <c r="B6506" t="s">
        <v>12110</v>
      </c>
      <c r="C6506" s="1">
        <v>44713</v>
      </c>
      <c r="D6506" t="s">
        <v>11293</v>
      </c>
      <c r="E6506" t="s">
        <v>11294</v>
      </c>
      <c r="F6506">
        <v>20</v>
      </c>
      <c r="G6506">
        <v>20</v>
      </c>
      <c r="H6506">
        <v>50</v>
      </c>
      <c r="I6506">
        <v>20</v>
      </c>
      <c r="J6506">
        <v>30</v>
      </c>
      <c r="K6506">
        <v>63</v>
      </c>
      <c r="L6506">
        <v>46</v>
      </c>
      <c r="M6506">
        <v>21</v>
      </c>
      <c r="N6506">
        <v>1</v>
      </c>
      <c r="O6506">
        <v>2</v>
      </c>
      <c r="P6506">
        <v>14.00770399</v>
      </c>
      <c r="Q6506">
        <v>1770</v>
      </c>
      <c r="R6506">
        <v>221000</v>
      </c>
      <c r="S6506">
        <v>312480</v>
      </c>
      <c r="T6506">
        <v>1.41393665158371</v>
      </c>
      <c r="U6506">
        <v>2</v>
      </c>
    </row>
    <row r="6507" spans="1:21" x14ac:dyDescent="0.4">
      <c r="A6507">
        <v>6505</v>
      </c>
      <c r="B6507" t="s">
        <v>12110</v>
      </c>
      <c r="C6507" s="1">
        <v>44713</v>
      </c>
      <c r="D6507" t="s">
        <v>11295</v>
      </c>
      <c r="E6507" t="s">
        <v>11296</v>
      </c>
      <c r="F6507">
        <v>10</v>
      </c>
      <c r="G6507">
        <v>10</v>
      </c>
      <c r="H6507">
        <v>40</v>
      </c>
      <c r="I6507">
        <v>20</v>
      </c>
      <c r="J6507">
        <v>10</v>
      </c>
      <c r="K6507">
        <v>16</v>
      </c>
      <c r="L6507">
        <v>21</v>
      </c>
      <c r="M6507">
        <v>20</v>
      </c>
      <c r="N6507">
        <v>1</v>
      </c>
      <c r="O6507">
        <v>2</v>
      </c>
      <c r="P6507">
        <v>17.362304689999998</v>
      </c>
      <c r="Q6507">
        <v>1675</v>
      </c>
      <c r="R6507">
        <v>221000</v>
      </c>
      <c r="S6507">
        <v>136489</v>
      </c>
      <c r="T6507">
        <v>0.61759728506787304</v>
      </c>
      <c r="U6507">
        <v>1</v>
      </c>
    </row>
    <row r="6508" spans="1:21" x14ac:dyDescent="0.4">
      <c r="A6508">
        <v>6506</v>
      </c>
      <c r="B6508" t="s">
        <v>12110</v>
      </c>
      <c r="C6508" s="1">
        <v>44713</v>
      </c>
      <c r="D6508" t="s">
        <v>11297</v>
      </c>
      <c r="E6508" t="s">
        <v>11298</v>
      </c>
      <c r="F6508">
        <v>10</v>
      </c>
      <c r="G6508">
        <v>10</v>
      </c>
      <c r="H6508">
        <v>20</v>
      </c>
      <c r="I6508">
        <v>20</v>
      </c>
      <c r="J6508">
        <v>20</v>
      </c>
      <c r="K6508">
        <v>16</v>
      </c>
      <c r="L6508">
        <v>16</v>
      </c>
      <c r="M6508">
        <v>21</v>
      </c>
      <c r="N6508">
        <v>1</v>
      </c>
      <c r="O6508">
        <v>0</v>
      </c>
      <c r="P6508">
        <v>10.67762587</v>
      </c>
      <c r="Q6508">
        <v>775</v>
      </c>
      <c r="R6508">
        <v>221000</v>
      </c>
      <c r="S6508">
        <v>20651</v>
      </c>
      <c r="T6508">
        <v>9.3443438914027094E-2</v>
      </c>
      <c r="U6508">
        <v>0</v>
      </c>
    </row>
    <row r="6509" spans="1:21" x14ac:dyDescent="0.4">
      <c r="A6509">
        <v>6507</v>
      </c>
      <c r="B6509" t="s">
        <v>12110</v>
      </c>
      <c r="C6509" s="1">
        <v>44713</v>
      </c>
      <c r="D6509" t="s">
        <v>11299</v>
      </c>
      <c r="E6509" t="s">
        <v>11300</v>
      </c>
      <c r="F6509">
        <v>20</v>
      </c>
      <c r="G6509">
        <v>20</v>
      </c>
      <c r="H6509">
        <v>20</v>
      </c>
      <c r="I6509">
        <v>20</v>
      </c>
      <c r="J6509">
        <v>30</v>
      </c>
      <c r="K6509">
        <v>114</v>
      </c>
      <c r="L6509">
        <v>73</v>
      </c>
      <c r="M6509">
        <v>28</v>
      </c>
      <c r="N6509">
        <v>1</v>
      </c>
      <c r="O6509">
        <v>0</v>
      </c>
      <c r="P6509">
        <v>12.41883681</v>
      </c>
      <c r="Q6509">
        <v>1307</v>
      </c>
      <c r="R6509">
        <v>221000</v>
      </c>
      <c r="S6509">
        <v>44770</v>
      </c>
      <c r="T6509">
        <v>0.202579185520362</v>
      </c>
      <c r="U6509">
        <v>0</v>
      </c>
    </row>
    <row r="6510" spans="1:21" x14ac:dyDescent="0.4">
      <c r="A6510">
        <v>6508</v>
      </c>
      <c r="B6510" t="s">
        <v>12110</v>
      </c>
      <c r="C6510" s="1">
        <v>44713</v>
      </c>
      <c r="D6510" t="s">
        <v>11301</v>
      </c>
      <c r="E6510" t="s">
        <v>11302</v>
      </c>
      <c r="F6510">
        <v>10</v>
      </c>
      <c r="G6510">
        <v>10</v>
      </c>
      <c r="H6510">
        <v>20</v>
      </c>
      <c r="I6510">
        <v>20</v>
      </c>
      <c r="J6510">
        <v>10</v>
      </c>
      <c r="K6510">
        <v>15</v>
      </c>
      <c r="L6510">
        <v>18</v>
      </c>
      <c r="M6510">
        <v>20</v>
      </c>
      <c r="N6510">
        <v>2</v>
      </c>
      <c r="O6510">
        <v>2</v>
      </c>
      <c r="P6510">
        <v>20.290581599999999</v>
      </c>
      <c r="Q6510">
        <v>1265</v>
      </c>
      <c r="R6510">
        <v>221000</v>
      </c>
      <c r="S6510">
        <v>566824</v>
      </c>
      <c r="T6510">
        <v>2.5648144796380001</v>
      </c>
      <c r="U6510">
        <v>2</v>
      </c>
    </row>
    <row r="6511" spans="1:21" x14ac:dyDescent="0.4">
      <c r="A6511">
        <v>6509</v>
      </c>
      <c r="B6511" t="s">
        <v>12110</v>
      </c>
      <c r="C6511" s="1">
        <v>44682</v>
      </c>
      <c r="D6511" t="s">
        <v>11303</v>
      </c>
      <c r="E6511" t="s">
        <v>11304</v>
      </c>
      <c r="F6511">
        <v>20</v>
      </c>
      <c r="G6511">
        <v>10</v>
      </c>
      <c r="H6511">
        <v>30</v>
      </c>
      <c r="I6511">
        <v>20</v>
      </c>
      <c r="J6511">
        <v>30</v>
      </c>
      <c r="K6511">
        <v>234</v>
      </c>
      <c r="L6511">
        <v>241</v>
      </c>
      <c r="M6511">
        <v>236</v>
      </c>
      <c r="N6511">
        <v>1</v>
      </c>
      <c r="O6511">
        <v>2</v>
      </c>
      <c r="P6511">
        <v>25.030273439999998</v>
      </c>
      <c r="Q6511">
        <v>1847</v>
      </c>
      <c r="R6511">
        <v>215000</v>
      </c>
      <c r="S6511">
        <v>30886</v>
      </c>
      <c r="T6511">
        <v>0.143655813953488</v>
      </c>
      <c r="U6511">
        <v>0</v>
      </c>
    </row>
    <row r="6512" spans="1:21" x14ac:dyDescent="0.4">
      <c r="A6512">
        <v>6510</v>
      </c>
      <c r="B6512" t="s">
        <v>12110</v>
      </c>
      <c r="C6512" s="1">
        <v>44682</v>
      </c>
      <c r="D6512" t="s">
        <v>11305</v>
      </c>
      <c r="E6512" t="s">
        <v>11306</v>
      </c>
      <c r="F6512">
        <v>20</v>
      </c>
      <c r="G6512">
        <v>10</v>
      </c>
      <c r="H6512">
        <v>40</v>
      </c>
      <c r="I6512">
        <v>30</v>
      </c>
      <c r="J6512">
        <v>20</v>
      </c>
      <c r="K6512">
        <v>40</v>
      </c>
      <c r="L6512">
        <v>28</v>
      </c>
      <c r="M6512">
        <v>7</v>
      </c>
      <c r="N6512">
        <v>1</v>
      </c>
      <c r="O6512">
        <v>2</v>
      </c>
      <c r="P6512">
        <v>14.97460938</v>
      </c>
      <c r="Q6512">
        <v>1413</v>
      </c>
      <c r="R6512">
        <v>215000</v>
      </c>
      <c r="S6512">
        <v>19000</v>
      </c>
      <c r="T6512">
        <v>8.8372093023255799E-2</v>
      </c>
      <c r="U6512">
        <v>0</v>
      </c>
    </row>
    <row r="6513" spans="1:21" x14ac:dyDescent="0.4">
      <c r="A6513">
        <v>6511</v>
      </c>
      <c r="B6513" t="s">
        <v>12110</v>
      </c>
      <c r="C6513" s="1">
        <v>44682</v>
      </c>
      <c r="D6513" t="s">
        <v>11307</v>
      </c>
      <c r="E6513" t="s">
        <v>11308</v>
      </c>
      <c r="F6513">
        <v>10</v>
      </c>
      <c r="G6513">
        <v>10</v>
      </c>
      <c r="H6513">
        <v>30</v>
      </c>
      <c r="I6513">
        <v>20</v>
      </c>
      <c r="J6513">
        <v>10</v>
      </c>
      <c r="K6513">
        <v>24</v>
      </c>
      <c r="L6513">
        <v>24</v>
      </c>
      <c r="M6513">
        <v>26</v>
      </c>
      <c r="N6513">
        <v>1</v>
      </c>
      <c r="O6513">
        <v>2</v>
      </c>
      <c r="P6513">
        <v>9.9240451390000004</v>
      </c>
      <c r="Q6513">
        <v>1065</v>
      </c>
      <c r="R6513">
        <v>215000</v>
      </c>
      <c r="S6513">
        <v>1978434</v>
      </c>
      <c r="T6513">
        <v>9.2020186046511601</v>
      </c>
      <c r="U6513">
        <v>3</v>
      </c>
    </row>
    <row r="6514" spans="1:21" x14ac:dyDescent="0.4">
      <c r="A6514">
        <v>6512</v>
      </c>
      <c r="B6514" t="s">
        <v>12110</v>
      </c>
      <c r="C6514" s="1">
        <v>44682</v>
      </c>
      <c r="D6514" t="s">
        <v>11309</v>
      </c>
      <c r="E6514" t="s">
        <v>11310</v>
      </c>
      <c r="F6514">
        <v>10</v>
      </c>
      <c r="G6514">
        <v>10</v>
      </c>
      <c r="H6514">
        <v>20</v>
      </c>
      <c r="I6514">
        <v>20</v>
      </c>
      <c r="J6514">
        <v>10</v>
      </c>
      <c r="K6514">
        <v>20</v>
      </c>
      <c r="L6514">
        <v>18</v>
      </c>
      <c r="M6514">
        <v>24</v>
      </c>
      <c r="N6514">
        <v>1</v>
      </c>
      <c r="O6514">
        <v>2</v>
      </c>
      <c r="P6514">
        <v>14.74110243</v>
      </c>
      <c r="Q6514">
        <v>792</v>
      </c>
      <c r="R6514">
        <v>215000</v>
      </c>
      <c r="S6514">
        <v>65407</v>
      </c>
      <c r="T6514">
        <v>0.30421860465116202</v>
      </c>
      <c r="U6514">
        <v>0</v>
      </c>
    </row>
    <row r="6515" spans="1:21" x14ac:dyDescent="0.4">
      <c r="A6515">
        <v>6513</v>
      </c>
      <c r="B6515" t="s">
        <v>12110</v>
      </c>
      <c r="C6515" s="1">
        <v>44682</v>
      </c>
      <c r="D6515" t="s">
        <v>11311</v>
      </c>
      <c r="E6515" t="s">
        <v>11312</v>
      </c>
      <c r="F6515">
        <v>20</v>
      </c>
      <c r="G6515">
        <v>10</v>
      </c>
      <c r="H6515">
        <v>30</v>
      </c>
      <c r="I6515">
        <v>20</v>
      </c>
      <c r="J6515">
        <v>20</v>
      </c>
      <c r="K6515">
        <v>28</v>
      </c>
      <c r="L6515">
        <v>26</v>
      </c>
      <c r="M6515">
        <v>20</v>
      </c>
      <c r="N6515">
        <v>1</v>
      </c>
      <c r="O6515">
        <v>2</v>
      </c>
      <c r="P6515">
        <v>11.93825955</v>
      </c>
      <c r="Q6515">
        <v>768</v>
      </c>
      <c r="R6515">
        <v>215000</v>
      </c>
      <c r="S6515">
        <v>94514</v>
      </c>
      <c r="T6515">
        <v>0.43959999999999999</v>
      </c>
      <c r="U6515">
        <v>1</v>
      </c>
    </row>
    <row r="6516" spans="1:21" x14ac:dyDescent="0.4">
      <c r="A6516">
        <v>6514</v>
      </c>
      <c r="B6516" t="s">
        <v>12110</v>
      </c>
      <c r="C6516" s="1">
        <v>44682</v>
      </c>
      <c r="D6516" t="s">
        <v>11313</v>
      </c>
      <c r="E6516" t="s">
        <v>11314</v>
      </c>
      <c r="F6516">
        <v>20</v>
      </c>
      <c r="G6516">
        <v>10</v>
      </c>
      <c r="H6516">
        <v>30</v>
      </c>
      <c r="I6516">
        <v>20</v>
      </c>
      <c r="J6516">
        <v>20</v>
      </c>
      <c r="K6516">
        <v>55</v>
      </c>
      <c r="L6516">
        <v>54</v>
      </c>
      <c r="M6516">
        <v>62</v>
      </c>
      <c r="N6516">
        <v>1</v>
      </c>
      <c r="O6516">
        <v>1</v>
      </c>
      <c r="P6516">
        <v>9.7899305559999998</v>
      </c>
      <c r="Q6516">
        <v>1032</v>
      </c>
      <c r="R6516">
        <v>215000</v>
      </c>
      <c r="S6516">
        <v>218003</v>
      </c>
      <c r="T6516">
        <v>1.0139674418604601</v>
      </c>
      <c r="U6516">
        <v>1</v>
      </c>
    </row>
    <row r="6517" spans="1:21" x14ac:dyDescent="0.4">
      <c r="A6517">
        <v>6515</v>
      </c>
      <c r="B6517" t="s">
        <v>12110</v>
      </c>
      <c r="C6517" s="1">
        <v>44652</v>
      </c>
      <c r="D6517" t="s">
        <v>11315</v>
      </c>
      <c r="E6517" t="s">
        <v>11316</v>
      </c>
      <c r="F6517">
        <v>10</v>
      </c>
      <c r="G6517">
        <v>10</v>
      </c>
      <c r="H6517">
        <v>20</v>
      </c>
      <c r="I6517">
        <v>20</v>
      </c>
      <c r="J6517">
        <v>10</v>
      </c>
      <c r="K6517">
        <v>21</v>
      </c>
      <c r="L6517">
        <v>19</v>
      </c>
      <c r="M6517">
        <v>13</v>
      </c>
      <c r="N6517">
        <v>1</v>
      </c>
      <c r="O6517">
        <v>2</v>
      </c>
      <c r="P6517">
        <v>17.788085939999998</v>
      </c>
      <c r="Q6517">
        <v>2363</v>
      </c>
      <c r="R6517">
        <v>209000</v>
      </c>
      <c r="S6517">
        <v>67996</v>
      </c>
      <c r="T6517">
        <v>0.32533971291865998</v>
      </c>
      <c r="U6517">
        <v>0</v>
      </c>
    </row>
    <row r="6518" spans="1:21" x14ac:dyDescent="0.4">
      <c r="A6518">
        <v>6516</v>
      </c>
      <c r="B6518" t="s">
        <v>12110</v>
      </c>
      <c r="C6518" s="1">
        <v>44652</v>
      </c>
      <c r="D6518" t="s">
        <v>11317</v>
      </c>
      <c r="E6518" t="s">
        <v>11318</v>
      </c>
      <c r="F6518">
        <v>10</v>
      </c>
      <c r="G6518">
        <v>10</v>
      </c>
      <c r="H6518">
        <v>40</v>
      </c>
      <c r="I6518">
        <v>20</v>
      </c>
      <c r="J6518">
        <v>10</v>
      </c>
      <c r="K6518">
        <v>20</v>
      </c>
      <c r="L6518">
        <v>6</v>
      </c>
      <c r="M6518">
        <v>6</v>
      </c>
      <c r="N6518">
        <v>1</v>
      </c>
      <c r="O6518">
        <v>2</v>
      </c>
      <c r="P6518">
        <v>14.878472220000001</v>
      </c>
      <c r="Q6518">
        <v>1281</v>
      </c>
      <c r="R6518">
        <v>209000</v>
      </c>
      <c r="S6518">
        <v>275896</v>
      </c>
      <c r="T6518">
        <v>1.32007655502392</v>
      </c>
      <c r="U6518">
        <v>2</v>
      </c>
    </row>
    <row r="6519" spans="1:21" x14ac:dyDescent="0.4">
      <c r="A6519">
        <v>6517</v>
      </c>
      <c r="B6519" t="s">
        <v>12110</v>
      </c>
      <c r="C6519" s="1">
        <v>44652</v>
      </c>
      <c r="D6519" t="s">
        <v>11319</v>
      </c>
      <c r="E6519" t="s">
        <v>11320</v>
      </c>
      <c r="F6519">
        <v>20</v>
      </c>
      <c r="G6519">
        <v>10</v>
      </c>
      <c r="H6519">
        <v>40</v>
      </c>
      <c r="I6519">
        <v>20</v>
      </c>
      <c r="J6519">
        <v>20</v>
      </c>
      <c r="K6519">
        <v>20</v>
      </c>
      <c r="L6519">
        <v>18</v>
      </c>
      <c r="M6519">
        <v>14</v>
      </c>
      <c r="N6519">
        <v>1</v>
      </c>
      <c r="O6519">
        <v>1</v>
      </c>
      <c r="P6519">
        <v>19.48231337</v>
      </c>
      <c r="Q6519">
        <v>1235</v>
      </c>
      <c r="R6519">
        <v>209000</v>
      </c>
      <c r="S6519">
        <v>127111</v>
      </c>
      <c r="T6519">
        <v>0.60818660287081305</v>
      </c>
      <c r="U6519">
        <v>1</v>
      </c>
    </row>
    <row r="6520" spans="1:21" x14ac:dyDescent="0.4">
      <c r="A6520">
        <v>6518</v>
      </c>
      <c r="B6520" t="s">
        <v>12110</v>
      </c>
      <c r="C6520" s="1">
        <v>44652</v>
      </c>
      <c r="D6520" t="s">
        <v>11321</v>
      </c>
      <c r="E6520" t="s">
        <v>11322</v>
      </c>
      <c r="F6520">
        <v>20</v>
      </c>
      <c r="G6520">
        <v>10</v>
      </c>
      <c r="H6520">
        <v>20</v>
      </c>
      <c r="I6520">
        <v>20</v>
      </c>
      <c r="J6520">
        <v>30</v>
      </c>
      <c r="K6520">
        <v>109</v>
      </c>
      <c r="L6520">
        <v>71</v>
      </c>
      <c r="M6520">
        <v>29</v>
      </c>
      <c r="N6520">
        <v>1</v>
      </c>
      <c r="O6520">
        <v>1</v>
      </c>
      <c r="P6520">
        <v>11.755533850000001</v>
      </c>
      <c r="Q6520">
        <v>1619</v>
      </c>
      <c r="R6520">
        <v>209000</v>
      </c>
      <c r="S6520">
        <v>1448576</v>
      </c>
      <c r="T6520">
        <v>6.9309856459330099</v>
      </c>
      <c r="U6520">
        <v>3</v>
      </c>
    </row>
    <row r="6521" spans="1:21" x14ac:dyDescent="0.4">
      <c r="A6521">
        <v>6519</v>
      </c>
      <c r="B6521" t="s">
        <v>12110</v>
      </c>
      <c r="C6521" s="1">
        <v>44652</v>
      </c>
      <c r="D6521" t="s">
        <v>11323</v>
      </c>
      <c r="E6521" t="s">
        <v>11324</v>
      </c>
      <c r="F6521">
        <v>10</v>
      </c>
      <c r="G6521">
        <v>10</v>
      </c>
      <c r="H6521">
        <v>30</v>
      </c>
      <c r="I6521">
        <v>20</v>
      </c>
      <c r="J6521">
        <v>10</v>
      </c>
      <c r="K6521">
        <v>20</v>
      </c>
      <c r="L6521">
        <v>18</v>
      </c>
      <c r="M6521">
        <v>18</v>
      </c>
      <c r="N6521">
        <v>1</v>
      </c>
      <c r="O6521">
        <v>2</v>
      </c>
      <c r="P6521">
        <v>19.66221788</v>
      </c>
      <c r="Q6521">
        <v>4714</v>
      </c>
      <c r="R6521">
        <v>209000</v>
      </c>
      <c r="S6521">
        <v>131780</v>
      </c>
      <c r="T6521">
        <v>0.63052631578947305</v>
      </c>
      <c r="U6521">
        <v>1</v>
      </c>
    </row>
    <row r="6522" spans="1:21" x14ac:dyDescent="0.4">
      <c r="A6522">
        <v>6520</v>
      </c>
      <c r="B6522" t="s">
        <v>12110</v>
      </c>
      <c r="C6522" s="1">
        <v>44652</v>
      </c>
      <c r="D6522" t="s">
        <v>11325</v>
      </c>
      <c r="E6522" t="s">
        <v>11326</v>
      </c>
      <c r="F6522">
        <v>10</v>
      </c>
      <c r="G6522">
        <v>10</v>
      </c>
      <c r="H6522">
        <v>50</v>
      </c>
      <c r="I6522">
        <v>20</v>
      </c>
      <c r="J6522">
        <v>20</v>
      </c>
      <c r="K6522">
        <v>149</v>
      </c>
      <c r="L6522">
        <v>151</v>
      </c>
      <c r="M6522">
        <v>127</v>
      </c>
      <c r="N6522">
        <v>1</v>
      </c>
      <c r="O6522">
        <v>1</v>
      </c>
      <c r="P6522">
        <v>20.772135420000001</v>
      </c>
      <c r="Q6522">
        <v>2233</v>
      </c>
      <c r="R6522">
        <v>209000</v>
      </c>
      <c r="S6522">
        <v>31699</v>
      </c>
      <c r="T6522">
        <v>0.15166985645933001</v>
      </c>
      <c r="U6522">
        <v>0</v>
      </c>
    </row>
    <row r="6523" spans="1:21" x14ac:dyDescent="0.4">
      <c r="A6523">
        <v>6521</v>
      </c>
      <c r="B6523" t="s">
        <v>12110</v>
      </c>
      <c r="C6523" s="1">
        <v>44652</v>
      </c>
      <c r="D6523" t="s">
        <v>11327</v>
      </c>
      <c r="E6523" t="s">
        <v>11328</v>
      </c>
      <c r="F6523">
        <v>10</v>
      </c>
      <c r="G6523">
        <v>10</v>
      </c>
      <c r="H6523">
        <v>10</v>
      </c>
      <c r="I6523">
        <v>10</v>
      </c>
      <c r="J6523">
        <v>10</v>
      </c>
      <c r="K6523">
        <v>243</v>
      </c>
      <c r="L6523">
        <v>234</v>
      </c>
      <c r="M6523">
        <v>231</v>
      </c>
      <c r="N6523">
        <v>1</v>
      </c>
      <c r="O6523">
        <v>1</v>
      </c>
      <c r="P6523">
        <v>19.229058160000001</v>
      </c>
      <c r="Q6523">
        <v>1988</v>
      </c>
      <c r="R6523">
        <v>209000</v>
      </c>
      <c r="S6523">
        <v>304602</v>
      </c>
      <c r="T6523">
        <v>1.45742583732057</v>
      </c>
      <c r="U6523">
        <v>2</v>
      </c>
    </row>
    <row r="6524" spans="1:21" x14ac:dyDescent="0.4">
      <c r="A6524">
        <v>6522</v>
      </c>
      <c r="B6524" t="s">
        <v>12110</v>
      </c>
      <c r="C6524" s="1">
        <v>44621</v>
      </c>
      <c r="D6524" t="s">
        <v>11329</v>
      </c>
      <c r="E6524" t="s">
        <v>11330</v>
      </c>
      <c r="F6524">
        <v>10</v>
      </c>
      <c r="G6524">
        <v>10</v>
      </c>
      <c r="H6524">
        <v>30</v>
      </c>
      <c r="I6524">
        <v>20</v>
      </c>
      <c r="J6524">
        <v>10</v>
      </c>
      <c r="K6524">
        <v>189</v>
      </c>
      <c r="L6524">
        <v>203</v>
      </c>
      <c r="M6524">
        <v>200</v>
      </c>
      <c r="N6524">
        <v>1</v>
      </c>
      <c r="O6524">
        <v>1</v>
      </c>
      <c r="P6524">
        <v>23.33029514</v>
      </c>
      <c r="Q6524">
        <v>1827</v>
      </c>
      <c r="R6524">
        <v>195000</v>
      </c>
      <c r="S6524">
        <v>263307</v>
      </c>
      <c r="T6524">
        <v>1.3502923076922999</v>
      </c>
      <c r="U6524">
        <v>2</v>
      </c>
    </row>
    <row r="6525" spans="1:21" x14ac:dyDescent="0.4">
      <c r="A6525">
        <v>6523</v>
      </c>
      <c r="B6525" t="s">
        <v>12110</v>
      </c>
      <c r="C6525" s="1">
        <v>44621</v>
      </c>
      <c r="D6525" t="s">
        <v>11331</v>
      </c>
      <c r="E6525" t="s">
        <v>11332</v>
      </c>
      <c r="F6525">
        <v>10</v>
      </c>
      <c r="G6525">
        <v>10</v>
      </c>
      <c r="H6525">
        <v>20</v>
      </c>
      <c r="I6525">
        <v>20</v>
      </c>
      <c r="J6525">
        <v>20</v>
      </c>
      <c r="K6525">
        <v>136</v>
      </c>
      <c r="L6525">
        <v>114</v>
      </c>
      <c r="M6525">
        <v>94</v>
      </c>
      <c r="N6525">
        <v>1</v>
      </c>
      <c r="O6525">
        <v>2</v>
      </c>
      <c r="P6525">
        <v>21.722981770000001</v>
      </c>
      <c r="Q6525">
        <v>1478</v>
      </c>
      <c r="R6525">
        <v>195000</v>
      </c>
      <c r="S6525">
        <v>306150</v>
      </c>
      <c r="T6525">
        <v>1.57</v>
      </c>
      <c r="U6525">
        <v>2</v>
      </c>
    </row>
    <row r="6526" spans="1:21" x14ac:dyDescent="0.4">
      <c r="A6526">
        <v>6524</v>
      </c>
      <c r="B6526" t="s">
        <v>12110</v>
      </c>
      <c r="C6526" s="1">
        <v>44621</v>
      </c>
      <c r="D6526" t="s">
        <v>11333</v>
      </c>
      <c r="E6526" t="s">
        <v>11334</v>
      </c>
      <c r="F6526">
        <v>20</v>
      </c>
      <c r="G6526">
        <v>10</v>
      </c>
      <c r="H6526">
        <v>40</v>
      </c>
      <c r="I6526">
        <v>30</v>
      </c>
      <c r="J6526">
        <v>20</v>
      </c>
      <c r="K6526">
        <v>16</v>
      </c>
      <c r="L6526">
        <v>23</v>
      </c>
      <c r="M6526">
        <v>12</v>
      </c>
      <c r="N6526">
        <v>1</v>
      </c>
      <c r="O6526">
        <v>1</v>
      </c>
      <c r="P6526">
        <v>2.26171875</v>
      </c>
      <c r="Q6526">
        <v>561</v>
      </c>
      <c r="R6526">
        <v>195000</v>
      </c>
      <c r="S6526">
        <v>21384</v>
      </c>
      <c r="T6526">
        <v>0.10966153846153801</v>
      </c>
      <c r="U6526">
        <v>0</v>
      </c>
    </row>
    <row r="6527" spans="1:21" x14ac:dyDescent="0.4">
      <c r="A6527">
        <v>6525</v>
      </c>
      <c r="B6527" t="s">
        <v>12110</v>
      </c>
      <c r="C6527" s="1">
        <v>44621</v>
      </c>
      <c r="D6527" t="s">
        <v>11335</v>
      </c>
      <c r="E6527" t="s">
        <v>11336</v>
      </c>
      <c r="F6527">
        <v>10</v>
      </c>
      <c r="G6527">
        <v>10</v>
      </c>
      <c r="H6527">
        <v>20</v>
      </c>
      <c r="I6527">
        <v>20</v>
      </c>
      <c r="J6527">
        <v>20</v>
      </c>
      <c r="K6527">
        <v>20</v>
      </c>
      <c r="L6527">
        <v>20</v>
      </c>
      <c r="M6527">
        <v>24</v>
      </c>
      <c r="N6527">
        <v>1</v>
      </c>
      <c r="O6527">
        <v>2</v>
      </c>
      <c r="P6527">
        <v>20.16818576</v>
      </c>
      <c r="Q6527">
        <v>1320</v>
      </c>
      <c r="R6527">
        <v>195000</v>
      </c>
      <c r="S6527">
        <v>1510495</v>
      </c>
      <c r="T6527">
        <v>7.7461282051282003</v>
      </c>
      <c r="U6527">
        <v>3</v>
      </c>
    </row>
    <row r="6528" spans="1:21" x14ac:dyDescent="0.4">
      <c r="A6528">
        <v>6526</v>
      </c>
      <c r="B6528" t="s">
        <v>12110</v>
      </c>
      <c r="C6528" s="1">
        <v>44621</v>
      </c>
      <c r="D6528" t="s">
        <v>11337</v>
      </c>
      <c r="E6528" t="s">
        <v>11338</v>
      </c>
      <c r="F6528">
        <v>10</v>
      </c>
      <c r="G6528">
        <v>10</v>
      </c>
      <c r="H6528">
        <v>50</v>
      </c>
      <c r="I6528">
        <v>20</v>
      </c>
      <c r="J6528">
        <v>10</v>
      </c>
      <c r="K6528">
        <v>152</v>
      </c>
      <c r="L6528">
        <v>154</v>
      </c>
      <c r="M6528">
        <v>157</v>
      </c>
      <c r="N6528">
        <v>1</v>
      </c>
      <c r="O6528">
        <v>1</v>
      </c>
      <c r="P6528">
        <v>15.748480900000001</v>
      </c>
      <c r="Q6528">
        <v>1832</v>
      </c>
      <c r="R6528">
        <v>195000</v>
      </c>
      <c r="S6528">
        <v>143082</v>
      </c>
      <c r="T6528">
        <v>0.73375384615384598</v>
      </c>
      <c r="U6528">
        <v>1</v>
      </c>
    </row>
    <row r="6529" spans="1:21" x14ac:dyDescent="0.4">
      <c r="A6529">
        <v>6527</v>
      </c>
      <c r="B6529" t="s">
        <v>12110</v>
      </c>
      <c r="C6529" s="1">
        <v>44621</v>
      </c>
      <c r="D6529" t="s">
        <v>11339</v>
      </c>
      <c r="E6529" t="s">
        <v>11340</v>
      </c>
      <c r="F6529">
        <v>20</v>
      </c>
      <c r="G6529">
        <v>10</v>
      </c>
      <c r="H6529">
        <v>20</v>
      </c>
      <c r="I6529">
        <v>20</v>
      </c>
      <c r="J6529">
        <v>10</v>
      </c>
      <c r="K6529">
        <v>22</v>
      </c>
      <c r="L6529">
        <v>27</v>
      </c>
      <c r="M6529">
        <v>27</v>
      </c>
      <c r="N6529">
        <v>1</v>
      </c>
      <c r="O6529">
        <v>2</v>
      </c>
      <c r="P6529">
        <v>20.641818579999999</v>
      </c>
      <c r="Q6529">
        <v>1841</v>
      </c>
      <c r="R6529">
        <v>195000</v>
      </c>
      <c r="S6529">
        <v>3783291</v>
      </c>
      <c r="T6529">
        <v>19.401492307692301</v>
      </c>
      <c r="U6529">
        <v>3</v>
      </c>
    </row>
    <row r="6530" spans="1:21" x14ac:dyDescent="0.4">
      <c r="A6530">
        <v>6528</v>
      </c>
      <c r="B6530" t="s">
        <v>12110</v>
      </c>
      <c r="C6530" s="1">
        <v>44593</v>
      </c>
      <c r="D6530" t="s">
        <v>11341</v>
      </c>
      <c r="E6530" t="s">
        <v>11342</v>
      </c>
      <c r="F6530">
        <v>20</v>
      </c>
      <c r="G6530">
        <v>10</v>
      </c>
      <c r="H6530">
        <v>40</v>
      </c>
      <c r="I6530">
        <v>20</v>
      </c>
      <c r="J6530">
        <v>30</v>
      </c>
      <c r="K6530">
        <v>155</v>
      </c>
      <c r="L6530">
        <v>157</v>
      </c>
      <c r="M6530">
        <v>153</v>
      </c>
      <c r="N6530">
        <v>1</v>
      </c>
      <c r="O6530">
        <v>2</v>
      </c>
      <c r="P6530">
        <v>19.725151910000001</v>
      </c>
      <c r="Q6530">
        <v>1827</v>
      </c>
      <c r="R6530">
        <v>180000</v>
      </c>
      <c r="S6530">
        <v>1195062</v>
      </c>
      <c r="T6530">
        <v>6.6392333333333298</v>
      </c>
      <c r="U6530">
        <v>3</v>
      </c>
    </row>
    <row r="6531" spans="1:21" x14ac:dyDescent="0.4">
      <c r="A6531">
        <v>6529</v>
      </c>
      <c r="B6531" t="s">
        <v>12110</v>
      </c>
      <c r="C6531" s="1">
        <v>44593</v>
      </c>
      <c r="D6531" t="s">
        <v>11343</v>
      </c>
      <c r="E6531" t="s">
        <v>11344</v>
      </c>
      <c r="F6531">
        <v>10</v>
      </c>
      <c r="G6531">
        <v>10</v>
      </c>
      <c r="H6531">
        <v>50</v>
      </c>
      <c r="I6531">
        <v>20</v>
      </c>
      <c r="J6531">
        <v>10</v>
      </c>
      <c r="K6531">
        <v>56</v>
      </c>
      <c r="L6531">
        <v>51</v>
      </c>
      <c r="M6531">
        <v>49</v>
      </c>
      <c r="N6531">
        <v>1</v>
      </c>
      <c r="O6531">
        <v>2</v>
      </c>
      <c r="P6531">
        <v>21.006184900000001</v>
      </c>
      <c r="Q6531">
        <v>1360</v>
      </c>
      <c r="R6531">
        <v>180000</v>
      </c>
      <c r="S6531">
        <v>440693</v>
      </c>
      <c r="T6531">
        <v>2.4482944444444401</v>
      </c>
      <c r="U6531">
        <v>2</v>
      </c>
    </row>
    <row r="6532" spans="1:21" x14ac:dyDescent="0.4">
      <c r="A6532">
        <v>6530</v>
      </c>
      <c r="B6532" t="s">
        <v>12110</v>
      </c>
      <c r="C6532" s="1">
        <v>44593</v>
      </c>
      <c r="D6532" t="s">
        <v>11345</v>
      </c>
      <c r="E6532" t="s">
        <v>11346</v>
      </c>
      <c r="F6532">
        <v>20</v>
      </c>
      <c r="G6532">
        <v>20</v>
      </c>
      <c r="H6532">
        <v>40</v>
      </c>
      <c r="I6532">
        <v>20</v>
      </c>
      <c r="J6532">
        <v>40</v>
      </c>
      <c r="K6532">
        <v>16</v>
      </c>
      <c r="L6532">
        <v>12</v>
      </c>
      <c r="M6532">
        <v>14</v>
      </c>
      <c r="N6532">
        <v>1</v>
      </c>
      <c r="O6532">
        <v>2</v>
      </c>
      <c r="P6532">
        <v>17.947808160000001</v>
      </c>
      <c r="Q6532">
        <v>1844</v>
      </c>
      <c r="R6532">
        <v>180000</v>
      </c>
      <c r="S6532">
        <v>1868835</v>
      </c>
      <c r="T6532">
        <v>10.3824166666666</v>
      </c>
      <c r="U6532">
        <v>3</v>
      </c>
    </row>
    <row r="6533" spans="1:21" x14ac:dyDescent="0.4">
      <c r="A6533">
        <v>6531</v>
      </c>
      <c r="B6533" t="s">
        <v>12110</v>
      </c>
      <c r="C6533" s="1">
        <v>44593</v>
      </c>
      <c r="D6533" t="s">
        <v>11347</v>
      </c>
      <c r="E6533" t="s">
        <v>11348</v>
      </c>
      <c r="F6533">
        <v>20</v>
      </c>
      <c r="G6533">
        <v>20</v>
      </c>
      <c r="H6533">
        <v>20</v>
      </c>
      <c r="I6533">
        <v>20</v>
      </c>
      <c r="J6533">
        <v>30</v>
      </c>
      <c r="K6533">
        <v>27</v>
      </c>
      <c r="L6533">
        <v>22</v>
      </c>
      <c r="M6533">
        <v>20</v>
      </c>
      <c r="N6533">
        <v>1</v>
      </c>
      <c r="O6533">
        <v>1</v>
      </c>
      <c r="P6533">
        <v>28.208224829999999</v>
      </c>
      <c r="Q6533">
        <v>897</v>
      </c>
      <c r="R6533">
        <v>180000</v>
      </c>
      <c r="S6533">
        <v>238016</v>
      </c>
      <c r="T6533">
        <v>1.3223111111111101</v>
      </c>
      <c r="U6533">
        <v>2</v>
      </c>
    </row>
    <row r="6534" spans="1:21" x14ac:dyDescent="0.4">
      <c r="A6534">
        <v>6532</v>
      </c>
      <c r="B6534" t="s">
        <v>12110</v>
      </c>
      <c r="C6534" s="1">
        <v>44593</v>
      </c>
      <c r="D6534" t="s">
        <v>11349</v>
      </c>
      <c r="E6534" t="s">
        <v>11350</v>
      </c>
      <c r="F6534">
        <v>10</v>
      </c>
      <c r="G6534">
        <v>10</v>
      </c>
      <c r="H6534">
        <v>30</v>
      </c>
      <c r="I6534">
        <v>20</v>
      </c>
      <c r="J6534">
        <v>10</v>
      </c>
      <c r="K6534">
        <v>49</v>
      </c>
      <c r="L6534">
        <v>46</v>
      </c>
      <c r="M6534">
        <v>53</v>
      </c>
      <c r="N6534">
        <v>1</v>
      </c>
      <c r="O6534">
        <v>2</v>
      </c>
      <c r="P6534">
        <v>19.236870660000001</v>
      </c>
      <c r="Q6534">
        <v>1002</v>
      </c>
      <c r="R6534">
        <v>180000</v>
      </c>
      <c r="S6534">
        <v>87298</v>
      </c>
      <c r="T6534">
        <v>0.48498888888888803</v>
      </c>
      <c r="U6534">
        <v>1</v>
      </c>
    </row>
    <row r="6535" spans="1:21" x14ac:dyDescent="0.4">
      <c r="A6535">
        <v>6533</v>
      </c>
      <c r="B6535" t="s">
        <v>12110</v>
      </c>
      <c r="C6535" s="1">
        <v>44593</v>
      </c>
      <c r="D6535" t="s">
        <v>11351</v>
      </c>
      <c r="E6535" t="s">
        <v>11352</v>
      </c>
      <c r="F6535">
        <v>10</v>
      </c>
      <c r="G6535">
        <v>10</v>
      </c>
      <c r="H6535">
        <v>20</v>
      </c>
      <c r="I6535">
        <v>20</v>
      </c>
      <c r="J6535">
        <v>10</v>
      </c>
      <c r="K6535">
        <v>52</v>
      </c>
      <c r="L6535">
        <v>45</v>
      </c>
      <c r="M6535">
        <v>47</v>
      </c>
      <c r="N6535">
        <v>1</v>
      </c>
      <c r="O6535">
        <v>2</v>
      </c>
      <c r="P6535">
        <v>18.50987413</v>
      </c>
      <c r="Q6535">
        <v>1675</v>
      </c>
      <c r="R6535">
        <v>180000</v>
      </c>
      <c r="S6535">
        <v>393671</v>
      </c>
      <c r="T6535">
        <v>2.18706111111111</v>
      </c>
      <c r="U6535">
        <v>2</v>
      </c>
    </row>
    <row r="6536" spans="1:21" x14ac:dyDescent="0.4">
      <c r="A6536">
        <v>6534</v>
      </c>
      <c r="B6536" t="s">
        <v>12110</v>
      </c>
      <c r="C6536" s="1">
        <v>44593</v>
      </c>
      <c r="D6536" t="s">
        <v>11353</v>
      </c>
      <c r="E6536" t="s">
        <v>11354</v>
      </c>
      <c r="F6536">
        <v>20</v>
      </c>
      <c r="G6536">
        <v>20</v>
      </c>
      <c r="H6536">
        <v>50</v>
      </c>
      <c r="I6536">
        <v>20</v>
      </c>
      <c r="J6536">
        <v>30</v>
      </c>
      <c r="K6536">
        <v>148</v>
      </c>
      <c r="L6536">
        <v>157</v>
      </c>
      <c r="M6536">
        <v>166</v>
      </c>
      <c r="N6536">
        <v>1</v>
      </c>
      <c r="O6536">
        <v>2</v>
      </c>
      <c r="P6536">
        <v>22.039605030000001</v>
      </c>
      <c r="Q6536">
        <v>2930</v>
      </c>
      <c r="R6536">
        <v>180000</v>
      </c>
      <c r="S6536">
        <v>6644123</v>
      </c>
      <c r="T6536">
        <v>36.911794444444403</v>
      </c>
      <c r="U6536">
        <v>3</v>
      </c>
    </row>
    <row r="6537" spans="1:21" x14ac:dyDescent="0.4">
      <c r="A6537">
        <v>6535</v>
      </c>
      <c r="B6537" t="s">
        <v>12110</v>
      </c>
      <c r="C6537" s="1">
        <v>44562</v>
      </c>
      <c r="D6537" t="s">
        <v>11355</v>
      </c>
      <c r="E6537" t="s">
        <v>11356</v>
      </c>
      <c r="F6537">
        <v>10</v>
      </c>
      <c r="G6537">
        <v>10</v>
      </c>
      <c r="H6537">
        <v>20</v>
      </c>
      <c r="I6537">
        <v>10</v>
      </c>
      <c r="J6537">
        <v>10</v>
      </c>
      <c r="K6537">
        <v>26</v>
      </c>
      <c r="L6537">
        <v>24</v>
      </c>
      <c r="M6537">
        <v>29</v>
      </c>
      <c r="N6537">
        <v>1</v>
      </c>
      <c r="O6537">
        <v>2</v>
      </c>
      <c r="P6537">
        <v>17.759440099999999</v>
      </c>
      <c r="Q6537">
        <v>1766</v>
      </c>
      <c r="R6537">
        <v>171000</v>
      </c>
      <c r="S6537">
        <v>616965</v>
      </c>
      <c r="T6537">
        <v>3.6079824561403502</v>
      </c>
      <c r="U6537">
        <v>2</v>
      </c>
    </row>
    <row r="6538" spans="1:21" x14ac:dyDescent="0.4">
      <c r="A6538">
        <v>6536</v>
      </c>
      <c r="B6538" t="s">
        <v>12110</v>
      </c>
      <c r="C6538" s="1">
        <v>44562</v>
      </c>
      <c r="D6538" t="s">
        <v>11357</v>
      </c>
      <c r="E6538" t="s">
        <v>11358</v>
      </c>
      <c r="F6538">
        <v>20</v>
      </c>
      <c r="G6538">
        <v>20</v>
      </c>
      <c r="H6538">
        <v>20</v>
      </c>
      <c r="I6538">
        <v>30</v>
      </c>
      <c r="J6538">
        <v>20</v>
      </c>
      <c r="K6538">
        <v>58</v>
      </c>
      <c r="L6538">
        <v>49</v>
      </c>
      <c r="M6538">
        <v>45</v>
      </c>
      <c r="N6538">
        <v>1</v>
      </c>
      <c r="O6538">
        <v>1</v>
      </c>
      <c r="P6538">
        <v>11.60340712</v>
      </c>
      <c r="Q6538">
        <v>1284</v>
      </c>
      <c r="R6538">
        <v>171000</v>
      </c>
      <c r="S6538">
        <v>1339113</v>
      </c>
      <c r="T6538">
        <v>7.8310701754385903</v>
      </c>
      <c r="U6538">
        <v>3</v>
      </c>
    </row>
    <row r="6539" spans="1:21" x14ac:dyDescent="0.4">
      <c r="A6539">
        <v>6537</v>
      </c>
      <c r="B6539" t="s">
        <v>12110</v>
      </c>
      <c r="C6539" s="1">
        <v>44562</v>
      </c>
      <c r="D6539" t="s">
        <v>11359</v>
      </c>
      <c r="E6539" t="s">
        <v>11360</v>
      </c>
      <c r="F6539">
        <v>10</v>
      </c>
      <c r="G6539">
        <v>10</v>
      </c>
      <c r="H6539">
        <v>50</v>
      </c>
      <c r="I6539">
        <v>20</v>
      </c>
      <c r="J6539">
        <v>10</v>
      </c>
      <c r="K6539">
        <v>23</v>
      </c>
      <c r="L6539">
        <v>16</v>
      </c>
      <c r="M6539">
        <v>13</v>
      </c>
      <c r="N6539">
        <v>1</v>
      </c>
      <c r="O6539">
        <v>2</v>
      </c>
      <c r="P6539">
        <v>11.669379340000001</v>
      </c>
      <c r="Q6539">
        <v>1621</v>
      </c>
      <c r="R6539">
        <v>171000</v>
      </c>
      <c r="S6539">
        <v>1279227</v>
      </c>
      <c r="T6539">
        <v>7.4808596491227997</v>
      </c>
      <c r="U6539">
        <v>3</v>
      </c>
    </row>
    <row r="6540" spans="1:21" x14ac:dyDescent="0.4">
      <c r="A6540">
        <v>6538</v>
      </c>
      <c r="B6540" t="s">
        <v>12110</v>
      </c>
      <c r="C6540" s="1">
        <v>44562</v>
      </c>
      <c r="D6540" t="s">
        <v>11361</v>
      </c>
      <c r="E6540" t="s">
        <v>11362</v>
      </c>
      <c r="F6540">
        <v>10</v>
      </c>
      <c r="G6540">
        <v>10</v>
      </c>
      <c r="H6540">
        <v>40</v>
      </c>
      <c r="I6540">
        <v>20</v>
      </c>
      <c r="J6540">
        <v>10</v>
      </c>
      <c r="K6540">
        <v>13</v>
      </c>
      <c r="L6540">
        <v>11</v>
      </c>
      <c r="M6540">
        <v>15</v>
      </c>
      <c r="N6540">
        <v>1</v>
      </c>
      <c r="O6540">
        <v>2</v>
      </c>
      <c r="P6540">
        <v>11.49023438</v>
      </c>
      <c r="Q6540">
        <v>1462</v>
      </c>
      <c r="R6540">
        <v>171000</v>
      </c>
      <c r="S6540">
        <v>971302</v>
      </c>
      <c r="T6540">
        <v>5.6801286549707601</v>
      </c>
      <c r="U6540">
        <v>3</v>
      </c>
    </row>
    <row r="6541" spans="1:21" x14ac:dyDescent="0.4">
      <c r="A6541">
        <v>6539</v>
      </c>
      <c r="B6541" t="s">
        <v>12110</v>
      </c>
      <c r="C6541" s="1">
        <v>44562</v>
      </c>
      <c r="D6541" t="s">
        <v>11363</v>
      </c>
      <c r="E6541" t="s">
        <v>11364</v>
      </c>
      <c r="F6541">
        <v>10</v>
      </c>
      <c r="G6541">
        <v>10</v>
      </c>
      <c r="H6541">
        <v>40</v>
      </c>
      <c r="I6541">
        <v>20</v>
      </c>
      <c r="J6541">
        <v>10</v>
      </c>
      <c r="K6541">
        <v>26</v>
      </c>
      <c r="L6541">
        <v>24</v>
      </c>
      <c r="M6541">
        <v>24</v>
      </c>
      <c r="N6541">
        <v>1</v>
      </c>
      <c r="O6541">
        <v>1</v>
      </c>
      <c r="P6541">
        <v>14.77832031</v>
      </c>
      <c r="Q6541">
        <v>1162</v>
      </c>
      <c r="R6541">
        <v>171000</v>
      </c>
      <c r="S6541">
        <v>185439</v>
      </c>
      <c r="T6541">
        <v>1.08443859649122</v>
      </c>
      <c r="U6541">
        <v>1</v>
      </c>
    </row>
    <row r="6542" spans="1:21" x14ac:dyDescent="0.4">
      <c r="A6542">
        <v>6540</v>
      </c>
      <c r="B6542" t="s">
        <v>12110</v>
      </c>
      <c r="C6542" s="1">
        <v>44562</v>
      </c>
      <c r="D6542" t="s">
        <v>11365</v>
      </c>
      <c r="E6542" t="s">
        <v>11366</v>
      </c>
      <c r="F6542">
        <v>20</v>
      </c>
      <c r="G6542">
        <v>20</v>
      </c>
      <c r="H6542">
        <v>20</v>
      </c>
      <c r="I6542">
        <v>20</v>
      </c>
      <c r="J6542">
        <v>20</v>
      </c>
      <c r="K6542">
        <v>189</v>
      </c>
      <c r="L6542">
        <v>193</v>
      </c>
      <c r="M6542">
        <v>204</v>
      </c>
      <c r="N6542">
        <v>1</v>
      </c>
      <c r="O6542">
        <v>1</v>
      </c>
      <c r="P6542">
        <v>13.49913194</v>
      </c>
      <c r="Q6542">
        <v>470</v>
      </c>
      <c r="R6542">
        <v>171000</v>
      </c>
      <c r="S6542">
        <v>18142</v>
      </c>
      <c r="T6542">
        <v>0.106093567251461</v>
      </c>
      <c r="U6542">
        <v>0</v>
      </c>
    </row>
    <row r="6543" spans="1:21" x14ac:dyDescent="0.4">
      <c r="A6543">
        <v>6541</v>
      </c>
      <c r="B6543" t="s">
        <v>12110</v>
      </c>
      <c r="C6543" s="1">
        <v>44562</v>
      </c>
      <c r="D6543" t="s">
        <v>11367</v>
      </c>
      <c r="E6543" t="s">
        <v>11368</v>
      </c>
      <c r="F6543">
        <v>20</v>
      </c>
      <c r="G6543">
        <v>20</v>
      </c>
      <c r="H6543">
        <v>50</v>
      </c>
      <c r="I6543">
        <v>20</v>
      </c>
      <c r="J6543">
        <v>20</v>
      </c>
      <c r="K6543">
        <v>23</v>
      </c>
      <c r="L6543">
        <v>22</v>
      </c>
      <c r="M6543">
        <v>25</v>
      </c>
      <c r="N6543">
        <v>1</v>
      </c>
      <c r="O6543">
        <v>1</v>
      </c>
      <c r="P6543">
        <v>16.60177951</v>
      </c>
      <c r="Q6543">
        <v>1184</v>
      </c>
      <c r="R6543">
        <v>171000</v>
      </c>
      <c r="S6543">
        <v>352103</v>
      </c>
      <c r="T6543">
        <v>2.0590818713450201</v>
      </c>
      <c r="U6543">
        <v>2</v>
      </c>
    </row>
    <row r="6544" spans="1:21" x14ac:dyDescent="0.4">
      <c r="A6544">
        <v>6542</v>
      </c>
      <c r="B6544" t="s">
        <v>12110</v>
      </c>
      <c r="C6544" s="1">
        <v>44531</v>
      </c>
      <c r="D6544" t="s">
        <v>11369</v>
      </c>
      <c r="E6544" t="s">
        <v>11370</v>
      </c>
      <c r="F6544">
        <v>10</v>
      </c>
      <c r="G6544">
        <v>10</v>
      </c>
      <c r="H6544">
        <v>40</v>
      </c>
      <c r="I6544">
        <v>20</v>
      </c>
      <c r="J6544">
        <v>10</v>
      </c>
      <c r="K6544">
        <v>18</v>
      </c>
      <c r="L6544">
        <v>24</v>
      </c>
      <c r="M6544">
        <v>30</v>
      </c>
      <c r="N6544">
        <v>1</v>
      </c>
      <c r="O6544">
        <v>1</v>
      </c>
      <c r="P6544">
        <v>16.057617189999998</v>
      </c>
      <c r="Q6544">
        <v>1092</v>
      </c>
      <c r="R6544">
        <v>159000</v>
      </c>
      <c r="S6544">
        <v>2820568</v>
      </c>
      <c r="T6544">
        <v>17.739421383647699</v>
      </c>
      <c r="U6544">
        <v>3</v>
      </c>
    </row>
    <row r="6545" spans="1:21" x14ac:dyDescent="0.4">
      <c r="A6545">
        <v>6543</v>
      </c>
      <c r="B6545" t="s">
        <v>12110</v>
      </c>
      <c r="C6545" s="1">
        <v>44531</v>
      </c>
      <c r="D6545" t="s">
        <v>11371</v>
      </c>
      <c r="E6545" t="s">
        <v>11372</v>
      </c>
      <c r="F6545">
        <v>20</v>
      </c>
      <c r="G6545">
        <v>10</v>
      </c>
      <c r="H6545">
        <v>40</v>
      </c>
      <c r="I6545">
        <v>20</v>
      </c>
      <c r="J6545">
        <v>30</v>
      </c>
      <c r="K6545">
        <v>27</v>
      </c>
      <c r="L6545">
        <v>26</v>
      </c>
      <c r="M6545">
        <v>22</v>
      </c>
      <c r="N6545">
        <v>1</v>
      </c>
      <c r="O6545">
        <v>1</v>
      </c>
      <c r="P6545">
        <v>23.612847219999999</v>
      </c>
      <c r="Q6545">
        <v>600</v>
      </c>
      <c r="R6545">
        <v>159000</v>
      </c>
      <c r="S6545">
        <v>165110</v>
      </c>
      <c r="T6545">
        <v>1.03842767295597</v>
      </c>
      <c r="U6545">
        <v>1</v>
      </c>
    </row>
    <row r="6546" spans="1:21" x14ac:dyDescent="0.4">
      <c r="A6546">
        <v>6544</v>
      </c>
      <c r="B6546" t="s">
        <v>12110</v>
      </c>
      <c r="C6546" s="1">
        <v>44531</v>
      </c>
      <c r="D6546" t="s">
        <v>11373</v>
      </c>
      <c r="E6546" t="s">
        <v>11374</v>
      </c>
      <c r="F6546">
        <v>10</v>
      </c>
      <c r="G6546">
        <v>10</v>
      </c>
      <c r="H6546">
        <v>20</v>
      </c>
      <c r="I6546">
        <v>20</v>
      </c>
      <c r="J6546">
        <v>20</v>
      </c>
      <c r="K6546">
        <v>17</v>
      </c>
      <c r="L6546">
        <v>14</v>
      </c>
      <c r="M6546">
        <v>10</v>
      </c>
      <c r="N6546">
        <v>1</v>
      </c>
      <c r="O6546">
        <v>1</v>
      </c>
      <c r="P6546">
        <v>18.26573351</v>
      </c>
      <c r="Q6546">
        <v>250</v>
      </c>
      <c r="R6546">
        <v>159000</v>
      </c>
      <c r="S6546">
        <v>31276</v>
      </c>
      <c r="T6546">
        <v>0.19670440251572299</v>
      </c>
      <c r="U6546">
        <v>0</v>
      </c>
    </row>
    <row r="6547" spans="1:21" x14ac:dyDescent="0.4">
      <c r="A6547">
        <v>6545</v>
      </c>
      <c r="B6547" t="s">
        <v>12110</v>
      </c>
      <c r="C6547" s="1">
        <v>44531</v>
      </c>
      <c r="D6547" t="s">
        <v>11375</v>
      </c>
      <c r="E6547" t="s">
        <v>11376</v>
      </c>
      <c r="F6547">
        <v>10</v>
      </c>
      <c r="G6547">
        <v>10</v>
      </c>
      <c r="H6547">
        <v>50</v>
      </c>
      <c r="I6547">
        <v>20</v>
      </c>
      <c r="J6547">
        <v>10</v>
      </c>
      <c r="K6547">
        <v>18</v>
      </c>
      <c r="L6547">
        <v>16</v>
      </c>
      <c r="M6547">
        <v>12</v>
      </c>
      <c r="N6547">
        <v>1</v>
      </c>
      <c r="O6547">
        <v>2</v>
      </c>
      <c r="P6547">
        <v>23.268554689999998</v>
      </c>
      <c r="Q6547">
        <v>1377</v>
      </c>
      <c r="R6547">
        <v>159000</v>
      </c>
      <c r="S6547">
        <v>2786371</v>
      </c>
      <c r="T6547">
        <v>17.524345911949599</v>
      </c>
      <c r="U6547">
        <v>3</v>
      </c>
    </row>
    <row r="6548" spans="1:21" x14ac:dyDescent="0.4">
      <c r="A6548">
        <v>6546</v>
      </c>
      <c r="B6548" t="s">
        <v>12110</v>
      </c>
      <c r="C6548" s="1">
        <v>44531</v>
      </c>
      <c r="D6548" t="s">
        <v>11377</v>
      </c>
      <c r="E6548" t="s">
        <v>11378</v>
      </c>
      <c r="F6548">
        <v>10</v>
      </c>
      <c r="G6548">
        <v>10</v>
      </c>
      <c r="H6548">
        <v>20</v>
      </c>
      <c r="I6548">
        <v>20</v>
      </c>
      <c r="J6548">
        <v>10</v>
      </c>
      <c r="K6548">
        <v>6</v>
      </c>
      <c r="L6548">
        <v>21</v>
      </c>
      <c r="M6548">
        <v>40</v>
      </c>
      <c r="N6548">
        <v>1</v>
      </c>
      <c r="O6548">
        <v>2</v>
      </c>
      <c r="P6548">
        <v>18.76356337</v>
      </c>
      <c r="Q6548">
        <v>1486</v>
      </c>
      <c r="R6548">
        <v>159000</v>
      </c>
      <c r="S6548">
        <v>1949747</v>
      </c>
      <c r="T6548">
        <v>12.2625597484276</v>
      </c>
      <c r="U6548">
        <v>3</v>
      </c>
    </row>
    <row r="6549" spans="1:21" x14ac:dyDescent="0.4">
      <c r="A6549">
        <v>6547</v>
      </c>
      <c r="B6549" t="s">
        <v>12110</v>
      </c>
      <c r="C6549" s="1">
        <v>44531</v>
      </c>
      <c r="D6549" t="s">
        <v>11379</v>
      </c>
      <c r="E6549" t="s">
        <v>11380</v>
      </c>
      <c r="F6549">
        <v>10</v>
      </c>
      <c r="G6549">
        <v>10</v>
      </c>
      <c r="H6549">
        <v>20</v>
      </c>
      <c r="I6549">
        <v>20</v>
      </c>
      <c r="J6549">
        <v>10</v>
      </c>
      <c r="K6549">
        <v>13</v>
      </c>
      <c r="L6549">
        <v>6</v>
      </c>
      <c r="M6549">
        <v>5</v>
      </c>
      <c r="N6549">
        <v>1</v>
      </c>
      <c r="O6549">
        <v>2</v>
      </c>
      <c r="P6549">
        <v>22.815646699999999</v>
      </c>
      <c r="Q6549">
        <v>2579</v>
      </c>
      <c r="R6549">
        <v>159000</v>
      </c>
      <c r="S6549">
        <v>1051633</v>
      </c>
      <c r="T6549">
        <v>6.6140440251572299</v>
      </c>
      <c r="U6549">
        <v>3</v>
      </c>
    </row>
    <row r="6550" spans="1:21" x14ac:dyDescent="0.4">
      <c r="A6550">
        <v>6548</v>
      </c>
      <c r="B6550" t="s">
        <v>12110</v>
      </c>
      <c r="C6550" s="1">
        <v>44531</v>
      </c>
      <c r="D6550" t="s">
        <v>11381</v>
      </c>
      <c r="E6550" t="s">
        <v>11382</v>
      </c>
      <c r="F6550">
        <v>10</v>
      </c>
      <c r="G6550">
        <v>10</v>
      </c>
      <c r="H6550">
        <v>10</v>
      </c>
      <c r="I6550">
        <v>10</v>
      </c>
      <c r="J6550">
        <v>10</v>
      </c>
      <c r="K6550">
        <v>49</v>
      </c>
      <c r="L6550">
        <v>50</v>
      </c>
      <c r="M6550">
        <v>48</v>
      </c>
      <c r="N6550">
        <v>1</v>
      </c>
      <c r="O6550">
        <v>2</v>
      </c>
      <c r="P6550">
        <v>17.249565969999999</v>
      </c>
      <c r="Q6550">
        <v>1635</v>
      </c>
      <c r="R6550">
        <v>159000</v>
      </c>
      <c r="S6550">
        <v>936438</v>
      </c>
      <c r="T6550">
        <v>5.88954716981132</v>
      </c>
      <c r="U6550">
        <v>3</v>
      </c>
    </row>
    <row r="6551" spans="1:21" x14ac:dyDescent="0.4">
      <c r="A6551">
        <v>6549</v>
      </c>
      <c r="B6551" t="s">
        <v>12110</v>
      </c>
      <c r="C6551" s="1">
        <v>44531</v>
      </c>
      <c r="D6551" t="s">
        <v>11383</v>
      </c>
      <c r="E6551" t="s">
        <v>11384</v>
      </c>
      <c r="F6551">
        <v>10</v>
      </c>
      <c r="G6551">
        <v>10</v>
      </c>
      <c r="H6551">
        <v>20</v>
      </c>
      <c r="I6551">
        <v>10</v>
      </c>
      <c r="J6551">
        <v>10</v>
      </c>
      <c r="K6551">
        <v>19</v>
      </c>
      <c r="L6551">
        <v>21</v>
      </c>
      <c r="M6551">
        <v>23</v>
      </c>
      <c r="N6551">
        <v>1</v>
      </c>
      <c r="O6551">
        <v>2</v>
      </c>
      <c r="P6551">
        <v>17.482747400000001</v>
      </c>
      <c r="Q6551">
        <v>2464</v>
      </c>
      <c r="R6551">
        <v>159000</v>
      </c>
      <c r="S6551">
        <v>2785078</v>
      </c>
      <c r="T6551">
        <v>17.516213836477899</v>
      </c>
      <c r="U6551">
        <v>3</v>
      </c>
    </row>
    <row r="6552" spans="1:21" x14ac:dyDescent="0.4">
      <c r="A6552">
        <v>6550</v>
      </c>
      <c r="B6552" t="s">
        <v>12110</v>
      </c>
      <c r="C6552" s="1">
        <v>44531</v>
      </c>
      <c r="D6552" t="s">
        <v>11385</v>
      </c>
      <c r="E6552" t="s">
        <v>11386</v>
      </c>
      <c r="F6552">
        <v>10</v>
      </c>
      <c r="G6552">
        <v>10</v>
      </c>
      <c r="H6552">
        <v>10</v>
      </c>
      <c r="I6552">
        <v>20</v>
      </c>
      <c r="J6552">
        <v>10</v>
      </c>
      <c r="K6552">
        <v>21</v>
      </c>
      <c r="L6552">
        <v>17</v>
      </c>
      <c r="M6552">
        <v>14</v>
      </c>
      <c r="N6552">
        <v>1</v>
      </c>
      <c r="O6552">
        <v>2</v>
      </c>
      <c r="P6552">
        <v>22.040147569999998</v>
      </c>
      <c r="Q6552">
        <v>1167</v>
      </c>
      <c r="R6552">
        <v>159000</v>
      </c>
      <c r="S6552">
        <v>171302</v>
      </c>
      <c r="T6552">
        <v>1.0773710691823899</v>
      </c>
      <c r="U6552">
        <v>1</v>
      </c>
    </row>
    <row r="6553" spans="1:21" x14ac:dyDescent="0.4">
      <c r="A6553">
        <v>6551</v>
      </c>
      <c r="B6553" t="s">
        <v>12110</v>
      </c>
      <c r="C6553" s="1">
        <v>44531</v>
      </c>
      <c r="D6553" t="s">
        <v>11387</v>
      </c>
      <c r="E6553" t="s">
        <v>11388</v>
      </c>
      <c r="F6553">
        <v>10</v>
      </c>
      <c r="G6553">
        <v>10</v>
      </c>
      <c r="H6553">
        <v>20</v>
      </c>
      <c r="I6553">
        <v>10</v>
      </c>
      <c r="J6553">
        <v>10</v>
      </c>
      <c r="K6553">
        <v>20</v>
      </c>
      <c r="L6553">
        <v>18</v>
      </c>
      <c r="M6553">
        <v>16</v>
      </c>
      <c r="N6553">
        <v>1</v>
      </c>
      <c r="O6553">
        <v>2</v>
      </c>
      <c r="P6553">
        <v>15.61924913</v>
      </c>
      <c r="Q6553">
        <v>2065</v>
      </c>
      <c r="R6553">
        <v>159000</v>
      </c>
      <c r="S6553">
        <v>274359</v>
      </c>
      <c r="T6553">
        <v>1.72552830188679</v>
      </c>
      <c r="U6553">
        <v>2</v>
      </c>
    </row>
    <row r="6554" spans="1:21" x14ac:dyDescent="0.4">
      <c r="A6554">
        <v>6552</v>
      </c>
      <c r="B6554" t="s">
        <v>12110</v>
      </c>
      <c r="C6554" s="1">
        <v>44531</v>
      </c>
      <c r="D6554" t="s">
        <v>11389</v>
      </c>
      <c r="E6554" t="s">
        <v>11390</v>
      </c>
      <c r="F6554">
        <v>20</v>
      </c>
      <c r="G6554">
        <v>10</v>
      </c>
      <c r="H6554">
        <v>30</v>
      </c>
      <c r="I6554">
        <v>20</v>
      </c>
      <c r="J6554">
        <v>20</v>
      </c>
      <c r="K6554">
        <v>50</v>
      </c>
      <c r="L6554">
        <v>50</v>
      </c>
      <c r="M6554">
        <v>48</v>
      </c>
      <c r="N6554">
        <v>1</v>
      </c>
      <c r="O6554">
        <v>2</v>
      </c>
      <c r="P6554">
        <v>16.778862849999999</v>
      </c>
      <c r="Q6554">
        <v>2237</v>
      </c>
      <c r="R6554">
        <v>159000</v>
      </c>
      <c r="S6554">
        <v>34428</v>
      </c>
      <c r="T6554">
        <v>0.21652830188679201</v>
      </c>
      <c r="U6554">
        <v>0</v>
      </c>
    </row>
    <row r="6555" spans="1:21" x14ac:dyDescent="0.4">
      <c r="A6555">
        <v>6553</v>
      </c>
      <c r="B6555" t="s">
        <v>12110</v>
      </c>
      <c r="C6555" s="1">
        <v>44501</v>
      </c>
      <c r="D6555" t="s">
        <v>11391</v>
      </c>
      <c r="E6555" t="s">
        <v>11392</v>
      </c>
      <c r="F6555">
        <v>10</v>
      </c>
      <c r="G6555">
        <v>10</v>
      </c>
      <c r="H6555">
        <v>10</v>
      </c>
      <c r="I6555">
        <v>20</v>
      </c>
      <c r="J6555">
        <v>10</v>
      </c>
      <c r="K6555">
        <v>8</v>
      </c>
      <c r="L6555">
        <v>6</v>
      </c>
      <c r="M6555">
        <v>6</v>
      </c>
      <c r="N6555">
        <v>1</v>
      </c>
      <c r="O6555">
        <v>1</v>
      </c>
      <c r="P6555">
        <v>18.032877599999999</v>
      </c>
      <c r="Q6555">
        <v>1648</v>
      </c>
      <c r="R6555">
        <v>151000</v>
      </c>
      <c r="S6555">
        <v>225475</v>
      </c>
      <c r="T6555">
        <v>1.4932119205298</v>
      </c>
      <c r="U6555">
        <v>2</v>
      </c>
    </row>
    <row r="6556" spans="1:21" x14ac:dyDescent="0.4">
      <c r="A6556">
        <v>6554</v>
      </c>
      <c r="B6556" t="s">
        <v>12110</v>
      </c>
      <c r="C6556" s="1">
        <v>44501</v>
      </c>
      <c r="D6556" t="s">
        <v>11393</v>
      </c>
      <c r="E6556" t="s">
        <v>11394</v>
      </c>
      <c r="F6556">
        <v>10</v>
      </c>
      <c r="G6556">
        <v>10</v>
      </c>
      <c r="H6556">
        <v>20</v>
      </c>
      <c r="I6556">
        <v>20</v>
      </c>
      <c r="J6556">
        <v>10</v>
      </c>
      <c r="K6556">
        <v>21</v>
      </c>
      <c r="L6556">
        <v>23</v>
      </c>
      <c r="M6556">
        <v>17</v>
      </c>
      <c r="N6556">
        <v>1</v>
      </c>
      <c r="O6556">
        <v>0</v>
      </c>
      <c r="P6556">
        <v>9.1946614580000006</v>
      </c>
      <c r="Q6556">
        <v>1944</v>
      </c>
      <c r="R6556">
        <v>151000</v>
      </c>
      <c r="S6556">
        <v>22867</v>
      </c>
      <c r="T6556">
        <v>0.151437086092715</v>
      </c>
      <c r="U6556">
        <v>0</v>
      </c>
    </row>
    <row r="6557" spans="1:21" x14ac:dyDescent="0.4">
      <c r="A6557">
        <v>6555</v>
      </c>
      <c r="B6557" t="s">
        <v>12110</v>
      </c>
      <c r="C6557" s="1">
        <v>44501</v>
      </c>
      <c r="D6557" t="s">
        <v>11395</v>
      </c>
      <c r="E6557" t="s">
        <v>11396</v>
      </c>
      <c r="F6557">
        <v>10</v>
      </c>
      <c r="G6557">
        <v>10</v>
      </c>
      <c r="H6557">
        <v>20</v>
      </c>
      <c r="I6557">
        <v>20</v>
      </c>
      <c r="J6557">
        <v>10</v>
      </c>
      <c r="K6557">
        <v>156</v>
      </c>
      <c r="L6557">
        <v>157</v>
      </c>
      <c r="M6557">
        <v>126</v>
      </c>
      <c r="N6557">
        <v>1</v>
      </c>
      <c r="O6557">
        <v>2</v>
      </c>
      <c r="P6557">
        <v>22.7109375</v>
      </c>
      <c r="Q6557">
        <v>599</v>
      </c>
      <c r="R6557">
        <v>151000</v>
      </c>
      <c r="S6557">
        <v>683813</v>
      </c>
      <c r="T6557">
        <v>4.5285629139072796</v>
      </c>
      <c r="U6557">
        <v>3</v>
      </c>
    </row>
    <row r="6558" spans="1:21" x14ac:dyDescent="0.4">
      <c r="A6558">
        <v>6556</v>
      </c>
      <c r="B6558" t="s">
        <v>12110</v>
      </c>
      <c r="C6558" s="1">
        <v>44501</v>
      </c>
      <c r="D6558" t="s">
        <v>11397</v>
      </c>
      <c r="E6558" t="s">
        <v>11398</v>
      </c>
      <c r="F6558">
        <v>10</v>
      </c>
      <c r="G6558">
        <v>10</v>
      </c>
      <c r="H6558">
        <v>30</v>
      </c>
      <c r="I6558">
        <v>20</v>
      </c>
      <c r="J6558">
        <v>10</v>
      </c>
      <c r="K6558">
        <v>17</v>
      </c>
      <c r="L6558">
        <v>19</v>
      </c>
      <c r="M6558">
        <v>22</v>
      </c>
      <c r="N6558">
        <v>1</v>
      </c>
      <c r="O6558">
        <v>1</v>
      </c>
      <c r="P6558">
        <v>29.998806420000001</v>
      </c>
      <c r="Q6558">
        <v>1468</v>
      </c>
      <c r="R6558">
        <v>151000</v>
      </c>
      <c r="S6558">
        <v>123928</v>
      </c>
      <c r="T6558">
        <v>0.82071523178807904</v>
      </c>
      <c r="U6558">
        <v>1</v>
      </c>
    </row>
    <row r="6559" spans="1:21" x14ac:dyDescent="0.4">
      <c r="A6559">
        <v>6557</v>
      </c>
      <c r="B6559" t="s">
        <v>12110</v>
      </c>
      <c r="C6559" s="1">
        <v>44501</v>
      </c>
      <c r="D6559" t="s">
        <v>11399</v>
      </c>
      <c r="E6559" t="s">
        <v>11400</v>
      </c>
      <c r="F6559">
        <v>10</v>
      </c>
      <c r="G6559">
        <v>10</v>
      </c>
      <c r="H6559">
        <v>40</v>
      </c>
      <c r="I6559">
        <v>20</v>
      </c>
      <c r="J6559">
        <v>10</v>
      </c>
      <c r="K6559">
        <v>20</v>
      </c>
      <c r="L6559">
        <v>13</v>
      </c>
      <c r="M6559">
        <v>13</v>
      </c>
      <c r="N6559">
        <v>1</v>
      </c>
      <c r="O6559">
        <v>2</v>
      </c>
      <c r="P6559">
        <v>13.260199650000001</v>
      </c>
      <c r="Q6559">
        <v>842</v>
      </c>
      <c r="R6559">
        <v>151000</v>
      </c>
      <c r="S6559">
        <v>73208</v>
      </c>
      <c r="T6559">
        <v>0.48482119205298002</v>
      </c>
      <c r="U6559">
        <v>1</v>
      </c>
    </row>
    <row r="6560" spans="1:21" x14ac:dyDescent="0.4">
      <c r="A6560">
        <v>6558</v>
      </c>
      <c r="B6560" t="s">
        <v>12110</v>
      </c>
      <c r="C6560" s="1">
        <v>44501</v>
      </c>
      <c r="D6560" t="s">
        <v>11401</v>
      </c>
      <c r="E6560" t="s">
        <v>11402</v>
      </c>
      <c r="F6560">
        <v>20</v>
      </c>
      <c r="G6560">
        <v>20</v>
      </c>
      <c r="H6560">
        <v>20</v>
      </c>
      <c r="I6560">
        <v>20</v>
      </c>
      <c r="J6560">
        <v>20</v>
      </c>
      <c r="K6560">
        <v>141</v>
      </c>
      <c r="L6560">
        <v>169</v>
      </c>
      <c r="M6560">
        <v>130</v>
      </c>
      <c r="N6560">
        <v>1</v>
      </c>
      <c r="O6560">
        <v>1</v>
      </c>
      <c r="P6560">
        <v>22.322916670000001</v>
      </c>
      <c r="Q6560">
        <v>1892</v>
      </c>
      <c r="R6560">
        <v>151000</v>
      </c>
      <c r="S6560">
        <v>97152</v>
      </c>
      <c r="T6560">
        <v>0.64339072847682099</v>
      </c>
      <c r="U6560">
        <v>1</v>
      </c>
    </row>
    <row r="6561" spans="1:21" x14ac:dyDescent="0.4">
      <c r="A6561">
        <v>6559</v>
      </c>
      <c r="B6561" t="s">
        <v>12110</v>
      </c>
      <c r="C6561" s="1">
        <v>44501</v>
      </c>
      <c r="D6561" t="s">
        <v>11403</v>
      </c>
      <c r="E6561" t="s">
        <v>11404</v>
      </c>
      <c r="F6561">
        <v>10</v>
      </c>
      <c r="G6561">
        <v>10</v>
      </c>
      <c r="H6561">
        <v>40</v>
      </c>
      <c r="I6561">
        <v>20</v>
      </c>
      <c r="J6561">
        <v>10</v>
      </c>
      <c r="K6561">
        <v>92</v>
      </c>
      <c r="L6561">
        <v>79</v>
      </c>
      <c r="M6561">
        <v>60</v>
      </c>
      <c r="N6561">
        <v>1</v>
      </c>
      <c r="O6561">
        <v>1</v>
      </c>
      <c r="P6561">
        <v>15.99620226</v>
      </c>
      <c r="Q6561">
        <v>2160</v>
      </c>
      <c r="R6561">
        <v>151000</v>
      </c>
      <c r="S6561">
        <v>408218</v>
      </c>
      <c r="T6561">
        <v>2.7034304635761499</v>
      </c>
      <c r="U6561">
        <v>2</v>
      </c>
    </row>
    <row r="6562" spans="1:21" x14ac:dyDescent="0.4">
      <c r="A6562">
        <v>6560</v>
      </c>
      <c r="B6562" t="s">
        <v>12110</v>
      </c>
      <c r="C6562" s="1">
        <v>44470</v>
      </c>
      <c r="D6562" t="s">
        <v>11405</v>
      </c>
      <c r="E6562" t="s">
        <v>11406</v>
      </c>
      <c r="F6562">
        <v>10</v>
      </c>
      <c r="G6562">
        <v>10</v>
      </c>
      <c r="H6562">
        <v>40</v>
      </c>
      <c r="I6562">
        <v>20</v>
      </c>
      <c r="J6562">
        <v>30</v>
      </c>
      <c r="K6562">
        <v>91</v>
      </c>
      <c r="L6562">
        <v>81</v>
      </c>
      <c r="M6562">
        <v>63</v>
      </c>
      <c r="N6562">
        <v>1</v>
      </c>
      <c r="O6562">
        <v>1</v>
      </c>
      <c r="P6562">
        <v>16.196072050000001</v>
      </c>
      <c r="Q6562">
        <v>1309</v>
      </c>
      <c r="R6562">
        <v>138000</v>
      </c>
      <c r="S6562">
        <v>62620</v>
      </c>
      <c r="T6562">
        <v>0.45376811594202898</v>
      </c>
      <c r="U6562">
        <v>1</v>
      </c>
    </row>
    <row r="6563" spans="1:21" x14ac:dyDescent="0.4">
      <c r="A6563">
        <v>6561</v>
      </c>
      <c r="B6563" t="s">
        <v>12110</v>
      </c>
      <c r="C6563" s="1">
        <v>44470</v>
      </c>
      <c r="D6563" t="s">
        <v>11407</v>
      </c>
      <c r="E6563" t="s">
        <v>11408</v>
      </c>
      <c r="F6563">
        <v>10</v>
      </c>
      <c r="G6563">
        <v>10</v>
      </c>
      <c r="H6563">
        <v>20</v>
      </c>
      <c r="I6563">
        <v>20</v>
      </c>
      <c r="J6563">
        <v>10</v>
      </c>
      <c r="K6563">
        <v>86</v>
      </c>
      <c r="L6563">
        <v>78</v>
      </c>
      <c r="M6563">
        <v>51</v>
      </c>
      <c r="N6563">
        <v>1</v>
      </c>
      <c r="O6563">
        <v>2</v>
      </c>
      <c r="P6563">
        <v>18.818684900000001</v>
      </c>
      <c r="Q6563">
        <v>1244</v>
      </c>
      <c r="R6563">
        <v>138000</v>
      </c>
      <c r="S6563">
        <v>98121</v>
      </c>
      <c r="T6563">
        <v>0.71102173913043398</v>
      </c>
      <c r="U6563">
        <v>1</v>
      </c>
    </row>
    <row r="6564" spans="1:21" x14ac:dyDescent="0.4">
      <c r="A6564">
        <v>6562</v>
      </c>
      <c r="B6564" t="s">
        <v>12110</v>
      </c>
      <c r="C6564" s="1">
        <v>44470</v>
      </c>
      <c r="D6564" t="s">
        <v>11409</v>
      </c>
      <c r="E6564" t="s">
        <v>11410</v>
      </c>
      <c r="F6564">
        <v>10</v>
      </c>
      <c r="G6564">
        <v>10</v>
      </c>
      <c r="H6564">
        <v>20</v>
      </c>
      <c r="I6564">
        <v>20</v>
      </c>
      <c r="J6564">
        <v>10</v>
      </c>
      <c r="K6564">
        <v>119</v>
      </c>
      <c r="L6564">
        <v>129</v>
      </c>
      <c r="M6564">
        <v>122</v>
      </c>
      <c r="N6564">
        <v>1</v>
      </c>
      <c r="O6564">
        <v>1</v>
      </c>
      <c r="P6564">
        <v>16.540364579999999</v>
      </c>
      <c r="Q6564">
        <v>3323</v>
      </c>
      <c r="R6564">
        <v>138000</v>
      </c>
      <c r="S6564">
        <v>3751226</v>
      </c>
      <c r="T6564">
        <v>27.1827971014492</v>
      </c>
      <c r="U6564">
        <v>3</v>
      </c>
    </row>
    <row r="6565" spans="1:21" x14ac:dyDescent="0.4">
      <c r="A6565">
        <v>6563</v>
      </c>
      <c r="B6565" t="s">
        <v>12110</v>
      </c>
      <c r="C6565" s="1">
        <v>44470</v>
      </c>
      <c r="D6565" t="s">
        <v>11411</v>
      </c>
      <c r="E6565" t="s">
        <v>11412</v>
      </c>
      <c r="F6565">
        <v>10</v>
      </c>
      <c r="G6565">
        <v>10</v>
      </c>
      <c r="H6565">
        <v>20</v>
      </c>
      <c r="I6565">
        <v>20</v>
      </c>
      <c r="J6565">
        <v>20</v>
      </c>
      <c r="K6565">
        <v>5</v>
      </c>
      <c r="L6565">
        <v>16</v>
      </c>
      <c r="M6565">
        <v>2</v>
      </c>
      <c r="N6565">
        <v>1</v>
      </c>
      <c r="O6565">
        <v>0</v>
      </c>
      <c r="P6565">
        <v>16.889431420000001</v>
      </c>
      <c r="Q6565">
        <v>1458</v>
      </c>
      <c r="R6565">
        <v>138000</v>
      </c>
      <c r="S6565">
        <v>242482</v>
      </c>
      <c r="T6565">
        <v>1.7571159420289799</v>
      </c>
      <c r="U6565">
        <v>2</v>
      </c>
    </row>
    <row r="6566" spans="1:21" x14ac:dyDescent="0.4">
      <c r="A6566">
        <v>6564</v>
      </c>
      <c r="B6566" t="s">
        <v>12110</v>
      </c>
      <c r="C6566" s="1">
        <v>44470</v>
      </c>
      <c r="D6566" t="s">
        <v>11413</v>
      </c>
      <c r="E6566" t="s">
        <v>11414</v>
      </c>
      <c r="F6566">
        <v>10</v>
      </c>
      <c r="G6566">
        <v>10</v>
      </c>
      <c r="H6566">
        <v>40</v>
      </c>
      <c r="I6566">
        <v>20</v>
      </c>
      <c r="J6566">
        <v>20</v>
      </c>
      <c r="K6566">
        <v>21</v>
      </c>
      <c r="L6566">
        <v>17</v>
      </c>
      <c r="M6566">
        <v>11</v>
      </c>
      <c r="N6566">
        <v>1</v>
      </c>
      <c r="O6566">
        <v>1</v>
      </c>
      <c r="P6566">
        <v>16.914605030000001</v>
      </c>
      <c r="Q6566">
        <v>1277</v>
      </c>
      <c r="R6566">
        <v>138000</v>
      </c>
      <c r="S6566">
        <v>2358003</v>
      </c>
      <c r="T6566">
        <v>17.0869782608695</v>
      </c>
      <c r="U6566">
        <v>3</v>
      </c>
    </row>
    <row r="6567" spans="1:21" x14ac:dyDescent="0.4">
      <c r="A6567">
        <v>6565</v>
      </c>
      <c r="B6567" t="s">
        <v>12110</v>
      </c>
      <c r="C6567" s="1">
        <v>44470</v>
      </c>
      <c r="D6567" t="s">
        <v>11415</v>
      </c>
      <c r="E6567" t="s">
        <v>11416</v>
      </c>
      <c r="F6567">
        <v>10</v>
      </c>
      <c r="G6567">
        <v>10</v>
      </c>
      <c r="H6567">
        <v>10</v>
      </c>
      <c r="I6567">
        <v>20</v>
      </c>
      <c r="J6567">
        <v>10</v>
      </c>
      <c r="K6567">
        <v>240</v>
      </c>
      <c r="L6567">
        <v>242</v>
      </c>
      <c r="M6567">
        <v>245</v>
      </c>
      <c r="N6567">
        <v>1</v>
      </c>
      <c r="O6567">
        <v>2</v>
      </c>
      <c r="P6567">
        <v>16.061523439999998</v>
      </c>
      <c r="Q6567">
        <v>1059</v>
      </c>
      <c r="R6567">
        <v>138000</v>
      </c>
      <c r="S6567">
        <v>440209</v>
      </c>
      <c r="T6567">
        <v>3.18992028985507</v>
      </c>
      <c r="U6567">
        <v>2</v>
      </c>
    </row>
    <row r="6568" spans="1:21" x14ac:dyDescent="0.4">
      <c r="A6568">
        <v>6566</v>
      </c>
      <c r="B6568" t="s">
        <v>12110</v>
      </c>
      <c r="C6568" s="1">
        <v>44470</v>
      </c>
      <c r="D6568" t="s">
        <v>11417</v>
      </c>
      <c r="E6568" t="s">
        <v>11418</v>
      </c>
      <c r="F6568">
        <v>10</v>
      </c>
      <c r="G6568">
        <v>10</v>
      </c>
      <c r="H6568">
        <v>10</v>
      </c>
      <c r="I6568">
        <v>20</v>
      </c>
      <c r="J6568">
        <v>20</v>
      </c>
      <c r="K6568">
        <v>20</v>
      </c>
      <c r="L6568">
        <v>18</v>
      </c>
      <c r="M6568">
        <v>13</v>
      </c>
      <c r="N6568">
        <v>1</v>
      </c>
      <c r="O6568">
        <v>2</v>
      </c>
      <c r="P6568">
        <v>22.839084199999999</v>
      </c>
      <c r="Q6568">
        <v>1216</v>
      </c>
      <c r="R6568">
        <v>138000</v>
      </c>
      <c r="S6568">
        <v>239285</v>
      </c>
      <c r="T6568">
        <v>1.73394927536231</v>
      </c>
      <c r="U6568">
        <v>2</v>
      </c>
    </row>
    <row r="6569" spans="1:21" x14ac:dyDescent="0.4">
      <c r="A6569">
        <v>6567</v>
      </c>
      <c r="B6569" t="s">
        <v>12110</v>
      </c>
      <c r="C6569" s="1">
        <v>44440</v>
      </c>
      <c r="D6569" t="s">
        <v>11419</v>
      </c>
      <c r="E6569" t="s">
        <v>11420</v>
      </c>
      <c r="F6569">
        <v>20</v>
      </c>
      <c r="G6569">
        <v>10</v>
      </c>
      <c r="H6569">
        <v>20</v>
      </c>
      <c r="I6569">
        <v>20</v>
      </c>
      <c r="J6569">
        <v>30</v>
      </c>
      <c r="K6569">
        <v>13</v>
      </c>
      <c r="L6569">
        <v>18</v>
      </c>
      <c r="M6569">
        <v>37</v>
      </c>
      <c r="N6569">
        <v>1</v>
      </c>
      <c r="O6569">
        <v>2</v>
      </c>
      <c r="P6569">
        <v>20.66221788</v>
      </c>
      <c r="Q6569">
        <v>1169</v>
      </c>
      <c r="R6569">
        <v>126000</v>
      </c>
      <c r="S6569">
        <v>144732</v>
      </c>
      <c r="T6569">
        <v>1.1486666666666601</v>
      </c>
      <c r="U6569">
        <v>1</v>
      </c>
    </row>
    <row r="6570" spans="1:21" x14ac:dyDescent="0.4">
      <c r="A6570">
        <v>6568</v>
      </c>
      <c r="B6570" t="s">
        <v>12110</v>
      </c>
      <c r="C6570" s="1">
        <v>44440</v>
      </c>
      <c r="D6570" t="s">
        <v>11421</v>
      </c>
      <c r="E6570" t="s">
        <v>11422</v>
      </c>
      <c r="F6570">
        <v>10</v>
      </c>
      <c r="G6570">
        <v>10</v>
      </c>
      <c r="H6570">
        <v>20</v>
      </c>
      <c r="I6570">
        <v>20</v>
      </c>
      <c r="J6570">
        <v>30</v>
      </c>
      <c r="K6570">
        <v>17</v>
      </c>
      <c r="L6570">
        <v>16</v>
      </c>
      <c r="M6570">
        <v>8</v>
      </c>
      <c r="N6570">
        <v>1</v>
      </c>
      <c r="O6570">
        <v>1</v>
      </c>
      <c r="P6570">
        <v>19.17773438</v>
      </c>
      <c r="Q6570">
        <v>1779</v>
      </c>
      <c r="R6570">
        <v>126000</v>
      </c>
      <c r="S6570">
        <v>985175</v>
      </c>
      <c r="T6570">
        <v>7.8188492063492001</v>
      </c>
      <c r="U6570">
        <v>3</v>
      </c>
    </row>
    <row r="6571" spans="1:21" x14ac:dyDescent="0.4">
      <c r="A6571">
        <v>6569</v>
      </c>
      <c r="B6571" t="s">
        <v>12110</v>
      </c>
      <c r="C6571" s="1">
        <v>44440</v>
      </c>
      <c r="D6571" t="s">
        <v>11423</v>
      </c>
      <c r="E6571" t="s">
        <v>11424</v>
      </c>
      <c r="F6571">
        <v>10</v>
      </c>
      <c r="G6571">
        <v>10</v>
      </c>
      <c r="H6571">
        <v>20</v>
      </c>
      <c r="I6571">
        <v>20</v>
      </c>
      <c r="J6571">
        <v>20</v>
      </c>
      <c r="K6571">
        <v>25</v>
      </c>
      <c r="L6571">
        <v>18</v>
      </c>
      <c r="M6571">
        <v>15</v>
      </c>
      <c r="N6571">
        <v>1</v>
      </c>
      <c r="O6571">
        <v>1</v>
      </c>
      <c r="P6571">
        <v>19.588650170000001</v>
      </c>
      <c r="Q6571">
        <v>1440</v>
      </c>
      <c r="R6571">
        <v>126000</v>
      </c>
      <c r="S6571">
        <v>320185</v>
      </c>
      <c r="T6571">
        <v>2.54115079365079</v>
      </c>
      <c r="U6571">
        <v>2</v>
      </c>
    </row>
    <row r="6572" spans="1:21" x14ac:dyDescent="0.4">
      <c r="A6572">
        <v>6570</v>
      </c>
      <c r="B6572" t="s">
        <v>12110</v>
      </c>
      <c r="C6572" s="1">
        <v>44440</v>
      </c>
      <c r="D6572" t="s">
        <v>11425</v>
      </c>
      <c r="E6572" t="s">
        <v>11426</v>
      </c>
      <c r="F6572">
        <v>10</v>
      </c>
      <c r="G6572">
        <v>10</v>
      </c>
      <c r="H6572">
        <v>20</v>
      </c>
      <c r="I6572">
        <v>20</v>
      </c>
      <c r="J6572">
        <v>20</v>
      </c>
      <c r="K6572">
        <v>154</v>
      </c>
      <c r="L6572">
        <v>153</v>
      </c>
      <c r="M6572">
        <v>157</v>
      </c>
      <c r="N6572">
        <v>1</v>
      </c>
      <c r="O6572">
        <v>2</v>
      </c>
      <c r="P6572">
        <v>20.55284288</v>
      </c>
      <c r="Q6572">
        <v>1551</v>
      </c>
      <c r="R6572">
        <v>126000</v>
      </c>
      <c r="S6572">
        <v>236680</v>
      </c>
      <c r="T6572">
        <v>1.8784126984126901</v>
      </c>
      <c r="U6572">
        <v>2</v>
      </c>
    </row>
    <row r="6573" spans="1:21" x14ac:dyDescent="0.4">
      <c r="A6573">
        <v>6571</v>
      </c>
      <c r="B6573" t="s">
        <v>12110</v>
      </c>
      <c r="C6573" s="1">
        <v>44440</v>
      </c>
      <c r="D6573" t="s">
        <v>11427</v>
      </c>
      <c r="E6573" t="s">
        <v>11428</v>
      </c>
      <c r="F6573">
        <v>10</v>
      </c>
      <c r="G6573">
        <v>10</v>
      </c>
      <c r="H6573">
        <v>20</v>
      </c>
      <c r="I6573">
        <v>20</v>
      </c>
      <c r="J6573">
        <v>10</v>
      </c>
      <c r="K6573">
        <v>240</v>
      </c>
      <c r="L6573">
        <v>243</v>
      </c>
      <c r="M6573">
        <v>246</v>
      </c>
      <c r="N6573">
        <v>1</v>
      </c>
      <c r="O6573">
        <v>1</v>
      </c>
      <c r="P6573">
        <v>17.003255209999999</v>
      </c>
      <c r="Q6573">
        <v>1709</v>
      </c>
      <c r="R6573">
        <v>126000</v>
      </c>
      <c r="S6573">
        <v>297986</v>
      </c>
      <c r="T6573">
        <v>2.3649682539682502</v>
      </c>
      <c r="U6573">
        <v>2</v>
      </c>
    </row>
    <row r="6574" spans="1:21" x14ac:dyDescent="0.4">
      <c r="A6574">
        <v>6572</v>
      </c>
      <c r="B6574" t="s">
        <v>12110</v>
      </c>
      <c r="C6574" s="1">
        <v>44440</v>
      </c>
      <c r="D6574" t="s">
        <v>11429</v>
      </c>
      <c r="E6574" t="s">
        <v>11430</v>
      </c>
      <c r="F6574">
        <v>10</v>
      </c>
      <c r="G6574">
        <v>10</v>
      </c>
      <c r="H6574">
        <v>10</v>
      </c>
      <c r="I6574">
        <v>20</v>
      </c>
      <c r="J6574">
        <v>10</v>
      </c>
      <c r="K6574">
        <v>25</v>
      </c>
      <c r="L6574">
        <v>20</v>
      </c>
      <c r="M6574">
        <v>21</v>
      </c>
      <c r="N6574">
        <v>1</v>
      </c>
      <c r="O6574">
        <v>0</v>
      </c>
      <c r="P6574">
        <v>24.029730900000001</v>
      </c>
      <c r="Q6574">
        <v>1877</v>
      </c>
      <c r="R6574">
        <v>126000</v>
      </c>
      <c r="S6574">
        <v>317561</v>
      </c>
      <c r="T6574">
        <v>2.52032539682539</v>
      </c>
      <c r="U6574">
        <v>2</v>
      </c>
    </row>
    <row r="6575" spans="1:21" x14ac:dyDescent="0.4">
      <c r="A6575">
        <v>6573</v>
      </c>
      <c r="B6575" t="s">
        <v>12110</v>
      </c>
      <c r="C6575" s="1">
        <v>44440</v>
      </c>
      <c r="D6575" t="s">
        <v>11431</v>
      </c>
      <c r="E6575" t="s">
        <v>11432</v>
      </c>
      <c r="F6575">
        <v>20</v>
      </c>
      <c r="G6575">
        <v>10</v>
      </c>
      <c r="H6575">
        <v>30</v>
      </c>
      <c r="I6575">
        <v>20</v>
      </c>
      <c r="J6575">
        <v>10</v>
      </c>
      <c r="K6575">
        <v>90</v>
      </c>
      <c r="L6575">
        <v>82</v>
      </c>
      <c r="M6575">
        <v>78</v>
      </c>
      <c r="N6575">
        <v>1</v>
      </c>
      <c r="O6575">
        <v>2</v>
      </c>
      <c r="P6575">
        <v>16.06423611</v>
      </c>
      <c r="Q6575">
        <v>1169</v>
      </c>
      <c r="R6575">
        <v>126000</v>
      </c>
      <c r="S6575">
        <v>920871</v>
      </c>
      <c r="T6575">
        <v>7.3085000000000004</v>
      </c>
      <c r="U6575">
        <v>3</v>
      </c>
    </row>
    <row r="6576" spans="1:21" x14ac:dyDescent="0.4">
      <c r="A6576">
        <v>6574</v>
      </c>
      <c r="B6576" t="s">
        <v>12110</v>
      </c>
      <c r="C6576" s="1">
        <v>44409</v>
      </c>
      <c r="D6576" t="s">
        <v>11433</v>
      </c>
      <c r="E6576" t="s">
        <v>11434</v>
      </c>
      <c r="F6576">
        <v>10</v>
      </c>
      <c r="G6576">
        <v>10</v>
      </c>
      <c r="H6576">
        <v>30</v>
      </c>
      <c r="I6576">
        <v>20</v>
      </c>
      <c r="J6576">
        <v>20</v>
      </c>
      <c r="K6576">
        <v>21</v>
      </c>
      <c r="L6576">
        <v>13</v>
      </c>
      <c r="M6576">
        <v>9</v>
      </c>
      <c r="N6576">
        <v>1</v>
      </c>
      <c r="O6576">
        <v>2</v>
      </c>
      <c r="P6576">
        <v>23.327365449999999</v>
      </c>
      <c r="Q6576">
        <v>2284</v>
      </c>
      <c r="R6576">
        <v>111000</v>
      </c>
      <c r="S6576">
        <v>886674</v>
      </c>
      <c r="T6576">
        <v>7.9880540540540501</v>
      </c>
      <c r="U6576">
        <v>3</v>
      </c>
    </row>
    <row r="6577" spans="1:21" x14ac:dyDescent="0.4">
      <c r="A6577">
        <v>6575</v>
      </c>
      <c r="B6577" t="s">
        <v>12110</v>
      </c>
      <c r="C6577" s="1">
        <v>44409</v>
      </c>
      <c r="D6577" t="s">
        <v>11435</v>
      </c>
      <c r="E6577" t="s">
        <v>11436</v>
      </c>
      <c r="F6577">
        <v>10</v>
      </c>
      <c r="G6577">
        <v>10</v>
      </c>
      <c r="H6577">
        <v>30</v>
      </c>
      <c r="I6577">
        <v>20</v>
      </c>
      <c r="J6577">
        <v>20</v>
      </c>
      <c r="K6577">
        <v>25</v>
      </c>
      <c r="L6577">
        <v>18</v>
      </c>
      <c r="M6577">
        <v>15</v>
      </c>
      <c r="N6577">
        <v>1</v>
      </c>
      <c r="O6577">
        <v>2</v>
      </c>
      <c r="P6577">
        <v>21.71289063</v>
      </c>
      <c r="Q6577">
        <v>2389</v>
      </c>
      <c r="R6577">
        <v>111000</v>
      </c>
      <c r="S6577">
        <v>1104564</v>
      </c>
      <c r="T6577">
        <v>9.9510270270270205</v>
      </c>
      <c r="U6577">
        <v>3</v>
      </c>
    </row>
    <row r="6578" spans="1:21" x14ac:dyDescent="0.4">
      <c r="A6578">
        <v>6576</v>
      </c>
      <c r="B6578" t="s">
        <v>12110</v>
      </c>
      <c r="C6578" s="1">
        <v>44409</v>
      </c>
      <c r="D6578" t="s">
        <v>11437</v>
      </c>
      <c r="E6578" t="s">
        <v>11438</v>
      </c>
      <c r="F6578">
        <v>10</v>
      </c>
      <c r="G6578">
        <v>10</v>
      </c>
      <c r="H6578">
        <v>10</v>
      </c>
      <c r="I6578">
        <v>20</v>
      </c>
      <c r="J6578">
        <v>10</v>
      </c>
      <c r="K6578">
        <v>3</v>
      </c>
      <c r="L6578">
        <v>24</v>
      </c>
      <c r="M6578">
        <v>45</v>
      </c>
      <c r="N6578">
        <v>1</v>
      </c>
      <c r="O6578">
        <v>2</v>
      </c>
      <c r="P6578">
        <v>21.254557290000001</v>
      </c>
      <c r="Q6578">
        <v>828</v>
      </c>
      <c r="R6578">
        <v>111000</v>
      </c>
      <c r="S6578">
        <v>59933</v>
      </c>
      <c r="T6578">
        <v>0.53993693693693601</v>
      </c>
      <c r="U6578">
        <v>1</v>
      </c>
    </row>
    <row r="6579" spans="1:21" x14ac:dyDescent="0.4">
      <c r="A6579">
        <v>6577</v>
      </c>
      <c r="B6579" t="s">
        <v>12110</v>
      </c>
      <c r="C6579" s="1">
        <v>44409</v>
      </c>
      <c r="D6579" t="s">
        <v>11439</v>
      </c>
      <c r="E6579" t="s">
        <v>11440</v>
      </c>
      <c r="F6579">
        <v>10</v>
      </c>
      <c r="G6579">
        <v>10</v>
      </c>
      <c r="H6579">
        <v>30</v>
      </c>
      <c r="I6579">
        <v>20</v>
      </c>
      <c r="J6579">
        <v>10</v>
      </c>
      <c r="K6579">
        <v>18</v>
      </c>
      <c r="L6579">
        <v>16</v>
      </c>
      <c r="M6579">
        <v>15</v>
      </c>
      <c r="N6579">
        <v>1</v>
      </c>
      <c r="O6579">
        <v>2</v>
      </c>
      <c r="P6579">
        <v>14.87239583</v>
      </c>
      <c r="Q6579">
        <v>1524</v>
      </c>
      <c r="R6579">
        <v>111000</v>
      </c>
      <c r="S6579">
        <v>1040573</v>
      </c>
      <c r="T6579">
        <v>9.3745315315315292</v>
      </c>
      <c r="U6579">
        <v>3</v>
      </c>
    </row>
    <row r="6580" spans="1:21" x14ac:dyDescent="0.4">
      <c r="A6580">
        <v>6578</v>
      </c>
      <c r="B6580" t="s">
        <v>12110</v>
      </c>
      <c r="C6580" s="1">
        <v>44409</v>
      </c>
      <c r="D6580" t="s">
        <v>11441</v>
      </c>
      <c r="E6580" t="s">
        <v>11442</v>
      </c>
      <c r="F6580">
        <v>10</v>
      </c>
      <c r="G6580">
        <v>10</v>
      </c>
      <c r="H6580">
        <v>20</v>
      </c>
      <c r="I6580">
        <v>20</v>
      </c>
      <c r="J6580">
        <v>10</v>
      </c>
      <c r="K6580">
        <v>112</v>
      </c>
      <c r="L6580">
        <v>78</v>
      </c>
      <c r="M6580">
        <v>85</v>
      </c>
      <c r="N6580">
        <v>1</v>
      </c>
      <c r="O6580">
        <v>1</v>
      </c>
      <c r="P6580">
        <v>17.53135851</v>
      </c>
      <c r="Q6580">
        <v>1097</v>
      </c>
      <c r="R6580">
        <v>111000</v>
      </c>
      <c r="S6580">
        <v>217505</v>
      </c>
      <c r="T6580">
        <v>1.9595045045045001</v>
      </c>
      <c r="U6580">
        <v>2</v>
      </c>
    </row>
    <row r="6581" spans="1:21" x14ac:dyDescent="0.4">
      <c r="A6581">
        <v>6579</v>
      </c>
      <c r="B6581" t="s">
        <v>12110</v>
      </c>
      <c r="C6581" s="1">
        <v>44409</v>
      </c>
      <c r="D6581" t="s">
        <v>11443</v>
      </c>
      <c r="E6581" t="s">
        <v>11444</v>
      </c>
      <c r="F6581">
        <v>10</v>
      </c>
      <c r="G6581">
        <v>10</v>
      </c>
      <c r="H6581">
        <v>10</v>
      </c>
      <c r="I6581">
        <v>20</v>
      </c>
      <c r="J6581">
        <v>10</v>
      </c>
      <c r="K6581">
        <v>189</v>
      </c>
      <c r="L6581">
        <v>97</v>
      </c>
      <c r="M6581">
        <v>18</v>
      </c>
      <c r="N6581">
        <v>1</v>
      </c>
      <c r="O6581">
        <v>1</v>
      </c>
      <c r="P6581">
        <v>30.182725690000002</v>
      </c>
      <c r="Q6581">
        <v>816</v>
      </c>
      <c r="R6581">
        <v>111000</v>
      </c>
      <c r="S6581">
        <v>27625</v>
      </c>
      <c r="T6581">
        <v>0.248873873873873</v>
      </c>
      <c r="U6581">
        <v>0</v>
      </c>
    </row>
    <row r="6582" spans="1:21" x14ac:dyDescent="0.4">
      <c r="A6582">
        <v>6580</v>
      </c>
      <c r="B6582" t="s">
        <v>12110</v>
      </c>
      <c r="C6582" s="1">
        <v>44409</v>
      </c>
      <c r="D6582" t="s">
        <v>11445</v>
      </c>
      <c r="E6582" t="s">
        <v>11446</v>
      </c>
      <c r="F6582">
        <v>10</v>
      </c>
      <c r="G6582">
        <v>10</v>
      </c>
      <c r="H6582">
        <v>20</v>
      </c>
      <c r="I6582">
        <v>20</v>
      </c>
      <c r="J6582">
        <v>10</v>
      </c>
      <c r="K6582">
        <v>51</v>
      </c>
      <c r="L6582">
        <v>52</v>
      </c>
      <c r="M6582">
        <v>56</v>
      </c>
      <c r="N6582">
        <v>1</v>
      </c>
      <c r="O6582">
        <v>2</v>
      </c>
      <c r="P6582">
        <v>15.776692710000001</v>
      </c>
      <c r="Q6582">
        <v>1580</v>
      </c>
      <c r="R6582">
        <v>111000</v>
      </c>
      <c r="S6582">
        <v>267023</v>
      </c>
      <c r="T6582">
        <v>2.4056126126126101</v>
      </c>
      <c r="U6582">
        <v>2</v>
      </c>
    </row>
    <row r="6583" spans="1:21" x14ac:dyDescent="0.4">
      <c r="A6583">
        <v>6581</v>
      </c>
      <c r="B6583" t="s">
        <v>12110</v>
      </c>
      <c r="C6583" s="1">
        <v>44409</v>
      </c>
      <c r="D6583" t="s">
        <v>11447</v>
      </c>
      <c r="E6583" t="s">
        <v>11448</v>
      </c>
      <c r="F6583">
        <v>10</v>
      </c>
      <c r="G6583">
        <v>10</v>
      </c>
      <c r="H6583">
        <v>20</v>
      </c>
      <c r="I6583">
        <v>20</v>
      </c>
      <c r="J6583">
        <v>20</v>
      </c>
      <c r="K6583">
        <v>21</v>
      </c>
      <c r="L6583">
        <v>14</v>
      </c>
      <c r="M6583">
        <v>18</v>
      </c>
      <c r="N6583">
        <v>1</v>
      </c>
      <c r="O6583">
        <v>1</v>
      </c>
      <c r="P6583">
        <v>15.57801649</v>
      </c>
      <c r="Q6583">
        <v>1892</v>
      </c>
      <c r="R6583">
        <v>111000</v>
      </c>
      <c r="S6583">
        <v>843544</v>
      </c>
      <c r="T6583">
        <v>7.5994954954954901</v>
      </c>
      <c r="U6583">
        <v>3</v>
      </c>
    </row>
    <row r="6584" spans="1:21" x14ac:dyDescent="0.4">
      <c r="A6584">
        <v>6582</v>
      </c>
      <c r="B6584" t="s">
        <v>12110</v>
      </c>
      <c r="C6584" s="1">
        <v>44409</v>
      </c>
      <c r="D6584" t="s">
        <v>11449</v>
      </c>
      <c r="E6584" t="s">
        <v>11450</v>
      </c>
      <c r="F6584">
        <v>10</v>
      </c>
      <c r="G6584">
        <v>10</v>
      </c>
      <c r="H6584">
        <v>20</v>
      </c>
      <c r="I6584">
        <v>20</v>
      </c>
      <c r="J6584">
        <v>10</v>
      </c>
      <c r="K6584">
        <v>25</v>
      </c>
      <c r="L6584">
        <v>23</v>
      </c>
      <c r="M6584">
        <v>17</v>
      </c>
      <c r="N6584">
        <v>1</v>
      </c>
      <c r="O6584">
        <v>1</v>
      </c>
      <c r="P6584">
        <v>5.7471788190000002</v>
      </c>
      <c r="Q6584">
        <v>1838</v>
      </c>
      <c r="R6584">
        <v>111000</v>
      </c>
      <c r="S6584">
        <v>841797</v>
      </c>
      <c r="T6584">
        <v>7.5837567567567499</v>
      </c>
      <c r="U6584">
        <v>3</v>
      </c>
    </row>
    <row r="6585" spans="1:21" x14ac:dyDescent="0.4">
      <c r="A6585">
        <v>6583</v>
      </c>
      <c r="B6585" t="s">
        <v>12110</v>
      </c>
      <c r="C6585" s="1">
        <v>44378</v>
      </c>
      <c r="D6585" t="s">
        <v>11451</v>
      </c>
      <c r="E6585" t="s">
        <v>11452</v>
      </c>
      <c r="F6585">
        <v>10</v>
      </c>
      <c r="G6585">
        <v>10</v>
      </c>
      <c r="H6585">
        <v>20</v>
      </c>
      <c r="I6585">
        <v>20</v>
      </c>
      <c r="J6585">
        <v>10</v>
      </c>
      <c r="K6585">
        <v>18</v>
      </c>
      <c r="L6585">
        <v>19</v>
      </c>
      <c r="M6585">
        <v>21</v>
      </c>
      <c r="N6585">
        <v>1</v>
      </c>
      <c r="O6585">
        <v>2</v>
      </c>
      <c r="P6585">
        <v>9.9996744789999994</v>
      </c>
      <c r="Q6585">
        <v>2164</v>
      </c>
      <c r="R6585">
        <v>104000</v>
      </c>
      <c r="S6585">
        <v>357509</v>
      </c>
      <c r="T6585">
        <v>3.4375865384615301</v>
      </c>
      <c r="U6585">
        <v>2</v>
      </c>
    </row>
    <row r="6586" spans="1:21" x14ac:dyDescent="0.4">
      <c r="A6586">
        <v>6584</v>
      </c>
      <c r="B6586" t="s">
        <v>12110</v>
      </c>
      <c r="C6586" s="1">
        <v>44378</v>
      </c>
      <c r="D6586" t="s">
        <v>11453</v>
      </c>
      <c r="E6586" t="s">
        <v>11454</v>
      </c>
      <c r="F6586">
        <v>20</v>
      </c>
      <c r="G6586">
        <v>10</v>
      </c>
      <c r="H6586">
        <v>20</v>
      </c>
      <c r="I6586">
        <v>20</v>
      </c>
      <c r="J6586">
        <v>20</v>
      </c>
      <c r="K6586">
        <v>201</v>
      </c>
      <c r="L6586">
        <v>197</v>
      </c>
      <c r="M6586">
        <v>188</v>
      </c>
      <c r="N6586">
        <v>1</v>
      </c>
      <c r="O6586">
        <v>1</v>
      </c>
      <c r="P6586">
        <v>25.743055559999998</v>
      </c>
      <c r="Q6586">
        <v>2026</v>
      </c>
      <c r="R6586">
        <v>104000</v>
      </c>
      <c r="S6586">
        <v>1985023</v>
      </c>
      <c r="T6586">
        <v>19.086759615384601</v>
      </c>
      <c r="U6586">
        <v>3</v>
      </c>
    </row>
    <row r="6587" spans="1:21" x14ac:dyDescent="0.4">
      <c r="A6587">
        <v>6585</v>
      </c>
      <c r="B6587" t="s">
        <v>12110</v>
      </c>
      <c r="C6587" s="1">
        <v>44378</v>
      </c>
      <c r="D6587" t="s">
        <v>11455</v>
      </c>
      <c r="E6587" t="s">
        <v>11456</v>
      </c>
      <c r="F6587">
        <v>10</v>
      </c>
      <c r="G6587">
        <v>10</v>
      </c>
      <c r="H6587">
        <v>10</v>
      </c>
      <c r="I6587">
        <v>20</v>
      </c>
      <c r="J6587">
        <v>20</v>
      </c>
      <c r="K6587">
        <v>19</v>
      </c>
      <c r="L6587">
        <v>19</v>
      </c>
      <c r="M6587">
        <v>20</v>
      </c>
      <c r="N6587">
        <v>1</v>
      </c>
      <c r="O6587">
        <v>2</v>
      </c>
      <c r="P6587">
        <v>19.934353300000001</v>
      </c>
      <c r="Q6587">
        <v>1888</v>
      </c>
      <c r="R6587">
        <v>104000</v>
      </c>
      <c r="S6587">
        <v>2622684</v>
      </c>
      <c r="T6587">
        <v>25.218115384615299</v>
      </c>
      <c r="U6587">
        <v>3</v>
      </c>
    </row>
    <row r="6588" spans="1:21" x14ac:dyDescent="0.4">
      <c r="A6588">
        <v>6586</v>
      </c>
      <c r="B6588" t="s">
        <v>12110</v>
      </c>
      <c r="C6588" s="1">
        <v>44378</v>
      </c>
      <c r="D6588" t="s">
        <v>11457</v>
      </c>
      <c r="E6588" t="s">
        <v>11458</v>
      </c>
      <c r="F6588">
        <v>10</v>
      </c>
      <c r="G6588">
        <v>10</v>
      </c>
      <c r="H6588">
        <v>10</v>
      </c>
      <c r="I6588">
        <v>20</v>
      </c>
      <c r="J6588">
        <v>20</v>
      </c>
      <c r="K6588">
        <v>28</v>
      </c>
      <c r="L6588">
        <v>24</v>
      </c>
      <c r="M6588">
        <v>27</v>
      </c>
      <c r="N6588">
        <v>1</v>
      </c>
      <c r="O6588">
        <v>2</v>
      </c>
      <c r="P6588">
        <v>10.22070313</v>
      </c>
      <c r="Q6588">
        <v>1289</v>
      </c>
      <c r="R6588">
        <v>104000</v>
      </c>
      <c r="S6588">
        <v>36884</v>
      </c>
      <c r="T6588">
        <v>0.35465384615384599</v>
      </c>
      <c r="U6588">
        <v>0</v>
      </c>
    </row>
    <row r="6589" spans="1:21" x14ac:dyDescent="0.4">
      <c r="A6589">
        <v>6587</v>
      </c>
      <c r="B6589" t="s">
        <v>12110</v>
      </c>
      <c r="C6589" s="1">
        <v>44378</v>
      </c>
      <c r="D6589" t="s">
        <v>11459</v>
      </c>
      <c r="E6589" t="s">
        <v>11460</v>
      </c>
      <c r="F6589">
        <v>10</v>
      </c>
      <c r="G6589">
        <v>10</v>
      </c>
      <c r="H6589">
        <v>20</v>
      </c>
      <c r="I6589">
        <v>20</v>
      </c>
      <c r="J6589">
        <v>10</v>
      </c>
      <c r="K6589">
        <v>22</v>
      </c>
      <c r="L6589">
        <v>19</v>
      </c>
      <c r="M6589">
        <v>19</v>
      </c>
      <c r="N6589">
        <v>1</v>
      </c>
      <c r="O6589">
        <v>2</v>
      </c>
      <c r="P6589">
        <v>20.561523439999998</v>
      </c>
      <c r="Q6589">
        <v>1322</v>
      </c>
      <c r="R6589">
        <v>104000</v>
      </c>
      <c r="S6589">
        <v>805840</v>
      </c>
      <c r="T6589">
        <v>7.7484615384615303</v>
      </c>
      <c r="U6589">
        <v>3</v>
      </c>
    </row>
    <row r="6590" spans="1:21" x14ac:dyDescent="0.4">
      <c r="A6590">
        <v>6588</v>
      </c>
      <c r="B6590" t="s">
        <v>12110</v>
      </c>
      <c r="C6590" s="1">
        <v>44378</v>
      </c>
      <c r="D6590" t="s">
        <v>11461</v>
      </c>
      <c r="E6590" t="s">
        <v>11462</v>
      </c>
      <c r="F6590">
        <v>10</v>
      </c>
      <c r="G6590">
        <v>10</v>
      </c>
      <c r="H6590">
        <v>10</v>
      </c>
      <c r="I6590">
        <v>20</v>
      </c>
      <c r="J6590">
        <v>10</v>
      </c>
      <c r="K6590">
        <v>18</v>
      </c>
      <c r="L6590">
        <v>26</v>
      </c>
      <c r="M6590">
        <v>31</v>
      </c>
      <c r="N6590">
        <v>1</v>
      </c>
      <c r="O6590">
        <v>1</v>
      </c>
      <c r="P6590">
        <v>18.245768229999999</v>
      </c>
      <c r="Q6590">
        <v>2448</v>
      </c>
      <c r="R6590">
        <v>104000</v>
      </c>
      <c r="S6590">
        <v>1304823</v>
      </c>
      <c r="T6590">
        <v>12.546374999999999</v>
      </c>
      <c r="U6590">
        <v>3</v>
      </c>
    </row>
    <row r="6591" spans="1:21" x14ac:dyDescent="0.4">
      <c r="A6591">
        <v>6589</v>
      </c>
      <c r="B6591" t="s">
        <v>12110</v>
      </c>
      <c r="C6591" s="1">
        <v>44378</v>
      </c>
      <c r="D6591" t="s">
        <v>11463</v>
      </c>
      <c r="E6591" t="s">
        <v>11464</v>
      </c>
      <c r="F6591">
        <v>10</v>
      </c>
      <c r="G6591">
        <v>10</v>
      </c>
      <c r="H6591">
        <v>20</v>
      </c>
      <c r="I6591">
        <v>20</v>
      </c>
      <c r="J6591">
        <v>10</v>
      </c>
      <c r="K6591">
        <v>19</v>
      </c>
      <c r="L6591">
        <v>14</v>
      </c>
      <c r="M6591">
        <v>13</v>
      </c>
      <c r="N6591">
        <v>1</v>
      </c>
      <c r="O6591">
        <v>2</v>
      </c>
      <c r="P6591">
        <v>20.419162329999999</v>
      </c>
      <c r="Q6591">
        <v>1017</v>
      </c>
      <c r="R6591">
        <v>104000</v>
      </c>
      <c r="S6591">
        <v>1006805</v>
      </c>
      <c r="T6591">
        <v>9.6808173076922994</v>
      </c>
      <c r="U6591">
        <v>3</v>
      </c>
    </row>
    <row r="6592" spans="1:21" x14ac:dyDescent="0.4">
      <c r="A6592">
        <v>6590</v>
      </c>
      <c r="B6592" t="s">
        <v>12110</v>
      </c>
      <c r="C6592" s="1">
        <v>44378</v>
      </c>
      <c r="D6592" t="s">
        <v>11465</v>
      </c>
      <c r="E6592" t="s">
        <v>11466</v>
      </c>
      <c r="F6592">
        <v>10</v>
      </c>
      <c r="G6592">
        <v>10</v>
      </c>
      <c r="H6592">
        <v>20</v>
      </c>
      <c r="I6592">
        <v>10</v>
      </c>
      <c r="J6592">
        <v>10</v>
      </c>
      <c r="K6592">
        <v>21</v>
      </c>
      <c r="L6592">
        <v>18</v>
      </c>
      <c r="M6592">
        <v>20</v>
      </c>
      <c r="N6592">
        <v>1</v>
      </c>
      <c r="O6592">
        <v>2</v>
      </c>
      <c r="P6592">
        <v>14.25195313</v>
      </c>
      <c r="Q6592">
        <v>752</v>
      </c>
      <c r="R6592">
        <v>104000</v>
      </c>
      <c r="S6592">
        <v>24542</v>
      </c>
      <c r="T6592">
        <v>0.23598076923076899</v>
      </c>
      <c r="U6592">
        <v>0</v>
      </c>
    </row>
    <row r="6593" spans="1:21" x14ac:dyDescent="0.4">
      <c r="A6593">
        <v>6591</v>
      </c>
      <c r="B6593" t="s">
        <v>12110</v>
      </c>
      <c r="C6593" s="1">
        <v>44378</v>
      </c>
      <c r="D6593" t="s">
        <v>11467</v>
      </c>
      <c r="E6593" t="s">
        <v>11468</v>
      </c>
      <c r="F6593">
        <v>10</v>
      </c>
      <c r="G6593">
        <v>10</v>
      </c>
      <c r="H6593">
        <v>20</v>
      </c>
      <c r="I6593">
        <v>10</v>
      </c>
      <c r="J6593">
        <v>10</v>
      </c>
      <c r="K6593">
        <v>18</v>
      </c>
      <c r="L6593">
        <v>22</v>
      </c>
      <c r="M6593">
        <v>27</v>
      </c>
      <c r="N6593">
        <v>1</v>
      </c>
      <c r="O6593">
        <v>2</v>
      </c>
      <c r="P6593">
        <v>15.667317710000001</v>
      </c>
      <c r="Q6593">
        <v>1058</v>
      </c>
      <c r="R6593">
        <v>104000</v>
      </c>
      <c r="S6593">
        <v>685248</v>
      </c>
      <c r="T6593">
        <v>6.58892307692307</v>
      </c>
      <c r="U6593">
        <v>3</v>
      </c>
    </row>
    <row r="6594" spans="1:21" x14ac:dyDescent="0.4">
      <c r="A6594">
        <v>6592</v>
      </c>
      <c r="B6594" t="s">
        <v>12110</v>
      </c>
      <c r="C6594" s="1">
        <v>44378</v>
      </c>
      <c r="D6594" t="s">
        <v>11469</v>
      </c>
      <c r="E6594" t="s">
        <v>11470</v>
      </c>
      <c r="F6594">
        <v>10</v>
      </c>
      <c r="G6594">
        <v>20</v>
      </c>
      <c r="H6594">
        <v>10</v>
      </c>
      <c r="I6594">
        <v>20</v>
      </c>
      <c r="J6594">
        <v>30</v>
      </c>
      <c r="K6594">
        <v>27</v>
      </c>
      <c r="L6594">
        <v>21</v>
      </c>
      <c r="M6594">
        <v>20</v>
      </c>
      <c r="N6594">
        <v>1</v>
      </c>
      <c r="O6594">
        <v>1</v>
      </c>
      <c r="P6594">
        <v>26.638346349999999</v>
      </c>
      <c r="Q6594">
        <v>1287</v>
      </c>
      <c r="R6594">
        <v>104000</v>
      </c>
      <c r="S6594">
        <v>396961</v>
      </c>
      <c r="T6594">
        <v>3.8169326923076898</v>
      </c>
      <c r="U6594">
        <v>2</v>
      </c>
    </row>
    <row r="6595" spans="1:21" x14ac:dyDescent="0.4">
      <c r="A6595">
        <v>6593</v>
      </c>
      <c r="B6595" t="s">
        <v>12110</v>
      </c>
      <c r="C6595" s="1">
        <v>44378</v>
      </c>
      <c r="D6595" t="s">
        <v>11471</v>
      </c>
      <c r="E6595" t="s">
        <v>11472</v>
      </c>
      <c r="F6595">
        <v>10</v>
      </c>
      <c r="G6595">
        <v>10</v>
      </c>
      <c r="H6595">
        <v>10</v>
      </c>
      <c r="I6595">
        <v>20</v>
      </c>
      <c r="J6595">
        <v>20</v>
      </c>
      <c r="K6595">
        <v>163</v>
      </c>
      <c r="L6595">
        <v>160</v>
      </c>
      <c r="M6595">
        <v>159</v>
      </c>
      <c r="N6595">
        <v>1</v>
      </c>
      <c r="O6595">
        <v>2</v>
      </c>
      <c r="P6595">
        <v>16.90603299</v>
      </c>
      <c r="Q6595">
        <v>745</v>
      </c>
      <c r="R6595">
        <v>104000</v>
      </c>
      <c r="S6595">
        <v>302526</v>
      </c>
      <c r="T6595">
        <v>2.9089038461538399</v>
      </c>
      <c r="U6595">
        <v>2</v>
      </c>
    </row>
    <row r="6596" spans="1:21" x14ac:dyDescent="0.4">
      <c r="A6596">
        <v>6594</v>
      </c>
      <c r="B6596" t="s">
        <v>12110</v>
      </c>
      <c r="C6596" s="1">
        <v>44378</v>
      </c>
      <c r="D6596" t="s">
        <v>11473</v>
      </c>
      <c r="E6596" t="s">
        <v>11474</v>
      </c>
      <c r="F6596">
        <v>10</v>
      </c>
      <c r="G6596">
        <v>10</v>
      </c>
      <c r="H6596">
        <v>10</v>
      </c>
      <c r="I6596">
        <v>20</v>
      </c>
      <c r="J6596">
        <v>10</v>
      </c>
      <c r="K6596">
        <v>246</v>
      </c>
      <c r="L6596">
        <v>232</v>
      </c>
      <c r="M6596">
        <v>232</v>
      </c>
      <c r="N6596">
        <v>1</v>
      </c>
      <c r="O6596">
        <v>2</v>
      </c>
      <c r="P6596">
        <v>20.28342014</v>
      </c>
      <c r="Q6596">
        <v>1426</v>
      </c>
      <c r="R6596">
        <v>104000</v>
      </c>
      <c r="S6596">
        <v>201410</v>
      </c>
      <c r="T6596">
        <v>1.9366346153846099</v>
      </c>
      <c r="U6596">
        <v>2</v>
      </c>
    </row>
    <row r="6597" spans="1:21" x14ac:dyDescent="0.4">
      <c r="A6597">
        <v>6595</v>
      </c>
      <c r="B6597" t="s">
        <v>12110</v>
      </c>
      <c r="C6597" s="1">
        <v>44378</v>
      </c>
      <c r="D6597" t="s">
        <v>11475</v>
      </c>
      <c r="E6597" t="s">
        <v>11476</v>
      </c>
      <c r="F6597">
        <v>10</v>
      </c>
      <c r="G6597">
        <v>10</v>
      </c>
      <c r="H6597">
        <v>20</v>
      </c>
      <c r="I6597">
        <v>20</v>
      </c>
      <c r="J6597">
        <v>20</v>
      </c>
      <c r="K6597">
        <v>192</v>
      </c>
      <c r="L6597">
        <v>203</v>
      </c>
      <c r="M6597">
        <v>209</v>
      </c>
      <c r="N6597">
        <v>1</v>
      </c>
      <c r="O6597">
        <v>1</v>
      </c>
      <c r="P6597">
        <v>17.29698351</v>
      </c>
      <c r="Q6597">
        <v>1576</v>
      </c>
      <c r="R6597">
        <v>104000</v>
      </c>
      <c r="S6597">
        <v>64800</v>
      </c>
      <c r="T6597">
        <v>0.62307692307692297</v>
      </c>
      <c r="U6597">
        <v>1</v>
      </c>
    </row>
    <row r="6598" spans="1:21" x14ac:dyDescent="0.4">
      <c r="A6598">
        <v>6596</v>
      </c>
      <c r="B6598" t="s">
        <v>12110</v>
      </c>
      <c r="C6598" s="1">
        <v>44348</v>
      </c>
      <c r="D6598" t="s">
        <v>11477</v>
      </c>
      <c r="E6598" t="s">
        <v>11478</v>
      </c>
      <c r="F6598">
        <v>40</v>
      </c>
      <c r="G6598">
        <v>20</v>
      </c>
      <c r="H6598">
        <v>10</v>
      </c>
      <c r="I6598">
        <v>20</v>
      </c>
      <c r="J6598">
        <v>50</v>
      </c>
      <c r="K6598">
        <v>26</v>
      </c>
      <c r="L6598">
        <v>26</v>
      </c>
      <c r="M6598">
        <v>23</v>
      </c>
      <c r="N6598">
        <v>1</v>
      </c>
      <c r="O6598">
        <v>2</v>
      </c>
      <c r="P6598">
        <v>12.065755210000001</v>
      </c>
      <c r="Q6598">
        <v>530</v>
      </c>
      <c r="R6598">
        <v>13700</v>
      </c>
      <c r="S6598">
        <v>30628</v>
      </c>
      <c r="T6598">
        <v>2.2356204379562001</v>
      </c>
      <c r="U6598">
        <v>2</v>
      </c>
    </row>
    <row r="6599" spans="1:21" x14ac:dyDescent="0.4">
      <c r="A6599">
        <v>6597</v>
      </c>
      <c r="B6599" t="s">
        <v>12110</v>
      </c>
      <c r="C6599" s="1">
        <v>44348</v>
      </c>
      <c r="D6599" t="s">
        <v>11479</v>
      </c>
      <c r="E6599" t="s">
        <v>11480</v>
      </c>
      <c r="F6599">
        <v>20</v>
      </c>
      <c r="G6599">
        <v>10</v>
      </c>
      <c r="H6599">
        <v>20</v>
      </c>
      <c r="I6599">
        <v>20</v>
      </c>
      <c r="J6599">
        <v>20</v>
      </c>
      <c r="K6599">
        <v>51</v>
      </c>
      <c r="L6599">
        <v>50</v>
      </c>
      <c r="M6599">
        <v>54</v>
      </c>
      <c r="N6599">
        <v>1</v>
      </c>
      <c r="O6599">
        <v>2</v>
      </c>
      <c r="P6599">
        <v>10.65798611</v>
      </c>
      <c r="Q6599">
        <v>1267</v>
      </c>
      <c r="R6599">
        <v>13700</v>
      </c>
      <c r="S6599">
        <v>748005</v>
      </c>
      <c r="T6599">
        <v>54.598905109489003</v>
      </c>
      <c r="U6599">
        <v>3</v>
      </c>
    </row>
    <row r="6600" spans="1:21" x14ac:dyDescent="0.4">
      <c r="A6600">
        <v>6598</v>
      </c>
      <c r="B6600" t="s">
        <v>12110</v>
      </c>
      <c r="C6600" s="1">
        <v>44348</v>
      </c>
      <c r="D6600" t="s">
        <v>11481</v>
      </c>
      <c r="E6600" t="s">
        <v>11482</v>
      </c>
      <c r="F6600">
        <v>20</v>
      </c>
      <c r="G6600">
        <v>10</v>
      </c>
      <c r="H6600">
        <v>20</v>
      </c>
      <c r="I6600">
        <v>20</v>
      </c>
      <c r="J6600">
        <v>20</v>
      </c>
      <c r="K6600">
        <v>25</v>
      </c>
      <c r="L6600">
        <v>19</v>
      </c>
      <c r="M6600">
        <v>18</v>
      </c>
      <c r="N6600">
        <v>1</v>
      </c>
      <c r="O6600">
        <v>2</v>
      </c>
      <c r="P6600">
        <v>18.181206599999999</v>
      </c>
      <c r="Q6600">
        <v>1624</v>
      </c>
      <c r="R6600">
        <v>13700</v>
      </c>
      <c r="S6600">
        <v>185656</v>
      </c>
      <c r="T6600">
        <v>13.5515328467153</v>
      </c>
      <c r="U6600">
        <v>3</v>
      </c>
    </row>
    <row r="6601" spans="1:21" x14ac:dyDescent="0.4">
      <c r="A6601">
        <v>6599</v>
      </c>
      <c r="B6601" t="s">
        <v>12110</v>
      </c>
      <c r="C6601" s="1">
        <v>44348</v>
      </c>
      <c r="D6601" t="s">
        <v>11483</v>
      </c>
      <c r="E6601" t="s">
        <v>11484</v>
      </c>
      <c r="F6601">
        <v>10</v>
      </c>
      <c r="G6601">
        <v>10</v>
      </c>
      <c r="H6601">
        <v>10</v>
      </c>
      <c r="I6601">
        <v>20</v>
      </c>
      <c r="J6601">
        <v>10</v>
      </c>
      <c r="K6601">
        <v>15</v>
      </c>
      <c r="L6601">
        <v>17</v>
      </c>
      <c r="M6601">
        <v>16</v>
      </c>
      <c r="N6601">
        <v>1</v>
      </c>
      <c r="O6601">
        <v>1</v>
      </c>
      <c r="P6601">
        <v>20.311197920000001</v>
      </c>
      <c r="Q6601">
        <v>2172</v>
      </c>
      <c r="R6601">
        <v>13700</v>
      </c>
      <c r="S6601">
        <v>989895</v>
      </c>
      <c r="T6601">
        <v>72.255109489051094</v>
      </c>
      <c r="U6601">
        <v>3</v>
      </c>
    </row>
    <row r="6602" spans="1:21" x14ac:dyDescent="0.4">
      <c r="A6602">
        <v>6600</v>
      </c>
      <c r="B6602" t="s">
        <v>12110</v>
      </c>
      <c r="C6602" s="1">
        <v>44348</v>
      </c>
      <c r="D6602" t="s">
        <v>11485</v>
      </c>
      <c r="E6602" t="s">
        <v>11486</v>
      </c>
      <c r="F6602">
        <v>20</v>
      </c>
      <c r="G6602">
        <v>10</v>
      </c>
      <c r="H6602">
        <v>20</v>
      </c>
      <c r="I6602">
        <v>20</v>
      </c>
      <c r="J6602">
        <v>30</v>
      </c>
      <c r="K6602">
        <v>84</v>
      </c>
      <c r="L6602">
        <v>82</v>
      </c>
      <c r="M6602">
        <v>90</v>
      </c>
      <c r="N6602">
        <v>1</v>
      </c>
      <c r="O6602">
        <v>0</v>
      </c>
      <c r="P6602">
        <v>15.71571181</v>
      </c>
      <c r="Q6602">
        <v>1381</v>
      </c>
      <c r="R6602">
        <v>13700</v>
      </c>
      <c r="S6602">
        <v>75576</v>
      </c>
      <c r="T6602">
        <v>5.5164963503649602</v>
      </c>
      <c r="U6602">
        <v>3</v>
      </c>
    </row>
    <row r="6603" spans="1:21" x14ac:dyDescent="0.4">
      <c r="A6603">
        <v>6601</v>
      </c>
      <c r="B6603" t="s">
        <v>12110</v>
      </c>
      <c r="C6603" s="1">
        <v>44348</v>
      </c>
      <c r="D6603" t="s">
        <v>11487</v>
      </c>
      <c r="E6603" t="s">
        <v>11488</v>
      </c>
      <c r="F6603">
        <v>10</v>
      </c>
      <c r="G6603">
        <v>10</v>
      </c>
      <c r="H6603">
        <v>10</v>
      </c>
      <c r="I6603">
        <v>20</v>
      </c>
      <c r="J6603">
        <v>20</v>
      </c>
      <c r="K6603">
        <v>25</v>
      </c>
      <c r="L6603">
        <v>17</v>
      </c>
      <c r="M6603">
        <v>16</v>
      </c>
      <c r="N6603">
        <v>1</v>
      </c>
      <c r="O6603">
        <v>2</v>
      </c>
      <c r="P6603">
        <v>19.842122400000001</v>
      </c>
      <c r="Q6603">
        <v>1526</v>
      </c>
      <c r="R6603">
        <v>13700</v>
      </c>
      <c r="S6603">
        <v>124493</v>
      </c>
      <c r="T6603">
        <v>9.0870802919707998</v>
      </c>
      <c r="U6603">
        <v>3</v>
      </c>
    </row>
    <row r="6604" spans="1:21" x14ac:dyDescent="0.4">
      <c r="A6604">
        <v>6602</v>
      </c>
      <c r="B6604" t="s">
        <v>12110</v>
      </c>
      <c r="C6604" s="1">
        <v>44348</v>
      </c>
      <c r="D6604" t="s">
        <v>11489</v>
      </c>
      <c r="E6604" t="s">
        <v>11490</v>
      </c>
      <c r="F6604">
        <v>20</v>
      </c>
      <c r="G6604">
        <v>20</v>
      </c>
      <c r="H6604">
        <v>10</v>
      </c>
      <c r="I6604">
        <v>20</v>
      </c>
      <c r="J6604">
        <v>30</v>
      </c>
      <c r="K6604">
        <v>20</v>
      </c>
      <c r="L6604">
        <v>15</v>
      </c>
      <c r="M6604">
        <v>15</v>
      </c>
      <c r="N6604">
        <v>1</v>
      </c>
      <c r="O6604">
        <v>1</v>
      </c>
      <c r="P6604">
        <v>12.306966149999999</v>
      </c>
      <c r="Q6604">
        <v>3198</v>
      </c>
      <c r="R6604">
        <v>13700</v>
      </c>
      <c r="S6604">
        <v>371481</v>
      </c>
      <c r="T6604">
        <v>27.115401459853999</v>
      </c>
      <c r="U6604">
        <v>3</v>
      </c>
    </row>
    <row r="6605" spans="1:21" x14ac:dyDescent="0.4">
      <c r="A6605">
        <v>6603</v>
      </c>
      <c r="B6605" t="s">
        <v>12110</v>
      </c>
      <c r="C6605" s="1">
        <v>44348</v>
      </c>
      <c r="D6605" t="s">
        <v>11491</v>
      </c>
      <c r="E6605" t="s">
        <v>11492</v>
      </c>
      <c r="F6605">
        <v>20</v>
      </c>
      <c r="G6605">
        <v>10</v>
      </c>
      <c r="H6605">
        <v>20</v>
      </c>
      <c r="I6605">
        <v>20</v>
      </c>
      <c r="J6605">
        <v>20</v>
      </c>
      <c r="K6605">
        <v>27</v>
      </c>
      <c r="L6605">
        <v>18</v>
      </c>
      <c r="M6605">
        <v>15</v>
      </c>
      <c r="N6605">
        <v>1</v>
      </c>
      <c r="O6605">
        <v>1</v>
      </c>
      <c r="P6605">
        <v>13.30251736</v>
      </c>
      <c r="Q6605">
        <v>2402</v>
      </c>
      <c r="R6605">
        <v>13700</v>
      </c>
      <c r="S6605">
        <v>482815</v>
      </c>
      <c r="T6605">
        <v>35.241970802919703</v>
      </c>
      <c r="U6605">
        <v>3</v>
      </c>
    </row>
    <row r="6606" spans="1:21" x14ac:dyDescent="0.4">
      <c r="A6606">
        <v>6604</v>
      </c>
      <c r="B6606" t="s">
        <v>12110</v>
      </c>
      <c r="C6606" s="1">
        <v>44348</v>
      </c>
      <c r="D6606" t="s">
        <v>11493</v>
      </c>
      <c r="E6606" t="s">
        <v>11494</v>
      </c>
      <c r="F6606">
        <v>10</v>
      </c>
      <c r="G6606">
        <v>10</v>
      </c>
      <c r="H6606">
        <v>10</v>
      </c>
      <c r="I6606">
        <v>10</v>
      </c>
      <c r="J6606">
        <v>10</v>
      </c>
      <c r="K6606">
        <v>49</v>
      </c>
      <c r="L6606">
        <v>53</v>
      </c>
      <c r="M6606">
        <v>59</v>
      </c>
      <c r="N6606">
        <v>1</v>
      </c>
      <c r="O6606">
        <v>2</v>
      </c>
      <c r="P6606">
        <v>19.558268229999999</v>
      </c>
      <c r="Q6606">
        <v>1187</v>
      </c>
      <c r="R6606">
        <v>13700</v>
      </c>
      <c r="S6606">
        <v>337464</v>
      </c>
      <c r="T6606">
        <v>24.632408759124001</v>
      </c>
      <c r="U6606">
        <v>3</v>
      </c>
    </row>
    <row r="6607" spans="1:21" x14ac:dyDescent="0.4">
      <c r="A6607">
        <v>6605</v>
      </c>
      <c r="B6607" t="s">
        <v>12110</v>
      </c>
      <c r="C6607" s="1">
        <v>44348</v>
      </c>
      <c r="D6607" t="s">
        <v>11495</v>
      </c>
      <c r="E6607" t="s">
        <v>11496</v>
      </c>
      <c r="F6607">
        <v>20</v>
      </c>
      <c r="G6607">
        <v>10</v>
      </c>
      <c r="H6607">
        <v>10</v>
      </c>
      <c r="I6607">
        <v>20</v>
      </c>
      <c r="J6607">
        <v>30</v>
      </c>
      <c r="K6607">
        <v>22</v>
      </c>
      <c r="L6607">
        <v>18</v>
      </c>
      <c r="M6607">
        <v>16</v>
      </c>
      <c r="N6607">
        <v>1</v>
      </c>
      <c r="O6607">
        <v>2</v>
      </c>
      <c r="P6607">
        <v>18.555121530000001</v>
      </c>
      <c r="Q6607">
        <v>1939</v>
      </c>
      <c r="R6607">
        <v>13700</v>
      </c>
      <c r="S6607">
        <v>3733511</v>
      </c>
      <c r="T6607">
        <v>272.51905109489002</v>
      </c>
      <c r="U6607">
        <v>3</v>
      </c>
    </row>
    <row r="6608" spans="1:21" x14ac:dyDescent="0.4">
      <c r="A6608">
        <v>6606</v>
      </c>
      <c r="B6608" t="s">
        <v>12110</v>
      </c>
      <c r="C6608" s="1">
        <v>44317</v>
      </c>
      <c r="D6608" t="s">
        <v>11497</v>
      </c>
      <c r="E6608" t="s">
        <v>11498</v>
      </c>
      <c r="F6608">
        <v>20</v>
      </c>
      <c r="G6608">
        <v>20</v>
      </c>
      <c r="H6608">
        <v>20</v>
      </c>
      <c r="I6608">
        <v>20</v>
      </c>
      <c r="J6608">
        <v>30</v>
      </c>
      <c r="K6608">
        <v>244</v>
      </c>
      <c r="L6608">
        <v>244</v>
      </c>
      <c r="M6608">
        <v>247</v>
      </c>
      <c r="N6608">
        <v>1</v>
      </c>
      <c r="O6608">
        <v>1</v>
      </c>
      <c r="P6608">
        <v>18.98415799</v>
      </c>
      <c r="Q6608">
        <v>1009</v>
      </c>
      <c r="R6608">
        <v>13700</v>
      </c>
      <c r="S6608">
        <v>45267</v>
      </c>
      <c r="T6608">
        <v>3.3041605839415999</v>
      </c>
      <c r="U6608">
        <v>2</v>
      </c>
    </row>
    <row r="6609" spans="1:21" x14ac:dyDescent="0.4">
      <c r="A6609">
        <v>6607</v>
      </c>
      <c r="B6609" t="s">
        <v>12110</v>
      </c>
      <c r="C6609" s="1">
        <v>44317</v>
      </c>
      <c r="D6609" t="s">
        <v>11499</v>
      </c>
      <c r="E6609" t="s">
        <v>11500</v>
      </c>
      <c r="F6609">
        <v>10</v>
      </c>
      <c r="G6609">
        <v>10</v>
      </c>
      <c r="H6609">
        <v>10</v>
      </c>
      <c r="I6609">
        <v>10</v>
      </c>
      <c r="J6609">
        <v>10</v>
      </c>
      <c r="K6609">
        <v>23</v>
      </c>
      <c r="L6609">
        <v>13</v>
      </c>
      <c r="M6609">
        <v>11</v>
      </c>
      <c r="N6609">
        <v>1</v>
      </c>
      <c r="O6609">
        <v>2</v>
      </c>
      <c r="P6609">
        <v>15.354275169999999</v>
      </c>
      <c r="Q6609">
        <v>1217</v>
      </c>
      <c r="R6609">
        <v>13700</v>
      </c>
      <c r="S6609">
        <v>321043</v>
      </c>
      <c r="T6609">
        <v>23.433795620437898</v>
      </c>
      <c r="U6609">
        <v>3</v>
      </c>
    </row>
    <row r="6610" spans="1:21" x14ac:dyDescent="0.4">
      <c r="A6610">
        <v>6608</v>
      </c>
      <c r="B6610" t="s">
        <v>12110</v>
      </c>
      <c r="C6610" s="1">
        <v>44317</v>
      </c>
      <c r="D6610" t="s">
        <v>11501</v>
      </c>
      <c r="E6610" t="s">
        <v>11502</v>
      </c>
      <c r="F6610">
        <v>10</v>
      </c>
      <c r="G6610">
        <v>10</v>
      </c>
      <c r="H6610">
        <v>10</v>
      </c>
      <c r="I6610">
        <v>20</v>
      </c>
      <c r="J6610">
        <v>10</v>
      </c>
      <c r="K6610">
        <v>54</v>
      </c>
      <c r="L6610">
        <v>52</v>
      </c>
      <c r="M6610">
        <v>54</v>
      </c>
      <c r="N6610">
        <v>1</v>
      </c>
      <c r="O6610">
        <v>2</v>
      </c>
      <c r="P6610">
        <v>20.911024309999998</v>
      </c>
      <c r="Q6610">
        <v>1691</v>
      </c>
      <c r="R6610">
        <v>13700</v>
      </c>
      <c r="S6610">
        <v>261689</v>
      </c>
      <c r="T6610">
        <v>19.101386861313799</v>
      </c>
      <c r="U6610">
        <v>3</v>
      </c>
    </row>
    <row r="6611" spans="1:21" x14ac:dyDescent="0.4">
      <c r="A6611">
        <v>6609</v>
      </c>
      <c r="B6611" t="s">
        <v>12110</v>
      </c>
      <c r="C6611" s="1">
        <v>44317</v>
      </c>
      <c r="D6611" t="s">
        <v>11503</v>
      </c>
      <c r="E6611" t="s">
        <v>11504</v>
      </c>
      <c r="F6611">
        <v>10</v>
      </c>
      <c r="G6611">
        <v>10</v>
      </c>
      <c r="H6611">
        <v>10</v>
      </c>
      <c r="I6611">
        <v>20</v>
      </c>
      <c r="J6611">
        <v>10</v>
      </c>
      <c r="K6611">
        <v>22</v>
      </c>
      <c r="L6611">
        <v>20</v>
      </c>
      <c r="M6611">
        <v>23</v>
      </c>
      <c r="N6611">
        <v>1</v>
      </c>
      <c r="O6611">
        <v>2</v>
      </c>
      <c r="P6611">
        <v>21.215277780000001</v>
      </c>
      <c r="Q6611">
        <v>1898</v>
      </c>
      <c r="R6611">
        <v>13700</v>
      </c>
      <c r="S6611">
        <v>1223968</v>
      </c>
      <c r="T6611">
        <v>89.340729927007303</v>
      </c>
      <c r="U6611">
        <v>3</v>
      </c>
    </row>
    <row r="6612" spans="1:21" x14ac:dyDescent="0.4">
      <c r="A6612">
        <v>6610</v>
      </c>
      <c r="B6612" t="s">
        <v>12110</v>
      </c>
      <c r="C6612" s="1">
        <v>44317</v>
      </c>
      <c r="D6612" t="s">
        <v>11505</v>
      </c>
      <c r="E6612" t="s">
        <v>11506</v>
      </c>
      <c r="F6612">
        <v>10</v>
      </c>
      <c r="G6612">
        <v>10</v>
      </c>
      <c r="H6612">
        <v>20</v>
      </c>
      <c r="I6612">
        <v>10</v>
      </c>
      <c r="J6612">
        <v>10</v>
      </c>
      <c r="K6612">
        <v>16</v>
      </c>
      <c r="L6612">
        <v>16</v>
      </c>
      <c r="M6612">
        <v>20</v>
      </c>
      <c r="N6612">
        <v>1</v>
      </c>
      <c r="O6612">
        <v>1</v>
      </c>
      <c r="P6612">
        <v>17.745659719999999</v>
      </c>
      <c r="Q6612">
        <v>1804</v>
      </c>
      <c r="R6612">
        <v>13700</v>
      </c>
      <c r="S6612">
        <v>1010183</v>
      </c>
      <c r="T6612">
        <v>73.7359854014598</v>
      </c>
      <c r="U6612">
        <v>3</v>
      </c>
    </row>
    <row r="6613" spans="1:21" x14ac:dyDescent="0.4">
      <c r="A6613">
        <v>6611</v>
      </c>
      <c r="B6613" t="s">
        <v>12110</v>
      </c>
      <c r="C6613" s="1">
        <v>44287</v>
      </c>
      <c r="D6613" t="s">
        <v>11507</v>
      </c>
      <c r="E6613" t="s">
        <v>11508</v>
      </c>
      <c r="F6613">
        <v>20</v>
      </c>
      <c r="G6613">
        <v>10</v>
      </c>
      <c r="H6613">
        <v>10</v>
      </c>
      <c r="I6613">
        <v>30</v>
      </c>
      <c r="J6613">
        <v>30</v>
      </c>
      <c r="K6613">
        <v>16</v>
      </c>
      <c r="L6613">
        <v>14</v>
      </c>
      <c r="M6613">
        <v>19</v>
      </c>
      <c r="N6613">
        <v>1</v>
      </c>
      <c r="O6613">
        <v>1</v>
      </c>
      <c r="P6613">
        <v>16.941731770000001</v>
      </c>
      <c r="Q6613">
        <v>2141</v>
      </c>
      <c r="R6613">
        <v>13700</v>
      </c>
      <c r="S6613">
        <v>3031036</v>
      </c>
      <c r="T6613">
        <v>221.24350364963499</v>
      </c>
      <c r="U6613">
        <v>3</v>
      </c>
    </row>
    <row r="6614" spans="1:21" x14ac:dyDescent="0.4">
      <c r="A6614">
        <v>6612</v>
      </c>
      <c r="B6614" t="s">
        <v>12110</v>
      </c>
      <c r="C6614" s="1">
        <v>44287</v>
      </c>
      <c r="D6614" t="s">
        <v>11509</v>
      </c>
      <c r="E6614" t="s">
        <v>11510</v>
      </c>
      <c r="F6614">
        <v>20</v>
      </c>
      <c r="G6614">
        <v>10</v>
      </c>
      <c r="H6614">
        <v>10</v>
      </c>
      <c r="I6614">
        <v>20</v>
      </c>
      <c r="J6614">
        <v>30</v>
      </c>
      <c r="K6614">
        <v>50</v>
      </c>
      <c r="L6614">
        <v>51</v>
      </c>
      <c r="M6614">
        <v>53</v>
      </c>
      <c r="N6614">
        <v>1</v>
      </c>
      <c r="O6614">
        <v>2</v>
      </c>
      <c r="P6614">
        <v>18.377604170000001</v>
      </c>
      <c r="Q6614">
        <v>918</v>
      </c>
      <c r="R6614">
        <v>13700</v>
      </c>
      <c r="S6614">
        <v>744203</v>
      </c>
      <c r="T6614">
        <v>54.321386861313798</v>
      </c>
      <c r="U6614">
        <v>3</v>
      </c>
    </row>
    <row r="6615" spans="1:21" x14ac:dyDescent="0.4">
      <c r="A6615">
        <v>6613</v>
      </c>
      <c r="B6615" t="s">
        <v>12110</v>
      </c>
      <c r="C6615" s="1">
        <v>44287</v>
      </c>
      <c r="D6615" t="s">
        <v>11511</v>
      </c>
      <c r="E6615" t="s">
        <v>11512</v>
      </c>
      <c r="F6615">
        <v>10</v>
      </c>
      <c r="G6615">
        <v>10</v>
      </c>
      <c r="H6615">
        <v>10</v>
      </c>
      <c r="I6615">
        <v>10</v>
      </c>
      <c r="J6615">
        <v>10</v>
      </c>
      <c r="K6615">
        <v>14</v>
      </c>
      <c r="L6615">
        <v>15</v>
      </c>
      <c r="M6615">
        <v>13</v>
      </c>
      <c r="N6615">
        <v>1</v>
      </c>
      <c r="O6615">
        <v>2</v>
      </c>
      <c r="P6615">
        <v>18.125</v>
      </c>
      <c r="Q6615">
        <v>1091</v>
      </c>
      <c r="R6615">
        <v>13700</v>
      </c>
      <c r="S6615">
        <v>375655</v>
      </c>
      <c r="T6615">
        <v>27.4200729927007</v>
      </c>
      <c r="U6615">
        <v>3</v>
      </c>
    </row>
    <row r="6616" spans="1:21" x14ac:dyDescent="0.4">
      <c r="A6616">
        <v>6614</v>
      </c>
      <c r="B6616" t="s">
        <v>12110</v>
      </c>
      <c r="C6616" s="1">
        <v>44287</v>
      </c>
      <c r="D6616" t="s">
        <v>11513</v>
      </c>
      <c r="E6616" t="s">
        <v>11514</v>
      </c>
      <c r="F6616">
        <v>10</v>
      </c>
      <c r="G6616">
        <v>10</v>
      </c>
      <c r="H6616">
        <v>20</v>
      </c>
      <c r="I6616">
        <v>20</v>
      </c>
      <c r="J6616">
        <v>10</v>
      </c>
      <c r="K6616">
        <v>23</v>
      </c>
      <c r="L6616">
        <v>20</v>
      </c>
      <c r="M6616">
        <v>16</v>
      </c>
      <c r="N6616">
        <v>1</v>
      </c>
      <c r="O6616">
        <v>1</v>
      </c>
      <c r="P6616">
        <v>25.602213540000001</v>
      </c>
      <c r="Q6616">
        <v>498</v>
      </c>
      <c r="R6616">
        <v>13700</v>
      </c>
      <c r="S6616">
        <v>133212</v>
      </c>
      <c r="T6616">
        <v>9.7235036496350293</v>
      </c>
      <c r="U6616">
        <v>3</v>
      </c>
    </row>
    <row r="6617" spans="1:21" x14ac:dyDescent="0.4">
      <c r="A6617">
        <v>6615</v>
      </c>
      <c r="B6617" t="s">
        <v>12110</v>
      </c>
      <c r="C6617" s="1">
        <v>44287</v>
      </c>
      <c r="D6617" t="s">
        <v>11515</v>
      </c>
      <c r="E6617" t="s">
        <v>11516</v>
      </c>
      <c r="F6617">
        <v>10</v>
      </c>
      <c r="G6617">
        <v>10</v>
      </c>
      <c r="H6617">
        <v>20</v>
      </c>
      <c r="I6617">
        <v>20</v>
      </c>
      <c r="J6617">
        <v>10</v>
      </c>
      <c r="K6617">
        <v>24</v>
      </c>
      <c r="L6617">
        <v>20</v>
      </c>
      <c r="M6617">
        <v>17</v>
      </c>
      <c r="N6617">
        <v>1</v>
      </c>
      <c r="O6617">
        <v>1</v>
      </c>
      <c r="P6617">
        <v>18.96115451</v>
      </c>
      <c r="Q6617">
        <v>1616</v>
      </c>
      <c r="R6617">
        <v>13700</v>
      </c>
      <c r="S6617">
        <v>141435</v>
      </c>
      <c r="T6617">
        <v>10.323722627737199</v>
      </c>
      <c r="U6617">
        <v>3</v>
      </c>
    </row>
    <row r="6618" spans="1:21" x14ac:dyDescent="0.4">
      <c r="A6618">
        <v>6616</v>
      </c>
      <c r="B6618" t="s">
        <v>12110</v>
      </c>
      <c r="C6618" s="1">
        <v>44287</v>
      </c>
      <c r="D6618" t="s">
        <v>11517</v>
      </c>
      <c r="E6618" t="s">
        <v>11518</v>
      </c>
      <c r="F6618">
        <v>10</v>
      </c>
      <c r="G6618">
        <v>10</v>
      </c>
      <c r="H6618">
        <v>10</v>
      </c>
      <c r="I6618">
        <v>20</v>
      </c>
      <c r="J6618">
        <v>10</v>
      </c>
      <c r="K6618">
        <v>23</v>
      </c>
      <c r="L6618">
        <v>20</v>
      </c>
      <c r="M6618">
        <v>16</v>
      </c>
      <c r="N6618">
        <v>1</v>
      </c>
      <c r="O6618">
        <v>1</v>
      </c>
      <c r="P6618">
        <v>22.20703125</v>
      </c>
      <c r="Q6618">
        <v>850</v>
      </c>
      <c r="R6618">
        <v>13700</v>
      </c>
      <c r="S6618">
        <v>106732</v>
      </c>
      <c r="T6618">
        <v>7.7906569343065604</v>
      </c>
      <c r="U6618">
        <v>3</v>
      </c>
    </row>
    <row r="6619" spans="1:21" x14ac:dyDescent="0.4">
      <c r="A6619">
        <v>6617</v>
      </c>
      <c r="B6619" t="s">
        <v>12110</v>
      </c>
      <c r="C6619" s="1">
        <v>44287</v>
      </c>
      <c r="D6619" t="s">
        <v>11519</v>
      </c>
      <c r="E6619" t="s">
        <v>11520</v>
      </c>
      <c r="F6619">
        <v>10</v>
      </c>
      <c r="G6619">
        <v>10</v>
      </c>
      <c r="H6619">
        <v>10</v>
      </c>
      <c r="I6619">
        <v>20</v>
      </c>
      <c r="J6619">
        <v>20</v>
      </c>
      <c r="K6619">
        <v>15</v>
      </c>
      <c r="L6619">
        <v>13</v>
      </c>
      <c r="M6619">
        <v>15</v>
      </c>
      <c r="N6619">
        <v>1</v>
      </c>
      <c r="O6619">
        <v>2</v>
      </c>
      <c r="P6619">
        <v>17.798177079999999</v>
      </c>
      <c r="Q6619">
        <v>2111</v>
      </c>
      <c r="R6619">
        <v>13700</v>
      </c>
      <c r="S6619">
        <v>559887</v>
      </c>
      <c r="T6619">
        <v>40.867664233576598</v>
      </c>
      <c r="U6619">
        <v>3</v>
      </c>
    </row>
    <row r="6620" spans="1:21" x14ac:dyDescent="0.4">
      <c r="A6620">
        <v>6618</v>
      </c>
      <c r="B6620" t="s">
        <v>12110</v>
      </c>
      <c r="C6620" s="1">
        <v>44256</v>
      </c>
      <c r="D6620" t="s">
        <v>11521</v>
      </c>
      <c r="E6620" t="s">
        <v>11522</v>
      </c>
      <c r="F6620">
        <v>10</v>
      </c>
      <c r="G6620">
        <v>10</v>
      </c>
      <c r="H6620">
        <v>20</v>
      </c>
      <c r="I6620">
        <v>10</v>
      </c>
      <c r="J6620">
        <v>10</v>
      </c>
      <c r="K6620">
        <v>11</v>
      </c>
      <c r="L6620">
        <v>9</v>
      </c>
      <c r="M6620">
        <v>9</v>
      </c>
      <c r="N6620">
        <v>1</v>
      </c>
      <c r="O6620">
        <v>2</v>
      </c>
      <c r="P6620">
        <v>15.917317710000001</v>
      </c>
      <c r="Q6620">
        <v>1915</v>
      </c>
      <c r="R6620">
        <v>13700</v>
      </c>
      <c r="S6620">
        <v>53905</v>
      </c>
      <c r="T6620">
        <v>3.9346715328467101</v>
      </c>
      <c r="U6620">
        <v>2</v>
      </c>
    </row>
    <row r="6621" spans="1:21" x14ac:dyDescent="0.4">
      <c r="A6621">
        <v>6619</v>
      </c>
      <c r="B6621" t="s">
        <v>12110</v>
      </c>
      <c r="C6621" s="1">
        <v>44256</v>
      </c>
      <c r="D6621" t="s">
        <v>11523</v>
      </c>
      <c r="E6621" t="s">
        <v>11524</v>
      </c>
      <c r="F6621">
        <v>20</v>
      </c>
      <c r="G6621">
        <v>10</v>
      </c>
      <c r="H6621">
        <v>40</v>
      </c>
      <c r="I6621">
        <v>20</v>
      </c>
      <c r="J6621">
        <v>40</v>
      </c>
      <c r="K6621">
        <v>17</v>
      </c>
      <c r="L6621">
        <v>18</v>
      </c>
      <c r="M6621">
        <v>14</v>
      </c>
      <c r="N6621">
        <v>1</v>
      </c>
      <c r="O6621">
        <v>0</v>
      </c>
      <c r="P6621">
        <v>26.630208329999999</v>
      </c>
      <c r="Q6621">
        <v>2046</v>
      </c>
      <c r="R6621">
        <v>13700</v>
      </c>
      <c r="S6621">
        <v>1384166</v>
      </c>
      <c r="T6621">
        <v>101.03401459854</v>
      </c>
      <c r="U6621">
        <v>3</v>
      </c>
    </row>
    <row r="6622" spans="1:21" x14ac:dyDescent="0.4">
      <c r="A6622">
        <v>6620</v>
      </c>
      <c r="B6622" t="s">
        <v>12110</v>
      </c>
      <c r="C6622" s="1">
        <v>44256</v>
      </c>
      <c r="D6622" t="s">
        <v>11525</v>
      </c>
      <c r="E6622" t="s">
        <v>11526</v>
      </c>
      <c r="F6622">
        <v>20</v>
      </c>
      <c r="G6622">
        <v>10</v>
      </c>
      <c r="H6622">
        <v>20</v>
      </c>
      <c r="I6622">
        <v>20</v>
      </c>
      <c r="J6622">
        <v>20</v>
      </c>
      <c r="K6622">
        <v>10</v>
      </c>
      <c r="L6622">
        <v>13</v>
      </c>
      <c r="M6622">
        <v>5</v>
      </c>
      <c r="N6622">
        <v>1</v>
      </c>
      <c r="O6622">
        <v>1</v>
      </c>
      <c r="P6622">
        <v>21.128580729999999</v>
      </c>
      <c r="Q6622">
        <v>1200</v>
      </c>
      <c r="R6622">
        <v>13700</v>
      </c>
      <c r="S6622">
        <v>222933</v>
      </c>
      <c r="T6622">
        <v>16.272481751824799</v>
      </c>
      <c r="U6622">
        <v>3</v>
      </c>
    </row>
    <row r="6623" spans="1:21" x14ac:dyDescent="0.4">
      <c r="A6623">
        <v>6621</v>
      </c>
      <c r="B6623" t="s">
        <v>12110</v>
      </c>
      <c r="C6623" s="1">
        <v>44256</v>
      </c>
      <c r="D6623" t="s">
        <v>11527</v>
      </c>
      <c r="E6623" t="s">
        <v>11528</v>
      </c>
      <c r="F6623">
        <v>10</v>
      </c>
      <c r="G6623">
        <v>10</v>
      </c>
      <c r="H6623">
        <v>20</v>
      </c>
      <c r="I6623">
        <v>20</v>
      </c>
      <c r="J6623">
        <v>20</v>
      </c>
      <c r="K6623">
        <v>24</v>
      </c>
      <c r="L6623">
        <v>20</v>
      </c>
      <c r="M6623">
        <v>22</v>
      </c>
      <c r="N6623">
        <v>1</v>
      </c>
      <c r="O6623">
        <v>1</v>
      </c>
      <c r="P6623">
        <v>27.523003469999999</v>
      </c>
      <c r="Q6623">
        <v>2168</v>
      </c>
      <c r="R6623">
        <v>13700</v>
      </c>
      <c r="S6623">
        <v>2149564</v>
      </c>
      <c r="T6623">
        <v>156.90248175182401</v>
      </c>
      <c r="U6623">
        <v>3</v>
      </c>
    </row>
    <row r="6624" spans="1:21" x14ac:dyDescent="0.4">
      <c r="A6624">
        <v>6622</v>
      </c>
      <c r="B6624" t="s">
        <v>12110</v>
      </c>
      <c r="C6624" s="1">
        <v>44256</v>
      </c>
      <c r="D6624" t="s">
        <v>11529</v>
      </c>
      <c r="E6624" t="s">
        <v>11530</v>
      </c>
      <c r="F6624">
        <v>10</v>
      </c>
      <c r="G6624">
        <v>10</v>
      </c>
      <c r="H6624">
        <v>20</v>
      </c>
      <c r="I6624">
        <v>10</v>
      </c>
      <c r="J6624">
        <v>10</v>
      </c>
      <c r="K6624">
        <v>24</v>
      </c>
      <c r="L6624">
        <v>19</v>
      </c>
      <c r="M6624">
        <v>21</v>
      </c>
      <c r="N6624">
        <v>1</v>
      </c>
      <c r="O6624">
        <v>2</v>
      </c>
      <c r="P6624">
        <v>26.682942709999999</v>
      </c>
      <c r="Q6624">
        <v>2099</v>
      </c>
      <c r="R6624">
        <v>13700</v>
      </c>
      <c r="S6624">
        <v>3781139</v>
      </c>
      <c r="T6624">
        <v>275.995547445255</v>
      </c>
      <c r="U6624">
        <v>3</v>
      </c>
    </row>
    <row r="6625" spans="1:21" x14ac:dyDescent="0.4">
      <c r="A6625">
        <v>6623</v>
      </c>
      <c r="B6625" t="s">
        <v>12110</v>
      </c>
      <c r="C6625" s="1">
        <v>44256</v>
      </c>
      <c r="D6625" t="s">
        <v>11531</v>
      </c>
      <c r="E6625" t="s">
        <v>11532</v>
      </c>
      <c r="F6625">
        <v>20</v>
      </c>
      <c r="G6625">
        <v>10</v>
      </c>
      <c r="H6625">
        <v>10</v>
      </c>
      <c r="I6625">
        <v>20</v>
      </c>
      <c r="J6625">
        <v>10</v>
      </c>
      <c r="K6625">
        <v>26</v>
      </c>
      <c r="L6625">
        <v>21</v>
      </c>
      <c r="M6625">
        <v>20</v>
      </c>
      <c r="N6625">
        <v>1</v>
      </c>
      <c r="O6625">
        <v>2</v>
      </c>
      <c r="P6625">
        <v>19.702039930000002</v>
      </c>
      <c r="Q6625">
        <v>2243</v>
      </c>
      <c r="R6625">
        <v>13700</v>
      </c>
      <c r="S6625">
        <v>758297</v>
      </c>
      <c r="T6625">
        <v>55.350145985401397</v>
      </c>
      <c r="U6625">
        <v>3</v>
      </c>
    </row>
    <row r="6626" spans="1:21" x14ac:dyDescent="0.4">
      <c r="A6626">
        <v>6624</v>
      </c>
      <c r="B6626" t="s">
        <v>12110</v>
      </c>
      <c r="C6626" s="1">
        <v>44256</v>
      </c>
      <c r="D6626" t="s">
        <v>11533</v>
      </c>
      <c r="E6626" t="s">
        <v>11534</v>
      </c>
      <c r="F6626">
        <v>10</v>
      </c>
      <c r="G6626">
        <v>10</v>
      </c>
      <c r="H6626">
        <v>20</v>
      </c>
      <c r="I6626">
        <v>20</v>
      </c>
      <c r="J6626">
        <v>20</v>
      </c>
      <c r="K6626">
        <v>169</v>
      </c>
      <c r="L6626">
        <v>164</v>
      </c>
      <c r="M6626">
        <v>109</v>
      </c>
      <c r="N6626">
        <v>1</v>
      </c>
      <c r="O6626">
        <v>2</v>
      </c>
      <c r="P6626">
        <v>27.467230900000001</v>
      </c>
      <c r="Q6626">
        <v>1543</v>
      </c>
      <c r="R6626">
        <v>13700</v>
      </c>
      <c r="S6626">
        <v>2287227</v>
      </c>
      <c r="T6626">
        <v>166.95087591240801</v>
      </c>
      <c r="U6626">
        <v>3</v>
      </c>
    </row>
    <row r="6627" spans="1:21" x14ac:dyDescent="0.4">
      <c r="A6627">
        <v>6625</v>
      </c>
      <c r="B6627" t="s">
        <v>12110</v>
      </c>
      <c r="C6627" s="1">
        <v>44228</v>
      </c>
      <c r="D6627" t="s">
        <v>11535</v>
      </c>
      <c r="E6627" t="s">
        <v>11536</v>
      </c>
      <c r="F6627">
        <v>10</v>
      </c>
      <c r="G6627">
        <v>10</v>
      </c>
      <c r="H6627">
        <v>10</v>
      </c>
      <c r="I6627">
        <v>10</v>
      </c>
      <c r="J6627">
        <v>10</v>
      </c>
      <c r="K6627">
        <v>20</v>
      </c>
      <c r="L6627">
        <v>18</v>
      </c>
      <c r="M6627">
        <v>23</v>
      </c>
      <c r="N6627">
        <v>1</v>
      </c>
      <c r="O6627">
        <v>2</v>
      </c>
      <c r="P6627">
        <v>24.034179689999998</v>
      </c>
      <c r="Q6627">
        <v>2462</v>
      </c>
      <c r="R6627">
        <v>13700</v>
      </c>
      <c r="S6627">
        <v>5454295</v>
      </c>
      <c r="T6627">
        <v>398.12372262773698</v>
      </c>
      <c r="U6627">
        <v>3</v>
      </c>
    </row>
    <row r="6628" spans="1:21" x14ac:dyDescent="0.4">
      <c r="A6628">
        <v>6626</v>
      </c>
      <c r="B6628" t="s">
        <v>12110</v>
      </c>
      <c r="C6628" s="1">
        <v>44228</v>
      </c>
      <c r="D6628" t="s">
        <v>11537</v>
      </c>
      <c r="E6628" t="s">
        <v>11538</v>
      </c>
      <c r="F6628">
        <v>10</v>
      </c>
      <c r="G6628">
        <v>10</v>
      </c>
      <c r="H6628">
        <v>20</v>
      </c>
      <c r="I6628">
        <v>10</v>
      </c>
      <c r="J6628">
        <v>10</v>
      </c>
      <c r="K6628">
        <v>20</v>
      </c>
      <c r="L6628">
        <v>14</v>
      </c>
      <c r="M6628">
        <v>16</v>
      </c>
      <c r="N6628">
        <v>1</v>
      </c>
      <c r="O6628">
        <v>2</v>
      </c>
      <c r="P6628">
        <v>23.333116319999998</v>
      </c>
      <c r="Q6628">
        <v>2687</v>
      </c>
      <c r="R6628">
        <v>13700</v>
      </c>
      <c r="S6628">
        <v>1595571</v>
      </c>
      <c r="T6628">
        <v>116.46503649635</v>
      </c>
      <c r="U6628">
        <v>3</v>
      </c>
    </row>
    <row r="6629" spans="1:21" x14ac:dyDescent="0.4">
      <c r="A6629">
        <v>6627</v>
      </c>
      <c r="B6629" t="s">
        <v>12110</v>
      </c>
      <c r="C6629" s="1">
        <v>44228</v>
      </c>
      <c r="D6629" t="s">
        <v>11539</v>
      </c>
      <c r="E6629" t="s">
        <v>11540</v>
      </c>
      <c r="F6629">
        <v>20</v>
      </c>
      <c r="G6629">
        <v>10</v>
      </c>
      <c r="H6629">
        <v>50</v>
      </c>
      <c r="I6629">
        <v>20</v>
      </c>
      <c r="J6629">
        <v>30</v>
      </c>
      <c r="K6629">
        <v>123</v>
      </c>
      <c r="L6629">
        <v>117</v>
      </c>
      <c r="M6629">
        <v>107</v>
      </c>
      <c r="N6629">
        <v>1</v>
      </c>
      <c r="O6629">
        <v>2</v>
      </c>
      <c r="P6629">
        <v>22.225911459999999</v>
      </c>
      <c r="Q6629">
        <v>2059</v>
      </c>
      <c r="R6629">
        <v>13700</v>
      </c>
      <c r="S6629">
        <v>2531454</v>
      </c>
      <c r="T6629">
        <v>184.77766423357599</v>
      </c>
      <c r="U6629">
        <v>3</v>
      </c>
    </row>
    <row r="6630" spans="1:21" x14ac:dyDescent="0.4">
      <c r="A6630">
        <v>6628</v>
      </c>
      <c r="B6630" t="s">
        <v>12110</v>
      </c>
      <c r="C6630" s="1">
        <v>44228</v>
      </c>
      <c r="D6630" t="s">
        <v>11541</v>
      </c>
      <c r="E6630" t="s">
        <v>11542</v>
      </c>
      <c r="F6630">
        <v>10</v>
      </c>
      <c r="G6630">
        <v>10</v>
      </c>
      <c r="H6630">
        <v>20</v>
      </c>
      <c r="I6630">
        <v>20</v>
      </c>
      <c r="J6630">
        <v>10</v>
      </c>
      <c r="K6630">
        <v>16</v>
      </c>
      <c r="L6630">
        <v>14</v>
      </c>
      <c r="M6630">
        <v>14</v>
      </c>
      <c r="N6630">
        <v>1</v>
      </c>
      <c r="O6630">
        <v>2</v>
      </c>
      <c r="P6630">
        <v>15.868706599999999</v>
      </c>
      <c r="Q6630">
        <v>1699</v>
      </c>
      <c r="R6630">
        <v>13700</v>
      </c>
      <c r="S6630">
        <v>1358319</v>
      </c>
      <c r="T6630">
        <v>99.1473722627737</v>
      </c>
      <c r="U6630">
        <v>3</v>
      </c>
    </row>
    <row r="6631" spans="1:21" x14ac:dyDescent="0.4">
      <c r="A6631">
        <v>6629</v>
      </c>
      <c r="B6631" t="s">
        <v>12110</v>
      </c>
      <c r="C6631" s="1">
        <v>44228</v>
      </c>
      <c r="D6631" t="s">
        <v>11543</v>
      </c>
      <c r="E6631" t="s">
        <v>11544</v>
      </c>
      <c r="F6631">
        <v>10</v>
      </c>
      <c r="G6631">
        <v>10</v>
      </c>
      <c r="H6631">
        <v>10</v>
      </c>
      <c r="I6631">
        <v>20</v>
      </c>
      <c r="J6631">
        <v>10</v>
      </c>
      <c r="K6631">
        <v>19</v>
      </c>
      <c r="L6631">
        <v>18</v>
      </c>
      <c r="M6631">
        <v>13</v>
      </c>
      <c r="N6631">
        <v>1</v>
      </c>
      <c r="O6631">
        <v>2</v>
      </c>
      <c r="P6631">
        <v>10.32411024</v>
      </c>
      <c r="Q6631">
        <v>2536</v>
      </c>
      <c r="R6631">
        <v>13700</v>
      </c>
      <c r="S6631">
        <v>275192</v>
      </c>
      <c r="T6631">
        <v>20.087007299269999</v>
      </c>
      <c r="U6631">
        <v>3</v>
      </c>
    </row>
    <row r="6632" spans="1:21" x14ac:dyDescent="0.4">
      <c r="A6632">
        <v>6630</v>
      </c>
      <c r="B6632" t="s">
        <v>12110</v>
      </c>
      <c r="C6632" s="1">
        <v>44228</v>
      </c>
      <c r="D6632" t="s">
        <v>11545</v>
      </c>
      <c r="E6632" t="s">
        <v>11546</v>
      </c>
      <c r="F6632">
        <v>20</v>
      </c>
      <c r="G6632">
        <v>20</v>
      </c>
      <c r="H6632">
        <v>10</v>
      </c>
      <c r="I6632">
        <v>20</v>
      </c>
      <c r="J6632">
        <v>20</v>
      </c>
      <c r="K6632">
        <v>13</v>
      </c>
      <c r="L6632">
        <v>18</v>
      </c>
      <c r="M6632">
        <v>39</v>
      </c>
      <c r="N6632">
        <v>1</v>
      </c>
      <c r="O6632">
        <v>1</v>
      </c>
      <c r="P6632">
        <v>14.54166667</v>
      </c>
      <c r="Q6632">
        <v>1965</v>
      </c>
      <c r="R6632">
        <v>13700</v>
      </c>
      <c r="S6632">
        <v>227401</v>
      </c>
      <c r="T6632">
        <v>16.598613138686101</v>
      </c>
      <c r="U6632">
        <v>3</v>
      </c>
    </row>
    <row r="6633" spans="1:21" x14ac:dyDescent="0.4">
      <c r="A6633">
        <v>6631</v>
      </c>
      <c r="B6633" t="s">
        <v>12111</v>
      </c>
      <c r="C6633" s="1">
        <v>44896</v>
      </c>
      <c r="D6633" t="s">
        <v>11547</v>
      </c>
      <c r="E6633" t="s">
        <v>11548</v>
      </c>
      <c r="F6633">
        <v>20</v>
      </c>
      <c r="G6633">
        <v>20</v>
      </c>
      <c r="H6633">
        <v>20</v>
      </c>
      <c r="I6633">
        <v>20</v>
      </c>
      <c r="J6633">
        <v>30</v>
      </c>
      <c r="K6633">
        <v>31</v>
      </c>
      <c r="L6633">
        <v>24</v>
      </c>
      <c r="M6633">
        <v>21</v>
      </c>
      <c r="N6633">
        <v>1</v>
      </c>
      <c r="O6633">
        <v>0</v>
      </c>
      <c r="P6633">
        <v>4.6527777779999999</v>
      </c>
      <c r="Q6633">
        <v>995</v>
      </c>
      <c r="R6633">
        <v>14400</v>
      </c>
      <c r="S6633">
        <v>3496</v>
      </c>
      <c r="T6633">
        <v>0.24277777777777701</v>
      </c>
      <c r="U6633">
        <v>0</v>
      </c>
    </row>
    <row r="6634" spans="1:21" x14ac:dyDescent="0.4">
      <c r="A6634">
        <v>6632</v>
      </c>
      <c r="B6634" t="s">
        <v>12111</v>
      </c>
      <c r="C6634" s="1">
        <v>44866</v>
      </c>
      <c r="D6634" t="s">
        <v>11549</v>
      </c>
      <c r="E6634" t="s">
        <v>11550</v>
      </c>
      <c r="F6634">
        <v>10</v>
      </c>
      <c r="G6634">
        <v>20</v>
      </c>
      <c r="H6634">
        <v>40</v>
      </c>
      <c r="I6634">
        <v>20</v>
      </c>
      <c r="J6634">
        <v>10</v>
      </c>
      <c r="K6634">
        <v>53</v>
      </c>
      <c r="L6634">
        <v>49</v>
      </c>
      <c r="M6634">
        <v>56</v>
      </c>
      <c r="N6634">
        <v>1</v>
      </c>
      <c r="O6634">
        <v>0</v>
      </c>
      <c r="P6634">
        <v>12.238715279999999</v>
      </c>
      <c r="Q6634">
        <v>1661</v>
      </c>
      <c r="R6634">
        <v>14200</v>
      </c>
      <c r="S6634">
        <v>70635</v>
      </c>
      <c r="T6634">
        <v>4.9742957746478798</v>
      </c>
      <c r="U6634">
        <v>3</v>
      </c>
    </row>
    <row r="6635" spans="1:21" x14ac:dyDescent="0.4">
      <c r="A6635">
        <v>6633</v>
      </c>
      <c r="B6635" t="s">
        <v>12111</v>
      </c>
      <c r="C6635" s="1">
        <v>44866</v>
      </c>
      <c r="D6635" t="s">
        <v>11551</v>
      </c>
      <c r="E6635" t="s">
        <v>11552</v>
      </c>
      <c r="F6635">
        <v>30</v>
      </c>
      <c r="G6635">
        <v>30</v>
      </c>
      <c r="H6635">
        <v>20</v>
      </c>
      <c r="I6635">
        <v>30</v>
      </c>
      <c r="J6635">
        <v>50</v>
      </c>
      <c r="K6635">
        <v>251</v>
      </c>
      <c r="L6635">
        <v>242</v>
      </c>
      <c r="M6635">
        <v>243</v>
      </c>
      <c r="N6635">
        <v>1</v>
      </c>
      <c r="O6635">
        <v>1</v>
      </c>
      <c r="P6635">
        <v>0</v>
      </c>
      <c r="Q6635">
        <v>573</v>
      </c>
      <c r="R6635">
        <v>14200</v>
      </c>
      <c r="S6635">
        <v>19290</v>
      </c>
      <c r="T6635">
        <v>1.35845070422535</v>
      </c>
      <c r="U6635">
        <v>2</v>
      </c>
    </row>
    <row r="6636" spans="1:21" x14ac:dyDescent="0.4">
      <c r="A6636">
        <v>6634</v>
      </c>
      <c r="B6636" t="s">
        <v>12111</v>
      </c>
      <c r="C6636" s="1">
        <v>44866</v>
      </c>
      <c r="D6636" t="s">
        <v>11553</v>
      </c>
      <c r="E6636" t="s">
        <v>11554</v>
      </c>
      <c r="F6636">
        <v>10</v>
      </c>
      <c r="G6636">
        <v>20</v>
      </c>
      <c r="H6636">
        <v>20</v>
      </c>
      <c r="I6636">
        <v>20</v>
      </c>
      <c r="J6636">
        <v>20</v>
      </c>
      <c r="K6636">
        <v>19</v>
      </c>
      <c r="L6636">
        <v>10</v>
      </c>
      <c r="M6636">
        <v>9</v>
      </c>
      <c r="N6636">
        <v>0</v>
      </c>
      <c r="O6636">
        <v>1</v>
      </c>
      <c r="P6636">
        <v>11.074761280000001</v>
      </c>
      <c r="Q6636">
        <v>1207</v>
      </c>
      <c r="R6636">
        <v>14200</v>
      </c>
      <c r="S6636">
        <v>24610</v>
      </c>
      <c r="T6636">
        <v>1.73309859154929</v>
      </c>
      <c r="U6636">
        <v>2</v>
      </c>
    </row>
    <row r="6637" spans="1:21" x14ac:dyDescent="0.4">
      <c r="A6637">
        <v>6635</v>
      </c>
      <c r="B6637" t="s">
        <v>12111</v>
      </c>
      <c r="C6637" s="1">
        <v>44866</v>
      </c>
      <c r="D6637" t="s">
        <v>11555</v>
      </c>
      <c r="E6637" t="s">
        <v>11556</v>
      </c>
      <c r="F6637">
        <v>20</v>
      </c>
      <c r="G6637">
        <v>20</v>
      </c>
      <c r="H6637">
        <v>50</v>
      </c>
      <c r="I6637">
        <v>20</v>
      </c>
      <c r="J6637">
        <v>30</v>
      </c>
      <c r="K6637">
        <v>123</v>
      </c>
      <c r="L6637">
        <v>121</v>
      </c>
      <c r="M6637">
        <v>112</v>
      </c>
      <c r="N6637">
        <v>1</v>
      </c>
      <c r="O6637">
        <v>2</v>
      </c>
      <c r="P6637">
        <v>6.1185980899999999</v>
      </c>
      <c r="Q6637">
        <v>1089</v>
      </c>
      <c r="R6637">
        <v>14200</v>
      </c>
      <c r="S6637">
        <v>2405</v>
      </c>
      <c r="T6637">
        <v>0.16936619718309801</v>
      </c>
      <c r="U6637">
        <v>0</v>
      </c>
    </row>
    <row r="6638" spans="1:21" x14ac:dyDescent="0.4">
      <c r="A6638">
        <v>6636</v>
      </c>
      <c r="B6638" t="s">
        <v>12111</v>
      </c>
      <c r="C6638" s="1">
        <v>44835</v>
      </c>
      <c r="D6638" t="s">
        <v>11557</v>
      </c>
      <c r="E6638" t="s">
        <v>11558</v>
      </c>
      <c r="F6638">
        <v>10</v>
      </c>
      <c r="G6638">
        <v>10</v>
      </c>
      <c r="H6638">
        <v>10</v>
      </c>
      <c r="I6638">
        <v>10</v>
      </c>
      <c r="J6638">
        <v>10</v>
      </c>
      <c r="K6638">
        <v>230</v>
      </c>
      <c r="L6638">
        <v>234</v>
      </c>
      <c r="M6638">
        <v>236</v>
      </c>
      <c r="N6638">
        <v>0</v>
      </c>
      <c r="O6638">
        <v>1</v>
      </c>
      <c r="P6638">
        <v>8.1431206599999992</v>
      </c>
      <c r="Q6638">
        <v>741</v>
      </c>
      <c r="R6638">
        <v>14000</v>
      </c>
      <c r="S6638">
        <v>2005</v>
      </c>
      <c r="T6638">
        <v>0.14321428571428499</v>
      </c>
      <c r="U6638">
        <v>0</v>
      </c>
    </row>
    <row r="6639" spans="1:21" x14ac:dyDescent="0.4">
      <c r="A6639">
        <v>6637</v>
      </c>
      <c r="B6639" t="s">
        <v>12111</v>
      </c>
      <c r="C6639" s="1">
        <v>44743</v>
      </c>
      <c r="D6639" t="s">
        <v>11559</v>
      </c>
      <c r="E6639" t="s">
        <v>11560</v>
      </c>
      <c r="F6639">
        <v>20</v>
      </c>
      <c r="G6639">
        <v>20</v>
      </c>
      <c r="H6639">
        <v>50</v>
      </c>
      <c r="I6639">
        <v>30</v>
      </c>
      <c r="J6639">
        <v>30</v>
      </c>
      <c r="K6639">
        <v>22</v>
      </c>
      <c r="L6639">
        <v>22</v>
      </c>
      <c r="M6639">
        <v>20</v>
      </c>
      <c r="N6639">
        <v>2</v>
      </c>
      <c r="O6639">
        <v>1</v>
      </c>
      <c r="P6639">
        <v>6.8419053820000002</v>
      </c>
      <c r="Q6639">
        <v>748</v>
      </c>
      <c r="R6639">
        <v>13100</v>
      </c>
      <c r="S6639">
        <v>7523</v>
      </c>
      <c r="T6639">
        <v>0.57427480916030504</v>
      </c>
      <c r="U6639">
        <v>1</v>
      </c>
    </row>
    <row r="6640" spans="1:21" x14ac:dyDescent="0.4">
      <c r="A6640">
        <v>6638</v>
      </c>
      <c r="B6640" t="s">
        <v>12111</v>
      </c>
      <c r="C6640" s="1">
        <v>44743</v>
      </c>
      <c r="D6640" t="s">
        <v>11561</v>
      </c>
      <c r="E6640" t="s">
        <v>11562</v>
      </c>
      <c r="F6640">
        <v>10</v>
      </c>
      <c r="G6640">
        <v>20</v>
      </c>
      <c r="H6640">
        <v>40</v>
      </c>
      <c r="I6640">
        <v>20</v>
      </c>
      <c r="J6640">
        <v>30</v>
      </c>
      <c r="K6640">
        <v>241</v>
      </c>
      <c r="L6640">
        <v>242</v>
      </c>
      <c r="M6640">
        <v>250</v>
      </c>
      <c r="N6640">
        <v>2</v>
      </c>
      <c r="O6640">
        <v>1</v>
      </c>
      <c r="P6640">
        <v>15.711371529999999</v>
      </c>
      <c r="Q6640">
        <v>1263</v>
      </c>
      <c r="R6640">
        <v>13100</v>
      </c>
      <c r="S6640">
        <v>3323</v>
      </c>
      <c r="T6640">
        <v>0.25366412213740402</v>
      </c>
      <c r="U6640">
        <v>0</v>
      </c>
    </row>
    <row r="6641" spans="1:21" x14ac:dyDescent="0.4">
      <c r="A6641">
        <v>6639</v>
      </c>
      <c r="B6641" t="s">
        <v>12111</v>
      </c>
      <c r="C6641" s="1">
        <v>44743</v>
      </c>
      <c r="D6641" t="s">
        <v>11563</v>
      </c>
      <c r="E6641" t="s">
        <v>11564</v>
      </c>
      <c r="F6641">
        <v>20</v>
      </c>
      <c r="G6641">
        <v>20</v>
      </c>
      <c r="H6641">
        <v>40</v>
      </c>
      <c r="I6641">
        <v>20</v>
      </c>
      <c r="J6641">
        <v>30</v>
      </c>
      <c r="K6641">
        <v>19</v>
      </c>
      <c r="L6641">
        <v>18</v>
      </c>
      <c r="M6641">
        <v>18</v>
      </c>
      <c r="N6641">
        <v>2</v>
      </c>
      <c r="O6641">
        <v>1</v>
      </c>
      <c r="P6641">
        <v>9.2214626739999996</v>
      </c>
      <c r="Q6641">
        <v>1171</v>
      </c>
      <c r="R6641">
        <v>13100</v>
      </c>
      <c r="S6641">
        <v>15584</v>
      </c>
      <c r="T6641">
        <v>1.1896183206106801</v>
      </c>
      <c r="U6641">
        <v>2</v>
      </c>
    </row>
    <row r="6642" spans="1:21" x14ac:dyDescent="0.4">
      <c r="A6642">
        <v>6640</v>
      </c>
      <c r="B6642" t="s">
        <v>12111</v>
      </c>
      <c r="C6642" s="1">
        <v>44713</v>
      </c>
      <c r="D6642" t="s">
        <v>11565</v>
      </c>
      <c r="E6642" t="s">
        <v>11566</v>
      </c>
      <c r="F6642">
        <v>30</v>
      </c>
      <c r="G6642">
        <v>10</v>
      </c>
      <c r="H6642">
        <v>30</v>
      </c>
      <c r="I6642">
        <v>20</v>
      </c>
      <c r="J6642">
        <v>20</v>
      </c>
      <c r="K6642">
        <v>86</v>
      </c>
      <c r="L6642">
        <v>87</v>
      </c>
      <c r="M6642">
        <v>85</v>
      </c>
      <c r="N6642">
        <v>2</v>
      </c>
      <c r="O6642">
        <v>1</v>
      </c>
      <c r="P6642">
        <v>11.41015625</v>
      </c>
      <c r="Q6642">
        <v>813</v>
      </c>
      <c r="R6642">
        <v>12600</v>
      </c>
      <c r="S6642">
        <v>11068</v>
      </c>
      <c r="T6642">
        <v>0.87841269841269798</v>
      </c>
      <c r="U6642">
        <v>1</v>
      </c>
    </row>
    <row r="6643" spans="1:21" x14ac:dyDescent="0.4">
      <c r="A6643">
        <v>6641</v>
      </c>
      <c r="B6643" t="s">
        <v>12111</v>
      </c>
      <c r="C6643" s="1">
        <v>44713</v>
      </c>
      <c r="D6643" t="s">
        <v>11567</v>
      </c>
      <c r="E6643" t="s">
        <v>11568</v>
      </c>
      <c r="F6643">
        <v>20</v>
      </c>
      <c r="G6643">
        <v>10</v>
      </c>
      <c r="H6643">
        <v>10</v>
      </c>
      <c r="I6643">
        <v>20</v>
      </c>
      <c r="J6643">
        <v>30</v>
      </c>
      <c r="K6643">
        <v>63</v>
      </c>
      <c r="L6643">
        <v>52</v>
      </c>
      <c r="M6643">
        <v>30</v>
      </c>
      <c r="N6643">
        <v>1</v>
      </c>
      <c r="O6643">
        <v>1</v>
      </c>
      <c r="P6643">
        <v>5.4055989579999997</v>
      </c>
      <c r="Q6643">
        <v>1051</v>
      </c>
      <c r="R6643">
        <v>12600</v>
      </c>
      <c r="S6643">
        <v>477</v>
      </c>
      <c r="T6643">
        <v>3.7857142857142798E-2</v>
      </c>
      <c r="U6643">
        <v>0</v>
      </c>
    </row>
    <row r="6644" spans="1:21" x14ac:dyDescent="0.4">
      <c r="A6644">
        <v>6642</v>
      </c>
      <c r="B6644" t="s">
        <v>12111</v>
      </c>
      <c r="C6644" s="1">
        <v>44713</v>
      </c>
      <c r="D6644" t="s">
        <v>11569</v>
      </c>
      <c r="E6644" t="s">
        <v>11570</v>
      </c>
      <c r="F6644">
        <v>10</v>
      </c>
      <c r="G6644">
        <v>10</v>
      </c>
      <c r="H6644">
        <v>40</v>
      </c>
      <c r="I6644">
        <v>20</v>
      </c>
      <c r="J6644">
        <v>20</v>
      </c>
      <c r="K6644">
        <v>103</v>
      </c>
      <c r="L6644">
        <v>122</v>
      </c>
      <c r="M6644">
        <v>151</v>
      </c>
      <c r="N6644">
        <v>2</v>
      </c>
      <c r="O6644">
        <v>1</v>
      </c>
      <c r="P6644">
        <v>7.6440972220000001</v>
      </c>
      <c r="Q6644">
        <v>927</v>
      </c>
      <c r="R6644">
        <v>12600</v>
      </c>
      <c r="S6644">
        <v>8259</v>
      </c>
      <c r="T6644">
        <v>0.65547619047618999</v>
      </c>
      <c r="U6644">
        <v>1</v>
      </c>
    </row>
    <row r="6645" spans="1:21" x14ac:dyDescent="0.4">
      <c r="A6645">
        <v>6643</v>
      </c>
      <c r="B6645" t="s">
        <v>12111</v>
      </c>
      <c r="C6645" s="1">
        <v>44713</v>
      </c>
      <c r="D6645" t="s">
        <v>11571</v>
      </c>
      <c r="E6645" t="s">
        <v>11572</v>
      </c>
      <c r="F6645">
        <v>20</v>
      </c>
      <c r="G6645">
        <v>20</v>
      </c>
      <c r="H6645">
        <v>40</v>
      </c>
      <c r="I6645">
        <v>20</v>
      </c>
      <c r="J6645">
        <v>20</v>
      </c>
      <c r="K6645">
        <v>158</v>
      </c>
      <c r="L6645">
        <v>115</v>
      </c>
      <c r="M6645">
        <v>65</v>
      </c>
      <c r="N6645">
        <v>0</v>
      </c>
      <c r="O6645">
        <v>2</v>
      </c>
      <c r="P6645">
        <v>8.1872829859999996</v>
      </c>
      <c r="Q6645">
        <v>1337</v>
      </c>
      <c r="R6645">
        <v>12600</v>
      </c>
      <c r="S6645">
        <v>7929</v>
      </c>
      <c r="T6645">
        <v>0.629285714285714</v>
      </c>
      <c r="U6645">
        <v>1</v>
      </c>
    </row>
    <row r="6646" spans="1:21" x14ac:dyDescent="0.4">
      <c r="A6646">
        <v>6644</v>
      </c>
      <c r="B6646" t="s">
        <v>12111</v>
      </c>
      <c r="C6646" s="1">
        <v>44713</v>
      </c>
      <c r="D6646" t="s">
        <v>11573</v>
      </c>
      <c r="E6646" t="s">
        <v>11574</v>
      </c>
      <c r="F6646">
        <v>10</v>
      </c>
      <c r="G6646">
        <v>10</v>
      </c>
      <c r="H6646">
        <v>20</v>
      </c>
      <c r="I6646">
        <v>20</v>
      </c>
      <c r="J6646">
        <v>10</v>
      </c>
      <c r="K6646">
        <v>123</v>
      </c>
      <c r="L6646">
        <v>67</v>
      </c>
      <c r="M6646">
        <v>15</v>
      </c>
      <c r="N6646">
        <v>0</v>
      </c>
      <c r="O6646">
        <v>0</v>
      </c>
      <c r="P6646">
        <v>11.231662330000001</v>
      </c>
      <c r="Q6646">
        <v>699</v>
      </c>
      <c r="R6646">
        <v>12600</v>
      </c>
      <c r="S6646">
        <v>6331</v>
      </c>
      <c r="T6646">
        <v>0.50246031746031705</v>
      </c>
      <c r="U6646">
        <v>1</v>
      </c>
    </row>
    <row r="6647" spans="1:21" x14ac:dyDescent="0.4">
      <c r="A6647">
        <v>6645</v>
      </c>
      <c r="B6647" t="s">
        <v>12111</v>
      </c>
      <c r="C6647" s="1">
        <v>44682</v>
      </c>
      <c r="D6647" t="s">
        <v>11575</v>
      </c>
      <c r="E6647" t="s">
        <v>11576</v>
      </c>
      <c r="F6647">
        <v>20</v>
      </c>
      <c r="G6647">
        <v>20</v>
      </c>
      <c r="H6647">
        <v>30</v>
      </c>
      <c r="I6647">
        <v>20</v>
      </c>
      <c r="J6647">
        <v>50</v>
      </c>
      <c r="K6647">
        <v>159</v>
      </c>
      <c r="L6647">
        <v>158</v>
      </c>
      <c r="M6647">
        <v>155</v>
      </c>
      <c r="N6647">
        <v>1</v>
      </c>
      <c r="O6647">
        <v>1</v>
      </c>
      <c r="P6647">
        <v>4.9006076390000004</v>
      </c>
      <c r="Q6647">
        <v>795</v>
      </c>
      <c r="R6647">
        <v>11100</v>
      </c>
      <c r="S6647">
        <v>6556</v>
      </c>
      <c r="T6647">
        <v>0.59063063063063004</v>
      </c>
      <c r="U6647">
        <v>1</v>
      </c>
    </row>
    <row r="6648" spans="1:21" x14ac:dyDescent="0.4">
      <c r="A6648">
        <v>6646</v>
      </c>
      <c r="B6648" t="s">
        <v>12111</v>
      </c>
      <c r="C6648" s="1">
        <v>44682</v>
      </c>
      <c r="D6648" t="s">
        <v>11577</v>
      </c>
      <c r="E6648" t="s">
        <v>11578</v>
      </c>
      <c r="F6648">
        <v>10</v>
      </c>
      <c r="G6648">
        <v>20</v>
      </c>
      <c r="H6648">
        <v>30</v>
      </c>
      <c r="I6648">
        <v>30</v>
      </c>
      <c r="J6648">
        <v>10</v>
      </c>
      <c r="K6648">
        <v>20</v>
      </c>
      <c r="L6648">
        <v>19</v>
      </c>
      <c r="M6648">
        <v>24</v>
      </c>
      <c r="N6648">
        <v>2</v>
      </c>
      <c r="O6648">
        <v>1</v>
      </c>
      <c r="P6648">
        <v>4.8990885420000003</v>
      </c>
      <c r="Q6648">
        <v>743</v>
      </c>
      <c r="R6648">
        <v>11100</v>
      </c>
      <c r="S6648">
        <v>6539</v>
      </c>
      <c r="T6648">
        <v>0.58909909909909897</v>
      </c>
      <c r="U6648">
        <v>1</v>
      </c>
    </row>
    <row r="6649" spans="1:21" x14ac:dyDescent="0.4">
      <c r="A6649">
        <v>6647</v>
      </c>
      <c r="B6649" t="s">
        <v>12111</v>
      </c>
      <c r="C6649" s="1">
        <v>44682</v>
      </c>
      <c r="D6649" t="s">
        <v>11579</v>
      </c>
      <c r="E6649" t="s">
        <v>11580</v>
      </c>
      <c r="F6649">
        <v>10</v>
      </c>
      <c r="G6649">
        <v>10</v>
      </c>
      <c r="H6649">
        <v>30</v>
      </c>
      <c r="I6649">
        <v>10</v>
      </c>
      <c r="J6649">
        <v>20</v>
      </c>
      <c r="K6649">
        <v>26</v>
      </c>
      <c r="L6649">
        <v>25</v>
      </c>
      <c r="M6649">
        <v>24</v>
      </c>
      <c r="N6649">
        <v>2</v>
      </c>
      <c r="O6649">
        <v>1</v>
      </c>
      <c r="P6649">
        <v>11.4172092</v>
      </c>
      <c r="Q6649">
        <v>1456</v>
      </c>
      <c r="R6649">
        <v>11100</v>
      </c>
      <c r="S6649">
        <v>300261</v>
      </c>
      <c r="T6649">
        <v>27.050540540540499</v>
      </c>
      <c r="U6649">
        <v>3</v>
      </c>
    </row>
    <row r="6650" spans="1:21" x14ac:dyDescent="0.4">
      <c r="A6650">
        <v>6648</v>
      </c>
      <c r="B6650" t="s">
        <v>12111</v>
      </c>
      <c r="C6650" s="1">
        <v>44682</v>
      </c>
      <c r="D6650" t="s">
        <v>11581</v>
      </c>
      <c r="E6650" t="s">
        <v>11582</v>
      </c>
      <c r="F6650">
        <v>10</v>
      </c>
      <c r="G6650">
        <v>10</v>
      </c>
      <c r="H6650">
        <v>40</v>
      </c>
      <c r="I6650">
        <v>20</v>
      </c>
      <c r="J6650">
        <v>10</v>
      </c>
      <c r="K6650">
        <v>13</v>
      </c>
      <c r="L6650">
        <v>25</v>
      </c>
      <c r="M6650">
        <v>22</v>
      </c>
      <c r="N6650">
        <v>2</v>
      </c>
      <c r="O6650">
        <v>2</v>
      </c>
      <c r="P6650">
        <v>9.8680555559999998</v>
      </c>
      <c r="Q6650">
        <v>1293</v>
      </c>
      <c r="R6650">
        <v>11100</v>
      </c>
      <c r="S6650">
        <v>5893</v>
      </c>
      <c r="T6650">
        <v>0.53090090090090003</v>
      </c>
      <c r="U6650">
        <v>1</v>
      </c>
    </row>
    <row r="6651" spans="1:21" x14ac:dyDescent="0.4">
      <c r="A6651">
        <v>6649</v>
      </c>
      <c r="B6651" t="s">
        <v>12111</v>
      </c>
      <c r="C6651" s="1">
        <v>44682</v>
      </c>
      <c r="D6651" t="s">
        <v>11583</v>
      </c>
      <c r="E6651" t="s">
        <v>11584</v>
      </c>
      <c r="F6651">
        <v>20</v>
      </c>
      <c r="G6651">
        <v>10</v>
      </c>
      <c r="H6651">
        <v>20</v>
      </c>
      <c r="I6651">
        <v>10</v>
      </c>
      <c r="J6651">
        <v>30</v>
      </c>
      <c r="K6651">
        <v>240</v>
      </c>
      <c r="L6651">
        <v>243</v>
      </c>
      <c r="M6651">
        <v>236</v>
      </c>
      <c r="N6651">
        <v>1</v>
      </c>
      <c r="O6651">
        <v>1</v>
      </c>
      <c r="P6651">
        <v>4.2518446179999998</v>
      </c>
      <c r="Q6651">
        <v>727</v>
      </c>
      <c r="R6651">
        <v>11100</v>
      </c>
      <c r="S6651">
        <v>1463</v>
      </c>
      <c r="T6651">
        <v>0.13180180180180101</v>
      </c>
      <c r="U6651">
        <v>0</v>
      </c>
    </row>
    <row r="6652" spans="1:21" x14ac:dyDescent="0.4">
      <c r="A6652">
        <v>6650</v>
      </c>
      <c r="B6652" t="s">
        <v>12111</v>
      </c>
      <c r="C6652" s="1">
        <v>44682</v>
      </c>
      <c r="D6652" t="s">
        <v>11585</v>
      </c>
      <c r="E6652" t="s">
        <v>11586</v>
      </c>
      <c r="F6652">
        <v>20</v>
      </c>
      <c r="G6652">
        <v>20</v>
      </c>
      <c r="H6652">
        <v>40</v>
      </c>
      <c r="I6652">
        <v>20</v>
      </c>
      <c r="J6652">
        <v>50</v>
      </c>
      <c r="K6652">
        <v>27</v>
      </c>
      <c r="L6652">
        <v>19</v>
      </c>
      <c r="M6652">
        <v>18</v>
      </c>
      <c r="N6652">
        <v>1</v>
      </c>
      <c r="O6652">
        <v>1</v>
      </c>
      <c r="P6652">
        <v>10.64453125</v>
      </c>
      <c r="Q6652">
        <v>689</v>
      </c>
      <c r="R6652">
        <v>11100</v>
      </c>
      <c r="S6652">
        <v>6042</v>
      </c>
      <c r="T6652">
        <v>0.54432432432432398</v>
      </c>
      <c r="U6652">
        <v>1</v>
      </c>
    </row>
    <row r="6653" spans="1:21" x14ac:dyDescent="0.4">
      <c r="A6653">
        <v>6651</v>
      </c>
      <c r="B6653" t="s">
        <v>12111</v>
      </c>
      <c r="C6653" s="1">
        <v>44682</v>
      </c>
      <c r="D6653" t="s">
        <v>11587</v>
      </c>
      <c r="E6653" t="s">
        <v>11588</v>
      </c>
      <c r="F6653">
        <v>10</v>
      </c>
      <c r="G6653">
        <v>10</v>
      </c>
      <c r="H6653">
        <v>20</v>
      </c>
      <c r="I6653">
        <v>10</v>
      </c>
      <c r="J6653">
        <v>10</v>
      </c>
      <c r="K6653">
        <v>92</v>
      </c>
      <c r="L6653">
        <v>87</v>
      </c>
      <c r="M6653">
        <v>89</v>
      </c>
      <c r="N6653">
        <v>2</v>
      </c>
      <c r="O6653">
        <v>0</v>
      </c>
      <c r="P6653">
        <v>6.2074652779999999</v>
      </c>
      <c r="Q6653">
        <v>821</v>
      </c>
      <c r="R6653">
        <v>11100</v>
      </c>
      <c r="S6653">
        <v>1497</v>
      </c>
      <c r="T6653">
        <v>0.13486486486486399</v>
      </c>
      <c r="U6653">
        <v>0</v>
      </c>
    </row>
    <row r="6654" spans="1:21" x14ac:dyDescent="0.4">
      <c r="A6654">
        <v>6652</v>
      </c>
      <c r="B6654" t="s">
        <v>12111</v>
      </c>
      <c r="C6654" s="1">
        <v>44682</v>
      </c>
      <c r="D6654" t="s">
        <v>11589</v>
      </c>
      <c r="E6654" t="s">
        <v>11590</v>
      </c>
      <c r="F6654">
        <v>20</v>
      </c>
      <c r="G6654">
        <v>10</v>
      </c>
      <c r="H6654">
        <v>30</v>
      </c>
      <c r="I6654">
        <v>20</v>
      </c>
      <c r="J6654">
        <v>20</v>
      </c>
      <c r="K6654">
        <v>231</v>
      </c>
      <c r="L6654">
        <v>235</v>
      </c>
      <c r="M6654">
        <v>235</v>
      </c>
      <c r="N6654">
        <v>2</v>
      </c>
      <c r="O6654">
        <v>1</v>
      </c>
      <c r="P6654">
        <v>0.87890625</v>
      </c>
      <c r="Q6654">
        <v>763</v>
      </c>
      <c r="R6654">
        <v>11100</v>
      </c>
      <c r="S6654">
        <v>3984</v>
      </c>
      <c r="T6654">
        <v>0.35891891891891797</v>
      </c>
      <c r="U6654">
        <v>0</v>
      </c>
    </row>
    <row r="6655" spans="1:21" x14ac:dyDescent="0.4">
      <c r="A6655">
        <v>6653</v>
      </c>
      <c r="B6655" t="s">
        <v>12111</v>
      </c>
      <c r="C6655" s="1">
        <v>44682</v>
      </c>
      <c r="D6655" t="s">
        <v>11591</v>
      </c>
      <c r="E6655" t="s">
        <v>11592</v>
      </c>
      <c r="F6655">
        <v>10</v>
      </c>
      <c r="G6655">
        <v>20</v>
      </c>
      <c r="H6655">
        <v>50</v>
      </c>
      <c r="I6655">
        <v>20</v>
      </c>
      <c r="J6655">
        <v>40</v>
      </c>
      <c r="K6655">
        <v>191</v>
      </c>
      <c r="L6655">
        <v>194</v>
      </c>
      <c r="M6655">
        <v>197</v>
      </c>
      <c r="N6655">
        <v>2</v>
      </c>
      <c r="O6655">
        <v>1</v>
      </c>
      <c r="P6655">
        <v>8.1790364580000006</v>
      </c>
      <c r="Q6655">
        <v>948</v>
      </c>
      <c r="R6655">
        <v>11100</v>
      </c>
      <c r="S6655">
        <v>2917</v>
      </c>
      <c r="T6655">
        <v>0.262792792792792</v>
      </c>
      <c r="U6655">
        <v>0</v>
      </c>
    </row>
    <row r="6656" spans="1:21" x14ac:dyDescent="0.4">
      <c r="A6656">
        <v>6654</v>
      </c>
      <c r="B6656" t="s">
        <v>12111</v>
      </c>
      <c r="C6656" s="1">
        <v>44682</v>
      </c>
      <c r="D6656" t="s">
        <v>11593</v>
      </c>
      <c r="E6656" t="s">
        <v>11594</v>
      </c>
      <c r="F6656">
        <v>30</v>
      </c>
      <c r="G6656">
        <v>30</v>
      </c>
      <c r="H6656">
        <v>20</v>
      </c>
      <c r="I6656">
        <v>20</v>
      </c>
      <c r="J6656">
        <v>50</v>
      </c>
      <c r="K6656">
        <v>27</v>
      </c>
      <c r="L6656">
        <v>19</v>
      </c>
      <c r="M6656">
        <v>17</v>
      </c>
      <c r="N6656">
        <v>1</v>
      </c>
      <c r="O6656">
        <v>1</v>
      </c>
      <c r="P6656">
        <v>5.4917534720000001</v>
      </c>
      <c r="Q6656">
        <v>1008</v>
      </c>
      <c r="R6656">
        <v>11100</v>
      </c>
      <c r="S6656">
        <v>16639</v>
      </c>
      <c r="T6656">
        <v>1.499009009009</v>
      </c>
      <c r="U6656">
        <v>2</v>
      </c>
    </row>
    <row r="6657" spans="1:21" x14ac:dyDescent="0.4">
      <c r="A6657">
        <v>6655</v>
      </c>
      <c r="B6657" t="s">
        <v>12111</v>
      </c>
      <c r="C6657" s="1">
        <v>44682</v>
      </c>
      <c r="D6657" t="s">
        <v>11595</v>
      </c>
      <c r="E6657" t="s">
        <v>11596</v>
      </c>
      <c r="F6657">
        <v>30</v>
      </c>
      <c r="G6657">
        <v>20</v>
      </c>
      <c r="H6657">
        <v>50</v>
      </c>
      <c r="I6657">
        <v>20</v>
      </c>
      <c r="J6657">
        <v>50</v>
      </c>
      <c r="K6657">
        <v>65</v>
      </c>
      <c r="L6657">
        <v>50</v>
      </c>
      <c r="M6657">
        <v>31</v>
      </c>
      <c r="N6657">
        <v>1</v>
      </c>
      <c r="O6657">
        <v>1</v>
      </c>
      <c r="P6657">
        <v>5.802734375</v>
      </c>
      <c r="Q6657">
        <v>1155</v>
      </c>
      <c r="R6657">
        <v>11100</v>
      </c>
      <c r="S6657">
        <v>12588</v>
      </c>
      <c r="T6657">
        <v>1.13405405405405</v>
      </c>
      <c r="U6657">
        <v>1</v>
      </c>
    </row>
    <row r="6658" spans="1:21" x14ac:dyDescent="0.4">
      <c r="A6658">
        <v>6656</v>
      </c>
      <c r="B6658" t="s">
        <v>12111</v>
      </c>
      <c r="C6658" s="1">
        <v>44652</v>
      </c>
      <c r="D6658" t="s">
        <v>11597</v>
      </c>
      <c r="E6658" t="s">
        <v>11598</v>
      </c>
      <c r="F6658">
        <v>20</v>
      </c>
      <c r="G6658">
        <v>10</v>
      </c>
      <c r="H6658">
        <v>20</v>
      </c>
      <c r="I6658">
        <v>20</v>
      </c>
      <c r="J6658">
        <v>30</v>
      </c>
      <c r="K6658">
        <v>53</v>
      </c>
      <c r="L6658">
        <v>52</v>
      </c>
      <c r="M6658">
        <v>45</v>
      </c>
      <c r="N6658">
        <v>1</v>
      </c>
      <c r="O6658">
        <v>2</v>
      </c>
      <c r="P6658">
        <v>7.0980902779999999</v>
      </c>
      <c r="Q6658">
        <v>980</v>
      </c>
      <c r="R6658">
        <v>10000</v>
      </c>
      <c r="S6658">
        <v>937092</v>
      </c>
      <c r="T6658">
        <v>93.709199999999996</v>
      </c>
      <c r="U6658">
        <v>3</v>
      </c>
    </row>
    <row r="6659" spans="1:21" x14ac:dyDescent="0.4">
      <c r="A6659">
        <v>6657</v>
      </c>
      <c r="B6659" t="s">
        <v>12111</v>
      </c>
      <c r="C6659" s="1">
        <v>44652</v>
      </c>
      <c r="D6659" t="s">
        <v>11599</v>
      </c>
      <c r="E6659" t="s">
        <v>11600</v>
      </c>
      <c r="F6659">
        <v>10</v>
      </c>
      <c r="G6659">
        <v>10</v>
      </c>
      <c r="H6659">
        <v>40</v>
      </c>
      <c r="I6659">
        <v>20</v>
      </c>
      <c r="J6659">
        <v>10</v>
      </c>
      <c r="K6659">
        <v>20</v>
      </c>
      <c r="L6659">
        <v>15</v>
      </c>
      <c r="M6659">
        <v>8</v>
      </c>
      <c r="N6659">
        <v>2</v>
      </c>
      <c r="O6659">
        <v>1</v>
      </c>
      <c r="P6659">
        <v>16.783854170000001</v>
      </c>
      <c r="Q6659">
        <v>1151</v>
      </c>
      <c r="R6659">
        <v>10000</v>
      </c>
      <c r="S6659">
        <v>6664</v>
      </c>
      <c r="T6659">
        <v>0.66639999999999999</v>
      </c>
      <c r="U6659">
        <v>1</v>
      </c>
    </row>
    <row r="6660" spans="1:21" x14ac:dyDescent="0.4">
      <c r="A6660">
        <v>6658</v>
      </c>
      <c r="B6660" t="s">
        <v>12111</v>
      </c>
      <c r="C6660" s="1">
        <v>44652</v>
      </c>
      <c r="D6660" t="s">
        <v>11601</v>
      </c>
      <c r="E6660" t="s">
        <v>11602</v>
      </c>
      <c r="F6660">
        <v>20</v>
      </c>
      <c r="G6660">
        <v>20</v>
      </c>
      <c r="H6660">
        <v>50</v>
      </c>
      <c r="I6660">
        <v>20</v>
      </c>
      <c r="J6660">
        <v>30</v>
      </c>
      <c r="K6660">
        <v>78</v>
      </c>
      <c r="L6660">
        <v>47</v>
      </c>
      <c r="M6660">
        <v>20</v>
      </c>
      <c r="N6660">
        <v>1</v>
      </c>
      <c r="O6660">
        <v>1</v>
      </c>
      <c r="P6660">
        <v>0</v>
      </c>
      <c r="Q6660">
        <v>829</v>
      </c>
      <c r="R6660">
        <v>10000</v>
      </c>
      <c r="S6660">
        <v>5478</v>
      </c>
      <c r="T6660">
        <v>0.54779999999999995</v>
      </c>
      <c r="U6660">
        <v>1</v>
      </c>
    </row>
    <row r="6661" spans="1:21" x14ac:dyDescent="0.4">
      <c r="A6661">
        <v>6659</v>
      </c>
      <c r="B6661" t="s">
        <v>12111</v>
      </c>
      <c r="C6661" s="1">
        <v>44652</v>
      </c>
      <c r="D6661" t="s">
        <v>11603</v>
      </c>
      <c r="E6661" t="s">
        <v>11604</v>
      </c>
      <c r="F6661">
        <v>30</v>
      </c>
      <c r="G6661">
        <v>20</v>
      </c>
      <c r="H6661">
        <v>30</v>
      </c>
      <c r="I6661">
        <v>20</v>
      </c>
      <c r="J6661">
        <v>50</v>
      </c>
      <c r="K6661">
        <v>27</v>
      </c>
      <c r="L6661">
        <v>19</v>
      </c>
      <c r="M6661">
        <v>14</v>
      </c>
      <c r="N6661">
        <v>1</v>
      </c>
      <c r="O6661">
        <v>1</v>
      </c>
      <c r="P6661">
        <v>7.7795138890000004</v>
      </c>
      <c r="Q6661">
        <v>886</v>
      </c>
      <c r="R6661">
        <v>10000</v>
      </c>
      <c r="S6661">
        <v>7066</v>
      </c>
      <c r="T6661">
        <v>0.70660000000000001</v>
      </c>
      <c r="U6661">
        <v>1</v>
      </c>
    </row>
    <row r="6662" spans="1:21" x14ac:dyDescent="0.4">
      <c r="A6662">
        <v>6660</v>
      </c>
      <c r="B6662" t="s">
        <v>12111</v>
      </c>
      <c r="C6662" s="1">
        <v>44652</v>
      </c>
      <c r="D6662" t="s">
        <v>11605</v>
      </c>
      <c r="E6662" t="s">
        <v>11606</v>
      </c>
      <c r="F6662">
        <v>20</v>
      </c>
      <c r="G6662">
        <v>10</v>
      </c>
      <c r="H6662">
        <v>40</v>
      </c>
      <c r="I6662">
        <v>20</v>
      </c>
      <c r="J6662">
        <v>20</v>
      </c>
      <c r="K6662">
        <v>97</v>
      </c>
      <c r="L6662">
        <v>81</v>
      </c>
      <c r="M6662">
        <v>61</v>
      </c>
      <c r="N6662">
        <v>1</v>
      </c>
      <c r="O6662">
        <v>1</v>
      </c>
      <c r="P6662">
        <v>9.3174913190000002</v>
      </c>
      <c r="Q6662">
        <v>657</v>
      </c>
      <c r="R6662">
        <v>10000</v>
      </c>
      <c r="S6662">
        <v>18813</v>
      </c>
      <c r="T6662">
        <v>1.8813</v>
      </c>
      <c r="U6662">
        <v>2</v>
      </c>
    </row>
    <row r="6663" spans="1:21" x14ac:dyDescent="0.4">
      <c r="A6663">
        <v>6661</v>
      </c>
      <c r="B6663" t="s">
        <v>12111</v>
      </c>
      <c r="C6663" s="1">
        <v>44652</v>
      </c>
      <c r="D6663" t="s">
        <v>11607</v>
      </c>
      <c r="E6663" t="s">
        <v>11608</v>
      </c>
      <c r="F6663">
        <v>10</v>
      </c>
      <c r="G6663">
        <v>10</v>
      </c>
      <c r="H6663">
        <v>20</v>
      </c>
      <c r="I6663">
        <v>10</v>
      </c>
      <c r="J6663">
        <v>10</v>
      </c>
      <c r="K6663">
        <v>23</v>
      </c>
      <c r="L6663">
        <v>17</v>
      </c>
      <c r="M6663">
        <v>11</v>
      </c>
      <c r="N6663">
        <v>1</v>
      </c>
      <c r="O6663">
        <v>0</v>
      </c>
      <c r="P6663">
        <v>6.8216145829999997</v>
      </c>
      <c r="Q6663">
        <v>668</v>
      </c>
      <c r="R6663">
        <v>10000</v>
      </c>
      <c r="S6663">
        <v>4868</v>
      </c>
      <c r="T6663">
        <v>0.48680000000000001</v>
      </c>
      <c r="U6663">
        <v>1</v>
      </c>
    </row>
    <row r="6664" spans="1:21" x14ac:dyDescent="0.4">
      <c r="A6664">
        <v>6662</v>
      </c>
      <c r="B6664" t="s">
        <v>12111</v>
      </c>
      <c r="C6664" s="1">
        <v>44652</v>
      </c>
      <c r="D6664" t="s">
        <v>11609</v>
      </c>
      <c r="E6664" t="s">
        <v>11610</v>
      </c>
      <c r="F6664">
        <v>10</v>
      </c>
      <c r="G6664">
        <v>10</v>
      </c>
      <c r="H6664">
        <v>10</v>
      </c>
      <c r="I6664">
        <v>10</v>
      </c>
      <c r="J6664">
        <v>10</v>
      </c>
      <c r="K6664">
        <v>245</v>
      </c>
      <c r="L6664">
        <v>243</v>
      </c>
      <c r="M6664">
        <v>245</v>
      </c>
      <c r="N6664">
        <v>0</v>
      </c>
      <c r="O6664">
        <v>2</v>
      </c>
      <c r="P6664">
        <v>12.611762150000001</v>
      </c>
      <c r="Q6664">
        <v>1195</v>
      </c>
      <c r="R6664">
        <v>10000</v>
      </c>
      <c r="S6664">
        <v>314686</v>
      </c>
      <c r="T6664">
        <v>31.468599999999999</v>
      </c>
      <c r="U6664">
        <v>3</v>
      </c>
    </row>
    <row r="6665" spans="1:21" x14ac:dyDescent="0.4">
      <c r="A6665">
        <v>6663</v>
      </c>
      <c r="B6665" t="s">
        <v>12111</v>
      </c>
      <c r="C6665" s="1">
        <v>44470</v>
      </c>
      <c r="D6665" t="s">
        <v>11611</v>
      </c>
      <c r="E6665" t="s">
        <v>11612</v>
      </c>
      <c r="F6665">
        <v>30</v>
      </c>
      <c r="G6665">
        <v>20</v>
      </c>
      <c r="H6665">
        <v>20</v>
      </c>
      <c r="I6665">
        <v>20</v>
      </c>
      <c r="J6665">
        <v>50</v>
      </c>
      <c r="K6665">
        <v>58</v>
      </c>
      <c r="L6665">
        <v>45</v>
      </c>
      <c r="M6665">
        <v>24</v>
      </c>
      <c r="N6665">
        <v>1</v>
      </c>
      <c r="O6665">
        <v>1</v>
      </c>
      <c r="P6665">
        <v>5.625</v>
      </c>
      <c r="Q6665">
        <v>1176</v>
      </c>
      <c r="R6665">
        <v>7190</v>
      </c>
      <c r="S6665">
        <v>55351</v>
      </c>
      <c r="T6665">
        <v>7.6983310152990203</v>
      </c>
      <c r="U6665">
        <v>3</v>
      </c>
    </row>
    <row r="6666" spans="1:21" x14ac:dyDescent="0.4">
      <c r="A6666">
        <v>6664</v>
      </c>
      <c r="B6666" t="s">
        <v>12111</v>
      </c>
      <c r="C6666" s="1">
        <v>44470</v>
      </c>
      <c r="D6666" t="s">
        <v>11613</v>
      </c>
      <c r="E6666" t="s">
        <v>11614</v>
      </c>
      <c r="F6666">
        <v>20</v>
      </c>
      <c r="G6666">
        <v>20</v>
      </c>
      <c r="H6666">
        <v>20</v>
      </c>
      <c r="I6666">
        <v>30</v>
      </c>
      <c r="J6666">
        <v>40</v>
      </c>
      <c r="K6666">
        <v>16</v>
      </c>
      <c r="L6666">
        <v>16</v>
      </c>
      <c r="M6666">
        <v>15</v>
      </c>
      <c r="N6666">
        <v>1</v>
      </c>
      <c r="O6666">
        <v>1</v>
      </c>
      <c r="P6666">
        <v>12.334743919999999</v>
      </c>
      <c r="Q6666">
        <v>953</v>
      </c>
      <c r="R6666">
        <v>7190</v>
      </c>
      <c r="S6666">
        <v>11023</v>
      </c>
      <c r="T6666">
        <v>1.53310152990264</v>
      </c>
      <c r="U6666">
        <v>2</v>
      </c>
    </row>
    <row r="6667" spans="1:21" x14ac:dyDescent="0.4">
      <c r="A6667">
        <v>6665</v>
      </c>
      <c r="B6667" t="s">
        <v>12111</v>
      </c>
      <c r="C6667" s="1">
        <v>44409</v>
      </c>
      <c r="D6667" t="s">
        <v>11615</v>
      </c>
      <c r="E6667" t="s">
        <v>11616</v>
      </c>
      <c r="F6667">
        <v>20</v>
      </c>
      <c r="G6667">
        <v>20</v>
      </c>
      <c r="H6667">
        <v>10</v>
      </c>
      <c r="I6667">
        <v>20</v>
      </c>
      <c r="J6667">
        <v>30</v>
      </c>
      <c r="K6667">
        <v>12</v>
      </c>
      <c r="L6667">
        <v>8</v>
      </c>
      <c r="M6667">
        <v>5</v>
      </c>
      <c r="N6667">
        <v>2</v>
      </c>
      <c r="O6667">
        <v>1</v>
      </c>
      <c r="P6667">
        <v>2.9830729169999999</v>
      </c>
      <c r="Q6667">
        <v>1165</v>
      </c>
      <c r="R6667">
        <v>5910</v>
      </c>
      <c r="S6667">
        <v>29296</v>
      </c>
      <c r="T6667">
        <v>4.9570219966159002</v>
      </c>
      <c r="U6667">
        <v>3</v>
      </c>
    </row>
    <row r="6668" spans="1:21" x14ac:dyDescent="0.4">
      <c r="A6668">
        <v>6666</v>
      </c>
      <c r="B6668" t="s">
        <v>12111</v>
      </c>
      <c r="C6668" s="1">
        <v>44409</v>
      </c>
      <c r="D6668" t="s">
        <v>11617</v>
      </c>
      <c r="E6668" t="s">
        <v>11618</v>
      </c>
      <c r="F6668">
        <v>30</v>
      </c>
      <c r="G6668">
        <v>20</v>
      </c>
      <c r="H6668">
        <v>10</v>
      </c>
      <c r="I6668">
        <v>20</v>
      </c>
      <c r="J6668">
        <v>50</v>
      </c>
      <c r="K6668">
        <v>19</v>
      </c>
      <c r="L6668">
        <v>61</v>
      </c>
      <c r="M6668">
        <v>62</v>
      </c>
      <c r="N6668">
        <v>0</v>
      </c>
      <c r="O6668">
        <v>1</v>
      </c>
      <c r="P6668">
        <v>4.0587022570000002</v>
      </c>
      <c r="Q6668">
        <v>808</v>
      </c>
      <c r="R6668">
        <v>5910</v>
      </c>
      <c r="S6668">
        <v>3569</v>
      </c>
      <c r="T6668">
        <v>0.60389170896785105</v>
      </c>
      <c r="U6668">
        <v>1</v>
      </c>
    </row>
    <row r="6669" spans="1:21" x14ac:dyDescent="0.4">
      <c r="A6669">
        <v>6667</v>
      </c>
      <c r="B6669" t="s">
        <v>12111</v>
      </c>
      <c r="C6669" s="1">
        <v>44409</v>
      </c>
      <c r="D6669" t="s">
        <v>11619</v>
      </c>
      <c r="E6669" t="s">
        <v>11620</v>
      </c>
      <c r="F6669">
        <v>20</v>
      </c>
      <c r="G6669">
        <v>20</v>
      </c>
      <c r="H6669">
        <v>20</v>
      </c>
      <c r="I6669">
        <v>20</v>
      </c>
      <c r="J6669">
        <v>50</v>
      </c>
      <c r="K6669">
        <v>121</v>
      </c>
      <c r="L6669">
        <v>117</v>
      </c>
      <c r="M6669">
        <v>120</v>
      </c>
      <c r="N6669">
        <v>2</v>
      </c>
      <c r="O6669">
        <v>1</v>
      </c>
      <c r="P6669">
        <v>8.8463541669999994</v>
      </c>
      <c r="Q6669">
        <v>693</v>
      </c>
      <c r="R6669">
        <v>5910</v>
      </c>
      <c r="S6669">
        <v>18066</v>
      </c>
      <c r="T6669">
        <v>3.0568527918781698</v>
      </c>
      <c r="U6669">
        <v>2</v>
      </c>
    </row>
    <row r="6670" spans="1:21" x14ac:dyDescent="0.4">
      <c r="A6670">
        <v>6668</v>
      </c>
      <c r="B6670" t="s">
        <v>12111</v>
      </c>
      <c r="C6670" s="1">
        <v>44409</v>
      </c>
      <c r="D6670" t="s">
        <v>11621</v>
      </c>
      <c r="E6670" t="s">
        <v>11622</v>
      </c>
      <c r="F6670">
        <v>20</v>
      </c>
      <c r="G6670">
        <v>10</v>
      </c>
      <c r="H6670">
        <v>40</v>
      </c>
      <c r="I6670">
        <v>20</v>
      </c>
      <c r="J6670">
        <v>30</v>
      </c>
      <c r="K6670">
        <v>22</v>
      </c>
      <c r="L6670">
        <v>19</v>
      </c>
      <c r="M6670">
        <v>22</v>
      </c>
      <c r="N6670">
        <v>0</v>
      </c>
      <c r="O6670">
        <v>1</v>
      </c>
      <c r="P6670">
        <v>12.83333333</v>
      </c>
      <c r="Q6670">
        <v>1283</v>
      </c>
      <c r="R6670">
        <v>5910</v>
      </c>
      <c r="S6670">
        <v>35680</v>
      </c>
      <c r="T6670">
        <v>6.0372250423011797</v>
      </c>
      <c r="U6670">
        <v>3</v>
      </c>
    </row>
    <row r="6671" spans="1:21" x14ac:dyDescent="0.4">
      <c r="A6671">
        <v>6669</v>
      </c>
      <c r="B6671" t="s">
        <v>12111</v>
      </c>
      <c r="C6671" s="1">
        <v>44409</v>
      </c>
      <c r="D6671" t="s">
        <v>11623</v>
      </c>
      <c r="E6671" t="s">
        <v>11624</v>
      </c>
      <c r="F6671">
        <v>10</v>
      </c>
      <c r="G6671">
        <v>20</v>
      </c>
      <c r="H6671">
        <v>50</v>
      </c>
      <c r="I6671">
        <v>20</v>
      </c>
      <c r="J6671">
        <v>10</v>
      </c>
      <c r="K6671">
        <v>62</v>
      </c>
      <c r="L6671">
        <v>48</v>
      </c>
      <c r="M6671">
        <v>21</v>
      </c>
      <c r="N6671">
        <v>0</v>
      </c>
      <c r="O6671">
        <v>1</v>
      </c>
      <c r="P6671">
        <v>11.812825520000001</v>
      </c>
      <c r="Q6671">
        <v>824</v>
      </c>
      <c r="R6671">
        <v>5910</v>
      </c>
      <c r="S6671">
        <v>1155</v>
      </c>
      <c r="T6671">
        <v>0.195431472081218</v>
      </c>
      <c r="U6671">
        <v>0</v>
      </c>
    </row>
    <row r="6672" spans="1:21" x14ac:dyDescent="0.4">
      <c r="A6672">
        <v>6670</v>
      </c>
      <c r="B6672" t="s">
        <v>12111</v>
      </c>
      <c r="C6672" s="1">
        <v>44409</v>
      </c>
      <c r="D6672" t="s">
        <v>11625</v>
      </c>
      <c r="E6672" t="s">
        <v>11626</v>
      </c>
      <c r="F6672">
        <v>10</v>
      </c>
      <c r="G6672">
        <v>20</v>
      </c>
      <c r="H6672">
        <v>20</v>
      </c>
      <c r="I6672">
        <v>20</v>
      </c>
      <c r="J6672">
        <v>20</v>
      </c>
      <c r="K6672">
        <v>219</v>
      </c>
      <c r="L6672">
        <v>193</v>
      </c>
      <c r="M6672">
        <v>169</v>
      </c>
      <c r="N6672">
        <v>2</v>
      </c>
      <c r="O6672">
        <v>0</v>
      </c>
      <c r="P6672">
        <v>6.8359375</v>
      </c>
      <c r="Q6672">
        <v>789</v>
      </c>
      <c r="R6672">
        <v>5910</v>
      </c>
      <c r="S6672">
        <v>4281</v>
      </c>
      <c r="T6672">
        <v>0.72436548223350194</v>
      </c>
      <c r="U6672">
        <v>1</v>
      </c>
    </row>
    <row r="6673" spans="1:21" x14ac:dyDescent="0.4">
      <c r="A6673">
        <v>6671</v>
      </c>
      <c r="B6673" t="s">
        <v>12112</v>
      </c>
      <c r="C6673" s="1">
        <v>45047</v>
      </c>
      <c r="D6673" t="s">
        <v>11627</v>
      </c>
      <c r="E6673" t="s">
        <v>11628</v>
      </c>
      <c r="F6673">
        <v>10</v>
      </c>
      <c r="G6673">
        <v>10</v>
      </c>
      <c r="H6673">
        <v>10</v>
      </c>
      <c r="I6673">
        <v>10</v>
      </c>
      <c r="J6673">
        <v>10</v>
      </c>
      <c r="K6673">
        <v>24</v>
      </c>
      <c r="L6673">
        <v>52</v>
      </c>
      <c r="M6673">
        <v>70</v>
      </c>
      <c r="N6673">
        <v>1</v>
      </c>
      <c r="O6673">
        <v>2</v>
      </c>
      <c r="P6673">
        <v>3.358398438</v>
      </c>
      <c r="Q6673">
        <v>947</v>
      </c>
      <c r="R6673">
        <v>1330</v>
      </c>
      <c r="S6673">
        <v>262072</v>
      </c>
      <c r="T6673">
        <v>197.04661654135299</v>
      </c>
      <c r="U6673">
        <v>3</v>
      </c>
    </row>
    <row r="6674" spans="1:21" x14ac:dyDescent="0.4">
      <c r="A6674">
        <v>6672</v>
      </c>
      <c r="B6674" t="s">
        <v>12112</v>
      </c>
      <c r="C6674" s="1">
        <v>45047</v>
      </c>
      <c r="D6674" t="s">
        <v>11629</v>
      </c>
      <c r="F6674">
        <v>20</v>
      </c>
      <c r="G6674">
        <v>20</v>
      </c>
      <c r="H6674">
        <v>10</v>
      </c>
      <c r="I6674">
        <v>20</v>
      </c>
      <c r="J6674">
        <v>30</v>
      </c>
      <c r="K6674">
        <v>12</v>
      </c>
      <c r="L6674">
        <v>8</v>
      </c>
      <c r="M6674">
        <v>8</v>
      </c>
      <c r="N6674">
        <v>0</v>
      </c>
      <c r="O6674">
        <v>1</v>
      </c>
      <c r="P6674">
        <v>0</v>
      </c>
      <c r="Q6674">
        <v>1266</v>
      </c>
      <c r="R6674">
        <v>1330</v>
      </c>
      <c r="S6674">
        <v>16771</v>
      </c>
      <c r="T6674">
        <v>12.6097744360902</v>
      </c>
      <c r="U6674">
        <v>3</v>
      </c>
    </row>
    <row r="6675" spans="1:21" x14ac:dyDescent="0.4">
      <c r="A6675">
        <v>6673</v>
      </c>
      <c r="B6675" t="s">
        <v>12112</v>
      </c>
      <c r="C6675" s="1">
        <v>45047</v>
      </c>
      <c r="D6675" t="s">
        <v>11630</v>
      </c>
      <c r="F6675">
        <v>30</v>
      </c>
      <c r="G6675">
        <v>20</v>
      </c>
      <c r="H6675">
        <v>10</v>
      </c>
      <c r="I6675">
        <v>30</v>
      </c>
      <c r="J6675">
        <v>50</v>
      </c>
      <c r="K6675">
        <v>64</v>
      </c>
      <c r="L6675">
        <v>53</v>
      </c>
      <c r="M6675">
        <v>48</v>
      </c>
      <c r="N6675">
        <v>0</v>
      </c>
      <c r="O6675">
        <v>1</v>
      </c>
      <c r="P6675">
        <v>0</v>
      </c>
      <c r="Q6675">
        <v>1922</v>
      </c>
      <c r="R6675">
        <v>1330</v>
      </c>
      <c r="S6675">
        <v>585422</v>
      </c>
      <c r="T6675">
        <v>440.16691729323298</v>
      </c>
      <c r="U6675">
        <v>3</v>
      </c>
    </row>
    <row r="6676" spans="1:21" x14ac:dyDescent="0.4">
      <c r="A6676">
        <v>6674</v>
      </c>
      <c r="B6676" t="s">
        <v>12113</v>
      </c>
      <c r="C6676" s="1">
        <v>45108</v>
      </c>
      <c r="D6676" t="s">
        <v>11631</v>
      </c>
      <c r="E6676" t="s">
        <v>11632</v>
      </c>
      <c r="F6676">
        <v>10</v>
      </c>
      <c r="G6676">
        <v>20</v>
      </c>
      <c r="H6676">
        <v>10</v>
      </c>
      <c r="I6676">
        <v>20</v>
      </c>
      <c r="J6676">
        <v>20</v>
      </c>
      <c r="K6676">
        <v>60</v>
      </c>
      <c r="L6676">
        <v>89</v>
      </c>
      <c r="M6676">
        <v>51</v>
      </c>
      <c r="N6676">
        <v>2</v>
      </c>
      <c r="O6676">
        <v>1</v>
      </c>
      <c r="P6676">
        <v>10.6515842</v>
      </c>
      <c r="Q6676">
        <v>3502</v>
      </c>
      <c r="R6676">
        <v>251000</v>
      </c>
      <c r="S6676">
        <v>37528</v>
      </c>
      <c r="T6676">
        <v>0.14951394422310699</v>
      </c>
      <c r="U6676">
        <v>0</v>
      </c>
    </row>
    <row r="6677" spans="1:21" x14ac:dyDescent="0.4">
      <c r="A6677">
        <v>6675</v>
      </c>
      <c r="B6677" t="s">
        <v>12113</v>
      </c>
      <c r="C6677" s="1">
        <v>45108</v>
      </c>
      <c r="D6677" t="s">
        <v>11633</v>
      </c>
      <c r="E6677" t="s">
        <v>11634</v>
      </c>
      <c r="F6677">
        <v>10</v>
      </c>
      <c r="G6677">
        <v>20</v>
      </c>
      <c r="H6677">
        <v>50</v>
      </c>
      <c r="I6677">
        <v>20</v>
      </c>
      <c r="J6677">
        <v>10</v>
      </c>
      <c r="K6677">
        <v>44</v>
      </c>
      <c r="L6677">
        <v>54</v>
      </c>
      <c r="M6677">
        <v>48</v>
      </c>
      <c r="N6677">
        <v>1</v>
      </c>
      <c r="O6677">
        <v>1</v>
      </c>
      <c r="P6677">
        <v>0</v>
      </c>
      <c r="Q6677">
        <v>936</v>
      </c>
      <c r="R6677">
        <v>251000</v>
      </c>
      <c r="S6677">
        <v>23496</v>
      </c>
      <c r="T6677">
        <v>9.3609561752987999E-2</v>
      </c>
      <c r="U6677">
        <v>0</v>
      </c>
    </row>
    <row r="6678" spans="1:21" x14ac:dyDescent="0.4">
      <c r="A6678">
        <v>6676</v>
      </c>
      <c r="B6678" t="s">
        <v>12113</v>
      </c>
      <c r="C6678" s="1">
        <v>45108</v>
      </c>
      <c r="D6678" t="s">
        <v>11635</v>
      </c>
      <c r="F6678">
        <v>20</v>
      </c>
      <c r="G6678">
        <v>20</v>
      </c>
      <c r="H6678">
        <v>10</v>
      </c>
      <c r="I6678">
        <v>10</v>
      </c>
      <c r="J6678">
        <v>50</v>
      </c>
      <c r="K6678">
        <v>102</v>
      </c>
      <c r="L6678">
        <v>128</v>
      </c>
      <c r="M6678">
        <v>161</v>
      </c>
      <c r="N6678">
        <v>0</v>
      </c>
      <c r="O6678">
        <v>1</v>
      </c>
      <c r="P6678">
        <v>0</v>
      </c>
      <c r="Q6678">
        <v>697</v>
      </c>
      <c r="R6678">
        <v>251000</v>
      </c>
      <c r="S6678">
        <v>103622</v>
      </c>
      <c r="T6678">
        <v>0.41283665338645398</v>
      </c>
      <c r="U6678">
        <v>1</v>
      </c>
    </row>
    <row r="6679" spans="1:21" x14ac:dyDescent="0.4">
      <c r="A6679">
        <v>6677</v>
      </c>
      <c r="B6679" t="s">
        <v>12113</v>
      </c>
      <c r="C6679" s="1">
        <v>45108</v>
      </c>
      <c r="D6679" t="s">
        <v>11636</v>
      </c>
      <c r="E6679" t="s">
        <v>11637</v>
      </c>
      <c r="F6679">
        <v>20</v>
      </c>
      <c r="G6679">
        <v>10</v>
      </c>
      <c r="H6679">
        <v>20</v>
      </c>
      <c r="I6679">
        <v>20</v>
      </c>
      <c r="J6679">
        <v>40</v>
      </c>
      <c r="K6679">
        <v>63</v>
      </c>
      <c r="L6679">
        <v>126</v>
      </c>
      <c r="M6679">
        <v>181</v>
      </c>
      <c r="N6679">
        <v>1</v>
      </c>
      <c r="O6679">
        <v>1</v>
      </c>
      <c r="P6679">
        <v>10.05859375</v>
      </c>
      <c r="Q6679">
        <v>697</v>
      </c>
      <c r="R6679">
        <v>251000</v>
      </c>
      <c r="S6679">
        <v>26288</v>
      </c>
      <c r="T6679">
        <v>0.104733067729083</v>
      </c>
      <c r="U6679">
        <v>0</v>
      </c>
    </row>
    <row r="6680" spans="1:21" x14ac:dyDescent="0.4">
      <c r="A6680">
        <v>6678</v>
      </c>
      <c r="B6680" t="s">
        <v>12113</v>
      </c>
      <c r="C6680" s="1">
        <v>45108</v>
      </c>
      <c r="D6680" t="s">
        <v>11638</v>
      </c>
      <c r="F6680">
        <v>10</v>
      </c>
      <c r="G6680">
        <v>10</v>
      </c>
      <c r="H6680">
        <v>10</v>
      </c>
      <c r="I6680">
        <v>10</v>
      </c>
      <c r="J6680">
        <v>30</v>
      </c>
      <c r="K6680">
        <v>25</v>
      </c>
      <c r="L6680">
        <v>28</v>
      </c>
      <c r="M6680">
        <v>16</v>
      </c>
      <c r="N6680">
        <v>0</v>
      </c>
      <c r="O6680">
        <v>1</v>
      </c>
      <c r="P6680">
        <v>0</v>
      </c>
      <c r="Q6680">
        <v>521</v>
      </c>
      <c r="R6680">
        <v>251000</v>
      </c>
      <c r="S6680">
        <v>146859</v>
      </c>
      <c r="T6680">
        <v>0.58509561752988004</v>
      </c>
      <c r="U6680">
        <v>1</v>
      </c>
    </row>
    <row r="6681" spans="1:21" x14ac:dyDescent="0.4">
      <c r="A6681">
        <v>6679</v>
      </c>
      <c r="B6681" t="s">
        <v>12113</v>
      </c>
      <c r="C6681" s="1">
        <v>45078</v>
      </c>
      <c r="D6681" t="s">
        <v>11639</v>
      </c>
      <c r="F6681">
        <v>30</v>
      </c>
      <c r="G6681">
        <v>20</v>
      </c>
      <c r="H6681">
        <v>10</v>
      </c>
      <c r="I6681">
        <v>10</v>
      </c>
      <c r="J6681">
        <v>50</v>
      </c>
      <c r="K6681">
        <v>44</v>
      </c>
      <c r="L6681">
        <v>57</v>
      </c>
      <c r="M6681">
        <v>55</v>
      </c>
      <c r="N6681">
        <v>0</v>
      </c>
      <c r="O6681">
        <v>1</v>
      </c>
      <c r="P6681">
        <v>0</v>
      </c>
      <c r="Q6681">
        <v>577</v>
      </c>
      <c r="R6681">
        <v>245000</v>
      </c>
      <c r="S6681">
        <v>1953247</v>
      </c>
      <c r="T6681">
        <v>7.9724367346938703</v>
      </c>
      <c r="U6681">
        <v>3</v>
      </c>
    </row>
    <row r="6682" spans="1:21" x14ac:dyDescent="0.4">
      <c r="A6682">
        <v>6680</v>
      </c>
      <c r="B6682" t="s">
        <v>12113</v>
      </c>
      <c r="C6682" s="1">
        <v>45078</v>
      </c>
      <c r="D6682" t="s">
        <v>11640</v>
      </c>
      <c r="E6682" t="s">
        <v>11641</v>
      </c>
      <c r="F6682">
        <v>20</v>
      </c>
      <c r="G6682">
        <v>20</v>
      </c>
      <c r="H6682">
        <v>30</v>
      </c>
      <c r="I6682">
        <v>20</v>
      </c>
      <c r="J6682">
        <v>50</v>
      </c>
      <c r="K6682">
        <v>14</v>
      </c>
      <c r="L6682">
        <v>17</v>
      </c>
      <c r="M6682">
        <v>19</v>
      </c>
      <c r="N6682">
        <v>2</v>
      </c>
      <c r="O6682">
        <v>2</v>
      </c>
      <c r="P6682">
        <v>16.637586809999998</v>
      </c>
      <c r="Q6682">
        <v>1991</v>
      </c>
      <c r="R6682">
        <v>245000</v>
      </c>
      <c r="S6682">
        <v>283207</v>
      </c>
      <c r="T6682">
        <v>1.1559469387755099</v>
      </c>
      <c r="U6682">
        <v>1</v>
      </c>
    </row>
    <row r="6683" spans="1:21" x14ac:dyDescent="0.4">
      <c r="A6683">
        <v>6681</v>
      </c>
      <c r="B6683" t="s">
        <v>12113</v>
      </c>
      <c r="C6683" s="1">
        <v>45078</v>
      </c>
      <c r="D6683" t="s">
        <v>11642</v>
      </c>
      <c r="E6683" t="s">
        <v>11643</v>
      </c>
      <c r="F6683">
        <v>20</v>
      </c>
      <c r="G6683">
        <v>30</v>
      </c>
      <c r="H6683">
        <v>10</v>
      </c>
      <c r="I6683">
        <v>10</v>
      </c>
      <c r="J6683">
        <v>40</v>
      </c>
      <c r="K6683">
        <v>229</v>
      </c>
      <c r="L6683">
        <v>248</v>
      </c>
      <c r="M6683">
        <v>218</v>
      </c>
      <c r="N6683">
        <v>2</v>
      </c>
      <c r="O6683">
        <v>0</v>
      </c>
      <c r="P6683">
        <v>0</v>
      </c>
      <c r="Q6683">
        <v>782</v>
      </c>
      <c r="R6683">
        <v>245000</v>
      </c>
      <c r="S6683">
        <v>74894</v>
      </c>
      <c r="T6683">
        <v>0.30568979591836698</v>
      </c>
      <c r="U6683">
        <v>0</v>
      </c>
    </row>
    <row r="6684" spans="1:21" x14ac:dyDescent="0.4">
      <c r="A6684">
        <v>6682</v>
      </c>
      <c r="B6684" t="s">
        <v>12113</v>
      </c>
      <c r="C6684" s="1">
        <v>45047</v>
      </c>
      <c r="D6684" t="s">
        <v>11644</v>
      </c>
      <c r="E6684" t="s">
        <v>11645</v>
      </c>
      <c r="F6684">
        <v>10</v>
      </c>
      <c r="G6684">
        <v>20</v>
      </c>
      <c r="H6684">
        <v>40</v>
      </c>
      <c r="I6684">
        <v>20</v>
      </c>
      <c r="J6684">
        <v>20</v>
      </c>
      <c r="K6684">
        <v>16</v>
      </c>
      <c r="L6684">
        <v>10</v>
      </c>
      <c r="M6684">
        <v>13</v>
      </c>
      <c r="N6684">
        <v>2</v>
      </c>
      <c r="O6684">
        <v>1</v>
      </c>
      <c r="P6684">
        <v>24.963541670000001</v>
      </c>
      <c r="Q6684">
        <v>786</v>
      </c>
      <c r="R6684">
        <v>237000</v>
      </c>
      <c r="S6684">
        <v>331829</v>
      </c>
      <c r="T6684">
        <v>1.4001223628691899</v>
      </c>
      <c r="U6684">
        <v>2</v>
      </c>
    </row>
    <row r="6685" spans="1:21" x14ac:dyDescent="0.4">
      <c r="A6685">
        <v>6683</v>
      </c>
      <c r="B6685" t="s">
        <v>12113</v>
      </c>
      <c r="C6685" s="1">
        <v>45047</v>
      </c>
      <c r="D6685" t="s">
        <v>11646</v>
      </c>
      <c r="E6685" t="s">
        <v>11647</v>
      </c>
      <c r="F6685">
        <v>10</v>
      </c>
      <c r="G6685">
        <v>20</v>
      </c>
      <c r="H6685">
        <v>30</v>
      </c>
      <c r="I6685">
        <v>30</v>
      </c>
      <c r="J6685">
        <v>20</v>
      </c>
      <c r="K6685">
        <v>15</v>
      </c>
      <c r="L6685">
        <v>16</v>
      </c>
      <c r="M6685">
        <v>19</v>
      </c>
      <c r="N6685">
        <v>0</v>
      </c>
      <c r="O6685">
        <v>1</v>
      </c>
      <c r="P6685">
        <v>6.0783420140000004</v>
      </c>
      <c r="Q6685">
        <v>663</v>
      </c>
      <c r="R6685">
        <v>237000</v>
      </c>
      <c r="S6685">
        <v>2421032</v>
      </c>
      <c r="T6685">
        <v>10.215324894514699</v>
      </c>
      <c r="U6685">
        <v>3</v>
      </c>
    </row>
    <row r="6686" spans="1:21" x14ac:dyDescent="0.4">
      <c r="A6686">
        <v>6684</v>
      </c>
      <c r="B6686" t="s">
        <v>12113</v>
      </c>
      <c r="C6686" s="1">
        <v>45017</v>
      </c>
      <c r="D6686" t="s">
        <v>11648</v>
      </c>
      <c r="E6686" t="s">
        <v>11649</v>
      </c>
      <c r="F6686">
        <v>20</v>
      </c>
      <c r="G6686">
        <v>30</v>
      </c>
      <c r="H6686">
        <v>20</v>
      </c>
      <c r="I6686">
        <v>20</v>
      </c>
      <c r="J6686">
        <v>40</v>
      </c>
      <c r="K6686">
        <v>230</v>
      </c>
      <c r="L6686">
        <v>226</v>
      </c>
      <c r="M6686">
        <v>233</v>
      </c>
      <c r="N6686">
        <v>1</v>
      </c>
      <c r="O6686">
        <v>1</v>
      </c>
      <c r="P6686">
        <v>22.292100690000002</v>
      </c>
      <c r="Q6686">
        <v>625</v>
      </c>
      <c r="R6686">
        <v>233000</v>
      </c>
      <c r="S6686">
        <v>26783</v>
      </c>
      <c r="T6686">
        <v>0.114948497854077</v>
      </c>
      <c r="U6686">
        <v>0</v>
      </c>
    </row>
    <row r="6687" spans="1:21" x14ac:dyDescent="0.4">
      <c r="A6687">
        <v>6685</v>
      </c>
      <c r="B6687" t="s">
        <v>12113</v>
      </c>
      <c r="C6687" s="1">
        <v>45017</v>
      </c>
      <c r="D6687" t="s">
        <v>11650</v>
      </c>
      <c r="E6687" t="s">
        <v>11651</v>
      </c>
      <c r="F6687">
        <v>10</v>
      </c>
      <c r="G6687">
        <v>10</v>
      </c>
      <c r="H6687">
        <v>40</v>
      </c>
      <c r="I6687">
        <v>20</v>
      </c>
      <c r="J6687">
        <v>10</v>
      </c>
      <c r="K6687">
        <v>18</v>
      </c>
      <c r="L6687">
        <v>15</v>
      </c>
      <c r="M6687">
        <v>17</v>
      </c>
      <c r="N6687">
        <v>2</v>
      </c>
      <c r="O6687">
        <v>2</v>
      </c>
      <c r="P6687">
        <v>17.905164930000002</v>
      </c>
      <c r="Q6687">
        <v>1319</v>
      </c>
      <c r="R6687">
        <v>233000</v>
      </c>
      <c r="S6687">
        <v>1930530</v>
      </c>
      <c r="T6687">
        <v>8.2855364806866891</v>
      </c>
      <c r="U6687">
        <v>3</v>
      </c>
    </row>
    <row r="6688" spans="1:21" x14ac:dyDescent="0.4">
      <c r="A6688">
        <v>6686</v>
      </c>
      <c r="B6688" t="s">
        <v>12113</v>
      </c>
      <c r="C6688" s="1">
        <v>45017</v>
      </c>
      <c r="D6688" t="s">
        <v>11652</v>
      </c>
      <c r="E6688" t="s">
        <v>11653</v>
      </c>
      <c r="F6688">
        <v>10</v>
      </c>
      <c r="G6688">
        <v>10</v>
      </c>
      <c r="H6688">
        <v>40</v>
      </c>
      <c r="I6688">
        <v>20</v>
      </c>
      <c r="J6688">
        <v>10</v>
      </c>
      <c r="K6688">
        <v>158</v>
      </c>
      <c r="L6688">
        <v>163</v>
      </c>
      <c r="M6688">
        <v>164</v>
      </c>
      <c r="N6688">
        <v>2</v>
      </c>
      <c r="O6688">
        <v>1</v>
      </c>
      <c r="P6688">
        <v>11.413411460000001</v>
      </c>
      <c r="Q6688">
        <v>904</v>
      </c>
      <c r="R6688">
        <v>233000</v>
      </c>
      <c r="S6688">
        <v>18660</v>
      </c>
      <c r="T6688">
        <v>8.00858369098712E-2</v>
      </c>
      <c r="U6688">
        <v>0</v>
      </c>
    </row>
    <row r="6689" spans="1:21" x14ac:dyDescent="0.4">
      <c r="A6689">
        <v>6687</v>
      </c>
      <c r="B6689" t="s">
        <v>12113</v>
      </c>
      <c r="C6689" s="1">
        <v>44986</v>
      </c>
      <c r="D6689" t="s">
        <v>11654</v>
      </c>
      <c r="E6689" t="s">
        <v>11655</v>
      </c>
      <c r="F6689">
        <v>20</v>
      </c>
      <c r="G6689">
        <v>20</v>
      </c>
      <c r="H6689">
        <v>20</v>
      </c>
      <c r="I6689">
        <v>20</v>
      </c>
      <c r="J6689">
        <v>10</v>
      </c>
      <c r="K6689">
        <v>242</v>
      </c>
      <c r="L6689">
        <v>232</v>
      </c>
      <c r="M6689">
        <v>234</v>
      </c>
      <c r="N6689">
        <v>2</v>
      </c>
      <c r="O6689">
        <v>2</v>
      </c>
      <c r="P6689">
        <v>18.229600690000002</v>
      </c>
      <c r="Q6689">
        <v>963</v>
      </c>
      <c r="R6689">
        <v>221000</v>
      </c>
      <c r="S6689">
        <v>479727</v>
      </c>
      <c r="T6689">
        <v>2.17071040723981</v>
      </c>
      <c r="U6689">
        <v>2</v>
      </c>
    </row>
    <row r="6690" spans="1:21" x14ac:dyDescent="0.4">
      <c r="A6690">
        <v>6688</v>
      </c>
      <c r="B6690" t="s">
        <v>12113</v>
      </c>
      <c r="C6690" s="1">
        <v>44986</v>
      </c>
      <c r="D6690" t="s">
        <v>11656</v>
      </c>
      <c r="E6690" t="s">
        <v>11657</v>
      </c>
      <c r="F6690">
        <v>20</v>
      </c>
      <c r="G6690">
        <v>20</v>
      </c>
      <c r="H6690">
        <v>30</v>
      </c>
      <c r="I6690">
        <v>20</v>
      </c>
      <c r="J6690">
        <v>30</v>
      </c>
      <c r="K6690">
        <v>18</v>
      </c>
      <c r="L6690">
        <v>62</v>
      </c>
      <c r="M6690">
        <v>52</v>
      </c>
      <c r="N6690">
        <v>1</v>
      </c>
      <c r="O6690">
        <v>1</v>
      </c>
      <c r="P6690">
        <v>17.69346788</v>
      </c>
      <c r="Q6690">
        <v>822</v>
      </c>
      <c r="R6690">
        <v>221000</v>
      </c>
      <c r="S6690">
        <v>4186089</v>
      </c>
      <c r="T6690">
        <v>18.9415791855203</v>
      </c>
      <c r="U6690">
        <v>3</v>
      </c>
    </row>
    <row r="6691" spans="1:21" x14ac:dyDescent="0.4">
      <c r="A6691">
        <v>6689</v>
      </c>
      <c r="B6691" t="s">
        <v>12113</v>
      </c>
      <c r="C6691" s="1">
        <v>44986</v>
      </c>
      <c r="D6691" t="s">
        <v>11658</v>
      </c>
      <c r="F6691">
        <v>10</v>
      </c>
      <c r="G6691">
        <v>10</v>
      </c>
      <c r="H6691">
        <v>10</v>
      </c>
      <c r="I6691">
        <v>10</v>
      </c>
      <c r="J6691">
        <v>10</v>
      </c>
      <c r="K6691">
        <v>81</v>
      </c>
      <c r="L6691">
        <v>38</v>
      </c>
      <c r="M6691">
        <v>51</v>
      </c>
      <c r="N6691">
        <v>0</v>
      </c>
      <c r="O6691">
        <v>1</v>
      </c>
      <c r="P6691">
        <v>0</v>
      </c>
      <c r="Q6691">
        <v>755</v>
      </c>
      <c r="R6691">
        <v>221000</v>
      </c>
      <c r="S6691">
        <v>54851</v>
      </c>
      <c r="T6691">
        <v>0.248194570135746</v>
      </c>
      <c r="U6691">
        <v>0</v>
      </c>
    </row>
    <row r="6692" spans="1:21" x14ac:dyDescent="0.4">
      <c r="A6692">
        <v>6690</v>
      </c>
      <c r="B6692" t="s">
        <v>12113</v>
      </c>
      <c r="C6692" s="1">
        <v>44958</v>
      </c>
      <c r="D6692" t="s">
        <v>11659</v>
      </c>
      <c r="F6692">
        <v>20</v>
      </c>
      <c r="G6692">
        <v>20</v>
      </c>
      <c r="H6692">
        <v>10</v>
      </c>
      <c r="I6692">
        <v>20</v>
      </c>
      <c r="J6692">
        <v>30</v>
      </c>
      <c r="K6692">
        <v>15</v>
      </c>
      <c r="L6692">
        <v>22</v>
      </c>
      <c r="M6692">
        <v>37</v>
      </c>
      <c r="N6692">
        <v>0</v>
      </c>
      <c r="O6692">
        <v>1</v>
      </c>
      <c r="P6692">
        <v>0</v>
      </c>
      <c r="Q6692">
        <v>899</v>
      </c>
      <c r="R6692">
        <v>219000</v>
      </c>
      <c r="S6692">
        <v>709852</v>
      </c>
      <c r="T6692">
        <v>3.2413333333333298</v>
      </c>
      <c r="U6692">
        <v>2</v>
      </c>
    </row>
    <row r="6693" spans="1:21" x14ac:dyDescent="0.4">
      <c r="A6693">
        <v>6691</v>
      </c>
      <c r="B6693" t="s">
        <v>12113</v>
      </c>
      <c r="C6693" s="1">
        <v>44958</v>
      </c>
      <c r="D6693" t="s">
        <v>11660</v>
      </c>
      <c r="E6693" t="s">
        <v>11661</v>
      </c>
      <c r="F6693">
        <v>10</v>
      </c>
      <c r="G6693">
        <v>10</v>
      </c>
      <c r="H6693">
        <v>20</v>
      </c>
      <c r="I6693">
        <v>20</v>
      </c>
      <c r="J6693">
        <v>10</v>
      </c>
      <c r="K6693">
        <v>16</v>
      </c>
      <c r="L6693">
        <v>15</v>
      </c>
      <c r="M6693">
        <v>11</v>
      </c>
      <c r="N6693">
        <v>0</v>
      </c>
      <c r="O6693">
        <v>1</v>
      </c>
      <c r="P6693">
        <v>7.71875</v>
      </c>
      <c r="Q6693">
        <v>1187</v>
      </c>
      <c r="R6693">
        <v>219000</v>
      </c>
      <c r="S6693">
        <v>207726</v>
      </c>
      <c r="T6693">
        <v>0.94852054794520502</v>
      </c>
      <c r="U6693">
        <v>1</v>
      </c>
    </row>
    <row r="6694" spans="1:21" x14ac:dyDescent="0.4">
      <c r="A6694">
        <v>6692</v>
      </c>
      <c r="B6694" t="s">
        <v>12113</v>
      </c>
      <c r="C6694" s="1">
        <v>44958</v>
      </c>
      <c r="D6694" t="s">
        <v>11662</v>
      </c>
      <c r="E6694" t="s">
        <v>11663</v>
      </c>
      <c r="F6694">
        <v>10</v>
      </c>
      <c r="G6694">
        <v>20</v>
      </c>
      <c r="H6694">
        <v>40</v>
      </c>
      <c r="I6694">
        <v>10</v>
      </c>
      <c r="J6694">
        <v>10</v>
      </c>
      <c r="K6694">
        <v>230</v>
      </c>
      <c r="L6694">
        <v>233</v>
      </c>
      <c r="M6694">
        <v>240</v>
      </c>
      <c r="N6694">
        <v>1</v>
      </c>
      <c r="O6694">
        <v>2</v>
      </c>
      <c r="P6694">
        <v>21.402994790000001</v>
      </c>
      <c r="Q6694">
        <v>627</v>
      </c>
      <c r="R6694">
        <v>219000</v>
      </c>
      <c r="S6694">
        <v>313570</v>
      </c>
      <c r="T6694">
        <v>1.43182648401826</v>
      </c>
      <c r="U6694">
        <v>2</v>
      </c>
    </row>
    <row r="6695" spans="1:21" x14ac:dyDescent="0.4">
      <c r="A6695">
        <v>6693</v>
      </c>
      <c r="B6695" t="s">
        <v>12113</v>
      </c>
      <c r="C6695" s="1">
        <v>44927</v>
      </c>
      <c r="D6695" t="s">
        <v>11664</v>
      </c>
      <c r="E6695" t="s">
        <v>11665</v>
      </c>
      <c r="F6695">
        <v>10</v>
      </c>
      <c r="G6695">
        <v>20</v>
      </c>
      <c r="H6695">
        <v>50</v>
      </c>
      <c r="I6695">
        <v>20</v>
      </c>
      <c r="J6695">
        <v>20</v>
      </c>
      <c r="K6695">
        <v>23</v>
      </c>
      <c r="L6695">
        <v>22</v>
      </c>
      <c r="M6695">
        <v>26</v>
      </c>
      <c r="N6695">
        <v>1</v>
      </c>
      <c r="O6695">
        <v>1</v>
      </c>
      <c r="P6695">
        <v>17.532009550000001</v>
      </c>
      <c r="Q6695">
        <v>1963</v>
      </c>
      <c r="R6695">
        <v>216000</v>
      </c>
      <c r="S6695">
        <v>1447699</v>
      </c>
      <c r="T6695">
        <v>6.7023101851851798</v>
      </c>
      <c r="U6695">
        <v>3</v>
      </c>
    </row>
    <row r="6696" spans="1:21" x14ac:dyDescent="0.4">
      <c r="A6696">
        <v>6694</v>
      </c>
      <c r="B6696" t="s">
        <v>12113</v>
      </c>
      <c r="C6696" s="1">
        <v>44927</v>
      </c>
      <c r="D6696" t="s">
        <v>11666</v>
      </c>
      <c r="E6696" t="s">
        <v>11667</v>
      </c>
      <c r="F6696">
        <v>10</v>
      </c>
      <c r="G6696">
        <v>20</v>
      </c>
      <c r="H6696">
        <v>20</v>
      </c>
      <c r="I6696">
        <v>10</v>
      </c>
      <c r="J6696">
        <v>20</v>
      </c>
      <c r="K6696">
        <v>101</v>
      </c>
      <c r="L6696">
        <v>157</v>
      </c>
      <c r="M6696">
        <v>211</v>
      </c>
      <c r="N6696">
        <v>0</v>
      </c>
      <c r="O6696">
        <v>1</v>
      </c>
      <c r="P6696">
        <v>2.950195313</v>
      </c>
      <c r="Q6696">
        <v>651</v>
      </c>
      <c r="R6696">
        <v>216000</v>
      </c>
      <c r="S6696">
        <v>2959868</v>
      </c>
      <c r="T6696">
        <v>13.703092592592499</v>
      </c>
      <c r="U6696">
        <v>3</v>
      </c>
    </row>
    <row r="6697" spans="1:21" x14ac:dyDescent="0.4">
      <c r="A6697">
        <v>6695</v>
      </c>
      <c r="B6697" t="s">
        <v>12113</v>
      </c>
      <c r="C6697" s="1">
        <v>44927</v>
      </c>
      <c r="D6697" t="s">
        <v>11668</v>
      </c>
      <c r="E6697" t="s">
        <v>11669</v>
      </c>
      <c r="F6697">
        <v>20</v>
      </c>
      <c r="G6697">
        <v>10</v>
      </c>
      <c r="H6697">
        <v>40</v>
      </c>
      <c r="I6697">
        <v>20</v>
      </c>
      <c r="J6697">
        <v>10</v>
      </c>
      <c r="K6697">
        <v>206</v>
      </c>
      <c r="L6697">
        <v>195</v>
      </c>
      <c r="M6697">
        <v>163</v>
      </c>
      <c r="N6697">
        <v>2</v>
      </c>
      <c r="O6697">
        <v>1</v>
      </c>
      <c r="P6697">
        <v>23.192708329999999</v>
      </c>
      <c r="Q6697">
        <v>1099</v>
      </c>
      <c r="R6697">
        <v>216000</v>
      </c>
      <c r="S6697">
        <v>16411</v>
      </c>
      <c r="T6697">
        <v>7.5976851851851795E-2</v>
      </c>
      <c r="U6697">
        <v>0</v>
      </c>
    </row>
    <row r="6698" spans="1:21" x14ac:dyDescent="0.4">
      <c r="A6698">
        <v>6696</v>
      </c>
      <c r="B6698" t="s">
        <v>12113</v>
      </c>
      <c r="C6698" s="1">
        <v>44896</v>
      </c>
      <c r="D6698" t="s">
        <v>11670</v>
      </c>
      <c r="E6698" t="s">
        <v>11671</v>
      </c>
      <c r="F6698">
        <v>20</v>
      </c>
      <c r="G6698">
        <v>20</v>
      </c>
      <c r="H6698">
        <v>10</v>
      </c>
      <c r="I6698">
        <v>10</v>
      </c>
      <c r="J6698">
        <v>20</v>
      </c>
      <c r="K6698">
        <v>223</v>
      </c>
      <c r="L6698">
        <v>235</v>
      </c>
      <c r="M6698">
        <v>228</v>
      </c>
      <c r="N6698">
        <v>2</v>
      </c>
      <c r="O6698">
        <v>2</v>
      </c>
      <c r="P6698">
        <v>15.019205729999999</v>
      </c>
      <c r="Q6698">
        <v>762</v>
      </c>
      <c r="R6698">
        <v>214000</v>
      </c>
      <c r="S6698">
        <v>2087610</v>
      </c>
      <c r="T6698">
        <v>9.7551869158878493</v>
      </c>
      <c r="U6698">
        <v>3</v>
      </c>
    </row>
    <row r="6699" spans="1:21" x14ac:dyDescent="0.4">
      <c r="A6699">
        <v>6697</v>
      </c>
      <c r="B6699" t="s">
        <v>12113</v>
      </c>
      <c r="C6699" s="1">
        <v>44896</v>
      </c>
      <c r="D6699" t="s">
        <v>11672</v>
      </c>
      <c r="E6699" t="s">
        <v>11673</v>
      </c>
      <c r="F6699">
        <v>10</v>
      </c>
      <c r="G6699">
        <v>20</v>
      </c>
      <c r="H6699">
        <v>40</v>
      </c>
      <c r="I6699">
        <v>40</v>
      </c>
      <c r="J6699">
        <v>20</v>
      </c>
      <c r="K6699">
        <v>14</v>
      </c>
      <c r="L6699">
        <v>13</v>
      </c>
      <c r="M6699">
        <v>8</v>
      </c>
      <c r="N6699">
        <v>1</v>
      </c>
      <c r="O6699">
        <v>1</v>
      </c>
      <c r="P6699">
        <v>18.832573780000001</v>
      </c>
      <c r="Q6699">
        <v>1041</v>
      </c>
      <c r="R6699">
        <v>214000</v>
      </c>
      <c r="S6699">
        <v>244967</v>
      </c>
      <c r="T6699">
        <v>1.14470560747663</v>
      </c>
      <c r="U6699">
        <v>1</v>
      </c>
    </row>
    <row r="6700" spans="1:21" x14ac:dyDescent="0.4">
      <c r="A6700">
        <v>6698</v>
      </c>
      <c r="B6700" t="s">
        <v>12113</v>
      </c>
      <c r="C6700" s="1">
        <v>44896</v>
      </c>
      <c r="D6700" t="s">
        <v>11674</v>
      </c>
      <c r="F6700">
        <v>10</v>
      </c>
      <c r="G6700">
        <v>10</v>
      </c>
      <c r="H6700">
        <v>20</v>
      </c>
      <c r="I6700">
        <v>20</v>
      </c>
      <c r="J6700">
        <v>10</v>
      </c>
      <c r="K6700">
        <v>138</v>
      </c>
      <c r="L6700">
        <v>54</v>
      </c>
      <c r="M6700">
        <v>20</v>
      </c>
      <c r="N6700">
        <v>1</v>
      </c>
      <c r="O6700">
        <v>0</v>
      </c>
      <c r="P6700">
        <v>0</v>
      </c>
      <c r="Q6700">
        <v>594</v>
      </c>
      <c r="R6700">
        <v>214000</v>
      </c>
      <c r="S6700">
        <v>21053</v>
      </c>
      <c r="T6700">
        <v>9.8378504672897202E-2</v>
      </c>
      <c r="U6700">
        <v>0</v>
      </c>
    </row>
    <row r="6701" spans="1:21" x14ac:dyDescent="0.4">
      <c r="A6701">
        <v>6699</v>
      </c>
      <c r="B6701" t="s">
        <v>12113</v>
      </c>
      <c r="C6701" s="1">
        <v>44896</v>
      </c>
      <c r="D6701" t="s">
        <v>11675</v>
      </c>
      <c r="E6701" t="s">
        <v>11676</v>
      </c>
      <c r="F6701">
        <v>20</v>
      </c>
      <c r="G6701">
        <v>20</v>
      </c>
      <c r="H6701">
        <v>30</v>
      </c>
      <c r="I6701">
        <v>20</v>
      </c>
      <c r="J6701">
        <v>20</v>
      </c>
      <c r="K6701">
        <v>232</v>
      </c>
      <c r="L6701">
        <v>233</v>
      </c>
      <c r="M6701">
        <v>225</v>
      </c>
      <c r="N6701">
        <v>1</v>
      </c>
      <c r="O6701">
        <v>2</v>
      </c>
      <c r="P6701">
        <v>24.179361979999999</v>
      </c>
      <c r="Q6701">
        <v>559</v>
      </c>
      <c r="R6701">
        <v>214000</v>
      </c>
      <c r="S6701">
        <v>503647</v>
      </c>
      <c r="T6701">
        <v>2.3534906542056002</v>
      </c>
      <c r="U6701">
        <v>2</v>
      </c>
    </row>
    <row r="6702" spans="1:21" x14ac:dyDescent="0.4">
      <c r="A6702">
        <v>6700</v>
      </c>
      <c r="B6702" t="s">
        <v>12113</v>
      </c>
      <c r="C6702" s="1">
        <v>44866</v>
      </c>
      <c r="D6702" t="s">
        <v>11677</v>
      </c>
      <c r="E6702" t="s">
        <v>11678</v>
      </c>
      <c r="F6702">
        <v>10</v>
      </c>
      <c r="G6702">
        <v>20</v>
      </c>
      <c r="H6702">
        <v>40</v>
      </c>
      <c r="I6702">
        <v>20</v>
      </c>
      <c r="J6702">
        <v>20</v>
      </c>
      <c r="K6702">
        <v>244</v>
      </c>
      <c r="L6702">
        <v>245</v>
      </c>
      <c r="M6702">
        <v>246</v>
      </c>
      <c r="N6702">
        <v>2</v>
      </c>
      <c r="O6702">
        <v>1</v>
      </c>
      <c r="P6702">
        <v>20.176757810000002</v>
      </c>
      <c r="Q6702">
        <v>1206</v>
      </c>
      <c r="R6702">
        <v>211000</v>
      </c>
      <c r="S6702">
        <v>690374</v>
      </c>
      <c r="T6702">
        <v>3.2719146919431199</v>
      </c>
      <c r="U6702">
        <v>2</v>
      </c>
    </row>
    <row r="6703" spans="1:21" x14ac:dyDescent="0.4">
      <c r="A6703">
        <v>6701</v>
      </c>
      <c r="B6703" t="s">
        <v>12113</v>
      </c>
      <c r="C6703" s="1">
        <v>44866</v>
      </c>
      <c r="D6703" t="s">
        <v>11679</v>
      </c>
      <c r="E6703" t="s">
        <v>11680</v>
      </c>
      <c r="F6703">
        <v>20</v>
      </c>
      <c r="G6703">
        <v>20</v>
      </c>
      <c r="H6703">
        <v>20</v>
      </c>
      <c r="I6703">
        <v>20</v>
      </c>
      <c r="J6703">
        <v>30</v>
      </c>
      <c r="K6703">
        <v>53</v>
      </c>
      <c r="L6703">
        <v>50</v>
      </c>
      <c r="M6703">
        <v>50</v>
      </c>
      <c r="N6703">
        <v>1</v>
      </c>
      <c r="O6703">
        <v>2</v>
      </c>
      <c r="P6703">
        <v>7.6215277779999999</v>
      </c>
      <c r="Q6703">
        <v>649</v>
      </c>
      <c r="R6703">
        <v>211000</v>
      </c>
      <c r="S6703">
        <v>84095</v>
      </c>
      <c r="T6703">
        <v>0.398554502369668</v>
      </c>
      <c r="U6703">
        <v>1</v>
      </c>
    </row>
    <row r="6704" spans="1:21" x14ac:dyDescent="0.4">
      <c r="A6704">
        <v>6702</v>
      </c>
      <c r="B6704" t="s">
        <v>12113</v>
      </c>
      <c r="C6704" s="1">
        <v>44835</v>
      </c>
      <c r="D6704" t="s">
        <v>11681</v>
      </c>
      <c r="F6704">
        <v>10</v>
      </c>
      <c r="G6704">
        <v>10</v>
      </c>
      <c r="H6704">
        <v>10</v>
      </c>
      <c r="I6704">
        <v>10</v>
      </c>
      <c r="J6704">
        <v>20</v>
      </c>
      <c r="K6704">
        <v>27</v>
      </c>
      <c r="L6704">
        <v>172</v>
      </c>
      <c r="M6704">
        <v>218</v>
      </c>
      <c r="N6704">
        <v>1</v>
      </c>
      <c r="O6704">
        <v>1</v>
      </c>
      <c r="P6704">
        <v>0</v>
      </c>
      <c r="Q6704">
        <v>1135</v>
      </c>
      <c r="R6704">
        <v>206000</v>
      </c>
      <c r="S6704">
        <v>26093</v>
      </c>
      <c r="T6704">
        <v>0.12666504854368901</v>
      </c>
      <c r="U6704">
        <v>0</v>
      </c>
    </row>
    <row r="6705" spans="1:21" x14ac:dyDescent="0.4">
      <c r="A6705">
        <v>6703</v>
      </c>
      <c r="B6705" t="s">
        <v>12113</v>
      </c>
      <c r="C6705" s="1">
        <v>44835</v>
      </c>
      <c r="D6705" t="s">
        <v>11682</v>
      </c>
      <c r="F6705">
        <v>10</v>
      </c>
      <c r="G6705">
        <v>20</v>
      </c>
      <c r="H6705">
        <v>10</v>
      </c>
      <c r="I6705">
        <v>20</v>
      </c>
      <c r="J6705">
        <v>10</v>
      </c>
      <c r="K6705">
        <v>20</v>
      </c>
      <c r="L6705">
        <v>23</v>
      </c>
      <c r="M6705">
        <v>24</v>
      </c>
      <c r="N6705">
        <v>0</v>
      </c>
      <c r="O6705">
        <v>1</v>
      </c>
      <c r="P6705">
        <v>0</v>
      </c>
      <c r="Q6705">
        <v>785</v>
      </c>
      <c r="R6705">
        <v>206000</v>
      </c>
      <c r="S6705">
        <v>100835</v>
      </c>
      <c r="T6705">
        <v>0.489490291262135</v>
      </c>
      <c r="U6705">
        <v>1</v>
      </c>
    </row>
    <row r="6706" spans="1:21" x14ac:dyDescent="0.4">
      <c r="A6706">
        <v>6704</v>
      </c>
      <c r="B6706" t="s">
        <v>12113</v>
      </c>
      <c r="C6706" s="1">
        <v>44835</v>
      </c>
      <c r="D6706" t="s">
        <v>11683</v>
      </c>
      <c r="F6706">
        <v>10</v>
      </c>
      <c r="G6706">
        <v>10</v>
      </c>
      <c r="H6706">
        <v>20</v>
      </c>
      <c r="I6706">
        <v>10</v>
      </c>
      <c r="J6706">
        <v>10</v>
      </c>
      <c r="K6706">
        <v>195</v>
      </c>
      <c r="L6706">
        <v>184</v>
      </c>
      <c r="M6706">
        <v>251</v>
      </c>
      <c r="N6706">
        <v>1</v>
      </c>
      <c r="O6706">
        <v>1</v>
      </c>
      <c r="P6706">
        <v>0</v>
      </c>
      <c r="Q6706">
        <v>494</v>
      </c>
      <c r="R6706">
        <v>206000</v>
      </c>
      <c r="S6706">
        <v>2409236</v>
      </c>
      <c r="T6706">
        <v>11.695320388349501</v>
      </c>
      <c r="U6706">
        <v>3</v>
      </c>
    </row>
    <row r="6707" spans="1:21" x14ac:dyDescent="0.4">
      <c r="A6707">
        <v>6705</v>
      </c>
      <c r="B6707" t="s">
        <v>12113</v>
      </c>
      <c r="C6707" s="1">
        <v>44805</v>
      </c>
      <c r="D6707" t="s">
        <v>11684</v>
      </c>
      <c r="E6707" t="s">
        <v>11685</v>
      </c>
      <c r="F6707">
        <v>10</v>
      </c>
      <c r="G6707">
        <v>20</v>
      </c>
      <c r="H6707">
        <v>30</v>
      </c>
      <c r="I6707">
        <v>40</v>
      </c>
      <c r="J6707">
        <v>10</v>
      </c>
      <c r="K6707">
        <v>17</v>
      </c>
      <c r="L6707">
        <v>55</v>
      </c>
      <c r="M6707">
        <v>47</v>
      </c>
      <c r="N6707">
        <v>1</v>
      </c>
      <c r="O6707">
        <v>1</v>
      </c>
      <c r="P6707">
        <v>22.428385420000001</v>
      </c>
      <c r="Q6707">
        <v>481</v>
      </c>
      <c r="R6707">
        <v>203000</v>
      </c>
      <c r="S6707">
        <v>21658</v>
      </c>
      <c r="T6707">
        <v>0.10668965517241299</v>
      </c>
      <c r="U6707">
        <v>0</v>
      </c>
    </row>
    <row r="6708" spans="1:21" x14ac:dyDescent="0.4">
      <c r="A6708">
        <v>6706</v>
      </c>
      <c r="B6708" t="s">
        <v>12113</v>
      </c>
      <c r="C6708" s="1">
        <v>44805</v>
      </c>
      <c r="D6708" t="s">
        <v>11686</v>
      </c>
      <c r="E6708" t="s">
        <v>11687</v>
      </c>
      <c r="F6708">
        <v>20</v>
      </c>
      <c r="G6708">
        <v>20</v>
      </c>
      <c r="H6708">
        <v>20</v>
      </c>
      <c r="I6708">
        <v>20</v>
      </c>
      <c r="J6708">
        <v>30</v>
      </c>
      <c r="K6708">
        <v>216</v>
      </c>
      <c r="L6708">
        <v>231</v>
      </c>
      <c r="M6708">
        <v>238</v>
      </c>
      <c r="N6708">
        <v>2</v>
      </c>
      <c r="O6708">
        <v>1</v>
      </c>
      <c r="P6708">
        <v>19.953993059999998</v>
      </c>
      <c r="Q6708">
        <v>2230</v>
      </c>
      <c r="R6708">
        <v>203000</v>
      </c>
      <c r="S6708">
        <v>1286925</v>
      </c>
      <c r="T6708">
        <v>6.3395320197044303</v>
      </c>
      <c r="U6708">
        <v>3</v>
      </c>
    </row>
    <row r="6709" spans="1:21" x14ac:dyDescent="0.4">
      <c r="A6709">
        <v>6707</v>
      </c>
      <c r="B6709" t="s">
        <v>12113</v>
      </c>
      <c r="C6709" s="1">
        <v>44805</v>
      </c>
      <c r="D6709" t="s">
        <v>11688</v>
      </c>
      <c r="E6709" t="s">
        <v>11689</v>
      </c>
      <c r="F6709">
        <v>10</v>
      </c>
      <c r="G6709">
        <v>10</v>
      </c>
      <c r="H6709">
        <v>30</v>
      </c>
      <c r="I6709">
        <v>10</v>
      </c>
      <c r="J6709">
        <v>10</v>
      </c>
      <c r="K6709">
        <v>4</v>
      </c>
      <c r="L6709">
        <v>8</v>
      </c>
      <c r="M6709">
        <v>8</v>
      </c>
      <c r="N6709">
        <v>1</v>
      </c>
      <c r="O6709">
        <v>1</v>
      </c>
      <c r="P6709">
        <v>22.760199650000001</v>
      </c>
      <c r="Q6709">
        <v>564</v>
      </c>
      <c r="R6709">
        <v>203000</v>
      </c>
      <c r="S6709">
        <v>28220</v>
      </c>
      <c r="T6709">
        <v>0.13901477832512299</v>
      </c>
      <c r="U6709">
        <v>0</v>
      </c>
    </row>
    <row r="6710" spans="1:21" x14ac:dyDescent="0.4">
      <c r="A6710">
        <v>6708</v>
      </c>
      <c r="B6710" t="s">
        <v>12113</v>
      </c>
      <c r="C6710" s="1">
        <v>44805</v>
      </c>
      <c r="D6710" t="s">
        <v>11690</v>
      </c>
      <c r="E6710" t="s">
        <v>11691</v>
      </c>
      <c r="F6710">
        <v>10</v>
      </c>
      <c r="G6710">
        <v>20</v>
      </c>
      <c r="H6710">
        <v>30</v>
      </c>
      <c r="I6710">
        <v>20</v>
      </c>
      <c r="J6710">
        <v>30</v>
      </c>
      <c r="K6710">
        <v>156</v>
      </c>
      <c r="L6710">
        <v>207</v>
      </c>
      <c r="M6710">
        <v>200</v>
      </c>
      <c r="N6710">
        <v>1</v>
      </c>
      <c r="O6710">
        <v>1</v>
      </c>
      <c r="P6710">
        <v>18.22840712</v>
      </c>
      <c r="Q6710">
        <v>750</v>
      </c>
      <c r="R6710">
        <v>203000</v>
      </c>
      <c r="S6710">
        <v>28466</v>
      </c>
      <c r="T6710">
        <v>0.14022660098522099</v>
      </c>
      <c r="U6710">
        <v>0</v>
      </c>
    </row>
    <row r="6711" spans="1:21" x14ac:dyDescent="0.4">
      <c r="A6711">
        <v>6709</v>
      </c>
      <c r="B6711" t="s">
        <v>12113</v>
      </c>
      <c r="C6711" s="1">
        <v>44774</v>
      </c>
      <c r="D6711" t="s">
        <v>11692</v>
      </c>
      <c r="E6711" t="s">
        <v>11693</v>
      </c>
      <c r="F6711">
        <v>10</v>
      </c>
      <c r="G6711">
        <v>20</v>
      </c>
      <c r="H6711">
        <v>20</v>
      </c>
      <c r="I6711">
        <v>20</v>
      </c>
      <c r="J6711">
        <v>30</v>
      </c>
      <c r="K6711">
        <v>248</v>
      </c>
      <c r="L6711">
        <v>249</v>
      </c>
      <c r="M6711">
        <v>249</v>
      </c>
      <c r="N6711">
        <v>1</v>
      </c>
      <c r="O6711">
        <v>1</v>
      </c>
      <c r="P6711">
        <v>18.13671875</v>
      </c>
      <c r="Q6711">
        <v>855</v>
      </c>
      <c r="R6711">
        <v>200000</v>
      </c>
      <c r="S6711">
        <v>800977</v>
      </c>
      <c r="T6711">
        <v>4.0048849999999998</v>
      </c>
      <c r="U6711">
        <v>2</v>
      </c>
    </row>
    <row r="6712" spans="1:21" x14ac:dyDescent="0.4">
      <c r="A6712">
        <v>6710</v>
      </c>
      <c r="B6712" t="s">
        <v>12113</v>
      </c>
      <c r="C6712" s="1">
        <v>44774</v>
      </c>
      <c r="D6712" t="s">
        <v>11694</v>
      </c>
      <c r="E6712" t="s">
        <v>11695</v>
      </c>
      <c r="F6712">
        <v>10</v>
      </c>
      <c r="G6712">
        <v>20</v>
      </c>
      <c r="H6712">
        <v>20</v>
      </c>
      <c r="I6712">
        <v>20</v>
      </c>
      <c r="J6712">
        <v>20</v>
      </c>
      <c r="K6712">
        <v>213</v>
      </c>
      <c r="L6712">
        <v>189</v>
      </c>
      <c r="M6712">
        <v>167</v>
      </c>
      <c r="N6712">
        <v>2</v>
      </c>
      <c r="O6712">
        <v>1</v>
      </c>
      <c r="P6712">
        <v>22.43728299</v>
      </c>
      <c r="Q6712">
        <v>514</v>
      </c>
      <c r="R6712">
        <v>200000</v>
      </c>
      <c r="S6712">
        <v>27507</v>
      </c>
      <c r="T6712">
        <v>0.13753499999999999</v>
      </c>
      <c r="U6712">
        <v>0</v>
      </c>
    </row>
    <row r="6713" spans="1:21" x14ac:dyDescent="0.4">
      <c r="A6713">
        <v>6711</v>
      </c>
      <c r="B6713" t="s">
        <v>12113</v>
      </c>
      <c r="C6713" s="1">
        <v>44743</v>
      </c>
      <c r="D6713" t="s">
        <v>11696</v>
      </c>
      <c r="E6713" t="s">
        <v>11697</v>
      </c>
      <c r="F6713">
        <v>40</v>
      </c>
      <c r="G6713">
        <v>30</v>
      </c>
      <c r="H6713">
        <v>20</v>
      </c>
      <c r="I6713">
        <v>20</v>
      </c>
      <c r="J6713">
        <v>50</v>
      </c>
      <c r="K6713">
        <v>243</v>
      </c>
      <c r="L6713">
        <v>241</v>
      </c>
      <c r="M6713">
        <v>244</v>
      </c>
      <c r="N6713">
        <v>1</v>
      </c>
      <c r="O6713">
        <v>1</v>
      </c>
      <c r="P6713">
        <v>9.4888237849999992</v>
      </c>
      <c r="Q6713">
        <v>490</v>
      </c>
      <c r="R6713">
        <v>198000</v>
      </c>
      <c r="S6713">
        <v>291700</v>
      </c>
      <c r="T6713">
        <v>1.4732323232323199</v>
      </c>
      <c r="U6713">
        <v>2</v>
      </c>
    </row>
    <row r="6714" spans="1:21" x14ac:dyDescent="0.4">
      <c r="A6714">
        <v>6712</v>
      </c>
      <c r="B6714" t="s">
        <v>12113</v>
      </c>
      <c r="C6714" s="1">
        <v>44713</v>
      </c>
      <c r="D6714" t="s">
        <v>11698</v>
      </c>
      <c r="E6714" t="s">
        <v>11699</v>
      </c>
      <c r="F6714">
        <v>20</v>
      </c>
      <c r="G6714">
        <v>20</v>
      </c>
      <c r="H6714">
        <v>20</v>
      </c>
      <c r="I6714">
        <v>20</v>
      </c>
      <c r="J6714">
        <v>40</v>
      </c>
      <c r="K6714">
        <v>16</v>
      </c>
      <c r="L6714">
        <v>16</v>
      </c>
      <c r="M6714">
        <v>16</v>
      </c>
      <c r="N6714">
        <v>0</v>
      </c>
      <c r="O6714">
        <v>1</v>
      </c>
      <c r="P6714">
        <v>9.412109375</v>
      </c>
      <c r="Q6714">
        <v>793</v>
      </c>
      <c r="R6714">
        <v>194000</v>
      </c>
      <c r="S6714">
        <v>5007996</v>
      </c>
      <c r="T6714">
        <v>25.814412371134001</v>
      </c>
      <c r="U6714">
        <v>3</v>
      </c>
    </row>
    <row r="6715" spans="1:21" x14ac:dyDescent="0.4">
      <c r="A6715">
        <v>6713</v>
      </c>
      <c r="B6715" t="s">
        <v>12113</v>
      </c>
      <c r="C6715" s="1">
        <v>44713</v>
      </c>
      <c r="D6715" t="s">
        <v>11700</v>
      </c>
      <c r="E6715" t="s">
        <v>11701</v>
      </c>
      <c r="F6715">
        <v>20</v>
      </c>
      <c r="G6715">
        <v>10</v>
      </c>
      <c r="H6715">
        <v>20</v>
      </c>
      <c r="I6715">
        <v>20</v>
      </c>
      <c r="J6715">
        <v>20</v>
      </c>
      <c r="K6715">
        <v>22</v>
      </c>
      <c r="L6715">
        <v>17</v>
      </c>
      <c r="M6715">
        <v>19</v>
      </c>
      <c r="N6715">
        <v>2</v>
      </c>
      <c r="O6715">
        <v>2</v>
      </c>
      <c r="P6715">
        <v>6.6314019100000001</v>
      </c>
      <c r="Q6715">
        <v>604</v>
      </c>
      <c r="R6715">
        <v>194000</v>
      </c>
      <c r="S6715">
        <v>606828</v>
      </c>
      <c r="T6715">
        <v>3.1279793814432901</v>
      </c>
      <c r="U6715">
        <v>2</v>
      </c>
    </row>
    <row r="6716" spans="1:21" x14ac:dyDescent="0.4">
      <c r="A6716">
        <v>6714</v>
      </c>
      <c r="B6716" t="s">
        <v>12113</v>
      </c>
      <c r="C6716" s="1">
        <v>44713</v>
      </c>
      <c r="D6716" t="s">
        <v>11702</v>
      </c>
      <c r="E6716" t="s">
        <v>11703</v>
      </c>
      <c r="F6716">
        <v>10</v>
      </c>
      <c r="G6716">
        <v>20</v>
      </c>
      <c r="H6716">
        <v>30</v>
      </c>
      <c r="I6716">
        <v>10</v>
      </c>
      <c r="J6716">
        <v>10</v>
      </c>
      <c r="K6716">
        <v>143</v>
      </c>
      <c r="L6716">
        <v>160</v>
      </c>
      <c r="M6716">
        <v>192</v>
      </c>
      <c r="N6716">
        <v>1</v>
      </c>
      <c r="O6716">
        <v>1</v>
      </c>
      <c r="P6716">
        <v>25.43381076</v>
      </c>
      <c r="Q6716">
        <v>1271</v>
      </c>
      <c r="R6716">
        <v>194000</v>
      </c>
      <c r="S6716">
        <v>288964</v>
      </c>
      <c r="T6716">
        <v>1.48950515463917</v>
      </c>
      <c r="U6716">
        <v>2</v>
      </c>
    </row>
    <row r="6717" spans="1:21" x14ac:dyDescent="0.4">
      <c r="A6717">
        <v>6715</v>
      </c>
      <c r="B6717" t="s">
        <v>12113</v>
      </c>
      <c r="C6717" s="1">
        <v>44682</v>
      </c>
      <c r="D6717" t="s">
        <v>11704</v>
      </c>
      <c r="E6717" t="s">
        <v>11705</v>
      </c>
      <c r="F6717">
        <v>20</v>
      </c>
      <c r="G6717">
        <v>20</v>
      </c>
      <c r="H6717">
        <v>10</v>
      </c>
      <c r="I6717">
        <v>20</v>
      </c>
      <c r="J6717">
        <v>40</v>
      </c>
      <c r="K6717">
        <v>16</v>
      </c>
      <c r="L6717">
        <v>15</v>
      </c>
      <c r="M6717">
        <v>35</v>
      </c>
      <c r="N6717">
        <v>2</v>
      </c>
      <c r="O6717">
        <v>2</v>
      </c>
      <c r="P6717">
        <v>15.099066840000001</v>
      </c>
      <c r="Q6717">
        <v>1127</v>
      </c>
      <c r="R6717">
        <v>189000</v>
      </c>
      <c r="S6717">
        <v>2412572</v>
      </c>
      <c r="T6717">
        <v>12.764931216931201</v>
      </c>
      <c r="U6717">
        <v>3</v>
      </c>
    </row>
    <row r="6718" spans="1:21" x14ac:dyDescent="0.4">
      <c r="A6718">
        <v>6716</v>
      </c>
      <c r="B6718" t="s">
        <v>12113</v>
      </c>
      <c r="C6718" s="1">
        <v>44682</v>
      </c>
      <c r="D6718" t="s">
        <v>11706</v>
      </c>
      <c r="E6718" t="s">
        <v>11707</v>
      </c>
      <c r="F6718">
        <v>20</v>
      </c>
      <c r="G6718">
        <v>20</v>
      </c>
      <c r="H6718">
        <v>20</v>
      </c>
      <c r="I6718">
        <v>10</v>
      </c>
      <c r="J6718">
        <v>20</v>
      </c>
      <c r="K6718">
        <v>202</v>
      </c>
      <c r="L6718">
        <v>193</v>
      </c>
      <c r="M6718">
        <v>236</v>
      </c>
      <c r="N6718">
        <v>0</v>
      </c>
      <c r="O6718">
        <v>1</v>
      </c>
      <c r="P6718">
        <v>3.2090928820000002</v>
      </c>
      <c r="Q6718">
        <v>553</v>
      </c>
      <c r="R6718">
        <v>189000</v>
      </c>
      <c r="S6718">
        <v>720238</v>
      </c>
      <c r="T6718">
        <v>3.8107830687830599</v>
      </c>
      <c r="U6718">
        <v>2</v>
      </c>
    </row>
    <row r="6719" spans="1:21" x14ac:dyDescent="0.4">
      <c r="A6719">
        <v>6717</v>
      </c>
      <c r="B6719" t="s">
        <v>12113</v>
      </c>
      <c r="C6719" s="1">
        <v>44682</v>
      </c>
      <c r="D6719" t="s">
        <v>11708</v>
      </c>
      <c r="E6719" t="s">
        <v>11709</v>
      </c>
      <c r="F6719">
        <v>10</v>
      </c>
      <c r="G6719">
        <v>10</v>
      </c>
      <c r="H6719">
        <v>20</v>
      </c>
      <c r="I6719">
        <v>20</v>
      </c>
      <c r="J6719">
        <v>10</v>
      </c>
      <c r="K6719">
        <v>15</v>
      </c>
      <c r="L6719">
        <v>16</v>
      </c>
      <c r="M6719">
        <v>17</v>
      </c>
      <c r="N6719">
        <v>1</v>
      </c>
      <c r="O6719">
        <v>2</v>
      </c>
      <c r="P6719">
        <v>12.00694444</v>
      </c>
      <c r="Q6719">
        <v>519</v>
      </c>
      <c r="R6719">
        <v>189000</v>
      </c>
      <c r="S6719">
        <v>403131</v>
      </c>
      <c r="T6719">
        <v>2.13296825396825</v>
      </c>
      <c r="U6719">
        <v>2</v>
      </c>
    </row>
    <row r="6720" spans="1:21" x14ac:dyDescent="0.4">
      <c r="A6720">
        <v>6718</v>
      </c>
      <c r="B6720" t="s">
        <v>12113</v>
      </c>
      <c r="C6720" s="1">
        <v>44652</v>
      </c>
      <c r="D6720" t="s">
        <v>11710</v>
      </c>
      <c r="F6720">
        <v>10</v>
      </c>
      <c r="G6720">
        <v>10</v>
      </c>
      <c r="H6720">
        <v>10</v>
      </c>
      <c r="I6720">
        <v>10</v>
      </c>
      <c r="J6720">
        <v>10</v>
      </c>
      <c r="K6720">
        <v>12</v>
      </c>
      <c r="L6720">
        <v>15</v>
      </c>
      <c r="M6720">
        <v>13</v>
      </c>
      <c r="N6720">
        <v>0</v>
      </c>
      <c r="O6720">
        <v>2</v>
      </c>
      <c r="P6720">
        <v>0</v>
      </c>
      <c r="Q6720">
        <v>338</v>
      </c>
      <c r="R6720">
        <v>183000</v>
      </c>
      <c r="S6720">
        <v>282273</v>
      </c>
      <c r="T6720">
        <v>1.54247540983606</v>
      </c>
      <c r="U6720">
        <v>2</v>
      </c>
    </row>
    <row r="6721" spans="1:21" x14ac:dyDescent="0.4">
      <c r="A6721">
        <v>6719</v>
      </c>
      <c r="B6721" t="s">
        <v>12113</v>
      </c>
      <c r="C6721" s="1">
        <v>44652</v>
      </c>
      <c r="D6721" t="s">
        <v>11711</v>
      </c>
      <c r="F6721">
        <v>20</v>
      </c>
      <c r="G6721">
        <v>20</v>
      </c>
      <c r="H6721">
        <v>10</v>
      </c>
      <c r="I6721">
        <v>10</v>
      </c>
      <c r="J6721">
        <v>20</v>
      </c>
      <c r="K6721">
        <v>234</v>
      </c>
      <c r="L6721">
        <v>245</v>
      </c>
      <c r="M6721">
        <v>249</v>
      </c>
      <c r="N6721">
        <v>0</v>
      </c>
      <c r="O6721">
        <v>1</v>
      </c>
      <c r="P6721">
        <v>0</v>
      </c>
      <c r="Q6721">
        <v>549</v>
      </c>
      <c r="R6721">
        <v>183000</v>
      </c>
      <c r="S6721">
        <v>59057</v>
      </c>
      <c r="T6721">
        <v>0.32271584699453498</v>
      </c>
      <c r="U6721">
        <v>0</v>
      </c>
    </row>
    <row r="6722" spans="1:21" x14ac:dyDescent="0.4">
      <c r="A6722">
        <v>6720</v>
      </c>
      <c r="B6722" t="s">
        <v>12113</v>
      </c>
      <c r="C6722" s="1">
        <v>44652</v>
      </c>
      <c r="D6722" t="s">
        <v>11712</v>
      </c>
      <c r="E6722" t="s">
        <v>11713</v>
      </c>
      <c r="F6722">
        <v>20</v>
      </c>
      <c r="G6722">
        <v>20</v>
      </c>
      <c r="H6722">
        <v>40</v>
      </c>
      <c r="I6722">
        <v>20</v>
      </c>
      <c r="J6722">
        <v>20</v>
      </c>
      <c r="K6722">
        <v>236</v>
      </c>
      <c r="L6722">
        <v>242</v>
      </c>
      <c r="M6722">
        <v>246</v>
      </c>
      <c r="N6722">
        <v>2</v>
      </c>
      <c r="O6722">
        <v>1</v>
      </c>
      <c r="P6722">
        <v>14.46766493</v>
      </c>
      <c r="Q6722">
        <v>484</v>
      </c>
      <c r="R6722">
        <v>183000</v>
      </c>
      <c r="S6722">
        <v>523027</v>
      </c>
      <c r="T6722">
        <v>2.8580710382513601</v>
      </c>
      <c r="U6722">
        <v>2</v>
      </c>
    </row>
    <row r="6723" spans="1:21" x14ac:dyDescent="0.4">
      <c r="A6723">
        <v>6721</v>
      </c>
      <c r="B6723" t="s">
        <v>12113</v>
      </c>
      <c r="C6723" s="1">
        <v>44621</v>
      </c>
      <c r="D6723" t="s">
        <v>11714</v>
      </c>
      <c r="E6723" t="s">
        <v>11715</v>
      </c>
      <c r="F6723">
        <v>20</v>
      </c>
      <c r="G6723">
        <v>20</v>
      </c>
      <c r="H6723">
        <v>30</v>
      </c>
      <c r="I6723">
        <v>20</v>
      </c>
      <c r="J6723">
        <v>20</v>
      </c>
      <c r="K6723">
        <v>240</v>
      </c>
      <c r="L6723">
        <v>252</v>
      </c>
      <c r="M6723">
        <v>174</v>
      </c>
      <c r="N6723">
        <v>2</v>
      </c>
      <c r="O6723">
        <v>1</v>
      </c>
      <c r="P6723">
        <v>7.5321180559999998</v>
      </c>
      <c r="Q6723">
        <v>527</v>
      </c>
      <c r="R6723">
        <v>168000</v>
      </c>
      <c r="S6723">
        <v>507179</v>
      </c>
      <c r="T6723">
        <v>3.0189226190476099</v>
      </c>
      <c r="U6723">
        <v>2</v>
      </c>
    </row>
    <row r="6724" spans="1:21" x14ac:dyDescent="0.4">
      <c r="A6724">
        <v>6722</v>
      </c>
      <c r="B6724" t="s">
        <v>12113</v>
      </c>
      <c r="C6724" s="1">
        <v>44621</v>
      </c>
      <c r="D6724" t="s">
        <v>11716</v>
      </c>
      <c r="E6724" t="s">
        <v>11717</v>
      </c>
      <c r="F6724">
        <v>10</v>
      </c>
      <c r="G6724">
        <v>10</v>
      </c>
      <c r="H6724">
        <v>20</v>
      </c>
      <c r="I6724">
        <v>10</v>
      </c>
      <c r="J6724">
        <v>10</v>
      </c>
      <c r="K6724">
        <v>231</v>
      </c>
      <c r="L6724">
        <v>237</v>
      </c>
      <c r="M6724">
        <v>236</v>
      </c>
      <c r="N6724">
        <v>2</v>
      </c>
      <c r="O6724">
        <v>1</v>
      </c>
      <c r="P6724">
        <v>6.8849826390000004</v>
      </c>
      <c r="Q6724">
        <v>533</v>
      </c>
      <c r="R6724">
        <v>168000</v>
      </c>
      <c r="S6724">
        <v>691158</v>
      </c>
      <c r="T6724">
        <v>4.11403571428571</v>
      </c>
      <c r="U6724">
        <v>2</v>
      </c>
    </row>
    <row r="6725" spans="1:21" x14ac:dyDescent="0.4">
      <c r="A6725">
        <v>6723</v>
      </c>
      <c r="B6725" t="s">
        <v>12113</v>
      </c>
      <c r="C6725" s="1">
        <v>44621</v>
      </c>
      <c r="D6725" t="s">
        <v>11718</v>
      </c>
      <c r="E6725" t="s">
        <v>11719</v>
      </c>
      <c r="F6725">
        <v>20</v>
      </c>
      <c r="G6725">
        <v>10</v>
      </c>
      <c r="H6725">
        <v>10</v>
      </c>
      <c r="I6725">
        <v>10</v>
      </c>
      <c r="J6725">
        <v>20</v>
      </c>
      <c r="K6725">
        <v>191</v>
      </c>
      <c r="L6725">
        <v>193</v>
      </c>
      <c r="M6725">
        <v>185</v>
      </c>
      <c r="N6725">
        <v>2</v>
      </c>
      <c r="O6725">
        <v>2</v>
      </c>
      <c r="P6725">
        <v>11.03125</v>
      </c>
      <c r="Q6725">
        <v>575</v>
      </c>
      <c r="R6725">
        <v>168000</v>
      </c>
      <c r="S6725">
        <v>1455150</v>
      </c>
      <c r="T6725">
        <v>8.6616071428571395</v>
      </c>
      <c r="U6725">
        <v>3</v>
      </c>
    </row>
    <row r="6726" spans="1:21" x14ac:dyDescent="0.4">
      <c r="A6726">
        <v>6724</v>
      </c>
      <c r="B6726" t="s">
        <v>12113</v>
      </c>
      <c r="C6726" s="1">
        <v>44593</v>
      </c>
      <c r="D6726" t="s">
        <v>11720</v>
      </c>
      <c r="E6726" t="s">
        <v>11721</v>
      </c>
      <c r="F6726">
        <v>20</v>
      </c>
      <c r="G6726">
        <v>20</v>
      </c>
      <c r="H6726">
        <v>40</v>
      </c>
      <c r="I6726">
        <v>20</v>
      </c>
      <c r="J6726">
        <v>40</v>
      </c>
      <c r="K6726">
        <v>24</v>
      </c>
      <c r="L6726">
        <v>17</v>
      </c>
      <c r="M6726">
        <v>20</v>
      </c>
      <c r="N6726">
        <v>1</v>
      </c>
      <c r="O6726">
        <v>1</v>
      </c>
      <c r="P6726">
        <v>0</v>
      </c>
      <c r="Q6726">
        <v>489</v>
      </c>
      <c r="R6726">
        <v>164000</v>
      </c>
      <c r="S6726">
        <v>3304440</v>
      </c>
      <c r="T6726">
        <v>20.149024390243898</v>
      </c>
      <c r="U6726">
        <v>3</v>
      </c>
    </row>
    <row r="6727" spans="1:21" x14ac:dyDescent="0.4">
      <c r="A6727">
        <v>6725</v>
      </c>
      <c r="B6727" t="s">
        <v>12113</v>
      </c>
      <c r="C6727" s="1">
        <v>44593</v>
      </c>
      <c r="D6727" t="s">
        <v>11722</v>
      </c>
      <c r="F6727">
        <v>20</v>
      </c>
      <c r="G6727">
        <v>20</v>
      </c>
      <c r="H6727">
        <v>20</v>
      </c>
      <c r="I6727">
        <v>10</v>
      </c>
      <c r="J6727">
        <v>40</v>
      </c>
      <c r="K6727">
        <v>188</v>
      </c>
      <c r="L6727">
        <v>195</v>
      </c>
      <c r="M6727">
        <v>190</v>
      </c>
      <c r="N6727">
        <v>0</v>
      </c>
      <c r="O6727">
        <v>1</v>
      </c>
      <c r="P6727">
        <v>0</v>
      </c>
      <c r="Q6727">
        <v>619</v>
      </c>
      <c r="R6727">
        <v>164000</v>
      </c>
      <c r="S6727">
        <v>1218004</v>
      </c>
      <c r="T6727">
        <v>7.4268536585365803</v>
      </c>
      <c r="U6727">
        <v>3</v>
      </c>
    </row>
    <row r="6728" spans="1:21" x14ac:dyDescent="0.4">
      <c r="A6728">
        <v>6726</v>
      </c>
      <c r="B6728" t="s">
        <v>12113</v>
      </c>
      <c r="C6728" s="1">
        <v>44593</v>
      </c>
      <c r="D6728" t="s">
        <v>11723</v>
      </c>
      <c r="E6728" t="s">
        <v>11724</v>
      </c>
      <c r="F6728">
        <v>10</v>
      </c>
      <c r="G6728">
        <v>20</v>
      </c>
      <c r="H6728">
        <v>30</v>
      </c>
      <c r="I6728">
        <v>10</v>
      </c>
      <c r="J6728">
        <v>10</v>
      </c>
      <c r="K6728">
        <v>184</v>
      </c>
      <c r="L6728">
        <v>190</v>
      </c>
      <c r="M6728">
        <v>218</v>
      </c>
      <c r="N6728">
        <v>2</v>
      </c>
      <c r="O6728">
        <v>2</v>
      </c>
      <c r="P6728">
        <v>10.610894099999999</v>
      </c>
      <c r="Q6728">
        <v>671</v>
      </c>
      <c r="R6728">
        <v>164000</v>
      </c>
      <c r="S6728">
        <v>1674806</v>
      </c>
      <c r="T6728">
        <v>10.212231707317001</v>
      </c>
      <c r="U6728">
        <v>3</v>
      </c>
    </row>
    <row r="6729" spans="1:21" x14ac:dyDescent="0.4">
      <c r="A6729">
        <v>6727</v>
      </c>
      <c r="B6729" t="s">
        <v>12113</v>
      </c>
      <c r="C6729" s="1">
        <v>44562</v>
      </c>
      <c r="D6729" t="s">
        <v>11725</v>
      </c>
      <c r="F6729">
        <v>10</v>
      </c>
      <c r="G6729">
        <v>10</v>
      </c>
      <c r="H6729">
        <v>10</v>
      </c>
      <c r="I6729">
        <v>10</v>
      </c>
      <c r="J6729">
        <v>20</v>
      </c>
      <c r="K6729">
        <v>16</v>
      </c>
      <c r="L6729">
        <v>116</v>
      </c>
      <c r="M6729">
        <v>231</v>
      </c>
      <c r="N6729">
        <v>0</v>
      </c>
      <c r="O6729">
        <v>1</v>
      </c>
      <c r="P6729">
        <v>0</v>
      </c>
      <c r="Q6729">
        <v>485</v>
      </c>
      <c r="R6729">
        <v>162000</v>
      </c>
      <c r="S6729">
        <v>33249</v>
      </c>
      <c r="T6729">
        <v>0.20524074074074</v>
      </c>
      <c r="U6729">
        <v>0</v>
      </c>
    </row>
    <row r="6730" spans="1:21" x14ac:dyDescent="0.4">
      <c r="A6730">
        <v>6728</v>
      </c>
      <c r="B6730" t="s">
        <v>12113</v>
      </c>
      <c r="C6730" s="1">
        <v>44562</v>
      </c>
      <c r="D6730" t="s">
        <v>11726</v>
      </c>
      <c r="E6730" t="s">
        <v>11727</v>
      </c>
      <c r="F6730">
        <v>20</v>
      </c>
      <c r="G6730">
        <v>20</v>
      </c>
      <c r="H6730">
        <v>50</v>
      </c>
      <c r="I6730">
        <v>20</v>
      </c>
      <c r="J6730">
        <v>30</v>
      </c>
      <c r="K6730">
        <v>166</v>
      </c>
      <c r="L6730">
        <v>149</v>
      </c>
      <c r="M6730">
        <v>125</v>
      </c>
      <c r="N6730">
        <v>1</v>
      </c>
      <c r="O6730">
        <v>1</v>
      </c>
      <c r="P6730">
        <v>15.51736111</v>
      </c>
      <c r="Q6730">
        <v>629</v>
      </c>
      <c r="R6730">
        <v>162000</v>
      </c>
      <c r="S6730">
        <v>606032</v>
      </c>
      <c r="T6730">
        <v>3.74093827160493</v>
      </c>
      <c r="U6730">
        <v>2</v>
      </c>
    </row>
    <row r="6731" spans="1:21" x14ac:dyDescent="0.4">
      <c r="A6731">
        <v>6729</v>
      </c>
      <c r="B6731" t="s">
        <v>12113</v>
      </c>
      <c r="C6731" s="1">
        <v>44562</v>
      </c>
      <c r="D6731" t="s">
        <v>11728</v>
      </c>
      <c r="F6731">
        <v>20</v>
      </c>
      <c r="G6731">
        <v>10</v>
      </c>
      <c r="H6731">
        <v>10</v>
      </c>
      <c r="I6731">
        <v>10</v>
      </c>
      <c r="J6731">
        <v>30</v>
      </c>
      <c r="K6731">
        <v>166</v>
      </c>
      <c r="L6731">
        <v>12</v>
      </c>
      <c r="M6731">
        <v>5</v>
      </c>
      <c r="N6731">
        <v>1</v>
      </c>
      <c r="O6731">
        <v>1</v>
      </c>
      <c r="P6731">
        <v>0</v>
      </c>
      <c r="Q6731">
        <v>719</v>
      </c>
      <c r="R6731">
        <v>162000</v>
      </c>
      <c r="S6731">
        <v>364942</v>
      </c>
      <c r="T6731">
        <v>2.2527283950617201</v>
      </c>
      <c r="U6731">
        <v>2</v>
      </c>
    </row>
    <row r="6732" spans="1:21" x14ac:dyDescent="0.4">
      <c r="A6732">
        <v>6730</v>
      </c>
      <c r="B6732" t="s">
        <v>12113</v>
      </c>
      <c r="C6732" s="1">
        <v>44562</v>
      </c>
      <c r="D6732" t="s">
        <v>11729</v>
      </c>
      <c r="E6732" t="s">
        <v>11730</v>
      </c>
      <c r="F6732">
        <v>10</v>
      </c>
      <c r="G6732">
        <v>10</v>
      </c>
      <c r="H6732">
        <v>30</v>
      </c>
      <c r="I6732">
        <v>20</v>
      </c>
      <c r="J6732">
        <v>10</v>
      </c>
      <c r="K6732">
        <v>231</v>
      </c>
      <c r="L6732">
        <v>241</v>
      </c>
      <c r="M6732">
        <v>243</v>
      </c>
      <c r="N6732">
        <v>1</v>
      </c>
      <c r="O6732">
        <v>2</v>
      </c>
      <c r="P6732">
        <v>19.22048611</v>
      </c>
      <c r="Q6732">
        <v>508</v>
      </c>
      <c r="R6732">
        <v>162000</v>
      </c>
      <c r="S6732">
        <v>256487</v>
      </c>
      <c r="T6732">
        <v>1.58325308641975</v>
      </c>
      <c r="U6732">
        <v>2</v>
      </c>
    </row>
    <row r="6733" spans="1:21" x14ac:dyDescent="0.4">
      <c r="A6733">
        <v>6731</v>
      </c>
      <c r="B6733" t="s">
        <v>12113</v>
      </c>
      <c r="C6733" s="1">
        <v>44531</v>
      </c>
      <c r="D6733" t="s">
        <v>11731</v>
      </c>
      <c r="E6733" t="s">
        <v>11732</v>
      </c>
      <c r="F6733">
        <v>20</v>
      </c>
      <c r="G6733">
        <v>10</v>
      </c>
      <c r="H6733">
        <v>20</v>
      </c>
      <c r="I6733">
        <v>20</v>
      </c>
      <c r="J6733">
        <v>20</v>
      </c>
      <c r="K6733">
        <v>9</v>
      </c>
      <c r="L6733">
        <v>5</v>
      </c>
      <c r="M6733">
        <v>7</v>
      </c>
      <c r="N6733">
        <v>1</v>
      </c>
      <c r="O6733">
        <v>1</v>
      </c>
      <c r="P6733">
        <v>20.137912329999999</v>
      </c>
      <c r="Q6733">
        <v>678</v>
      </c>
      <c r="R6733">
        <v>160000</v>
      </c>
      <c r="S6733">
        <v>638029</v>
      </c>
      <c r="T6733">
        <v>3.9876812500000001</v>
      </c>
      <c r="U6733">
        <v>2</v>
      </c>
    </row>
    <row r="6734" spans="1:21" x14ac:dyDescent="0.4">
      <c r="A6734">
        <v>6732</v>
      </c>
      <c r="B6734" t="s">
        <v>12113</v>
      </c>
      <c r="C6734" s="1">
        <v>44531</v>
      </c>
      <c r="D6734" t="s">
        <v>11733</v>
      </c>
      <c r="E6734" t="s">
        <v>11734</v>
      </c>
      <c r="F6734">
        <v>10</v>
      </c>
      <c r="G6734">
        <v>10</v>
      </c>
      <c r="H6734">
        <v>40</v>
      </c>
      <c r="I6734">
        <v>20</v>
      </c>
      <c r="J6734">
        <v>20</v>
      </c>
      <c r="K6734">
        <v>13</v>
      </c>
      <c r="L6734">
        <v>21</v>
      </c>
      <c r="M6734">
        <v>36</v>
      </c>
      <c r="N6734">
        <v>2</v>
      </c>
      <c r="O6734">
        <v>2</v>
      </c>
      <c r="P6734">
        <v>4.3023003470000001</v>
      </c>
      <c r="Q6734">
        <v>622</v>
      </c>
      <c r="R6734">
        <v>160000</v>
      </c>
      <c r="S6734">
        <v>5789443</v>
      </c>
      <c r="T6734">
        <v>36.18401875</v>
      </c>
      <c r="U6734">
        <v>3</v>
      </c>
    </row>
    <row r="6735" spans="1:21" x14ac:dyDescent="0.4">
      <c r="A6735">
        <v>6733</v>
      </c>
      <c r="B6735" t="s">
        <v>12113</v>
      </c>
      <c r="C6735" s="1">
        <v>44531</v>
      </c>
      <c r="D6735" t="s">
        <v>11735</v>
      </c>
      <c r="E6735" t="s">
        <v>11736</v>
      </c>
      <c r="F6735">
        <v>10</v>
      </c>
      <c r="G6735">
        <v>20</v>
      </c>
      <c r="H6735">
        <v>40</v>
      </c>
      <c r="I6735">
        <v>20</v>
      </c>
      <c r="J6735">
        <v>20</v>
      </c>
      <c r="K6735">
        <v>20</v>
      </c>
      <c r="L6735">
        <v>19</v>
      </c>
      <c r="M6735">
        <v>23</v>
      </c>
      <c r="N6735">
        <v>2</v>
      </c>
      <c r="O6735">
        <v>1</v>
      </c>
      <c r="P6735">
        <v>16.281575520000001</v>
      </c>
      <c r="Q6735">
        <v>612</v>
      </c>
      <c r="R6735">
        <v>160000</v>
      </c>
      <c r="S6735">
        <v>154455</v>
      </c>
      <c r="T6735">
        <v>0.96534374999999994</v>
      </c>
      <c r="U6735">
        <v>1</v>
      </c>
    </row>
    <row r="6736" spans="1:21" x14ac:dyDescent="0.4">
      <c r="A6736">
        <v>6734</v>
      </c>
      <c r="B6736" t="s">
        <v>12113</v>
      </c>
      <c r="C6736" s="1">
        <v>44501</v>
      </c>
      <c r="D6736" t="s">
        <v>11737</v>
      </c>
      <c r="E6736" t="s">
        <v>11738</v>
      </c>
      <c r="F6736">
        <v>10</v>
      </c>
      <c r="G6736">
        <v>20</v>
      </c>
      <c r="H6736">
        <v>30</v>
      </c>
      <c r="I6736">
        <v>20</v>
      </c>
      <c r="J6736">
        <v>20</v>
      </c>
      <c r="K6736">
        <v>197</v>
      </c>
      <c r="L6736">
        <v>182</v>
      </c>
      <c r="M6736">
        <v>160</v>
      </c>
      <c r="N6736">
        <v>1</v>
      </c>
      <c r="O6736">
        <v>1</v>
      </c>
      <c r="P6736">
        <v>22.008463540000001</v>
      </c>
      <c r="Q6736">
        <v>670</v>
      </c>
      <c r="R6736">
        <v>159000</v>
      </c>
      <c r="S6736">
        <v>179592</v>
      </c>
      <c r="T6736">
        <v>1.12950943396226</v>
      </c>
      <c r="U6736">
        <v>1</v>
      </c>
    </row>
    <row r="6737" spans="1:21" x14ac:dyDescent="0.4">
      <c r="A6737">
        <v>6735</v>
      </c>
      <c r="B6737" t="s">
        <v>12113</v>
      </c>
      <c r="C6737" s="1">
        <v>44501</v>
      </c>
      <c r="D6737" t="s">
        <v>11739</v>
      </c>
      <c r="E6737" t="s">
        <v>11740</v>
      </c>
      <c r="F6737">
        <v>10</v>
      </c>
      <c r="G6737">
        <v>10</v>
      </c>
      <c r="H6737">
        <v>50</v>
      </c>
      <c r="I6737">
        <v>20</v>
      </c>
      <c r="J6737">
        <v>10</v>
      </c>
      <c r="K6737">
        <v>12</v>
      </c>
      <c r="L6737">
        <v>15</v>
      </c>
      <c r="M6737">
        <v>16</v>
      </c>
      <c r="N6737">
        <v>2</v>
      </c>
      <c r="O6737">
        <v>1</v>
      </c>
      <c r="P6737">
        <v>14.98611111</v>
      </c>
      <c r="Q6737">
        <v>631</v>
      </c>
      <c r="R6737">
        <v>159000</v>
      </c>
      <c r="S6737">
        <v>1488018</v>
      </c>
      <c r="T6737">
        <v>9.3586037735848997</v>
      </c>
      <c r="U6737">
        <v>3</v>
      </c>
    </row>
    <row r="6738" spans="1:21" x14ac:dyDescent="0.4">
      <c r="A6738">
        <v>6736</v>
      </c>
      <c r="B6738" t="s">
        <v>12113</v>
      </c>
      <c r="C6738" s="1">
        <v>44501</v>
      </c>
      <c r="D6738" t="s">
        <v>11741</v>
      </c>
      <c r="E6738" t="s">
        <v>11742</v>
      </c>
      <c r="F6738">
        <v>20</v>
      </c>
      <c r="G6738">
        <v>20</v>
      </c>
      <c r="H6738">
        <v>30</v>
      </c>
      <c r="I6738">
        <v>10</v>
      </c>
      <c r="J6738">
        <v>50</v>
      </c>
      <c r="K6738">
        <v>200</v>
      </c>
      <c r="L6738">
        <v>199</v>
      </c>
      <c r="M6738">
        <v>210</v>
      </c>
      <c r="N6738">
        <v>1</v>
      </c>
      <c r="O6738">
        <v>1</v>
      </c>
      <c r="P6738">
        <v>19.664605030000001</v>
      </c>
      <c r="Q6738">
        <v>911</v>
      </c>
      <c r="R6738">
        <v>159000</v>
      </c>
      <c r="S6738">
        <v>793397</v>
      </c>
      <c r="T6738">
        <v>4.9899182389937096</v>
      </c>
      <c r="U6738">
        <v>3</v>
      </c>
    </row>
    <row r="6739" spans="1:21" x14ac:dyDescent="0.4">
      <c r="A6739">
        <v>6737</v>
      </c>
      <c r="B6739" t="s">
        <v>12113</v>
      </c>
      <c r="C6739" s="1">
        <v>44470</v>
      </c>
      <c r="D6739" t="s">
        <v>11743</v>
      </c>
      <c r="E6739" t="s">
        <v>11744</v>
      </c>
      <c r="F6739">
        <v>30</v>
      </c>
      <c r="G6739">
        <v>20</v>
      </c>
      <c r="H6739">
        <v>20</v>
      </c>
      <c r="I6739">
        <v>20</v>
      </c>
      <c r="J6739">
        <v>40</v>
      </c>
      <c r="K6739">
        <v>248</v>
      </c>
      <c r="L6739">
        <v>246</v>
      </c>
      <c r="M6739">
        <v>246</v>
      </c>
      <c r="N6739">
        <v>2</v>
      </c>
      <c r="O6739">
        <v>1</v>
      </c>
      <c r="P6739">
        <v>20.424153650000001</v>
      </c>
      <c r="Q6739">
        <v>695</v>
      </c>
      <c r="R6739">
        <v>154000</v>
      </c>
      <c r="S6739">
        <v>381339</v>
      </c>
      <c r="T6739">
        <v>2.4762272727272698</v>
      </c>
      <c r="U6739">
        <v>2</v>
      </c>
    </row>
    <row r="6740" spans="1:21" x14ac:dyDescent="0.4">
      <c r="A6740">
        <v>6738</v>
      </c>
      <c r="B6740" t="s">
        <v>12113</v>
      </c>
      <c r="C6740" s="1">
        <v>44470</v>
      </c>
      <c r="D6740" t="s">
        <v>11745</v>
      </c>
      <c r="E6740" t="s">
        <v>11746</v>
      </c>
      <c r="F6740">
        <v>10</v>
      </c>
      <c r="G6740">
        <v>10</v>
      </c>
      <c r="H6740">
        <v>20</v>
      </c>
      <c r="I6740">
        <v>20</v>
      </c>
      <c r="J6740">
        <v>20</v>
      </c>
      <c r="K6740">
        <v>57</v>
      </c>
      <c r="L6740">
        <v>220</v>
      </c>
      <c r="M6740">
        <v>236</v>
      </c>
      <c r="N6740">
        <v>2</v>
      </c>
      <c r="O6740">
        <v>2</v>
      </c>
      <c r="P6740">
        <v>6.2651909720000001</v>
      </c>
      <c r="Q6740">
        <v>622</v>
      </c>
      <c r="R6740">
        <v>154000</v>
      </c>
      <c r="S6740">
        <v>15921</v>
      </c>
      <c r="T6740">
        <v>0.10338311688311599</v>
      </c>
      <c r="U6740">
        <v>0</v>
      </c>
    </row>
    <row r="6741" spans="1:21" x14ac:dyDescent="0.4">
      <c r="A6741">
        <v>6739</v>
      </c>
      <c r="B6741" t="s">
        <v>12113</v>
      </c>
      <c r="C6741" s="1">
        <v>44470</v>
      </c>
      <c r="D6741" t="s">
        <v>11747</v>
      </c>
      <c r="E6741" t="s">
        <v>11748</v>
      </c>
      <c r="F6741">
        <v>20</v>
      </c>
      <c r="G6741">
        <v>20</v>
      </c>
      <c r="H6741">
        <v>20</v>
      </c>
      <c r="I6741">
        <v>20</v>
      </c>
      <c r="J6741">
        <v>30</v>
      </c>
      <c r="K6741">
        <v>250</v>
      </c>
      <c r="L6741">
        <v>247</v>
      </c>
      <c r="M6741">
        <v>248</v>
      </c>
      <c r="N6741">
        <v>2</v>
      </c>
      <c r="O6741">
        <v>0</v>
      </c>
      <c r="P6741">
        <v>5.1729600690000002</v>
      </c>
      <c r="Q6741">
        <v>542</v>
      </c>
      <c r="R6741">
        <v>154000</v>
      </c>
      <c r="S6741">
        <v>415933</v>
      </c>
      <c r="T6741">
        <v>2.7008636363636298</v>
      </c>
      <c r="U6741">
        <v>2</v>
      </c>
    </row>
    <row r="6742" spans="1:21" x14ac:dyDescent="0.4">
      <c r="A6742">
        <v>6740</v>
      </c>
      <c r="B6742" t="s">
        <v>12113</v>
      </c>
      <c r="C6742" s="1">
        <v>44470</v>
      </c>
      <c r="D6742" t="s">
        <v>11749</v>
      </c>
      <c r="E6742" t="s">
        <v>11750</v>
      </c>
      <c r="F6742">
        <v>20</v>
      </c>
      <c r="G6742">
        <v>10</v>
      </c>
      <c r="H6742">
        <v>10</v>
      </c>
      <c r="I6742">
        <v>10</v>
      </c>
      <c r="J6742">
        <v>20</v>
      </c>
      <c r="K6742">
        <v>153</v>
      </c>
      <c r="L6742">
        <v>253</v>
      </c>
      <c r="M6742">
        <v>245</v>
      </c>
      <c r="N6742">
        <v>2</v>
      </c>
      <c r="O6742">
        <v>1</v>
      </c>
      <c r="P6742">
        <v>9.4358723960000006</v>
      </c>
      <c r="Q6742">
        <v>629</v>
      </c>
      <c r="R6742">
        <v>154000</v>
      </c>
      <c r="S6742">
        <v>46347</v>
      </c>
      <c r="T6742">
        <v>0.30095454545454497</v>
      </c>
      <c r="U6742">
        <v>0</v>
      </c>
    </row>
    <row r="6743" spans="1:21" x14ac:dyDescent="0.4">
      <c r="A6743">
        <v>6741</v>
      </c>
      <c r="B6743" t="s">
        <v>12113</v>
      </c>
      <c r="C6743" s="1">
        <v>44470</v>
      </c>
      <c r="D6743" t="s">
        <v>11751</v>
      </c>
      <c r="F6743">
        <v>10</v>
      </c>
      <c r="G6743">
        <v>10</v>
      </c>
      <c r="H6743">
        <v>10</v>
      </c>
      <c r="I6743">
        <v>10</v>
      </c>
      <c r="J6743">
        <v>10</v>
      </c>
      <c r="K6743">
        <v>253</v>
      </c>
      <c r="L6743">
        <v>158</v>
      </c>
      <c r="M6743">
        <v>198</v>
      </c>
      <c r="N6743">
        <v>0</v>
      </c>
      <c r="O6743">
        <v>1</v>
      </c>
      <c r="P6743">
        <v>0</v>
      </c>
      <c r="Q6743">
        <v>513</v>
      </c>
      <c r="R6743">
        <v>154000</v>
      </c>
      <c r="S6743">
        <v>591259</v>
      </c>
      <c r="T6743">
        <v>3.8393441558441501</v>
      </c>
      <c r="U6743">
        <v>2</v>
      </c>
    </row>
    <row r="6744" spans="1:21" x14ac:dyDescent="0.4">
      <c r="A6744">
        <v>6742</v>
      </c>
      <c r="B6744" t="s">
        <v>12113</v>
      </c>
      <c r="C6744" s="1">
        <v>44440</v>
      </c>
      <c r="D6744" t="s">
        <v>11752</v>
      </c>
      <c r="E6744" t="s">
        <v>11753</v>
      </c>
      <c r="F6744">
        <v>30</v>
      </c>
      <c r="G6744">
        <v>20</v>
      </c>
      <c r="H6744">
        <v>50</v>
      </c>
      <c r="I6744">
        <v>20</v>
      </c>
      <c r="J6744">
        <v>30</v>
      </c>
      <c r="K6744">
        <v>121</v>
      </c>
      <c r="L6744">
        <v>121</v>
      </c>
      <c r="M6744">
        <v>114</v>
      </c>
      <c r="N6744">
        <v>1</v>
      </c>
      <c r="O6744">
        <v>1</v>
      </c>
      <c r="P6744">
        <v>4.1178385420000003</v>
      </c>
      <c r="Q6744">
        <v>616</v>
      </c>
      <c r="R6744">
        <v>147000</v>
      </c>
      <c r="S6744">
        <v>671666</v>
      </c>
      <c r="T6744">
        <v>4.5691564625850303</v>
      </c>
      <c r="U6744">
        <v>3</v>
      </c>
    </row>
    <row r="6745" spans="1:21" x14ac:dyDescent="0.4">
      <c r="A6745">
        <v>6743</v>
      </c>
      <c r="B6745" t="s">
        <v>12113</v>
      </c>
      <c r="C6745" s="1">
        <v>44409</v>
      </c>
      <c r="D6745" t="s">
        <v>11754</v>
      </c>
      <c r="E6745" t="s">
        <v>11755</v>
      </c>
      <c r="F6745">
        <v>20</v>
      </c>
      <c r="G6745">
        <v>20</v>
      </c>
      <c r="H6745">
        <v>30</v>
      </c>
      <c r="I6745">
        <v>20</v>
      </c>
      <c r="J6745">
        <v>30</v>
      </c>
      <c r="K6745">
        <v>226</v>
      </c>
      <c r="L6745">
        <v>19</v>
      </c>
      <c r="M6745">
        <v>69</v>
      </c>
      <c r="N6745">
        <v>2</v>
      </c>
      <c r="O6745">
        <v>1</v>
      </c>
      <c r="P6745">
        <v>13.19542101</v>
      </c>
      <c r="Q6745">
        <v>638</v>
      </c>
      <c r="R6745">
        <v>120000</v>
      </c>
      <c r="S6745">
        <v>283783</v>
      </c>
      <c r="T6745">
        <v>2.3648583333333302</v>
      </c>
      <c r="U6745">
        <v>2</v>
      </c>
    </row>
    <row r="6746" spans="1:21" x14ac:dyDescent="0.4">
      <c r="A6746">
        <v>6744</v>
      </c>
      <c r="B6746" t="s">
        <v>12113</v>
      </c>
      <c r="C6746" s="1">
        <v>44409</v>
      </c>
      <c r="D6746" t="s">
        <v>11756</v>
      </c>
      <c r="E6746" t="s">
        <v>11757</v>
      </c>
      <c r="F6746">
        <v>10</v>
      </c>
      <c r="G6746">
        <v>10</v>
      </c>
      <c r="H6746">
        <v>20</v>
      </c>
      <c r="I6746">
        <v>20</v>
      </c>
      <c r="J6746">
        <v>10</v>
      </c>
      <c r="K6746">
        <v>203</v>
      </c>
      <c r="L6746">
        <v>248</v>
      </c>
      <c r="M6746">
        <v>241</v>
      </c>
      <c r="N6746">
        <v>2</v>
      </c>
      <c r="O6746">
        <v>1</v>
      </c>
      <c r="P6746">
        <v>14.07682292</v>
      </c>
      <c r="Q6746">
        <v>1002</v>
      </c>
      <c r="R6746">
        <v>120000</v>
      </c>
      <c r="S6746">
        <v>5453752</v>
      </c>
      <c r="T6746">
        <v>45.447933333333303</v>
      </c>
      <c r="U6746">
        <v>3</v>
      </c>
    </row>
    <row r="6747" spans="1:21" x14ac:dyDescent="0.4">
      <c r="A6747">
        <v>6745</v>
      </c>
      <c r="B6747" t="s">
        <v>12113</v>
      </c>
      <c r="C6747" s="1">
        <v>44409</v>
      </c>
      <c r="D6747" t="s">
        <v>11758</v>
      </c>
      <c r="E6747" t="s">
        <v>11759</v>
      </c>
      <c r="F6747">
        <v>10</v>
      </c>
      <c r="G6747">
        <v>20</v>
      </c>
      <c r="H6747">
        <v>20</v>
      </c>
      <c r="I6747">
        <v>20</v>
      </c>
      <c r="J6747">
        <v>20</v>
      </c>
      <c r="K6747">
        <v>159</v>
      </c>
      <c r="L6747">
        <v>159</v>
      </c>
      <c r="M6747">
        <v>159</v>
      </c>
      <c r="N6747">
        <v>2</v>
      </c>
      <c r="O6747">
        <v>2</v>
      </c>
      <c r="P6747">
        <v>7.9240451390000004</v>
      </c>
      <c r="Q6747">
        <v>664</v>
      </c>
      <c r="R6747">
        <v>120000</v>
      </c>
      <c r="S6747">
        <v>1154805</v>
      </c>
      <c r="T6747">
        <v>9.6233749999999993</v>
      </c>
      <c r="U6747">
        <v>3</v>
      </c>
    </row>
    <row r="6748" spans="1:21" x14ac:dyDescent="0.4">
      <c r="A6748">
        <v>6746</v>
      </c>
      <c r="B6748" t="s">
        <v>12113</v>
      </c>
      <c r="C6748" s="1">
        <v>44409</v>
      </c>
      <c r="D6748" t="s">
        <v>11760</v>
      </c>
      <c r="E6748" t="s">
        <v>11761</v>
      </c>
      <c r="F6748">
        <v>10</v>
      </c>
      <c r="G6748">
        <v>10</v>
      </c>
      <c r="H6748">
        <v>40</v>
      </c>
      <c r="I6748">
        <v>10</v>
      </c>
      <c r="J6748">
        <v>10</v>
      </c>
      <c r="K6748">
        <v>53</v>
      </c>
      <c r="L6748">
        <v>51</v>
      </c>
      <c r="M6748">
        <v>60</v>
      </c>
      <c r="N6748">
        <v>1</v>
      </c>
      <c r="O6748">
        <v>1</v>
      </c>
      <c r="P6748">
        <v>15.01280382</v>
      </c>
      <c r="Q6748">
        <v>1039</v>
      </c>
      <c r="R6748">
        <v>120000</v>
      </c>
      <c r="S6748">
        <v>7094852</v>
      </c>
      <c r="T6748">
        <v>59.123766666666597</v>
      </c>
      <c r="U6748">
        <v>3</v>
      </c>
    </row>
    <row r="6749" spans="1:21" x14ac:dyDescent="0.4">
      <c r="A6749">
        <v>6747</v>
      </c>
      <c r="B6749" t="s">
        <v>12113</v>
      </c>
      <c r="C6749" s="1">
        <v>44378</v>
      </c>
      <c r="D6749" t="s">
        <v>11762</v>
      </c>
      <c r="E6749" t="s">
        <v>11763</v>
      </c>
      <c r="F6749">
        <v>10</v>
      </c>
      <c r="G6749">
        <v>10</v>
      </c>
      <c r="H6749">
        <v>40</v>
      </c>
      <c r="I6749">
        <v>20</v>
      </c>
      <c r="J6749">
        <v>10</v>
      </c>
      <c r="K6749">
        <v>8</v>
      </c>
      <c r="L6749">
        <v>91</v>
      </c>
      <c r="M6749">
        <v>113</v>
      </c>
      <c r="N6749">
        <v>1</v>
      </c>
      <c r="O6749">
        <v>1</v>
      </c>
      <c r="P6749">
        <v>14.503363719999999</v>
      </c>
      <c r="Q6749">
        <v>514</v>
      </c>
      <c r="R6749">
        <v>117000</v>
      </c>
      <c r="S6749">
        <v>181592</v>
      </c>
      <c r="T6749">
        <v>1.55206837606837</v>
      </c>
      <c r="U6749">
        <v>2</v>
      </c>
    </row>
    <row r="6750" spans="1:21" x14ac:dyDescent="0.4">
      <c r="A6750">
        <v>6748</v>
      </c>
      <c r="B6750" t="s">
        <v>12113</v>
      </c>
      <c r="C6750" s="1">
        <v>44378</v>
      </c>
      <c r="D6750" t="s">
        <v>11764</v>
      </c>
      <c r="E6750" t="s">
        <v>11765</v>
      </c>
      <c r="F6750">
        <v>10</v>
      </c>
      <c r="G6750">
        <v>10</v>
      </c>
      <c r="H6750">
        <v>10</v>
      </c>
      <c r="I6750">
        <v>20</v>
      </c>
      <c r="J6750">
        <v>30</v>
      </c>
      <c r="K6750">
        <v>205</v>
      </c>
      <c r="L6750">
        <v>139</v>
      </c>
      <c r="M6750">
        <v>10</v>
      </c>
      <c r="N6750">
        <v>2</v>
      </c>
      <c r="O6750">
        <v>2</v>
      </c>
      <c r="P6750">
        <v>4.2932942709999997</v>
      </c>
      <c r="Q6750">
        <v>616</v>
      </c>
      <c r="R6750">
        <v>117000</v>
      </c>
      <c r="S6750">
        <v>546454</v>
      </c>
      <c r="T6750">
        <v>4.6705470085469996</v>
      </c>
      <c r="U6750">
        <v>3</v>
      </c>
    </row>
    <row r="6751" spans="1:21" x14ac:dyDescent="0.4">
      <c r="A6751">
        <v>6749</v>
      </c>
      <c r="B6751" t="s">
        <v>12113</v>
      </c>
      <c r="C6751" s="1">
        <v>44378</v>
      </c>
      <c r="D6751" t="s">
        <v>11766</v>
      </c>
      <c r="E6751" t="s">
        <v>11767</v>
      </c>
      <c r="F6751">
        <v>10</v>
      </c>
      <c r="G6751">
        <v>20</v>
      </c>
      <c r="H6751">
        <v>20</v>
      </c>
      <c r="I6751">
        <v>10</v>
      </c>
      <c r="J6751">
        <v>20</v>
      </c>
      <c r="K6751">
        <v>76</v>
      </c>
      <c r="L6751">
        <v>41</v>
      </c>
      <c r="M6751">
        <v>52</v>
      </c>
      <c r="N6751">
        <v>2</v>
      </c>
      <c r="O6751">
        <v>1</v>
      </c>
      <c r="P6751">
        <v>9.3400607640000004</v>
      </c>
      <c r="Q6751">
        <v>611</v>
      </c>
      <c r="R6751">
        <v>117000</v>
      </c>
      <c r="S6751">
        <v>142710</v>
      </c>
      <c r="T6751">
        <v>1.21974358974358</v>
      </c>
      <c r="U6751">
        <v>2</v>
      </c>
    </row>
    <row r="6752" spans="1:21" x14ac:dyDescent="0.4">
      <c r="A6752">
        <v>6750</v>
      </c>
      <c r="B6752" t="s">
        <v>12113</v>
      </c>
      <c r="C6752" s="1">
        <v>44378</v>
      </c>
      <c r="D6752" t="s">
        <v>11768</v>
      </c>
      <c r="E6752" t="s">
        <v>11769</v>
      </c>
      <c r="F6752">
        <v>10</v>
      </c>
      <c r="G6752">
        <v>10</v>
      </c>
      <c r="H6752">
        <v>20</v>
      </c>
      <c r="I6752">
        <v>10</v>
      </c>
      <c r="J6752">
        <v>20</v>
      </c>
      <c r="K6752">
        <v>20</v>
      </c>
      <c r="L6752">
        <v>14</v>
      </c>
      <c r="M6752">
        <v>20</v>
      </c>
      <c r="N6752">
        <v>1</v>
      </c>
      <c r="O6752">
        <v>1</v>
      </c>
      <c r="P6752">
        <v>10.55685764</v>
      </c>
      <c r="Q6752">
        <v>563</v>
      </c>
      <c r="R6752">
        <v>117000</v>
      </c>
      <c r="S6752">
        <v>1437140</v>
      </c>
      <c r="T6752">
        <v>12.2832478632478</v>
      </c>
      <c r="U6752">
        <v>3</v>
      </c>
    </row>
    <row r="6753" spans="1:21" x14ac:dyDescent="0.4">
      <c r="A6753">
        <v>6751</v>
      </c>
      <c r="B6753" t="s">
        <v>12113</v>
      </c>
      <c r="C6753" s="1">
        <v>44378</v>
      </c>
      <c r="D6753" t="s">
        <v>11770</v>
      </c>
      <c r="E6753" t="s">
        <v>11771</v>
      </c>
      <c r="F6753">
        <v>10</v>
      </c>
      <c r="G6753">
        <v>10</v>
      </c>
      <c r="H6753">
        <v>30</v>
      </c>
      <c r="I6753">
        <v>10</v>
      </c>
      <c r="J6753">
        <v>10</v>
      </c>
      <c r="K6753">
        <v>249</v>
      </c>
      <c r="L6753">
        <v>250</v>
      </c>
      <c r="M6753">
        <v>249</v>
      </c>
      <c r="N6753">
        <v>2</v>
      </c>
      <c r="O6753">
        <v>2</v>
      </c>
      <c r="P6753">
        <v>21.28732639</v>
      </c>
      <c r="Q6753">
        <v>579</v>
      </c>
      <c r="R6753">
        <v>117000</v>
      </c>
      <c r="S6753">
        <v>52286</v>
      </c>
      <c r="T6753">
        <v>0.446888888888888</v>
      </c>
      <c r="U6753">
        <v>1</v>
      </c>
    </row>
    <row r="6754" spans="1:21" x14ac:dyDescent="0.4">
      <c r="A6754">
        <v>6752</v>
      </c>
      <c r="B6754" t="s">
        <v>12113</v>
      </c>
      <c r="C6754" s="1">
        <v>44348</v>
      </c>
      <c r="D6754" t="s">
        <v>11772</v>
      </c>
      <c r="E6754" t="s">
        <v>11773</v>
      </c>
      <c r="F6754">
        <v>20</v>
      </c>
      <c r="G6754">
        <v>20</v>
      </c>
      <c r="H6754">
        <v>20</v>
      </c>
      <c r="I6754">
        <v>10</v>
      </c>
      <c r="J6754">
        <v>30</v>
      </c>
      <c r="K6754">
        <v>249</v>
      </c>
      <c r="L6754">
        <v>227</v>
      </c>
      <c r="M6754">
        <v>196</v>
      </c>
      <c r="N6754">
        <v>1</v>
      </c>
      <c r="O6754">
        <v>0</v>
      </c>
      <c r="P6754">
        <v>20.203993059999998</v>
      </c>
      <c r="Q6754">
        <v>757</v>
      </c>
      <c r="R6754">
        <v>98700</v>
      </c>
      <c r="S6754">
        <v>1498396</v>
      </c>
      <c r="T6754">
        <v>15.1813171225937</v>
      </c>
      <c r="U6754">
        <v>3</v>
      </c>
    </row>
    <row r="6755" spans="1:21" x14ac:dyDescent="0.4">
      <c r="A6755">
        <v>6753</v>
      </c>
      <c r="B6755" t="s">
        <v>12113</v>
      </c>
      <c r="C6755" s="1">
        <v>44348</v>
      </c>
      <c r="D6755" t="s">
        <v>11774</v>
      </c>
      <c r="E6755" t="s">
        <v>11775</v>
      </c>
      <c r="F6755">
        <v>50</v>
      </c>
      <c r="G6755">
        <v>20</v>
      </c>
      <c r="H6755">
        <v>30</v>
      </c>
      <c r="I6755">
        <v>20</v>
      </c>
      <c r="J6755">
        <v>50</v>
      </c>
      <c r="K6755">
        <v>238</v>
      </c>
      <c r="L6755">
        <v>184</v>
      </c>
      <c r="M6755">
        <v>163</v>
      </c>
      <c r="N6755">
        <v>1</v>
      </c>
      <c r="O6755">
        <v>1</v>
      </c>
      <c r="P6755">
        <v>9.9598524309999998</v>
      </c>
      <c r="Q6755">
        <v>722</v>
      </c>
      <c r="R6755">
        <v>98700</v>
      </c>
      <c r="S6755">
        <v>4840179</v>
      </c>
      <c r="T6755">
        <v>49.039300911854099</v>
      </c>
      <c r="U6755">
        <v>3</v>
      </c>
    </row>
    <row r="6756" spans="1:21" x14ac:dyDescent="0.4">
      <c r="A6756">
        <v>6754</v>
      </c>
      <c r="B6756" t="s">
        <v>12113</v>
      </c>
      <c r="C6756" s="1">
        <v>44348</v>
      </c>
      <c r="D6756" t="s">
        <v>11776</v>
      </c>
      <c r="E6756" t="s">
        <v>11777</v>
      </c>
      <c r="F6756">
        <v>10</v>
      </c>
      <c r="G6756">
        <v>20</v>
      </c>
      <c r="H6756">
        <v>40</v>
      </c>
      <c r="I6756">
        <v>20</v>
      </c>
      <c r="J6756">
        <v>10</v>
      </c>
      <c r="K6756">
        <v>247</v>
      </c>
      <c r="L6756">
        <v>244</v>
      </c>
      <c r="M6756">
        <v>249</v>
      </c>
      <c r="N6756">
        <v>2</v>
      </c>
      <c r="O6756">
        <v>1</v>
      </c>
      <c r="P6756">
        <v>14.73838976</v>
      </c>
      <c r="Q6756">
        <v>573</v>
      </c>
      <c r="R6756">
        <v>98700</v>
      </c>
      <c r="S6756">
        <v>5056945</v>
      </c>
      <c r="T6756">
        <v>51.235511651468997</v>
      </c>
      <c r="U6756">
        <v>3</v>
      </c>
    </row>
    <row r="6757" spans="1:21" x14ac:dyDescent="0.4">
      <c r="A6757">
        <v>6755</v>
      </c>
      <c r="B6757" t="s">
        <v>12113</v>
      </c>
      <c r="C6757" s="1">
        <v>44317</v>
      </c>
      <c r="D6757" t="s">
        <v>11778</v>
      </c>
      <c r="E6757" t="s">
        <v>11779</v>
      </c>
      <c r="F6757">
        <v>20</v>
      </c>
      <c r="G6757">
        <v>20</v>
      </c>
      <c r="H6757">
        <v>40</v>
      </c>
      <c r="I6757">
        <v>20</v>
      </c>
      <c r="J6757">
        <v>10</v>
      </c>
      <c r="K6757">
        <v>39</v>
      </c>
      <c r="L6757">
        <v>30</v>
      </c>
      <c r="M6757">
        <v>12</v>
      </c>
      <c r="N6757">
        <v>2</v>
      </c>
      <c r="O6757">
        <v>1</v>
      </c>
      <c r="P6757">
        <v>10.81119792</v>
      </c>
      <c r="Q6757">
        <v>640</v>
      </c>
      <c r="R6757">
        <v>87100</v>
      </c>
      <c r="S6757">
        <v>2608543</v>
      </c>
      <c r="T6757">
        <v>29.948828932261701</v>
      </c>
      <c r="U6757">
        <v>3</v>
      </c>
    </row>
    <row r="6758" spans="1:21" x14ac:dyDescent="0.4">
      <c r="A6758">
        <v>6756</v>
      </c>
      <c r="B6758" t="s">
        <v>12113</v>
      </c>
      <c r="C6758" s="1">
        <v>44317</v>
      </c>
      <c r="D6758" t="s">
        <v>11780</v>
      </c>
      <c r="E6758" t="s">
        <v>11781</v>
      </c>
      <c r="F6758">
        <v>20</v>
      </c>
      <c r="G6758">
        <v>20</v>
      </c>
      <c r="H6758">
        <v>40</v>
      </c>
      <c r="I6758">
        <v>20</v>
      </c>
      <c r="J6758">
        <v>30</v>
      </c>
      <c r="K6758">
        <v>195</v>
      </c>
      <c r="L6758">
        <v>199</v>
      </c>
      <c r="M6758">
        <v>170</v>
      </c>
      <c r="N6758">
        <v>1</v>
      </c>
      <c r="O6758">
        <v>1</v>
      </c>
      <c r="P6758">
        <v>12.981987849999999</v>
      </c>
      <c r="Q6758">
        <v>538</v>
      </c>
      <c r="R6758">
        <v>87100</v>
      </c>
      <c r="S6758">
        <v>2842524</v>
      </c>
      <c r="T6758">
        <v>32.635177956371898</v>
      </c>
      <c r="U6758">
        <v>3</v>
      </c>
    </row>
    <row r="6759" spans="1:21" x14ac:dyDescent="0.4">
      <c r="A6759">
        <v>6757</v>
      </c>
      <c r="B6759" t="s">
        <v>12113</v>
      </c>
      <c r="C6759" s="1">
        <v>44317</v>
      </c>
      <c r="D6759" t="s">
        <v>11782</v>
      </c>
      <c r="E6759" t="s">
        <v>11783</v>
      </c>
      <c r="F6759">
        <v>30</v>
      </c>
      <c r="G6759">
        <v>20</v>
      </c>
      <c r="H6759">
        <v>20</v>
      </c>
      <c r="I6759">
        <v>10</v>
      </c>
      <c r="J6759">
        <v>40</v>
      </c>
      <c r="K6759">
        <v>231</v>
      </c>
      <c r="L6759">
        <v>246</v>
      </c>
      <c r="M6759">
        <v>248</v>
      </c>
      <c r="N6759">
        <v>1</v>
      </c>
      <c r="O6759">
        <v>1</v>
      </c>
      <c r="P6759">
        <v>9.9546440969999992</v>
      </c>
      <c r="Q6759">
        <v>551</v>
      </c>
      <c r="R6759">
        <v>87100</v>
      </c>
      <c r="S6759">
        <v>1103924</v>
      </c>
      <c r="T6759">
        <v>12.6742135476463</v>
      </c>
      <c r="U6759">
        <v>3</v>
      </c>
    </row>
    <row r="6760" spans="1:21" x14ac:dyDescent="0.4">
      <c r="A6760">
        <v>6758</v>
      </c>
      <c r="B6760" t="s">
        <v>12113</v>
      </c>
      <c r="C6760" s="1">
        <v>44317</v>
      </c>
      <c r="D6760" t="s">
        <v>11784</v>
      </c>
      <c r="E6760" t="s">
        <v>11785</v>
      </c>
      <c r="F6760">
        <v>20</v>
      </c>
      <c r="G6760">
        <v>20</v>
      </c>
      <c r="H6760">
        <v>10</v>
      </c>
      <c r="I6760">
        <v>20</v>
      </c>
      <c r="J6760">
        <v>30</v>
      </c>
      <c r="K6760">
        <v>46</v>
      </c>
      <c r="L6760">
        <v>169</v>
      </c>
      <c r="M6760">
        <v>218</v>
      </c>
      <c r="N6760">
        <v>0</v>
      </c>
      <c r="O6760">
        <v>2</v>
      </c>
      <c r="P6760">
        <v>11.0202908</v>
      </c>
      <c r="Q6760">
        <v>585</v>
      </c>
      <c r="R6760">
        <v>87100</v>
      </c>
      <c r="S6760">
        <v>1375966</v>
      </c>
      <c r="T6760">
        <v>15.797543053960901</v>
      </c>
      <c r="U6760">
        <v>3</v>
      </c>
    </row>
    <row r="6761" spans="1:21" x14ac:dyDescent="0.4">
      <c r="A6761">
        <v>6759</v>
      </c>
      <c r="B6761" t="s">
        <v>12113</v>
      </c>
      <c r="C6761" s="1">
        <v>44287</v>
      </c>
      <c r="D6761" t="s">
        <v>11786</v>
      </c>
      <c r="E6761" t="s">
        <v>11787</v>
      </c>
      <c r="F6761">
        <v>30</v>
      </c>
      <c r="G6761">
        <v>20</v>
      </c>
      <c r="H6761">
        <v>20</v>
      </c>
      <c r="I6761">
        <v>20</v>
      </c>
      <c r="J6761">
        <v>50</v>
      </c>
      <c r="K6761">
        <v>219</v>
      </c>
      <c r="L6761">
        <v>193</v>
      </c>
      <c r="M6761">
        <v>165</v>
      </c>
      <c r="N6761">
        <v>1</v>
      </c>
      <c r="O6761">
        <v>2</v>
      </c>
      <c r="P6761">
        <v>6.5950520829999997</v>
      </c>
      <c r="Q6761">
        <v>691</v>
      </c>
      <c r="R6761">
        <v>78100</v>
      </c>
      <c r="S6761">
        <v>1837977</v>
      </c>
      <c r="T6761">
        <v>23.533636363636301</v>
      </c>
      <c r="U6761">
        <v>3</v>
      </c>
    </row>
    <row r="6762" spans="1:21" x14ac:dyDescent="0.4">
      <c r="A6762">
        <v>6760</v>
      </c>
      <c r="B6762" t="s">
        <v>12113</v>
      </c>
      <c r="C6762" s="1">
        <v>44287</v>
      </c>
      <c r="D6762" t="s">
        <v>11788</v>
      </c>
      <c r="E6762" t="s">
        <v>11789</v>
      </c>
      <c r="F6762">
        <v>10</v>
      </c>
      <c r="G6762">
        <v>20</v>
      </c>
      <c r="H6762">
        <v>10</v>
      </c>
      <c r="I6762">
        <v>10</v>
      </c>
      <c r="J6762">
        <v>10</v>
      </c>
      <c r="K6762">
        <v>12</v>
      </c>
      <c r="L6762">
        <v>62</v>
      </c>
      <c r="M6762">
        <v>230</v>
      </c>
      <c r="N6762">
        <v>2</v>
      </c>
      <c r="O6762">
        <v>2</v>
      </c>
      <c r="P6762">
        <v>9.9552951390000004</v>
      </c>
      <c r="Q6762">
        <v>533</v>
      </c>
      <c r="R6762">
        <v>78100</v>
      </c>
      <c r="S6762">
        <v>7878654</v>
      </c>
      <c r="T6762">
        <v>100.879052496798</v>
      </c>
      <c r="U6762">
        <v>3</v>
      </c>
    </row>
    <row r="6763" spans="1:21" x14ac:dyDescent="0.4">
      <c r="A6763">
        <v>6761</v>
      </c>
      <c r="B6763" t="s">
        <v>12113</v>
      </c>
      <c r="C6763" s="1">
        <v>44287</v>
      </c>
      <c r="D6763" t="s">
        <v>11790</v>
      </c>
      <c r="E6763" t="s">
        <v>11791</v>
      </c>
      <c r="F6763">
        <v>10</v>
      </c>
      <c r="G6763">
        <v>10</v>
      </c>
      <c r="H6763">
        <v>40</v>
      </c>
      <c r="I6763">
        <v>10</v>
      </c>
      <c r="J6763">
        <v>30</v>
      </c>
      <c r="K6763">
        <v>56</v>
      </c>
      <c r="L6763">
        <v>126</v>
      </c>
      <c r="M6763">
        <v>137</v>
      </c>
      <c r="N6763">
        <v>1</v>
      </c>
      <c r="O6763">
        <v>1</v>
      </c>
      <c r="P6763">
        <v>6.6834852429999998</v>
      </c>
      <c r="Q6763">
        <v>1024</v>
      </c>
      <c r="R6763">
        <v>78100</v>
      </c>
      <c r="S6763">
        <v>789718</v>
      </c>
      <c r="T6763">
        <v>10.111626120358499</v>
      </c>
      <c r="U6763">
        <v>3</v>
      </c>
    </row>
    <row r="6764" spans="1:21" x14ac:dyDescent="0.4">
      <c r="A6764">
        <v>6762</v>
      </c>
      <c r="B6764" t="s">
        <v>12113</v>
      </c>
      <c r="C6764" s="1">
        <v>44256</v>
      </c>
      <c r="D6764" t="s">
        <v>11792</v>
      </c>
      <c r="F6764">
        <v>20</v>
      </c>
      <c r="G6764">
        <v>20</v>
      </c>
      <c r="H6764">
        <v>20</v>
      </c>
      <c r="I6764">
        <v>10</v>
      </c>
      <c r="J6764">
        <v>50</v>
      </c>
      <c r="K6764">
        <v>166</v>
      </c>
      <c r="L6764">
        <v>118</v>
      </c>
      <c r="M6764">
        <v>103</v>
      </c>
      <c r="N6764">
        <v>0</v>
      </c>
      <c r="O6764">
        <v>1</v>
      </c>
      <c r="P6764">
        <v>0</v>
      </c>
      <c r="Q6764">
        <v>573</v>
      </c>
      <c r="R6764">
        <v>71800</v>
      </c>
      <c r="S6764">
        <v>1586291</v>
      </c>
      <c r="T6764">
        <v>22.093189415041699</v>
      </c>
      <c r="U6764">
        <v>3</v>
      </c>
    </row>
    <row r="6765" spans="1:21" x14ac:dyDescent="0.4">
      <c r="A6765">
        <v>6763</v>
      </c>
      <c r="B6765" t="s">
        <v>12113</v>
      </c>
      <c r="C6765" s="1">
        <v>44256</v>
      </c>
      <c r="D6765" t="s">
        <v>11793</v>
      </c>
      <c r="F6765">
        <v>20</v>
      </c>
      <c r="G6765">
        <v>20</v>
      </c>
      <c r="H6765">
        <v>10</v>
      </c>
      <c r="I6765">
        <v>10</v>
      </c>
      <c r="J6765">
        <v>40</v>
      </c>
      <c r="K6765">
        <v>250</v>
      </c>
      <c r="L6765">
        <v>249</v>
      </c>
      <c r="M6765">
        <v>247</v>
      </c>
      <c r="N6765">
        <v>1</v>
      </c>
      <c r="O6765">
        <v>2</v>
      </c>
      <c r="P6765">
        <v>0</v>
      </c>
      <c r="Q6765">
        <v>619</v>
      </c>
      <c r="R6765">
        <v>71800</v>
      </c>
      <c r="S6765">
        <v>206811</v>
      </c>
      <c r="T6765">
        <v>2.8803760445682398</v>
      </c>
      <c r="U6765">
        <v>2</v>
      </c>
    </row>
    <row r="6766" spans="1:21" x14ac:dyDescent="0.4">
      <c r="A6766">
        <v>6764</v>
      </c>
      <c r="B6766" t="s">
        <v>12113</v>
      </c>
      <c r="C6766" s="1">
        <v>44256</v>
      </c>
      <c r="D6766" t="s">
        <v>11794</v>
      </c>
      <c r="F6766">
        <v>10</v>
      </c>
      <c r="G6766">
        <v>10</v>
      </c>
      <c r="H6766">
        <v>10</v>
      </c>
      <c r="I6766">
        <v>10</v>
      </c>
      <c r="J6766">
        <v>30</v>
      </c>
      <c r="K6766">
        <v>242</v>
      </c>
      <c r="L6766">
        <v>237</v>
      </c>
      <c r="M6766">
        <v>211</v>
      </c>
      <c r="N6766">
        <v>0</v>
      </c>
      <c r="O6766">
        <v>1</v>
      </c>
      <c r="P6766">
        <v>0</v>
      </c>
      <c r="Q6766">
        <v>1002</v>
      </c>
      <c r="R6766">
        <v>71800</v>
      </c>
      <c r="S6766">
        <v>1074105</v>
      </c>
      <c r="T6766">
        <v>14.959679665738101</v>
      </c>
      <c r="U6766">
        <v>3</v>
      </c>
    </row>
    <row r="6767" spans="1:21" x14ac:dyDescent="0.4">
      <c r="A6767">
        <v>6765</v>
      </c>
      <c r="B6767" t="s">
        <v>12113</v>
      </c>
      <c r="C6767" s="1">
        <v>44256</v>
      </c>
      <c r="D6767" t="s">
        <v>11795</v>
      </c>
      <c r="E6767" t="s">
        <v>11796</v>
      </c>
      <c r="F6767">
        <v>10</v>
      </c>
      <c r="G6767">
        <v>20</v>
      </c>
      <c r="H6767">
        <v>10</v>
      </c>
      <c r="I6767">
        <v>20</v>
      </c>
      <c r="J6767">
        <v>20</v>
      </c>
      <c r="K6767">
        <v>83</v>
      </c>
      <c r="L6767">
        <v>83</v>
      </c>
      <c r="M6767">
        <v>78</v>
      </c>
      <c r="N6767">
        <v>1</v>
      </c>
      <c r="O6767">
        <v>1</v>
      </c>
      <c r="P6767">
        <v>7.7109375</v>
      </c>
      <c r="Q6767">
        <v>1311</v>
      </c>
      <c r="R6767">
        <v>71800</v>
      </c>
      <c r="S6767">
        <v>1958626</v>
      </c>
      <c r="T6767">
        <v>27.278913649025</v>
      </c>
      <c r="U6767">
        <v>3</v>
      </c>
    </row>
    <row r="6768" spans="1:21" x14ac:dyDescent="0.4">
      <c r="A6768">
        <v>6766</v>
      </c>
      <c r="B6768" t="s">
        <v>12113</v>
      </c>
      <c r="C6768" s="1">
        <v>44256</v>
      </c>
      <c r="D6768" t="s">
        <v>11797</v>
      </c>
      <c r="E6768" t="s">
        <v>11798</v>
      </c>
      <c r="F6768">
        <v>20</v>
      </c>
      <c r="G6768">
        <v>20</v>
      </c>
      <c r="H6768">
        <v>50</v>
      </c>
      <c r="I6768">
        <v>30</v>
      </c>
      <c r="J6768">
        <v>20</v>
      </c>
      <c r="K6768">
        <v>20</v>
      </c>
      <c r="L6768">
        <v>20</v>
      </c>
      <c r="M6768">
        <v>29</v>
      </c>
      <c r="N6768">
        <v>1</v>
      </c>
      <c r="O6768">
        <v>1</v>
      </c>
      <c r="P6768">
        <v>3.3802083330000001</v>
      </c>
      <c r="Q6768">
        <v>552</v>
      </c>
      <c r="R6768">
        <v>71800</v>
      </c>
      <c r="S6768">
        <v>266842</v>
      </c>
      <c r="T6768">
        <v>3.7164623955431701</v>
      </c>
      <c r="U6768">
        <v>2</v>
      </c>
    </row>
    <row r="6769" spans="1:21" x14ac:dyDescent="0.4">
      <c r="A6769">
        <v>6767</v>
      </c>
      <c r="B6769" t="s">
        <v>12113</v>
      </c>
      <c r="C6769" s="1">
        <v>44228</v>
      </c>
      <c r="D6769" t="s">
        <v>11799</v>
      </c>
      <c r="E6769" t="s">
        <v>11800</v>
      </c>
      <c r="F6769">
        <v>10</v>
      </c>
      <c r="G6769">
        <v>10</v>
      </c>
      <c r="H6769">
        <v>10</v>
      </c>
      <c r="I6769">
        <v>10</v>
      </c>
      <c r="J6769">
        <v>10</v>
      </c>
      <c r="K6769">
        <v>243</v>
      </c>
      <c r="L6769">
        <v>247</v>
      </c>
      <c r="M6769">
        <v>250</v>
      </c>
      <c r="N6769">
        <v>1</v>
      </c>
      <c r="O6769">
        <v>2</v>
      </c>
      <c r="P6769">
        <v>12.464518229999999</v>
      </c>
      <c r="Q6769">
        <v>721</v>
      </c>
      <c r="R6769">
        <v>65100</v>
      </c>
      <c r="S6769">
        <v>274630</v>
      </c>
      <c r="T6769">
        <v>4.2185867895545304</v>
      </c>
      <c r="U6769">
        <v>3</v>
      </c>
    </row>
    <row r="6770" spans="1:21" x14ac:dyDescent="0.4">
      <c r="A6770">
        <v>6768</v>
      </c>
      <c r="B6770" t="s">
        <v>12113</v>
      </c>
      <c r="C6770" s="1">
        <v>44228</v>
      </c>
      <c r="D6770" t="s">
        <v>11801</v>
      </c>
      <c r="F6770">
        <v>20</v>
      </c>
      <c r="G6770">
        <v>20</v>
      </c>
      <c r="H6770">
        <v>20</v>
      </c>
      <c r="I6770">
        <v>20</v>
      </c>
      <c r="J6770">
        <v>50</v>
      </c>
      <c r="K6770">
        <v>11</v>
      </c>
      <c r="L6770">
        <v>22</v>
      </c>
      <c r="M6770">
        <v>48</v>
      </c>
      <c r="N6770">
        <v>0</v>
      </c>
      <c r="O6770">
        <v>1</v>
      </c>
      <c r="P6770">
        <v>0</v>
      </c>
      <c r="Q6770">
        <v>517</v>
      </c>
      <c r="R6770">
        <v>65100</v>
      </c>
      <c r="S6770">
        <v>2248659</v>
      </c>
      <c r="T6770">
        <v>34.541612903225797</v>
      </c>
      <c r="U6770">
        <v>3</v>
      </c>
    </row>
    <row r="6771" spans="1:21" x14ac:dyDescent="0.4">
      <c r="A6771">
        <v>6769</v>
      </c>
      <c r="B6771" t="s">
        <v>12113</v>
      </c>
      <c r="C6771" s="1">
        <v>44228</v>
      </c>
      <c r="D6771" t="s">
        <v>11802</v>
      </c>
      <c r="F6771">
        <v>30</v>
      </c>
      <c r="G6771">
        <v>20</v>
      </c>
      <c r="H6771">
        <v>10</v>
      </c>
      <c r="I6771">
        <v>10</v>
      </c>
      <c r="J6771">
        <v>50</v>
      </c>
      <c r="K6771">
        <v>239</v>
      </c>
      <c r="L6771">
        <v>242</v>
      </c>
      <c r="M6771">
        <v>243</v>
      </c>
      <c r="N6771">
        <v>0</v>
      </c>
      <c r="O6771">
        <v>1</v>
      </c>
      <c r="P6771">
        <v>0</v>
      </c>
      <c r="Q6771">
        <v>973</v>
      </c>
      <c r="R6771">
        <v>65100</v>
      </c>
      <c r="S6771">
        <v>835586</v>
      </c>
      <c r="T6771">
        <v>12.835422427035301</v>
      </c>
      <c r="U6771">
        <v>3</v>
      </c>
    </row>
    <row r="6772" spans="1:21" x14ac:dyDescent="0.4">
      <c r="A6772">
        <v>6770</v>
      </c>
      <c r="B6772" t="s">
        <v>12114</v>
      </c>
      <c r="C6772" s="1">
        <v>45108</v>
      </c>
      <c r="D6772" t="s">
        <v>11803</v>
      </c>
      <c r="F6772">
        <v>10</v>
      </c>
      <c r="G6772">
        <v>10</v>
      </c>
      <c r="H6772">
        <v>20</v>
      </c>
      <c r="I6772">
        <v>20</v>
      </c>
      <c r="J6772">
        <v>10</v>
      </c>
      <c r="K6772">
        <v>16</v>
      </c>
      <c r="L6772">
        <v>14</v>
      </c>
      <c r="M6772">
        <v>20</v>
      </c>
      <c r="N6772">
        <v>1</v>
      </c>
      <c r="O6772">
        <v>1</v>
      </c>
      <c r="P6772">
        <v>0</v>
      </c>
      <c r="Q6772">
        <v>1182</v>
      </c>
      <c r="R6772">
        <v>40500</v>
      </c>
      <c r="S6772">
        <v>198760</v>
      </c>
      <c r="T6772">
        <v>4.9076543209876498</v>
      </c>
      <c r="U6772">
        <v>3</v>
      </c>
    </row>
    <row r="6773" spans="1:21" x14ac:dyDescent="0.4">
      <c r="A6773">
        <v>6771</v>
      </c>
      <c r="B6773" t="s">
        <v>12114</v>
      </c>
      <c r="C6773" s="1">
        <v>45108</v>
      </c>
      <c r="D6773" t="s">
        <v>11804</v>
      </c>
      <c r="E6773" t="s">
        <v>11805</v>
      </c>
      <c r="F6773">
        <v>20</v>
      </c>
      <c r="G6773">
        <v>10</v>
      </c>
      <c r="H6773">
        <v>40</v>
      </c>
      <c r="I6773">
        <v>20</v>
      </c>
      <c r="J6773">
        <v>10</v>
      </c>
      <c r="K6773">
        <v>51</v>
      </c>
      <c r="L6773">
        <v>46</v>
      </c>
      <c r="M6773">
        <v>45</v>
      </c>
      <c r="N6773">
        <v>2</v>
      </c>
      <c r="O6773">
        <v>1</v>
      </c>
      <c r="P6773">
        <v>6.8975694440000002</v>
      </c>
      <c r="Q6773">
        <v>891</v>
      </c>
      <c r="R6773">
        <v>40500</v>
      </c>
      <c r="S6773">
        <v>34305</v>
      </c>
      <c r="T6773">
        <v>0.84703703703703703</v>
      </c>
      <c r="U6773">
        <v>1</v>
      </c>
    </row>
    <row r="6774" spans="1:21" x14ac:dyDescent="0.4">
      <c r="A6774">
        <v>6772</v>
      </c>
      <c r="B6774" t="s">
        <v>12114</v>
      </c>
      <c r="C6774" s="1">
        <v>45078</v>
      </c>
      <c r="D6774" t="s">
        <v>11806</v>
      </c>
      <c r="E6774" t="s">
        <v>11807</v>
      </c>
      <c r="F6774">
        <v>20</v>
      </c>
      <c r="G6774">
        <v>20</v>
      </c>
      <c r="H6774">
        <v>30</v>
      </c>
      <c r="I6774">
        <v>20</v>
      </c>
      <c r="J6774">
        <v>30</v>
      </c>
      <c r="K6774">
        <v>27</v>
      </c>
      <c r="L6774">
        <v>12</v>
      </c>
      <c r="M6774">
        <v>6</v>
      </c>
      <c r="N6774">
        <v>2</v>
      </c>
      <c r="O6774">
        <v>1</v>
      </c>
      <c r="P6774">
        <v>8.1769748260000004</v>
      </c>
      <c r="Q6774">
        <v>1076</v>
      </c>
      <c r="R6774">
        <v>38000</v>
      </c>
      <c r="S6774">
        <v>129189</v>
      </c>
      <c r="T6774">
        <v>3.3997105263157801</v>
      </c>
      <c r="U6774">
        <v>2</v>
      </c>
    </row>
    <row r="6775" spans="1:21" x14ac:dyDescent="0.4">
      <c r="A6775">
        <v>6773</v>
      </c>
      <c r="B6775" t="s">
        <v>12114</v>
      </c>
      <c r="C6775" s="1">
        <v>45078</v>
      </c>
      <c r="D6775" t="s">
        <v>11808</v>
      </c>
      <c r="E6775" t="s">
        <v>4649</v>
      </c>
      <c r="F6775">
        <v>10</v>
      </c>
      <c r="G6775">
        <v>10</v>
      </c>
      <c r="H6775">
        <v>20</v>
      </c>
      <c r="I6775">
        <v>10</v>
      </c>
      <c r="J6775">
        <v>10</v>
      </c>
      <c r="K6775">
        <v>187</v>
      </c>
      <c r="L6775">
        <v>195</v>
      </c>
      <c r="M6775">
        <v>223</v>
      </c>
      <c r="N6775">
        <v>1</v>
      </c>
      <c r="O6775">
        <v>0</v>
      </c>
      <c r="P6775">
        <v>29.16590712</v>
      </c>
      <c r="Q6775">
        <v>948</v>
      </c>
      <c r="R6775">
        <v>38000</v>
      </c>
      <c r="S6775">
        <v>139061</v>
      </c>
      <c r="T6775">
        <v>3.6595</v>
      </c>
      <c r="U6775">
        <v>2</v>
      </c>
    </row>
    <row r="6776" spans="1:21" x14ac:dyDescent="0.4">
      <c r="A6776">
        <v>6774</v>
      </c>
      <c r="B6776" t="s">
        <v>12114</v>
      </c>
      <c r="C6776" s="1">
        <v>45078</v>
      </c>
      <c r="D6776" t="s">
        <v>11809</v>
      </c>
      <c r="E6776" t="s">
        <v>11810</v>
      </c>
      <c r="F6776">
        <v>10</v>
      </c>
      <c r="G6776">
        <v>10</v>
      </c>
      <c r="H6776">
        <v>40</v>
      </c>
      <c r="I6776">
        <v>40</v>
      </c>
      <c r="J6776">
        <v>10</v>
      </c>
      <c r="K6776">
        <v>253</v>
      </c>
      <c r="L6776">
        <v>249</v>
      </c>
      <c r="M6776">
        <v>217</v>
      </c>
      <c r="N6776">
        <v>2</v>
      </c>
      <c r="O6776">
        <v>1</v>
      </c>
      <c r="P6776">
        <v>0.70247395800000001</v>
      </c>
      <c r="Q6776">
        <v>1189</v>
      </c>
      <c r="R6776">
        <v>38000</v>
      </c>
      <c r="S6776">
        <v>176292</v>
      </c>
      <c r="T6776">
        <v>4.6392631578947299</v>
      </c>
      <c r="U6776">
        <v>3</v>
      </c>
    </row>
    <row r="6777" spans="1:21" x14ac:dyDescent="0.4">
      <c r="A6777">
        <v>6775</v>
      </c>
      <c r="B6777" t="s">
        <v>12114</v>
      </c>
      <c r="C6777" s="1">
        <v>45047</v>
      </c>
      <c r="D6777" t="s">
        <v>11811</v>
      </c>
      <c r="E6777" t="s">
        <v>11812</v>
      </c>
      <c r="F6777">
        <v>20</v>
      </c>
      <c r="G6777">
        <v>10</v>
      </c>
      <c r="H6777">
        <v>40</v>
      </c>
      <c r="I6777">
        <v>20</v>
      </c>
      <c r="J6777">
        <v>20</v>
      </c>
      <c r="K6777">
        <v>20</v>
      </c>
      <c r="L6777">
        <v>25</v>
      </c>
      <c r="M6777">
        <v>19</v>
      </c>
      <c r="N6777">
        <v>2</v>
      </c>
      <c r="O6777">
        <v>1</v>
      </c>
      <c r="P6777">
        <v>7.263671875</v>
      </c>
      <c r="Q6777">
        <v>1241</v>
      </c>
      <c r="R6777">
        <v>35900</v>
      </c>
      <c r="S6777">
        <v>554066</v>
      </c>
      <c r="T6777">
        <v>15.433593314763201</v>
      </c>
      <c r="U6777">
        <v>3</v>
      </c>
    </row>
    <row r="6778" spans="1:21" x14ac:dyDescent="0.4">
      <c r="A6778">
        <v>6776</v>
      </c>
      <c r="B6778" t="s">
        <v>12114</v>
      </c>
      <c r="C6778" s="1">
        <v>45047</v>
      </c>
      <c r="D6778" t="s">
        <v>11813</v>
      </c>
      <c r="E6778" t="s">
        <v>11814</v>
      </c>
      <c r="F6778">
        <v>10</v>
      </c>
      <c r="G6778">
        <v>10</v>
      </c>
      <c r="H6778">
        <v>40</v>
      </c>
      <c r="I6778">
        <v>20</v>
      </c>
      <c r="J6778">
        <v>10</v>
      </c>
      <c r="K6778">
        <v>24</v>
      </c>
      <c r="L6778">
        <v>22</v>
      </c>
      <c r="M6778">
        <v>19</v>
      </c>
      <c r="N6778">
        <v>2</v>
      </c>
      <c r="O6778">
        <v>1</v>
      </c>
      <c r="P6778">
        <v>5.8098958329999997</v>
      </c>
      <c r="Q6778">
        <v>960</v>
      </c>
      <c r="R6778">
        <v>35900</v>
      </c>
      <c r="S6778">
        <v>27694</v>
      </c>
      <c r="T6778">
        <v>0.77142061281337004</v>
      </c>
      <c r="U6778">
        <v>1</v>
      </c>
    </row>
    <row r="6779" spans="1:21" x14ac:dyDescent="0.4">
      <c r="A6779">
        <v>6777</v>
      </c>
      <c r="B6779" t="s">
        <v>12114</v>
      </c>
      <c r="C6779" s="1">
        <v>45047</v>
      </c>
      <c r="D6779" t="s">
        <v>11815</v>
      </c>
      <c r="E6779" t="e">
        <f>- 쉬베이야, 니 혼자야?</f>
        <v>#NAME?</v>
      </c>
      <c r="F6779">
        <v>10</v>
      </c>
      <c r="G6779">
        <v>10</v>
      </c>
      <c r="H6779">
        <v>20</v>
      </c>
      <c r="I6779">
        <v>20</v>
      </c>
      <c r="J6779">
        <v>10</v>
      </c>
      <c r="K6779">
        <v>13</v>
      </c>
      <c r="L6779">
        <v>16</v>
      </c>
      <c r="M6779">
        <v>14</v>
      </c>
      <c r="N6779">
        <v>2</v>
      </c>
      <c r="O6779">
        <v>2</v>
      </c>
      <c r="P6779">
        <v>6.2291666670000003</v>
      </c>
      <c r="Q6779">
        <v>1064</v>
      </c>
      <c r="R6779">
        <v>35900</v>
      </c>
      <c r="S6779">
        <v>107487</v>
      </c>
      <c r="T6779">
        <v>2.9940668523676801</v>
      </c>
      <c r="U6779">
        <v>2</v>
      </c>
    </row>
    <row r="6780" spans="1:21" x14ac:dyDescent="0.4">
      <c r="A6780">
        <v>6778</v>
      </c>
      <c r="B6780" t="s">
        <v>12114</v>
      </c>
      <c r="C6780" s="1">
        <v>44958</v>
      </c>
      <c r="D6780" t="s">
        <v>11816</v>
      </c>
      <c r="E6780" t="s">
        <v>11817</v>
      </c>
      <c r="F6780">
        <v>10</v>
      </c>
      <c r="G6780">
        <v>10</v>
      </c>
      <c r="H6780">
        <v>50</v>
      </c>
      <c r="I6780">
        <v>20</v>
      </c>
      <c r="J6780">
        <v>10</v>
      </c>
      <c r="K6780">
        <v>60</v>
      </c>
      <c r="L6780">
        <v>52</v>
      </c>
      <c r="M6780">
        <v>44</v>
      </c>
      <c r="N6780">
        <v>1</v>
      </c>
      <c r="O6780">
        <v>1</v>
      </c>
      <c r="P6780">
        <v>7.0772569440000002</v>
      </c>
      <c r="Q6780">
        <v>1278</v>
      </c>
      <c r="R6780">
        <v>33000</v>
      </c>
      <c r="S6780">
        <v>338739</v>
      </c>
      <c r="T6780">
        <v>10.2648181818181</v>
      </c>
      <c r="U6780">
        <v>3</v>
      </c>
    </row>
    <row r="6781" spans="1:21" x14ac:dyDescent="0.4">
      <c r="A6781">
        <v>6779</v>
      </c>
      <c r="B6781" t="s">
        <v>12114</v>
      </c>
      <c r="C6781" s="1">
        <v>44927</v>
      </c>
      <c r="D6781" t="s">
        <v>11818</v>
      </c>
      <c r="E6781" t="s">
        <v>11819</v>
      </c>
      <c r="F6781">
        <v>10</v>
      </c>
      <c r="G6781">
        <v>10</v>
      </c>
      <c r="H6781">
        <v>20</v>
      </c>
      <c r="I6781">
        <v>20</v>
      </c>
      <c r="J6781">
        <v>10</v>
      </c>
      <c r="K6781">
        <v>27</v>
      </c>
      <c r="L6781">
        <v>23</v>
      </c>
      <c r="M6781">
        <v>30</v>
      </c>
      <c r="N6781">
        <v>2</v>
      </c>
      <c r="O6781">
        <v>2</v>
      </c>
      <c r="P6781">
        <v>10.86523438</v>
      </c>
      <c r="Q6781">
        <v>939</v>
      </c>
      <c r="R6781">
        <v>32700</v>
      </c>
      <c r="S6781">
        <v>180098</v>
      </c>
      <c r="T6781">
        <v>5.5075840978593202</v>
      </c>
      <c r="U6781">
        <v>3</v>
      </c>
    </row>
    <row r="6782" spans="1:21" x14ac:dyDescent="0.4">
      <c r="A6782">
        <v>6780</v>
      </c>
      <c r="B6782" t="s">
        <v>12114</v>
      </c>
      <c r="C6782" s="1">
        <v>44927</v>
      </c>
      <c r="D6782" t="s">
        <v>11820</v>
      </c>
      <c r="E6782" t="s">
        <v>11821</v>
      </c>
      <c r="F6782">
        <v>10</v>
      </c>
      <c r="G6782">
        <v>10</v>
      </c>
      <c r="H6782">
        <v>20</v>
      </c>
      <c r="I6782">
        <v>10</v>
      </c>
      <c r="J6782">
        <v>10</v>
      </c>
      <c r="K6782">
        <v>232</v>
      </c>
      <c r="L6782">
        <v>241</v>
      </c>
      <c r="M6782">
        <v>246</v>
      </c>
      <c r="N6782">
        <v>2</v>
      </c>
      <c r="O6782">
        <v>1</v>
      </c>
      <c r="P6782">
        <v>3.9956597220000001</v>
      </c>
      <c r="Q6782">
        <v>986</v>
      </c>
      <c r="R6782">
        <v>32700</v>
      </c>
      <c r="S6782">
        <v>324543</v>
      </c>
      <c r="T6782">
        <v>9.9248623853211004</v>
      </c>
      <c r="U6782">
        <v>3</v>
      </c>
    </row>
    <row r="6783" spans="1:21" x14ac:dyDescent="0.4">
      <c r="A6783">
        <v>6781</v>
      </c>
      <c r="B6783" t="s">
        <v>12114</v>
      </c>
      <c r="C6783" s="1">
        <v>44896</v>
      </c>
      <c r="D6783" t="s">
        <v>11822</v>
      </c>
      <c r="E6783" t="s">
        <v>11823</v>
      </c>
      <c r="F6783">
        <v>10</v>
      </c>
      <c r="G6783">
        <v>10</v>
      </c>
      <c r="H6783">
        <v>50</v>
      </c>
      <c r="I6783">
        <v>20</v>
      </c>
      <c r="J6783">
        <v>10</v>
      </c>
      <c r="K6783">
        <v>107</v>
      </c>
      <c r="L6783">
        <v>66</v>
      </c>
      <c r="M6783">
        <v>27</v>
      </c>
      <c r="N6783">
        <v>2</v>
      </c>
      <c r="O6783">
        <v>1</v>
      </c>
      <c r="P6783">
        <v>4.4475911459999997</v>
      </c>
      <c r="Q6783">
        <v>1150</v>
      </c>
      <c r="R6783">
        <v>31900</v>
      </c>
      <c r="S6783">
        <v>16321</v>
      </c>
      <c r="T6783">
        <v>0.51163009404388704</v>
      </c>
      <c r="U6783">
        <v>1</v>
      </c>
    </row>
    <row r="6784" spans="1:21" x14ac:dyDescent="0.4">
      <c r="A6784">
        <v>6782</v>
      </c>
      <c r="B6784" t="s">
        <v>12114</v>
      </c>
      <c r="C6784" s="1">
        <v>44866</v>
      </c>
      <c r="D6784" t="s">
        <v>11824</v>
      </c>
      <c r="F6784">
        <v>30</v>
      </c>
      <c r="G6784">
        <v>20</v>
      </c>
      <c r="H6784">
        <v>10</v>
      </c>
      <c r="I6784">
        <v>20</v>
      </c>
      <c r="J6784">
        <v>50</v>
      </c>
      <c r="K6784">
        <v>35</v>
      </c>
      <c r="L6784">
        <v>57</v>
      </c>
      <c r="M6784">
        <v>85</v>
      </c>
      <c r="N6784">
        <v>0</v>
      </c>
      <c r="O6784">
        <v>0</v>
      </c>
      <c r="P6784">
        <v>0</v>
      </c>
      <c r="Q6784">
        <v>1137</v>
      </c>
      <c r="R6784">
        <v>29300</v>
      </c>
      <c r="S6784">
        <v>244059</v>
      </c>
      <c r="T6784">
        <v>8.3296587030716704</v>
      </c>
      <c r="U6784">
        <v>3</v>
      </c>
    </row>
    <row r="6785" spans="1:21" x14ac:dyDescent="0.4">
      <c r="A6785">
        <v>6783</v>
      </c>
      <c r="B6785" t="s">
        <v>12114</v>
      </c>
      <c r="C6785" s="1">
        <v>44835</v>
      </c>
      <c r="D6785" t="s">
        <v>11825</v>
      </c>
      <c r="E6785" t="s">
        <v>11826</v>
      </c>
      <c r="F6785">
        <v>10</v>
      </c>
      <c r="G6785">
        <v>10</v>
      </c>
      <c r="H6785">
        <v>50</v>
      </c>
      <c r="I6785">
        <v>20</v>
      </c>
      <c r="J6785">
        <v>10</v>
      </c>
      <c r="K6785">
        <v>21</v>
      </c>
      <c r="L6785">
        <v>23</v>
      </c>
      <c r="M6785">
        <v>20</v>
      </c>
      <c r="N6785">
        <v>1</v>
      </c>
      <c r="O6785">
        <v>2</v>
      </c>
      <c r="P6785">
        <v>5.6156684029999999</v>
      </c>
      <c r="Q6785">
        <v>1242</v>
      </c>
      <c r="R6785">
        <v>24000</v>
      </c>
      <c r="S6785">
        <v>454306</v>
      </c>
      <c r="T6785">
        <v>18.929416666666601</v>
      </c>
      <c r="U6785">
        <v>3</v>
      </c>
    </row>
    <row r="6786" spans="1:21" x14ac:dyDescent="0.4">
      <c r="A6786">
        <v>6784</v>
      </c>
      <c r="B6786" t="s">
        <v>12114</v>
      </c>
      <c r="C6786" s="1">
        <v>44805</v>
      </c>
      <c r="D6786" t="s">
        <v>11827</v>
      </c>
      <c r="E6786" t="s">
        <v>11828</v>
      </c>
      <c r="F6786">
        <v>10</v>
      </c>
      <c r="G6786">
        <v>10</v>
      </c>
      <c r="H6786">
        <v>40</v>
      </c>
      <c r="I6786">
        <v>20</v>
      </c>
      <c r="J6786">
        <v>10</v>
      </c>
      <c r="K6786">
        <v>11</v>
      </c>
      <c r="L6786">
        <v>16</v>
      </c>
      <c r="M6786">
        <v>22</v>
      </c>
      <c r="N6786">
        <v>2</v>
      </c>
      <c r="O6786">
        <v>1</v>
      </c>
      <c r="P6786">
        <v>8.9357638890000004</v>
      </c>
      <c r="Q6786">
        <v>981</v>
      </c>
      <c r="R6786">
        <v>22400</v>
      </c>
      <c r="S6786">
        <v>370213</v>
      </c>
      <c r="T6786">
        <v>16.527366071428499</v>
      </c>
      <c r="U6786">
        <v>3</v>
      </c>
    </row>
    <row r="6787" spans="1:21" x14ac:dyDescent="0.4">
      <c r="A6787">
        <v>6785</v>
      </c>
      <c r="B6787" t="s">
        <v>12114</v>
      </c>
      <c r="C6787" s="1">
        <v>44805</v>
      </c>
      <c r="D6787" t="s">
        <v>11829</v>
      </c>
      <c r="E6787" t="s">
        <v>11830</v>
      </c>
      <c r="F6787">
        <v>10</v>
      </c>
      <c r="G6787">
        <v>10</v>
      </c>
      <c r="H6787">
        <v>20</v>
      </c>
      <c r="I6787">
        <v>10</v>
      </c>
      <c r="J6787">
        <v>10</v>
      </c>
      <c r="K6787">
        <v>54</v>
      </c>
      <c r="L6787">
        <v>53</v>
      </c>
      <c r="M6787">
        <v>50</v>
      </c>
      <c r="N6787">
        <v>2</v>
      </c>
      <c r="O6787">
        <v>2</v>
      </c>
      <c r="P6787">
        <v>9.2139756940000002</v>
      </c>
      <c r="Q6787">
        <v>1085</v>
      </c>
      <c r="R6787">
        <v>22400</v>
      </c>
      <c r="S6787">
        <v>175359</v>
      </c>
      <c r="T6787">
        <v>7.8285267857142804</v>
      </c>
      <c r="U6787">
        <v>3</v>
      </c>
    </row>
    <row r="6788" spans="1:21" x14ac:dyDescent="0.4">
      <c r="A6788">
        <v>6786</v>
      </c>
      <c r="B6788" t="s">
        <v>12114</v>
      </c>
      <c r="C6788" s="1">
        <v>44805</v>
      </c>
      <c r="D6788" t="s">
        <v>11831</v>
      </c>
      <c r="E6788" t="s">
        <v>11832</v>
      </c>
      <c r="F6788">
        <v>10</v>
      </c>
      <c r="G6788">
        <v>10</v>
      </c>
      <c r="H6788">
        <v>20</v>
      </c>
      <c r="I6788">
        <v>20</v>
      </c>
      <c r="J6788">
        <v>20</v>
      </c>
      <c r="K6788">
        <v>16</v>
      </c>
      <c r="L6788">
        <v>26</v>
      </c>
      <c r="M6788">
        <v>24</v>
      </c>
      <c r="N6788">
        <v>1</v>
      </c>
      <c r="O6788">
        <v>1</v>
      </c>
      <c r="P6788">
        <v>12.41688368</v>
      </c>
      <c r="Q6788">
        <v>1315</v>
      </c>
      <c r="R6788">
        <v>22400</v>
      </c>
      <c r="S6788">
        <v>282175</v>
      </c>
      <c r="T6788">
        <v>12.597098214285699</v>
      </c>
      <c r="U6788">
        <v>3</v>
      </c>
    </row>
    <row r="6789" spans="1:21" x14ac:dyDescent="0.4">
      <c r="A6789">
        <v>6787</v>
      </c>
      <c r="B6789" t="s">
        <v>12114</v>
      </c>
      <c r="C6789" s="1">
        <v>44743</v>
      </c>
      <c r="D6789" t="s">
        <v>11833</v>
      </c>
      <c r="E6789" t="s">
        <v>11834</v>
      </c>
      <c r="F6789">
        <v>10</v>
      </c>
      <c r="G6789">
        <v>20</v>
      </c>
      <c r="H6789">
        <v>50</v>
      </c>
      <c r="I6789">
        <v>20</v>
      </c>
      <c r="J6789">
        <v>20</v>
      </c>
      <c r="K6789">
        <v>210</v>
      </c>
      <c r="L6789">
        <v>201</v>
      </c>
      <c r="M6789">
        <v>207</v>
      </c>
      <c r="N6789">
        <v>2</v>
      </c>
      <c r="O6789">
        <v>2</v>
      </c>
      <c r="P6789">
        <v>10.466471350000001</v>
      </c>
      <c r="Q6789">
        <v>929</v>
      </c>
      <c r="R6789">
        <v>21500</v>
      </c>
      <c r="S6789">
        <v>34013</v>
      </c>
      <c r="T6789">
        <v>1.5820000000000001</v>
      </c>
      <c r="U6789">
        <v>2</v>
      </c>
    </row>
    <row r="6790" spans="1:21" x14ac:dyDescent="0.4">
      <c r="A6790">
        <v>6788</v>
      </c>
      <c r="B6790" t="s">
        <v>12114</v>
      </c>
      <c r="C6790" s="1">
        <v>44713</v>
      </c>
      <c r="D6790" t="s">
        <v>11835</v>
      </c>
      <c r="F6790">
        <v>20</v>
      </c>
      <c r="G6790">
        <v>10</v>
      </c>
      <c r="H6790">
        <v>10</v>
      </c>
      <c r="I6790">
        <v>30</v>
      </c>
      <c r="J6790">
        <v>10</v>
      </c>
      <c r="K6790">
        <v>17</v>
      </c>
      <c r="L6790">
        <v>16</v>
      </c>
      <c r="M6790">
        <v>19</v>
      </c>
      <c r="N6790">
        <v>0</v>
      </c>
      <c r="O6790">
        <v>2</v>
      </c>
      <c r="P6790">
        <v>0</v>
      </c>
      <c r="Q6790">
        <v>981</v>
      </c>
      <c r="R6790">
        <v>1260</v>
      </c>
      <c r="S6790">
        <v>46322</v>
      </c>
      <c r="T6790">
        <v>36.763492063492002</v>
      </c>
      <c r="U6790">
        <v>3</v>
      </c>
    </row>
    <row r="6791" spans="1:21" x14ac:dyDescent="0.4">
      <c r="A6791">
        <v>6789</v>
      </c>
      <c r="B6791" t="s">
        <v>12114</v>
      </c>
      <c r="C6791" s="1">
        <v>44713</v>
      </c>
      <c r="D6791" t="s">
        <v>11836</v>
      </c>
      <c r="E6791" t="s">
        <v>11837</v>
      </c>
      <c r="F6791">
        <v>10</v>
      </c>
      <c r="G6791">
        <v>10</v>
      </c>
      <c r="H6791">
        <v>20</v>
      </c>
      <c r="I6791">
        <v>20</v>
      </c>
      <c r="J6791">
        <v>10</v>
      </c>
      <c r="K6791">
        <v>122</v>
      </c>
      <c r="L6791">
        <v>121</v>
      </c>
      <c r="M6791">
        <v>94</v>
      </c>
      <c r="N6791">
        <v>2</v>
      </c>
      <c r="O6791">
        <v>1</v>
      </c>
      <c r="P6791">
        <v>7.4280598959999997</v>
      </c>
      <c r="Q6791">
        <v>1081</v>
      </c>
      <c r="R6791">
        <v>1260</v>
      </c>
      <c r="S6791">
        <v>82158</v>
      </c>
      <c r="T6791">
        <v>65.204761904761895</v>
      </c>
      <c r="U6791">
        <v>3</v>
      </c>
    </row>
    <row r="6792" spans="1:21" x14ac:dyDescent="0.4">
      <c r="A6792">
        <v>6790</v>
      </c>
      <c r="B6792" t="s">
        <v>12114</v>
      </c>
      <c r="C6792" s="1">
        <v>44713</v>
      </c>
      <c r="D6792" t="s">
        <v>11838</v>
      </c>
      <c r="F6792">
        <v>10</v>
      </c>
      <c r="G6792">
        <v>10</v>
      </c>
      <c r="H6792">
        <v>20</v>
      </c>
      <c r="I6792">
        <v>10</v>
      </c>
      <c r="J6792">
        <v>10</v>
      </c>
      <c r="K6792">
        <v>20</v>
      </c>
      <c r="L6792">
        <v>19</v>
      </c>
      <c r="M6792">
        <v>22</v>
      </c>
      <c r="N6792">
        <v>0</v>
      </c>
      <c r="O6792">
        <v>1</v>
      </c>
      <c r="P6792">
        <v>0</v>
      </c>
      <c r="Q6792">
        <v>1087</v>
      </c>
      <c r="R6792">
        <v>1260</v>
      </c>
      <c r="S6792">
        <v>78856</v>
      </c>
      <c r="T6792">
        <v>62.584126984126897</v>
      </c>
      <c r="U6792">
        <v>3</v>
      </c>
    </row>
    <row r="6793" spans="1:21" x14ac:dyDescent="0.4">
      <c r="A6793">
        <v>6791</v>
      </c>
      <c r="B6793" t="s">
        <v>12114</v>
      </c>
      <c r="C6793" s="1">
        <v>44682</v>
      </c>
      <c r="D6793" t="s">
        <v>11839</v>
      </c>
      <c r="E6793" t="s">
        <v>11840</v>
      </c>
      <c r="F6793">
        <v>10</v>
      </c>
      <c r="G6793">
        <v>10</v>
      </c>
      <c r="H6793">
        <v>20</v>
      </c>
      <c r="I6793">
        <v>10</v>
      </c>
      <c r="J6793">
        <v>10</v>
      </c>
      <c r="K6793">
        <v>7</v>
      </c>
      <c r="L6793">
        <v>14</v>
      </c>
      <c r="M6793">
        <v>16</v>
      </c>
      <c r="N6793">
        <v>2</v>
      </c>
      <c r="O6793">
        <v>1</v>
      </c>
      <c r="P6793">
        <v>5.1573350690000002</v>
      </c>
      <c r="Q6793">
        <v>1409</v>
      </c>
      <c r="R6793">
        <v>1260</v>
      </c>
      <c r="S6793">
        <v>411427</v>
      </c>
      <c r="T6793">
        <v>326.52936507936499</v>
      </c>
      <c r="U6793">
        <v>3</v>
      </c>
    </row>
    <row r="6794" spans="1:21" x14ac:dyDescent="0.4">
      <c r="A6794">
        <v>6792</v>
      </c>
      <c r="B6794" t="s">
        <v>12114</v>
      </c>
      <c r="C6794" s="1">
        <v>44682</v>
      </c>
      <c r="D6794" t="s">
        <v>11841</v>
      </c>
      <c r="E6794" t="s">
        <v>11842</v>
      </c>
      <c r="F6794">
        <v>20</v>
      </c>
      <c r="G6794">
        <v>10</v>
      </c>
      <c r="H6794">
        <v>20</v>
      </c>
      <c r="I6794">
        <v>10</v>
      </c>
      <c r="J6794">
        <v>30</v>
      </c>
      <c r="K6794">
        <v>24</v>
      </c>
      <c r="L6794">
        <v>18</v>
      </c>
      <c r="M6794">
        <v>15</v>
      </c>
      <c r="N6794">
        <v>1</v>
      </c>
      <c r="O6794">
        <v>1</v>
      </c>
      <c r="P6794">
        <v>5.9752604170000003</v>
      </c>
      <c r="Q6794">
        <v>793</v>
      </c>
      <c r="R6794">
        <v>1260</v>
      </c>
      <c r="S6794">
        <v>1161078</v>
      </c>
      <c r="T6794">
        <v>921.49047619047599</v>
      </c>
      <c r="U6794">
        <v>3</v>
      </c>
    </row>
    <row r="6795" spans="1:21" x14ac:dyDescent="0.4">
      <c r="A6795">
        <v>6793</v>
      </c>
      <c r="B6795" t="s">
        <v>12114</v>
      </c>
      <c r="C6795" s="1">
        <v>44652</v>
      </c>
      <c r="D6795" t="s">
        <v>11843</v>
      </c>
      <c r="E6795" t="s">
        <v>11844</v>
      </c>
      <c r="F6795">
        <v>20</v>
      </c>
      <c r="G6795">
        <v>20</v>
      </c>
      <c r="H6795">
        <v>40</v>
      </c>
      <c r="I6795">
        <v>20</v>
      </c>
      <c r="J6795">
        <v>20</v>
      </c>
      <c r="K6795">
        <v>21</v>
      </c>
      <c r="L6795">
        <v>20</v>
      </c>
      <c r="M6795">
        <v>22</v>
      </c>
      <c r="N6795">
        <v>1</v>
      </c>
      <c r="O6795">
        <v>1</v>
      </c>
      <c r="P6795">
        <v>6.9122178820000002</v>
      </c>
      <c r="Q6795">
        <v>996</v>
      </c>
      <c r="R6795">
        <v>1260</v>
      </c>
      <c r="S6795">
        <v>443039</v>
      </c>
      <c r="T6795">
        <v>351.61825396825299</v>
      </c>
      <c r="U6795">
        <v>3</v>
      </c>
    </row>
    <row r="6796" spans="1:21" x14ac:dyDescent="0.4">
      <c r="A6796">
        <v>6794</v>
      </c>
      <c r="B6796" t="s">
        <v>12114</v>
      </c>
      <c r="C6796" s="1">
        <v>44652</v>
      </c>
      <c r="D6796" t="s">
        <v>11845</v>
      </c>
      <c r="E6796" t="s">
        <v>11846</v>
      </c>
      <c r="F6796">
        <v>10</v>
      </c>
      <c r="G6796">
        <v>10</v>
      </c>
      <c r="H6796">
        <v>40</v>
      </c>
      <c r="I6796">
        <v>20</v>
      </c>
      <c r="J6796">
        <v>20</v>
      </c>
      <c r="K6796">
        <v>15</v>
      </c>
      <c r="L6796">
        <v>16</v>
      </c>
      <c r="M6796">
        <v>17</v>
      </c>
      <c r="N6796">
        <v>2</v>
      </c>
      <c r="O6796">
        <v>1</v>
      </c>
      <c r="P6796">
        <v>10.135091149999999</v>
      </c>
      <c r="Q6796">
        <v>1091</v>
      </c>
      <c r="R6796">
        <v>1260</v>
      </c>
      <c r="S6796">
        <v>57607</v>
      </c>
      <c r="T6796">
        <v>45.719841269841197</v>
      </c>
      <c r="U6796">
        <v>3</v>
      </c>
    </row>
    <row r="6797" spans="1:21" x14ac:dyDescent="0.4">
      <c r="A6797">
        <v>6795</v>
      </c>
      <c r="B6797" t="s">
        <v>12114</v>
      </c>
      <c r="C6797" s="1">
        <v>44652</v>
      </c>
      <c r="D6797" t="s">
        <v>11847</v>
      </c>
      <c r="E6797" t="s">
        <v>11848</v>
      </c>
      <c r="F6797">
        <v>10</v>
      </c>
      <c r="G6797">
        <v>10</v>
      </c>
      <c r="H6797">
        <v>30</v>
      </c>
      <c r="I6797">
        <v>10</v>
      </c>
      <c r="J6797">
        <v>10</v>
      </c>
      <c r="K6797">
        <v>73</v>
      </c>
      <c r="L6797">
        <v>91</v>
      </c>
      <c r="M6797">
        <v>62</v>
      </c>
      <c r="N6797">
        <v>0</v>
      </c>
      <c r="O6797">
        <v>2</v>
      </c>
      <c r="P6797">
        <v>5.3347439239999996</v>
      </c>
      <c r="Q6797">
        <v>1043</v>
      </c>
      <c r="R6797">
        <v>1260</v>
      </c>
      <c r="S6797">
        <v>46292</v>
      </c>
      <c r="T6797">
        <v>36.739682539682498</v>
      </c>
      <c r="U6797">
        <v>3</v>
      </c>
    </row>
    <row r="6798" spans="1:21" x14ac:dyDescent="0.4">
      <c r="A6798">
        <v>6796</v>
      </c>
      <c r="B6798" t="s">
        <v>12114</v>
      </c>
      <c r="C6798" s="1">
        <v>44621</v>
      </c>
      <c r="D6798" t="s">
        <v>11849</v>
      </c>
      <c r="F6798">
        <v>10</v>
      </c>
      <c r="G6798">
        <v>10</v>
      </c>
      <c r="H6798">
        <v>10</v>
      </c>
      <c r="I6798">
        <v>20</v>
      </c>
      <c r="J6798">
        <v>10</v>
      </c>
      <c r="K6798">
        <v>241</v>
      </c>
      <c r="L6798">
        <v>240</v>
      </c>
      <c r="M6798">
        <v>245</v>
      </c>
      <c r="N6798">
        <v>1</v>
      </c>
      <c r="O6798">
        <v>1</v>
      </c>
      <c r="P6798">
        <v>0</v>
      </c>
      <c r="Q6798">
        <v>978</v>
      </c>
      <c r="R6798">
        <v>1260</v>
      </c>
      <c r="S6798">
        <v>259581</v>
      </c>
      <c r="T6798">
        <v>206.016666666666</v>
      </c>
      <c r="U6798">
        <v>3</v>
      </c>
    </row>
    <row r="6799" spans="1:21" x14ac:dyDescent="0.4">
      <c r="A6799">
        <v>6797</v>
      </c>
      <c r="B6799" t="s">
        <v>12114</v>
      </c>
      <c r="C6799" s="1">
        <v>44621</v>
      </c>
      <c r="D6799" t="s">
        <v>11850</v>
      </c>
      <c r="F6799">
        <v>10</v>
      </c>
      <c r="G6799">
        <v>10</v>
      </c>
      <c r="H6799">
        <v>10</v>
      </c>
      <c r="I6799">
        <v>20</v>
      </c>
      <c r="J6799">
        <v>10</v>
      </c>
      <c r="K6799">
        <v>18</v>
      </c>
      <c r="L6799">
        <v>24</v>
      </c>
      <c r="M6799">
        <v>20</v>
      </c>
      <c r="N6799">
        <v>0</v>
      </c>
      <c r="O6799">
        <v>1</v>
      </c>
      <c r="P6799">
        <v>0</v>
      </c>
      <c r="Q6799">
        <v>980</v>
      </c>
      <c r="R6799">
        <v>1260</v>
      </c>
      <c r="S6799">
        <v>50467</v>
      </c>
      <c r="T6799">
        <v>40.053174603174597</v>
      </c>
      <c r="U6799">
        <v>3</v>
      </c>
    </row>
    <row r="6800" spans="1:21" x14ac:dyDescent="0.4">
      <c r="A6800">
        <v>6798</v>
      </c>
      <c r="B6800" t="s">
        <v>12114</v>
      </c>
      <c r="C6800" s="1">
        <v>44621</v>
      </c>
      <c r="D6800" t="s">
        <v>11851</v>
      </c>
      <c r="E6800" t="s">
        <v>11852</v>
      </c>
      <c r="F6800">
        <v>10</v>
      </c>
      <c r="G6800">
        <v>10</v>
      </c>
      <c r="H6800">
        <v>30</v>
      </c>
      <c r="I6800">
        <v>20</v>
      </c>
      <c r="J6800">
        <v>10</v>
      </c>
      <c r="K6800">
        <v>28</v>
      </c>
      <c r="L6800">
        <v>20</v>
      </c>
      <c r="M6800">
        <v>20</v>
      </c>
      <c r="N6800">
        <v>2</v>
      </c>
      <c r="O6800">
        <v>1</v>
      </c>
      <c r="P6800">
        <v>4.8421223959999997</v>
      </c>
      <c r="Q6800">
        <v>1370</v>
      </c>
      <c r="R6800">
        <v>1260</v>
      </c>
      <c r="S6800">
        <v>341744</v>
      </c>
      <c r="T6800">
        <v>271.22539682539599</v>
      </c>
      <c r="U6800">
        <v>3</v>
      </c>
    </row>
    <row r="6801" spans="1:21" x14ac:dyDescent="0.4">
      <c r="A6801">
        <v>6799</v>
      </c>
      <c r="B6801" t="s">
        <v>12114</v>
      </c>
      <c r="C6801" s="1">
        <v>44593</v>
      </c>
      <c r="D6801" t="s">
        <v>11853</v>
      </c>
      <c r="E6801" t="s">
        <v>11854</v>
      </c>
      <c r="F6801">
        <v>30</v>
      </c>
      <c r="G6801">
        <v>20</v>
      </c>
      <c r="H6801">
        <v>20</v>
      </c>
      <c r="I6801">
        <v>20</v>
      </c>
      <c r="J6801">
        <v>40</v>
      </c>
      <c r="K6801">
        <v>54</v>
      </c>
      <c r="L6801">
        <v>50</v>
      </c>
      <c r="M6801">
        <v>46</v>
      </c>
      <c r="N6801">
        <v>2</v>
      </c>
      <c r="O6801">
        <v>1</v>
      </c>
      <c r="P6801">
        <v>7.6956380209999997</v>
      </c>
      <c r="Q6801">
        <v>893</v>
      </c>
      <c r="R6801">
        <v>1260</v>
      </c>
      <c r="S6801">
        <v>42755</v>
      </c>
      <c r="T6801">
        <v>33.932539682539598</v>
      </c>
      <c r="U6801">
        <v>3</v>
      </c>
    </row>
    <row r="6802" spans="1:21" x14ac:dyDescent="0.4">
      <c r="A6802">
        <v>6800</v>
      </c>
      <c r="B6802" t="s">
        <v>12114</v>
      </c>
      <c r="C6802" s="1">
        <v>44593</v>
      </c>
      <c r="D6802" t="s">
        <v>11855</v>
      </c>
      <c r="E6802" t="s">
        <v>11856</v>
      </c>
      <c r="F6802">
        <v>10</v>
      </c>
      <c r="G6802">
        <v>20</v>
      </c>
      <c r="H6802">
        <v>10</v>
      </c>
      <c r="I6802">
        <v>10</v>
      </c>
      <c r="J6802">
        <v>10</v>
      </c>
      <c r="K6802">
        <v>16</v>
      </c>
      <c r="L6802">
        <v>15</v>
      </c>
      <c r="M6802">
        <v>13</v>
      </c>
      <c r="N6802">
        <v>2</v>
      </c>
      <c r="O6802">
        <v>0</v>
      </c>
      <c r="P6802">
        <v>16.737847219999999</v>
      </c>
      <c r="Q6802">
        <v>1282</v>
      </c>
      <c r="R6802">
        <v>1260</v>
      </c>
      <c r="S6802">
        <v>49147</v>
      </c>
      <c r="T6802">
        <v>39.005555555555503</v>
      </c>
      <c r="U6802">
        <v>3</v>
      </c>
    </row>
    <row r="6803" spans="1:21" x14ac:dyDescent="0.4">
      <c r="A6803">
        <v>6801</v>
      </c>
      <c r="B6803" t="s">
        <v>12114</v>
      </c>
      <c r="C6803" s="1">
        <v>44593</v>
      </c>
      <c r="D6803" t="s">
        <v>11857</v>
      </c>
      <c r="E6803" t="s">
        <v>11858</v>
      </c>
      <c r="F6803">
        <v>10</v>
      </c>
      <c r="G6803">
        <v>10</v>
      </c>
      <c r="H6803">
        <v>20</v>
      </c>
      <c r="I6803">
        <v>10</v>
      </c>
      <c r="J6803">
        <v>10</v>
      </c>
      <c r="K6803">
        <v>57</v>
      </c>
      <c r="L6803">
        <v>52</v>
      </c>
      <c r="M6803">
        <v>52</v>
      </c>
      <c r="N6803">
        <v>2</v>
      </c>
      <c r="O6803">
        <v>2</v>
      </c>
      <c r="P6803">
        <v>14.99479167</v>
      </c>
      <c r="Q6803">
        <v>1249</v>
      </c>
      <c r="R6803">
        <v>1260</v>
      </c>
      <c r="S6803">
        <v>170601</v>
      </c>
      <c r="T6803">
        <v>135.397619047619</v>
      </c>
      <c r="U6803">
        <v>3</v>
      </c>
    </row>
    <row r="6804" spans="1:21" x14ac:dyDescent="0.4">
      <c r="A6804">
        <v>6802</v>
      </c>
      <c r="B6804" t="s">
        <v>12114</v>
      </c>
      <c r="C6804" s="1">
        <v>44562</v>
      </c>
      <c r="D6804" t="s">
        <v>11859</v>
      </c>
      <c r="E6804" t="s">
        <v>11860</v>
      </c>
      <c r="F6804">
        <v>10</v>
      </c>
      <c r="G6804">
        <v>10</v>
      </c>
      <c r="H6804">
        <v>20</v>
      </c>
      <c r="I6804">
        <v>20</v>
      </c>
      <c r="J6804">
        <v>10</v>
      </c>
      <c r="K6804">
        <v>22</v>
      </c>
      <c r="L6804">
        <v>16</v>
      </c>
      <c r="M6804">
        <v>13</v>
      </c>
      <c r="N6804">
        <v>2</v>
      </c>
      <c r="O6804">
        <v>1</v>
      </c>
      <c r="P6804">
        <v>5.3307291670000003</v>
      </c>
      <c r="Q6804">
        <v>1203</v>
      </c>
      <c r="R6804">
        <v>1260</v>
      </c>
      <c r="S6804">
        <v>1410810</v>
      </c>
      <c r="T6804">
        <v>1119.69047619047</v>
      </c>
      <c r="U6804">
        <v>3</v>
      </c>
    </row>
    <row r="6805" spans="1:21" x14ac:dyDescent="0.4">
      <c r="A6805">
        <v>6803</v>
      </c>
      <c r="B6805" t="s">
        <v>12114</v>
      </c>
      <c r="C6805" s="1">
        <v>44562</v>
      </c>
      <c r="D6805" t="s">
        <v>11861</v>
      </c>
      <c r="F6805">
        <v>10</v>
      </c>
      <c r="G6805">
        <v>10</v>
      </c>
      <c r="H6805">
        <v>10</v>
      </c>
      <c r="I6805">
        <v>10</v>
      </c>
      <c r="J6805">
        <v>10</v>
      </c>
      <c r="K6805">
        <v>242</v>
      </c>
      <c r="L6805">
        <v>242</v>
      </c>
      <c r="M6805">
        <v>242</v>
      </c>
      <c r="N6805">
        <v>0</v>
      </c>
      <c r="O6805">
        <v>1</v>
      </c>
      <c r="P6805">
        <v>0</v>
      </c>
      <c r="Q6805">
        <v>1042</v>
      </c>
      <c r="R6805">
        <v>1260</v>
      </c>
      <c r="S6805">
        <v>1350986</v>
      </c>
      <c r="T6805">
        <v>1072.2111111111101</v>
      </c>
      <c r="U6805">
        <v>3</v>
      </c>
    </row>
    <row r="6806" spans="1:21" x14ac:dyDescent="0.4">
      <c r="A6806">
        <v>6804</v>
      </c>
      <c r="B6806" t="s">
        <v>12114</v>
      </c>
      <c r="C6806" s="1">
        <v>44562</v>
      </c>
      <c r="D6806" t="s">
        <v>11862</v>
      </c>
      <c r="E6806" t="s">
        <v>11863</v>
      </c>
      <c r="F6806">
        <v>10</v>
      </c>
      <c r="G6806">
        <v>10</v>
      </c>
      <c r="H6806">
        <v>30</v>
      </c>
      <c r="I6806">
        <v>20</v>
      </c>
      <c r="J6806">
        <v>10</v>
      </c>
      <c r="K6806">
        <v>18</v>
      </c>
      <c r="L6806">
        <v>20</v>
      </c>
      <c r="M6806">
        <v>16</v>
      </c>
      <c r="N6806">
        <v>2</v>
      </c>
      <c r="O6806">
        <v>1</v>
      </c>
      <c r="P6806">
        <v>11.148111979999999</v>
      </c>
      <c r="Q6806">
        <v>985</v>
      </c>
      <c r="R6806">
        <v>1260</v>
      </c>
      <c r="S6806">
        <v>102703</v>
      </c>
      <c r="T6806">
        <v>81.510317460317395</v>
      </c>
      <c r="U6806">
        <v>3</v>
      </c>
    </row>
    <row r="6807" spans="1:21" x14ac:dyDescent="0.4">
      <c r="A6807">
        <v>6805</v>
      </c>
      <c r="B6807" t="s">
        <v>12114</v>
      </c>
      <c r="C6807" s="1">
        <v>44562</v>
      </c>
      <c r="D6807" t="s">
        <v>11864</v>
      </c>
      <c r="F6807">
        <v>10</v>
      </c>
      <c r="G6807">
        <v>10</v>
      </c>
      <c r="H6807">
        <v>10</v>
      </c>
      <c r="I6807">
        <v>20</v>
      </c>
      <c r="J6807">
        <v>10</v>
      </c>
      <c r="K6807">
        <v>19</v>
      </c>
      <c r="L6807">
        <v>19</v>
      </c>
      <c r="M6807">
        <v>18</v>
      </c>
      <c r="N6807">
        <v>2</v>
      </c>
      <c r="O6807">
        <v>1</v>
      </c>
      <c r="P6807">
        <v>3.0598958330000001</v>
      </c>
      <c r="Q6807">
        <v>1101</v>
      </c>
      <c r="R6807">
        <v>1260</v>
      </c>
      <c r="S6807">
        <v>1189251</v>
      </c>
      <c r="T6807">
        <v>943.85</v>
      </c>
      <c r="U6807">
        <v>3</v>
      </c>
    </row>
    <row r="6808" spans="1:21" x14ac:dyDescent="0.4">
      <c r="A6808">
        <v>6806</v>
      </c>
      <c r="B6808" t="s">
        <v>12114</v>
      </c>
      <c r="C6808" s="1">
        <v>44562</v>
      </c>
      <c r="D6808" t="s">
        <v>11865</v>
      </c>
      <c r="E6808" t="s">
        <v>11866</v>
      </c>
      <c r="F6808">
        <v>10</v>
      </c>
      <c r="G6808">
        <v>10</v>
      </c>
      <c r="H6808">
        <v>20</v>
      </c>
      <c r="I6808">
        <v>20</v>
      </c>
      <c r="J6808">
        <v>10</v>
      </c>
      <c r="K6808">
        <v>21</v>
      </c>
      <c r="L6808">
        <v>20</v>
      </c>
      <c r="M6808">
        <v>18</v>
      </c>
      <c r="N6808">
        <v>2</v>
      </c>
      <c r="O6808">
        <v>1</v>
      </c>
      <c r="P6808">
        <v>4.1204427079999997</v>
      </c>
      <c r="Q6808">
        <v>1052</v>
      </c>
      <c r="R6808">
        <v>1260</v>
      </c>
      <c r="S6808">
        <v>1038456</v>
      </c>
      <c r="T6808">
        <v>824.17142857142801</v>
      </c>
      <c r="U6808">
        <v>3</v>
      </c>
    </row>
    <row r="6809" spans="1:21" x14ac:dyDescent="0.4">
      <c r="A6809">
        <v>6807</v>
      </c>
      <c r="B6809" t="s">
        <v>12114</v>
      </c>
      <c r="C6809" s="1">
        <v>44531</v>
      </c>
      <c r="D6809" t="s">
        <v>11867</v>
      </c>
      <c r="F6809">
        <v>10</v>
      </c>
      <c r="G6809">
        <v>20</v>
      </c>
      <c r="H6809">
        <v>10</v>
      </c>
      <c r="I6809">
        <v>10</v>
      </c>
      <c r="J6809">
        <v>20</v>
      </c>
      <c r="K6809">
        <v>77</v>
      </c>
      <c r="L6809">
        <v>88</v>
      </c>
      <c r="M6809">
        <v>53</v>
      </c>
      <c r="N6809">
        <v>0</v>
      </c>
      <c r="O6809">
        <v>1</v>
      </c>
      <c r="P6809">
        <v>0</v>
      </c>
      <c r="Q6809">
        <v>914</v>
      </c>
      <c r="R6809">
        <v>1260</v>
      </c>
      <c r="S6809">
        <v>395126</v>
      </c>
      <c r="T6809">
        <v>313.59206349206301</v>
      </c>
      <c r="U6809">
        <v>3</v>
      </c>
    </row>
    <row r="6810" spans="1:21" x14ac:dyDescent="0.4">
      <c r="A6810">
        <v>6808</v>
      </c>
      <c r="B6810" t="s">
        <v>12114</v>
      </c>
      <c r="C6810" s="1">
        <v>44531</v>
      </c>
      <c r="D6810" t="s">
        <v>11868</v>
      </c>
      <c r="E6810" t="s">
        <v>11869</v>
      </c>
      <c r="F6810">
        <v>20</v>
      </c>
      <c r="G6810">
        <v>10</v>
      </c>
      <c r="H6810">
        <v>30</v>
      </c>
      <c r="I6810">
        <v>20</v>
      </c>
      <c r="J6810">
        <v>10</v>
      </c>
      <c r="K6810">
        <v>21</v>
      </c>
      <c r="L6810">
        <v>22</v>
      </c>
      <c r="M6810">
        <v>22</v>
      </c>
      <c r="N6810">
        <v>2</v>
      </c>
      <c r="O6810">
        <v>1</v>
      </c>
      <c r="P6810">
        <v>9.38671875</v>
      </c>
      <c r="Q6810">
        <v>991</v>
      </c>
      <c r="R6810">
        <v>1260</v>
      </c>
      <c r="S6810">
        <v>1527768</v>
      </c>
      <c r="T6810">
        <v>1212.51428571428</v>
      </c>
      <c r="U6810">
        <v>3</v>
      </c>
    </row>
    <row r="6811" spans="1:21" x14ac:dyDescent="0.4">
      <c r="A6811">
        <v>6809</v>
      </c>
      <c r="B6811" t="s">
        <v>12114</v>
      </c>
      <c r="C6811" s="1">
        <v>44531</v>
      </c>
      <c r="D6811" t="s">
        <v>11870</v>
      </c>
      <c r="E6811" t="s">
        <v>11871</v>
      </c>
      <c r="F6811">
        <v>10</v>
      </c>
      <c r="G6811">
        <v>10</v>
      </c>
      <c r="H6811">
        <v>20</v>
      </c>
      <c r="I6811">
        <v>10</v>
      </c>
      <c r="J6811">
        <v>10</v>
      </c>
      <c r="K6811">
        <v>246</v>
      </c>
      <c r="L6811">
        <v>248</v>
      </c>
      <c r="M6811">
        <v>246</v>
      </c>
      <c r="N6811">
        <v>2</v>
      </c>
      <c r="O6811">
        <v>1</v>
      </c>
      <c r="P6811">
        <v>13.169162330000001</v>
      </c>
      <c r="Q6811">
        <v>1143</v>
      </c>
      <c r="R6811">
        <v>1260</v>
      </c>
      <c r="S6811">
        <v>948150</v>
      </c>
      <c r="T6811">
        <v>752.5</v>
      </c>
      <c r="U6811">
        <v>3</v>
      </c>
    </row>
    <row r="6812" spans="1:21" x14ac:dyDescent="0.4">
      <c r="A6812">
        <v>6810</v>
      </c>
      <c r="B6812" t="s">
        <v>12114</v>
      </c>
      <c r="C6812" s="1">
        <v>44531</v>
      </c>
      <c r="D6812" t="s">
        <v>11872</v>
      </c>
      <c r="E6812" t="s">
        <v>11873</v>
      </c>
      <c r="F6812">
        <v>20</v>
      </c>
      <c r="G6812">
        <v>10</v>
      </c>
      <c r="H6812">
        <v>20</v>
      </c>
      <c r="I6812">
        <v>20</v>
      </c>
      <c r="J6812">
        <v>30</v>
      </c>
      <c r="K6812">
        <v>56</v>
      </c>
      <c r="L6812">
        <v>49</v>
      </c>
      <c r="M6812">
        <v>47</v>
      </c>
      <c r="N6812">
        <v>2</v>
      </c>
      <c r="O6812">
        <v>1</v>
      </c>
      <c r="P6812">
        <v>6.1207682290000003</v>
      </c>
      <c r="Q6812">
        <v>1066</v>
      </c>
      <c r="R6812">
        <v>1260</v>
      </c>
      <c r="S6812">
        <v>265824</v>
      </c>
      <c r="T6812">
        <v>210.97142857142799</v>
      </c>
      <c r="U6812">
        <v>3</v>
      </c>
    </row>
    <row r="6813" spans="1:21" x14ac:dyDescent="0.4">
      <c r="A6813">
        <v>6811</v>
      </c>
      <c r="B6813" t="s">
        <v>12114</v>
      </c>
      <c r="C6813" s="1">
        <v>44531</v>
      </c>
      <c r="D6813" t="s">
        <v>11874</v>
      </c>
      <c r="F6813">
        <v>10</v>
      </c>
      <c r="G6813">
        <v>10</v>
      </c>
      <c r="H6813">
        <v>10</v>
      </c>
      <c r="I6813">
        <v>20</v>
      </c>
      <c r="J6813">
        <v>10</v>
      </c>
      <c r="K6813">
        <v>28</v>
      </c>
      <c r="L6813">
        <v>21</v>
      </c>
      <c r="M6813">
        <v>19</v>
      </c>
      <c r="N6813">
        <v>0</v>
      </c>
      <c r="O6813">
        <v>2</v>
      </c>
      <c r="P6813">
        <v>0</v>
      </c>
      <c r="Q6813">
        <v>1215</v>
      </c>
      <c r="R6813">
        <v>1260</v>
      </c>
      <c r="S6813">
        <v>167802</v>
      </c>
      <c r="T6813">
        <v>133.17619047618999</v>
      </c>
      <c r="U6813">
        <v>3</v>
      </c>
    </row>
    <row r="6814" spans="1:21" x14ac:dyDescent="0.4">
      <c r="A6814">
        <v>6812</v>
      </c>
      <c r="B6814" t="s">
        <v>12114</v>
      </c>
      <c r="C6814" s="1">
        <v>44501</v>
      </c>
      <c r="D6814" t="s">
        <v>11875</v>
      </c>
      <c r="E6814" t="s">
        <v>11876</v>
      </c>
      <c r="F6814">
        <v>20</v>
      </c>
      <c r="G6814">
        <v>10</v>
      </c>
      <c r="H6814">
        <v>10</v>
      </c>
      <c r="I6814">
        <v>20</v>
      </c>
      <c r="J6814">
        <v>20</v>
      </c>
      <c r="K6814">
        <v>46</v>
      </c>
      <c r="L6814">
        <v>63</v>
      </c>
      <c r="M6814">
        <v>67</v>
      </c>
      <c r="N6814">
        <v>1</v>
      </c>
      <c r="O6814">
        <v>0</v>
      </c>
      <c r="P6814">
        <v>14.854817710000001</v>
      </c>
      <c r="Q6814">
        <v>1263</v>
      </c>
      <c r="R6814">
        <v>1110</v>
      </c>
      <c r="S6814">
        <v>1201356</v>
      </c>
      <c r="T6814">
        <v>1082.3027027026999</v>
      </c>
      <c r="U6814">
        <v>3</v>
      </c>
    </row>
    <row r="6815" spans="1:21" x14ac:dyDescent="0.4">
      <c r="A6815">
        <v>6813</v>
      </c>
      <c r="B6815" t="s">
        <v>12114</v>
      </c>
      <c r="C6815" s="1">
        <v>44501</v>
      </c>
      <c r="D6815" t="s">
        <v>11877</v>
      </c>
      <c r="F6815">
        <v>10</v>
      </c>
      <c r="G6815">
        <v>10</v>
      </c>
      <c r="H6815">
        <v>10</v>
      </c>
      <c r="I6815">
        <v>10</v>
      </c>
      <c r="J6815">
        <v>10</v>
      </c>
      <c r="K6815">
        <v>241</v>
      </c>
      <c r="L6815">
        <v>249</v>
      </c>
      <c r="M6815">
        <v>241</v>
      </c>
      <c r="N6815">
        <v>0</v>
      </c>
      <c r="O6815">
        <v>1</v>
      </c>
      <c r="P6815">
        <v>0</v>
      </c>
      <c r="Q6815">
        <v>1094</v>
      </c>
      <c r="R6815">
        <v>1110</v>
      </c>
      <c r="S6815">
        <v>197340</v>
      </c>
      <c r="T6815">
        <v>177.78378378378301</v>
      </c>
      <c r="U6815">
        <v>3</v>
      </c>
    </row>
    <row r="6816" spans="1:21" x14ac:dyDescent="0.4">
      <c r="A6816">
        <v>6814</v>
      </c>
      <c r="B6816" t="s">
        <v>12114</v>
      </c>
      <c r="C6816" s="1">
        <v>44501</v>
      </c>
      <c r="D6816" t="s">
        <v>11878</v>
      </c>
      <c r="E6816" t="s">
        <v>11879</v>
      </c>
      <c r="F6816">
        <v>10</v>
      </c>
      <c r="G6816">
        <v>20</v>
      </c>
      <c r="H6816">
        <v>20</v>
      </c>
      <c r="I6816">
        <v>40</v>
      </c>
      <c r="J6816">
        <v>20</v>
      </c>
      <c r="K6816">
        <v>55</v>
      </c>
      <c r="L6816">
        <v>89</v>
      </c>
      <c r="M6816">
        <v>89</v>
      </c>
      <c r="N6816">
        <v>2</v>
      </c>
      <c r="O6816">
        <v>1</v>
      </c>
      <c r="P6816">
        <v>17.25</v>
      </c>
      <c r="Q6816">
        <v>1287</v>
      </c>
      <c r="R6816">
        <v>1110</v>
      </c>
      <c r="S6816">
        <v>567685</v>
      </c>
      <c r="T6816">
        <v>511.42792792792699</v>
      </c>
      <c r="U6816">
        <v>3</v>
      </c>
    </row>
    <row r="6817" spans="1:21" x14ac:dyDescent="0.4">
      <c r="A6817">
        <v>6815</v>
      </c>
      <c r="B6817" t="s">
        <v>12114</v>
      </c>
      <c r="C6817" s="1">
        <v>44501</v>
      </c>
      <c r="D6817" t="s">
        <v>11880</v>
      </c>
      <c r="E6817" t="s">
        <v>11881</v>
      </c>
      <c r="F6817">
        <v>10</v>
      </c>
      <c r="G6817">
        <v>10</v>
      </c>
      <c r="H6817">
        <v>30</v>
      </c>
      <c r="I6817">
        <v>20</v>
      </c>
      <c r="J6817">
        <v>20</v>
      </c>
      <c r="K6817">
        <v>19</v>
      </c>
      <c r="L6817">
        <v>24</v>
      </c>
      <c r="M6817">
        <v>28</v>
      </c>
      <c r="N6817">
        <v>2</v>
      </c>
      <c r="O6817">
        <v>1</v>
      </c>
      <c r="P6817">
        <v>6.30078125</v>
      </c>
      <c r="Q6817">
        <v>1241</v>
      </c>
      <c r="R6817">
        <v>1110</v>
      </c>
      <c r="S6817">
        <v>100313</v>
      </c>
      <c r="T6817">
        <v>90.372072072072001</v>
      </c>
      <c r="U6817">
        <v>3</v>
      </c>
    </row>
    <row r="6818" spans="1:21" x14ac:dyDescent="0.4">
      <c r="A6818">
        <v>6816</v>
      </c>
      <c r="B6818" t="s">
        <v>12114</v>
      </c>
      <c r="C6818" s="1">
        <v>44470</v>
      </c>
      <c r="D6818" t="s">
        <v>11882</v>
      </c>
      <c r="E6818" t="s">
        <v>11883</v>
      </c>
      <c r="F6818">
        <v>10</v>
      </c>
      <c r="G6818">
        <v>20</v>
      </c>
      <c r="H6818">
        <v>20</v>
      </c>
      <c r="I6818">
        <v>20</v>
      </c>
      <c r="J6818">
        <v>20</v>
      </c>
      <c r="K6818">
        <v>57</v>
      </c>
      <c r="L6818">
        <v>46</v>
      </c>
      <c r="M6818">
        <v>40</v>
      </c>
      <c r="N6818">
        <v>2</v>
      </c>
      <c r="O6818">
        <v>1</v>
      </c>
      <c r="P6818">
        <v>9.078125</v>
      </c>
      <c r="Q6818">
        <v>1508</v>
      </c>
      <c r="R6818">
        <v>1040</v>
      </c>
      <c r="S6818">
        <v>719946</v>
      </c>
      <c r="T6818">
        <v>692.25576923076903</v>
      </c>
      <c r="U6818">
        <v>3</v>
      </c>
    </row>
    <row r="6819" spans="1:21" x14ac:dyDescent="0.4">
      <c r="A6819">
        <v>6817</v>
      </c>
      <c r="B6819" t="s">
        <v>12114</v>
      </c>
      <c r="C6819" s="1">
        <v>44470</v>
      </c>
      <c r="D6819" t="s">
        <v>11884</v>
      </c>
      <c r="E6819" t="s">
        <v>11885</v>
      </c>
      <c r="F6819">
        <v>20</v>
      </c>
      <c r="G6819">
        <v>10</v>
      </c>
      <c r="H6819">
        <v>30</v>
      </c>
      <c r="I6819">
        <v>20</v>
      </c>
      <c r="J6819">
        <v>30</v>
      </c>
      <c r="K6819">
        <v>43</v>
      </c>
      <c r="L6819">
        <v>28</v>
      </c>
      <c r="M6819">
        <v>4</v>
      </c>
      <c r="N6819">
        <v>2</v>
      </c>
      <c r="O6819">
        <v>2</v>
      </c>
      <c r="P6819">
        <v>4.0243055559999998</v>
      </c>
      <c r="Q6819">
        <v>1802</v>
      </c>
      <c r="R6819">
        <v>1040</v>
      </c>
      <c r="S6819">
        <v>157302</v>
      </c>
      <c r="T6819">
        <v>151.25192307692299</v>
      </c>
      <c r="U6819">
        <v>3</v>
      </c>
    </row>
    <row r="6820" spans="1:21" x14ac:dyDescent="0.4">
      <c r="A6820">
        <v>6818</v>
      </c>
      <c r="B6820" t="s">
        <v>12114</v>
      </c>
      <c r="C6820" s="1">
        <v>44470</v>
      </c>
      <c r="D6820" t="s">
        <v>11886</v>
      </c>
      <c r="F6820">
        <v>20</v>
      </c>
      <c r="G6820">
        <v>10</v>
      </c>
      <c r="H6820">
        <v>10</v>
      </c>
      <c r="I6820">
        <v>10</v>
      </c>
      <c r="J6820">
        <v>20</v>
      </c>
      <c r="K6820">
        <v>28</v>
      </c>
      <c r="L6820">
        <v>18</v>
      </c>
      <c r="M6820">
        <v>15</v>
      </c>
      <c r="N6820">
        <v>0</v>
      </c>
      <c r="O6820">
        <v>1</v>
      </c>
      <c r="P6820">
        <v>0</v>
      </c>
      <c r="Q6820">
        <v>972</v>
      </c>
      <c r="R6820">
        <v>1040</v>
      </c>
      <c r="S6820">
        <v>111024</v>
      </c>
      <c r="T6820">
        <v>106.753846153846</v>
      </c>
      <c r="U6820">
        <v>3</v>
      </c>
    </row>
    <row r="6821" spans="1:21" x14ac:dyDescent="0.4">
      <c r="A6821">
        <v>6819</v>
      </c>
      <c r="B6821" t="s">
        <v>12114</v>
      </c>
      <c r="C6821" s="1">
        <v>44470</v>
      </c>
      <c r="D6821" t="s">
        <v>11887</v>
      </c>
      <c r="F6821">
        <v>10</v>
      </c>
      <c r="G6821">
        <v>10</v>
      </c>
      <c r="H6821">
        <v>20</v>
      </c>
      <c r="I6821">
        <v>20</v>
      </c>
      <c r="J6821">
        <v>20</v>
      </c>
      <c r="K6821">
        <v>18</v>
      </c>
      <c r="L6821">
        <v>11</v>
      </c>
      <c r="M6821">
        <v>8</v>
      </c>
      <c r="N6821">
        <v>1</v>
      </c>
      <c r="O6821">
        <v>1</v>
      </c>
      <c r="P6821">
        <v>0</v>
      </c>
      <c r="Q6821">
        <v>1034</v>
      </c>
      <c r="R6821">
        <v>1040</v>
      </c>
      <c r="S6821">
        <v>292961</v>
      </c>
      <c r="T6821">
        <v>281.69326923076898</v>
      </c>
      <c r="U6821">
        <v>3</v>
      </c>
    </row>
    <row r="6822" spans="1:21" x14ac:dyDescent="0.4">
      <c r="A6822">
        <v>6820</v>
      </c>
      <c r="B6822" t="s">
        <v>12114</v>
      </c>
      <c r="C6822" s="1">
        <v>44470</v>
      </c>
      <c r="D6822" t="s">
        <v>11888</v>
      </c>
      <c r="E6822" t="s">
        <v>11889</v>
      </c>
      <c r="F6822">
        <v>10</v>
      </c>
      <c r="G6822">
        <v>10</v>
      </c>
      <c r="H6822">
        <v>20</v>
      </c>
      <c r="I6822">
        <v>10</v>
      </c>
      <c r="J6822">
        <v>10</v>
      </c>
      <c r="K6822">
        <v>50</v>
      </c>
      <c r="L6822">
        <v>51</v>
      </c>
      <c r="M6822">
        <v>46</v>
      </c>
      <c r="N6822">
        <v>2</v>
      </c>
      <c r="O6822">
        <v>1</v>
      </c>
      <c r="P6822">
        <v>7.8420138890000004</v>
      </c>
      <c r="Q6822">
        <v>1152</v>
      </c>
      <c r="R6822">
        <v>1040</v>
      </c>
      <c r="S6822">
        <v>289546</v>
      </c>
      <c r="T6822">
        <v>278.40961538461499</v>
      </c>
      <c r="U6822">
        <v>3</v>
      </c>
    </row>
    <row r="6823" spans="1:21" x14ac:dyDescent="0.4">
      <c r="A6823">
        <v>6821</v>
      </c>
      <c r="B6823" t="s">
        <v>12114</v>
      </c>
      <c r="C6823" s="1">
        <v>44470</v>
      </c>
      <c r="D6823" t="s">
        <v>11890</v>
      </c>
      <c r="E6823" t="s">
        <v>11891</v>
      </c>
      <c r="F6823">
        <v>20</v>
      </c>
      <c r="G6823">
        <v>20</v>
      </c>
      <c r="H6823">
        <v>10</v>
      </c>
      <c r="I6823">
        <v>20</v>
      </c>
      <c r="J6823">
        <v>30</v>
      </c>
      <c r="K6823">
        <v>249</v>
      </c>
      <c r="L6823">
        <v>243</v>
      </c>
      <c r="M6823">
        <v>238</v>
      </c>
      <c r="N6823">
        <v>2</v>
      </c>
      <c r="O6823">
        <v>1</v>
      </c>
      <c r="P6823">
        <v>6.1809895829999997</v>
      </c>
      <c r="Q6823">
        <v>1141</v>
      </c>
      <c r="R6823">
        <v>1040</v>
      </c>
      <c r="S6823">
        <v>989785</v>
      </c>
      <c r="T6823">
        <v>951.71634615384596</v>
      </c>
      <c r="U6823">
        <v>3</v>
      </c>
    </row>
    <row r="6824" spans="1:21" x14ac:dyDescent="0.4">
      <c r="A6824">
        <v>6822</v>
      </c>
      <c r="B6824" t="s">
        <v>12114</v>
      </c>
      <c r="C6824" s="1">
        <v>44470</v>
      </c>
      <c r="D6824" t="s">
        <v>11892</v>
      </c>
      <c r="E6824" t="s">
        <v>11893</v>
      </c>
      <c r="F6824">
        <v>10</v>
      </c>
      <c r="G6824">
        <v>10</v>
      </c>
      <c r="H6824">
        <v>10</v>
      </c>
      <c r="I6824">
        <v>10</v>
      </c>
      <c r="J6824">
        <v>20</v>
      </c>
      <c r="K6824">
        <v>21</v>
      </c>
      <c r="L6824">
        <v>16</v>
      </c>
      <c r="M6824">
        <v>18</v>
      </c>
      <c r="N6824">
        <v>2</v>
      </c>
      <c r="O6824">
        <v>1</v>
      </c>
      <c r="P6824">
        <v>2.2584635419999999</v>
      </c>
      <c r="Q6824">
        <v>809</v>
      </c>
      <c r="R6824">
        <v>1040</v>
      </c>
      <c r="S6824">
        <v>168335</v>
      </c>
      <c r="T6824">
        <v>161.860576923076</v>
      </c>
      <c r="U6824">
        <v>3</v>
      </c>
    </row>
    <row r="6825" spans="1:21" x14ac:dyDescent="0.4">
      <c r="A6825">
        <v>6823</v>
      </c>
      <c r="B6825" t="s">
        <v>12114</v>
      </c>
      <c r="C6825" s="1">
        <v>44470</v>
      </c>
      <c r="D6825" t="s">
        <v>11894</v>
      </c>
      <c r="E6825" t="s">
        <v>11895</v>
      </c>
      <c r="F6825">
        <v>10</v>
      </c>
      <c r="G6825">
        <v>10</v>
      </c>
      <c r="H6825">
        <v>20</v>
      </c>
      <c r="I6825">
        <v>20</v>
      </c>
      <c r="J6825">
        <v>10</v>
      </c>
      <c r="K6825">
        <v>53</v>
      </c>
      <c r="L6825">
        <v>49</v>
      </c>
      <c r="M6825">
        <v>25</v>
      </c>
      <c r="N6825">
        <v>2</v>
      </c>
      <c r="O6825">
        <v>1</v>
      </c>
      <c r="P6825">
        <v>7.2048611109999996</v>
      </c>
      <c r="Q6825">
        <v>1279</v>
      </c>
      <c r="R6825">
        <v>1040</v>
      </c>
      <c r="S6825">
        <v>586979</v>
      </c>
      <c r="T6825">
        <v>564.40288461538398</v>
      </c>
      <c r="U6825">
        <v>3</v>
      </c>
    </row>
    <row r="6826" spans="1:21" x14ac:dyDescent="0.4">
      <c r="A6826">
        <v>6824</v>
      </c>
      <c r="B6826" t="s">
        <v>12115</v>
      </c>
      <c r="C6826" s="1">
        <v>45108</v>
      </c>
      <c r="D6826" t="s">
        <v>11896</v>
      </c>
      <c r="E6826" t="s">
        <v>11897</v>
      </c>
      <c r="F6826">
        <v>20</v>
      </c>
      <c r="G6826">
        <v>20</v>
      </c>
      <c r="H6826">
        <v>20</v>
      </c>
      <c r="I6826">
        <v>20</v>
      </c>
      <c r="J6826">
        <v>30</v>
      </c>
      <c r="K6826">
        <v>116</v>
      </c>
      <c r="L6826">
        <v>82</v>
      </c>
      <c r="M6826">
        <v>56</v>
      </c>
      <c r="N6826">
        <v>1</v>
      </c>
      <c r="O6826">
        <v>1</v>
      </c>
      <c r="P6826">
        <v>7.4014756940000002</v>
      </c>
      <c r="Q6826">
        <v>1843</v>
      </c>
      <c r="R6826">
        <v>9480</v>
      </c>
      <c r="S6826">
        <v>347098</v>
      </c>
      <c r="T6826">
        <v>36.613713080168701</v>
      </c>
      <c r="U6826">
        <v>3</v>
      </c>
    </row>
    <row r="6827" spans="1:21" x14ac:dyDescent="0.4">
      <c r="A6827">
        <v>6825</v>
      </c>
      <c r="B6827" t="s">
        <v>12115</v>
      </c>
      <c r="C6827" s="1">
        <v>45108</v>
      </c>
      <c r="D6827" t="s">
        <v>11898</v>
      </c>
      <c r="E6827" t="s">
        <v>11899</v>
      </c>
      <c r="F6827">
        <v>20</v>
      </c>
      <c r="G6827">
        <v>20</v>
      </c>
      <c r="H6827">
        <v>20</v>
      </c>
      <c r="I6827">
        <v>20</v>
      </c>
      <c r="J6827">
        <v>40</v>
      </c>
      <c r="K6827">
        <v>21</v>
      </c>
      <c r="L6827">
        <v>16</v>
      </c>
      <c r="M6827">
        <v>9</v>
      </c>
      <c r="N6827">
        <v>1</v>
      </c>
      <c r="O6827">
        <v>1</v>
      </c>
      <c r="P6827">
        <v>3.5272352429999998</v>
      </c>
      <c r="Q6827">
        <v>6717</v>
      </c>
      <c r="R6827">
        <v>9480</v>
      </c>
      <c r="S6827">
        <v>537045</v>
      </c>
      <c r="T6827">
        <v>56.650316455696199</v>
      </c>
      <c r="U6827">
        <v>3</v>
      </c>
    </row>
    <row r="6828" spans="1:21" x14ac:dyDescent="0.4">
      <c r="A6828">
        <v>6826</v>
      </c>
      <c r="B6828" t="s">
        <v>12115</v>
      </c>
      <c r="C6828" s="1">
        <v>45108</v>
      </c>
      <c r="D6828" t="s">
        <v>11900</v>
      </c>
      <c r="E6828" t="s">
        <v>11901</v>
      </c>
      <c r="F6828">
        <v>50</v>
      </c>
      <c r="G6828">
        <v>50</v>
      </c>
      <c r="H6828">
        <v>20</v>
      </c>
      <c r="I6828">
        <v>20</v>
      </c>
      <c r="J6828">
        <v>50</v>
      </c>
      <c r="K6828">
        <v>160</v>
      </c>
      <c r="L6828">
        <v>161</v>
      </c>
      <c r="M6828">
        <v>149</v>
      </c>
      <c r="N6828">
        <v>1</v>
      </c>
      <c r="O6828">
        <v>1</v>
      </c>
      <c r="P6828">
        <v>8.643554688</v>
      </c>
      <c r="Q6828">
        <v>2801</v>
      </c>
      <c r="R6828">
        <v>9480</v>
      </c>
      <c r="S6828">
        <v>3305190</v>
      </c>
      <c r="T6828">
        <v>348.64873417721498</v>
      </c>
      <c r="U6828">
        <v>3</v>
      </c>
    </row>
    <row r="6829" spans="1:21" x14ac:dyDescent="0.4">
      <c r="A6829">
        <v>6827</v>
      </c>
      <c r="B6829" t="s">
        <v>12115</v>
      </c>
      <c r="C6829" s="1">
        <v>45108</v>
      </c>
      <c r="D6829" t="s">
        <v>11902</v>
      </c>
      <c r="E6829" t="s">
        <v>11903</v>
      </c>
      <c r="F6829">
        <v>20</v>
      </c>
      <c r="G6829">
        <v>20</v>
      </c>
      <c r="H6829">
        <v>20</v>
      </c>
      <c r="I6829">
        <v>20</v>
      </c>
      <c r="J6829">
        <v>40</v>
      </c>
      <c r="K6829">
        <v>120</v>
      </c>
      <c r="L6829">
        <v>117</v>
      </c>
      <c r="M6829">
        <v>116</v>
      </c>
      <c r="N6829">
        <v>2</v>
      </c>
      <c r="O6829">
        <v>0</v>
      </c>
      <c r="P6829">
        <v>8.7320963539999994</v>
      </c>
      <c r="Q6829">
        <v>2500</v>
      </c>
      <c r="R6829">
        <v>9480</v>
      </c>
      <c r="S6829">
        <v>913908</v>
      </c>
      <c r="T6829">
        <v>96.403797468354398</v>
      </c>
      <c r="U6829">
        <v>3</v>
      </c>
    </row>
    <row r="6830" spans="1:21" x14ac:dyDescent="0.4">
      <c r="A6830">
        <v>6828</v>
      </c>
      <c r="B6830" t="s">
        <v>12115</v>
      </c>
      <c r="C6830" s="1">
        <v>45108</v>
      </c>
      <c r="D6830" t="s">
        <v>11904</v>
      </c>
      <c r="F6830">
        <v>20</v>
      </c>
      <c r="G6830">
        <v>10</v>
      </c>
      <c r="H6830">
        <v>10</v>
      </c>
      <c r="I6830">
        <v>20</v>
      </c>
      <c r="J6830">
        <v>50</v>
      </c>
      <c r="K6830">
        <v>55</v>
      </c>
      <c r="L6830">
        <v>49</v>
      </c>
      <c r="M6830">
        <v>55</v>
      </c>
      <c r="N6830">
        <v>0</v>
      </c>
      <c r="O6830">
        <v>1</v>
      </c>
      <c r="P6830">
        <v>0</v>
      </c>
      <c r="Q6830">
        <v>7433</v>
      </c>
      <c r="R6830">
        <v>9480</v>
      </c>
      <c r="S6830">
        <v>2477262</v>
      </c>
      <c r="T6830">
        <v>261.31455696202499</v>
      </c>
      <c r="U6830">
        <v>3</v>
      </c>
    </row>
    <row r="6831" spans="1:21" x14ac:dyDescent="0.4">
      <c r="A6831">
        <v>6829</v>
      </c>
      <c r="B6831" t="s">
        <v>12115</v>
      </c>
      <c r="C6831" s="1">
        <v>45078</v>
      </c>
      <c r="D6831" t="s">
        <v>11905</v>
      </c>
      <c r="F6831">
        <v>20</v>
      </c>
      <c r="G6831">
        <v>10</v>
      </c>
      <c r="H6831">
        <v>10</v>
      </c>
      <c r="I6831">
        <v>20</v>
      </c>
      <c r="J6831">
        <v>50</v>
      </c>
      <c r="K6831">
        <v>143</v>
      </c>
      <c r="L6831">
        <v>209</v>
      </c>
      <c r="M6831">
        <v>154</v>
      </c>
      <c r="N6831">
        <v>0</v>
      </c>
      <c r="O6831">
        <v>0</v>
      </c>
      <c r="P6831">
        <v>0</v>
      </c>
      <c r="Q6831">
        <v>2115</v>
      </c>
      <c r="R6831">
        <v>8930</v>
      </c>
      <c r="S6831">
        <v>401065</v>
      </c>
      <c r="T6831">
        <v>44.912094064949599</v>
      </c>
      <c r="U6831">
        <v>3</v>
      </c>
    </row>
    <row r="6832" spans="1:21" x14ac:dyDescent="0.4">
      <c r="A6832">
        <v>6830</v>
      </c>
      <c r="B6832" t="s">
        <v>12115</v>
      </c>
      <c r="C6832" s="1">
        <v>45078</v>
      </c>
      <c r="D6832" t="s">
        <v>11906</v>
      </c>
      <c r="E6832" t="s">
        <v>11907</v>
      </c>
      <c r="F6832">
        <v>20</v>
      </c>
      <c r="G6832">
        <v>10</v>
      </c>
      <c r="H6832">
        <v>20</v>
      </c>
      <c r="I6832">
        <v>20</v>
      </c>
      <c r="J6832">
        <v>20</v>
      </c>
      <c r="K6832">
        <v>22</v>
      </c>
      <c r="L6832">
        <v>8</v>
      </c>
      <c r="M6832">
        <v>4</v>
      </c>
      <c r="N6832">
        <v>0</v>
      </c>
      <c r="O6832">
        <v>1</v>
      </c>
      <c r="P6832">
        <v>19.625434030000001</v>
      </c>
      <c r="Q6832">
        <v>6309</v>
      </c>
      <c r="R6832">
        <v>8930</v>
      </c>
      <c r="S6832">
        <v>2234101</v>
      </c>
      <c r="T6832">
        <v>250.17928331466899</v>
      </c>
      <c r="U6832">
        <v>3</v>
      </c>
    </row>
    <row r="6833" spans="1:21" x14ac:dyDescent="0.4">
      <c r="A6833">
        <v>6831</v>
      </c>
      <c r="B6833" t="s">
        <v>12115</v>
      </c>
      <c r="C6833" s="1">
        <v>45047</v>
      </c>
      <c r="D6833" t="s">
        <v>11908</v>
      </c>
      <c r="E6833" t="s">
        <v>11909</v>
      </c>
      <c r="F6833">
        <v>30</v>
      </c>
      <c r="G6833">
        <v>20</v>
      </c>
      <c r="H6833">
        <v>10</v>
      </c>
      <c r="I6833">
        <v>20</v>
      </c>
      <c r="J6833">
        <v>50</v>
      </c>
      <c r="K6833">
        <v>22</v>
      </c>
      <c r="L6833">
        <v>14</v>
      </c>
      <c r="M6833">
        <v>10</v>
      </c>
      <c r="N6833">
        <v>1</v>
      </c>
      <c r="O6833">
        <v>2</v>
      </c>
      <c r="P6833">
        <v>29.155815969999999</v>
      </c>
      <c r="Q6833">
        <v>3253</v>
      </c>
      <c r="R6833">
        <v>8800</v>
      </c>
      <c r="S6833">
        <v>631937</v>
      </c>
      <c r="T6833">
        <v>71.8110227272727</v>
      </c>
      <c r="U6833">
        <v>3</v>
      </c>
    </row>
    <row r="6834" spans="1:21" x14ac:dyDescent="0.4">
      <c r="A6834">
        <v>6832</v>
      </c>
      <c r="B6834" t="s">
        <v>12115</v>
      </c>
      <c r="C6834" s="1">
        <v>45047</v>
      </c>
      <c r="D6834" t="s">
        <v>11910</v>
      </c>
      <c r="E6834" t="s">
        <v>11911</v>
      </c>
      <c r="F6834">
        <v>10</v>
      </c>
      <c r="G6834">
        <v>10</v>
      </c>
      <c r="H6834">
        <v>20</v>
      </c>
      <c r="I6834">
        <v>20</v>
      </c>
      <c r="J6834">
        <v>20</v>
      </c>
      <c r="K6834">
        <v>130</v>
      </c>
      <c r="L6834">
        <v>119</v>
      </c>
      <c r="M6834">
        <v>93</v>
      </c>
      <c r="N6834">
        <v>1</v>
      </c>
      <c r="O6834">
        <v>2</v>
      </c>
      <c r="P6834">
        <v>20.366319440000002</v>
      </c>
      <c r="Q6834">
        <v>2479</v>
      </c>
      <c r="R6834">
        <v>8800</v>
      </c>
      <c r="S6834">
        <v>1111136</v>
      </c>
      <c r="T6834">
        <v>126.26545454545401</v>
      </c>
      <c r="U6834">
        <v>3</v>
      </c>
    </row>
    <row r="6835" spans="1:21" x14ac:dyDescent="0.4">
      <c r="A6835">
        <v>6833</v>
      </c>
      <c r="B6835" t="s">
        <v>12115</v>
      </c>
      <c r="C6835" s="1">
        <v>44958</v>
      </c>
      <c r="D6835" t="s">
        <v>11912</v>
      </c>
      <c r="E6835" t="s">
        <v>11913</v>
      </c>
      <c r="F6835">
        <v>10</v>
      </c>
      <c r="G6835">
        <v>10</v>
      </c>
      <c r="H6835">
        <v>10</v>
      </c>
      <c r="I6835">
        <v>10</v>
      </c>
      <c r="J6835">
        <v>30</v>
      </c>
      <c r="K6835">
        <v>19</v>
      </c>
      <c r="L6835">
        <v>21</v>
      </c>
      <c r="M6835">
        <v>21</v>
      </c>
      <c r="N6835">
        <v>1</v>
      </c>
      <c r="O6835">
        <v>1</v>
      </c>
      <c r="P6835">
        <v>4.7855902779999999</v>
      </c>
      <c r="Q6835">
        <v>3414</v>
      </c>
      <c r="R6835">
        <v>8850</v>
      </c>
      <c r="S6835">
        <v>3060281</v>
      </c>
      <c r="T6835">
        <v>345.79446327683598</v>
      </c>
      <c r="U6835">
        <v>3</v>
      </c>
    </row>
    <row r="6836" spans="1:21" x14ac:dyDescent="0.4">
      <c r="A6836">
        <v>6834</v>
      </c>
      <c r="B6836" t="s">
        <v>12115</v>
      </c>
      <c r="C6836" s="1">
        <v>44958</v>
      </c>
      <c r="D6836" t="s">
        <v>11914</v>
      </c>
      <c r="E6836" t="s">
        <v>11915</v>
      </c>
      <c r="F6836">
        <v>20</v>
      </c>
      <c r="G6836">
        <v>20</v>
      </c>
      <c r="H6836">
        <v>10</v>
      </c>
      <c r="I6836">
        <v>20</v>
      </c>
      <c r="J6836">
        <v>20</v>
      </c>
      <c r="K6836">
        <v>16</v>
      </c>
      <c r="L6836">
        <v>7</v>
      </c>
      <c r="M6836">
        <v>4</v>
      </c>
      <c r="N6836">
        <v>2</v>
      </c>
      <c r="O6836">
        <v>1</v>
      </c>
      <c r="P6836">
        <v>10.219075520000001</v>
      </c>
      <c r="Q6836">
        <v>2634</v>
      </c>
      <c r="R6836">
        <v>8850</v>
      </c>
      <c r="S6836">
        <v>822961</v>
      </c>
      <c r="T6836">
        <v>92.989943502824801</v>
      </c>
      <c r="U6836">
        <v>3</v>
      </c>
    </row>
    <row r="6837" spans="1:21" x14ac:dyDescent="0.4">
      <c r="A6837">
        <v>6835</v>
      </c>
      <c r="B6837" t="s">
        <v>12115</v>
      </c>
      <c r="C6837" s="1">
        <v>44927</v>
      </c>
      <c r="D6837" t="s">
        <v>11916</v>
      </c>
      <c r="E6837" t="s">
        <v>11917</v>
      </c>
      <c r="F6837">
        <v>30</v>
      </c>
      <c r="G6837">
        <v>20</v>
      </c>
      <c r="H6837">
        <v>20</v>
      </c>
      <c r="I6837">
        <v>20</v>
      </c>
      <c r="J6837">
        <v>50</v>
      </c>
      <c r="K6837">
        <v>15</v>
      </c>
      <c r="L6837">
        <v>28</v>
      </c>
      <c r="M6837">
        <v>33</v>
      </c>
      <c r="N6837">
        <v>2</v>
      </c>
      <c r="O6837">
        <v>1</v>
      </c>
      <c r="P6837">
        <v>10.99023438</v>
      </c>
      <c r="Q6837">
        <v>3047</v>
      </c>
      <c r="R6837">
        <v>8860</v>
      </c>
      <c r="S6837">
        <v>2288936</v>
      </c>
      <c r="T6837">
        <v>258.34492099322802</v>
      </c>
      <c r="U6837">
        <v>3</v>
      </c>
    </row>
    <row r="6838" spans="1:21" x14ac:dyDescent="0.4">
      <c r="A6838">
        <v>6836</v>
      </c>
      <c r="B6838" t="s">
        <v>12115</v>
      </c>
      <c r="C6838" s="1">
        <v>44927</v>
      </c>
      <c r="D6838" t="s">
        <v>11918</v>
      </c>
      <c r="E6838" t="s">
        <v>11919</v>
      </c>
      <c r="F6838">
        <v>10</v>
      </c>
      <c r="G6838">
        <v>10</v>
      </c>
      <c r="H6838">
        <v>30</v>
      </c>
      <c r="I6838">
        <v>20</v>
      </c>
      <c r="J6838">
        <v>10</v>
      </c>
      <c r="K6838">
        <v>9</v>
      </c>
      <c r="L6838">
        <v>6</v>
      </c>
      <c r="M6838">
        <v>5</v>
      </c>
      <c r="N6838">
        <v>0</v>
      </c>
      <c r="O6838">
        <v>1</v>
      </c>
      <c r="P6838">
        <v>7.1995442709999997</v>
      </c>
      <c r="Q6838">
        <v>2680</v>
      </c>
      <c r="R6838">
        <v>8860</v>
      </c>
      <c r="S6838">
        <v>1975700</v>
      </c>
      <c r="T6838">
        <v>222.99097065462701</v>
      </c>
      <c r="U6838">
        <v>3</v>
      </c>
    </row>
    <row r="6839" spans="1:21" x14ac:dyDescent="0.4">
      <c r="A6839">
        <v>6837</v>
      </c>
      <c r="B6839" t="s">
        <v>12115</v>
      </c>
      <c r="C6839" s="1">
        <v>44927</v>
      </c>
      <c r="D6839" t="s">
        <v>11920</v>
      </c>
      <c r="F6839">
        <v>10</v>
      </c>
      <c r="G6839">
        <v>10</v>
      </c>
      <c r="H6839">
        <v>10</v>
      </c>
      <c r="I6839">
        <v>20</v>
      </c>
      <c r="J6839">
        <v>40</v>
      </c>
      <c r="K6839">
        <v>16</v>
      </c>
      <c r="L6839">
        <v>15</v>
      </c>
      <c r="M6839">
        <v>23</v>
      </c>
      <c r="N6839">
        <v>0</v>
      </c>
      <c r="O6839">
        <v>1</v>
      </c>
      <c r="P6839">
        <v>0</v>
      </c>
      <c r="Q6839">
        <v>2496</v>
      </c>
      <c r="R6839">
        <v>8860</v>
      </c>
      <c r="S6839">
        <v>310247</v>
      </c>
      <c r="T6839">
        <v>35.016591422121898</v>
      </c>
      <c r="U6839">
        <v>3</v>
      </c>
    </row>
    <row r="6840" spans="1:21" x14ac:dyDescent="0.4">
      <c r="A6840">
        <v>6838</v>
      </c>
      <c r="B6840" t="s">
        <v>12115</v>
      </c>
      <c r="C6840" s="1">
        <v>44896</v>
      </c>
      <c r="D6840" t="s">
        <v>11921</v>
      </c>
      <c r="E6840" t="s">
        <v>11922</v>
      </c>
      <c r="F6840">
        <v>20</v>
      </c>
      <c r="G6840">
        <v>20</v>
      </c>
      <c r="H6840">
        <v>10</v>
      </c>
      <c r="I6840">
        <v>30</v>
      </c>
      <c r="J6840">
        <v>40</v>
      </c>
      <c r="K6840">
        <v>144</v>
      </c>
      <c r="L6840">
        <v>52</v>
      </c>
      <c r="M6840">
        <v>67</v>
      </c>
      <c r="N6840">
        <v>0</v>
      </c>
      <c r="O6840">
        <v>1</v>
      </c>
      <c r="P6840">
        <v>1.1685112849999999</v>
      </c>
      <c r="Q6840">
        <v>2067</v>
      </c>
      <c r="R6840">
        <v>8820</v>
      </c>
      <c r="S6840">
        <v>1634672</v>
      </c>
      <c r="T6840">
        <v>185.33696145124699</v>
      </c>
      <c r="U6840">
        <v>3</v>
      </c>
    </row>
    <row r="6841" spans="1:21" x14ac:dyDescent="0.4">
      <c r="A6841">
        <v>6839</v>
      </c>
      <c r="B6841" t="s">
        <v>12115</v>
      </c>
      <c r="C6841" s="1">
        <v>44896</v>
      </c>
      <c r="D6841" t="s">
        <v>11923</v>
      </c>
      <c r="E6841" t="s">
        <v>11924</v>
      </c>
      <c r="F6841">
        <v>30</v>
      </c>
      <c r="G6841">
        <v>30</v>
      </c>
      <c r="H6841">
        <v>20</v>
      </c>
      <c r="I6841">
        <v>20</v>
      </c>
      <c r="J6841">
        <v>50</v>
      </c>
      <c r="K6841">
        <v>89</v>
      </c>
      <c r="L6841">
        <v>45</v>
      </c>
      <c r="M6841">
        <v>7</v>
      </c>
      <c r="N6841">
        <v>1</v>
      </c>
      <c r="O6841">
        <v>0</v>
      </c>
      <c r="P6841">
        <v>3.4815538190000002</v>
      </c>
      <c r="Q6841">
        <v>1670</v>
      </c>
      <c r="R6841">
        <v>8820</v>
      </c>
      <c r="S6841">
        <v>357676</v>
      </c>
      <c r="T6841">
        <v>40.5528344671201</v>
      </c>
      <c r="U6841">
        <v>3</v>
      </c>
    </row>
    <row r="6842" spans="1:21" x14ac:dyDescent="0.4">
      <c r="A6842">
        <v>6840</v>
      </c>
      <c r="B6842" t="s">
        <v>12115</v>
      </c>
      <c r="C6842" s="1">
        <v>44896</v>
      </c>
      <c r="D6842" t="s">
        <v>11925</v>
      </c>
      <c r="E6842" t="s">
        <v>11926</v>
      </c>
      <c r="F6842">
        <v>20</v>
      </c>
      <c r="G6842">
        <v>20</v>
      </c>
      <c r="H6842">
        <v>20</v>
      </c>
      <c r="I6842">
        <v>10</v>
      </c>
      <c r="J6842">
        <v>40</v>
      </c>
      <c r="K6842">
        <v>253</v>
      </c>
      <c r="L6842">
        <v>241</v>
      </c>
      <c r="M6842">
        <v>233</v>
      </c>
      <c r="N6842">
        <v>2</v>
      </c>
      <c r="O6842">
        <v>1</v>
      </c>
      <c r="P6842">
        <v>6.0944010420000003</v>
      </c>
      <c r="Q6842">
        <v>1578</v>
      </c>
      <c r="R6842">
        <v>8820</v>
      </c>
      <c r="S6842">
        <v>98964</v>
      </c>
      <c r="T6842">
        <v>11.220408163265301</v>
      </c>
      <c r="U6842">
        <v>3</v>
      </c>
    </row>
    <row r="6843" spans="1:21" x14ac:dyDescent="0.4">
      <c r="A6843">
        <v>6841</v>
      </c>
      <c r="B6843" t="s">
        <v>12115</v>
      </c>
      <c r="C6843" s="1">
        <v>44896</v>
      </c>
      <c r="D6843" t="s">
        <v>11927</v>
      </c>
      <c r="E6843" t="s">
        <v>11928</v>
      </c>
      <c r="F6843">
        <v>10</v>
      </c>
      <c r="G6843">
        <v>10</v>
      </c>
      <c r="H6843">
        <v>20</v>
      </c>
      <c r="I6843">
        <v>10</v>
      </c>
      <c r="J6843">
        <v>10</v>
      </c>
      <c r="K6843">
        <v>66</v>
      </c>
      <c r="L6843">
        <v>53</v>
      </c>
      <c r="M6843">
        <v>35</v>
      </c>
      <c r="N6843">
        <v>0</v>
      </c>
      <c r="O6843">
        <v>2</v>
      </c>
      <c r="P6843">
        <v>8.095703125</v>
      </c>
      <c r="Q6843">
        <v>2325</v>
      </c>
      <c r="R6843">
        <v>8820</v>
      </c>
      <c r="S6843">
        <v>5031841</v>
      </c>
      <c r="T6843">
        <v>570.50351473922899</v>
      </c>
      <c r="U6843">
        <v>3</v>
      </c>
    </row>
    <row r="6844" spans="1:21" x14ac:dyDescent="0.4">
      <c r="A6844">
        <v>6842</v>
      </c>
      <c r="B6844" t="s">
        <v>12115</v>
      </c>
      <c r="C6844" s="1">
        <v>44896</v>
      </c>
      <c r="D6844" t="s">
        <v>11929</v>
      </c>
      <c r="E6844" t="s">
        <v>11930</v>
      </c>
      <c r="F6844">
        <v>10</v>
      </c>
      <c r="G6844">
        <v>10</v>
      </c>
      <c r="H6844">
        <v>30</v>
      </c>
      <c r="I6844">
        <v>20</v>
      </c>
      <c r="J6844">
        <v>10</v>
      </c>
      <c r="K6844">
        <v>59</v>
      </c>
      <c r="L6844">
        <v>45</v>
      </c>
      <c r="M6844">
        <v>26</v>
      </c>
      <c r="N6844">
        <v>1</v>
      </c>
      <c r="O6844">
        <v>1</v>
      </c>
      <c r="P6844">
        <v>10.092230900000001</v>
      </c>
      <c r="Q6844">
        <v>2169</v>
      </c>
      <c r="R6844">
        <v>8820</v>
      </c>
      <c r="S6844">
        <v>123341</v>
      </c>
      <c r="T6844">
        <v>13.9842403628117</v>
      </c>
      <c r="U6844">
        <v>3</v>
      </c>
    </row>
    <row r="6845" spans="1:21" x14ac:dyDescent="0.4">
      <c r="A6845">
        <v>6843</v>
      </c>
      <c r="B6845" t="s">
        <v>12115</v>
      </c>
      <c r="C6845" s="1">
        <v>44866</v>
      </c>
      <c r="D6845" t="s">
        <v>11931</v>
      </c>
      <c r="E6845" t="s">
        <v>11932</v>
      </c>
      <c r="F6845">
        <v>40</v>
      </c>
      <c r="G6845">
        <v>20</v>
      </c>
      <c r="H6845">
        <v>10</v>
      </c>
      <c r="I6845">
        <v>20</v>
      </c>
      <c r="J6845">
        <v>50</v>
      </c>
      <c r="K6845">
        <v>26</v>
      </c>
      <c r="L6845">
        <v>14</v>
      </c>
      <c r="M6845">
        <v>8</v>
      </c>
      <c r="N6845">
        <v>1</v>
      </c>
      <c r="O6845">
        <v>1</v>
      </c>
      <c r="P6845">
        <v>1.763671875</v>
      </c>
      <c r="Q6845">
        <v>2599</v>
      </c>
      <c r="R6845">
        <v>8780</v>
      </c>
      <c r="S6845">
        <v>3509297</v>
      </c>
      <c r="T6845">
        <v>399.69214123006799</v>
      </c>
      <c r="U6845">
        <v>3</v>
      </c>
    </row>
    <row r="6846" spans="1:21" x14ac:dyDescent="0.4">
      <c r="A6846">
        <v>6844</v>
      </c>
      <c r="B6846" t="s">
        <v>12115</v>
      </c>
      <c r="C6846" s="1">
        <v>44866</v>
      </c>
      <c r="D6846" t="s">
        <v>11933</v>
      </c>
      <c r="E6846" t="s">
        <v>11934</v>
      </c>
      <c r="F6846">
        <v>20</v>
      </c>
      <c r="G6846">
        <v>20</v>
      </c>
      <c r="H6846">
        <v>10</v>
      </c>
      <c r="I6846">
        <v>10</v>
      </c>
      <c r="J6846">
        <v>30</v>
      </c>
      <c r="K6846">
        <v>235</v>
      </c>
      <c r="L6846">
        <v>233</v>
      </c>
      <c r="M6846">
        <v>233</v>
      </c>
      <c r="N6846">
        <v>2</v>
      </c>
      <c r="O6846">
        <v>1</v>
      </c>
      <c r="P6846">
        <v>27.378146699999999</v>
      </c>
      <c r="Q6846">
        <v>3613</v>
      </c>
      <c r="R6846">
        <v>8780</v>
      </c>
      <c r="S6846">
        <v>1637582</v>
      </c>
      <c r="T6846">
        <v>186.512756264236</v>
      </c>
      <c r="U6846">
        <v>3</v>
      </c>
    </row>
    <row r="6847" spans="1:21" x14ac:dyDescent="0.4">
      <c r="A6847">
        <v>6845</v>
      </c>
      <c r="B6847" t="s">
        <v>12115</v>
      </c>
      <c r="C6847" s="1">
        <v>44866</v>
      </c>
      <c r="D6847" t="s">
        <v>11935</v>
      </c>
      <c r="E6847" t="s">
        <v>11936</v>
      </c>
      <c r="F6847">
        <v>10</v>
      </c>
      <c r="G6847">
        <v>10</v>
      </c>
      <c r="H6847">
        <v>10</v>
      </c>
      <c r="I6847">
        <v>10</v>
      </c>
      <c r="J6847">
        <v>10</v>
      </c>
      <c r="K6847">
        <v>10</v>
      </c>
      <c r="L6847">
        <v>14</v>
      </c>
      <c r="M6847">
        <v>15</v>
      </c>
      <c r="N6847">
        <v>2</v>
      </c>
      <c r="O6847">
        <v>1</v>
      </c>
      <c r="P6847">
        <v>21.635091150000001</v>
      </c>
      <c r="Q6847">
        <v>2286</v>
      </c>
      <c r="R6847">
        <v>8780</v>
      </c>
      <c r="S6847">
        <v>2840099</v>
      </c>
      <c r="T6847">
        <v>323.473690205011</v>
      </c>
      <c r="U6847">
        <v>3</v>
      </c>
    </row>
    <row r="6848" spans="1:21" x14ac:dyDescent="0.4">
      <c r="A6848">
        <v>6846</v>
      </c>
      <c r="B6848" t="s">
        <v>12115</v>
      </c>
      <c r="C6848" s="1">
        <v>44866</v>
      </c>
      <c r="D6848" t="s">
        <v>11937</v>
      </c>
      <c r="E6848" t="s">
        <v>11938</v>
      </c>
      <c r="F6848">
        <v>10</v>
      </c>
      <c r="G6848">
        <v>10</v>
      </c>
      <c r="H6848">
        <v>20</v>
      </c>
      <c r="I6848">
        <v>20</v>
      </c>
      <c r="J6848">
        <v>10</v>
      </c>
      <c r="K6848">
        <v>8</v>
      </c>
      <c r="L6848">
        <v>21</v>
      </c>
      <c r="M6848">
        <v>41</v>
      </c>
      <c r="N6848">
        <v>0</v>
      </c>
      <c r="O6848">
        <v>2</v>
      </c>
      <c r="P6848">
        <v>10.70800781</v>
      </c>
      <c r="Q6848">
        <v>3076</v>
      </c>
      <c r="R6848">
        <v>8780</v>
      </c>
      <c r="S6848">
        <v>362377</v>
      </c>
      <c r="T6848">
        <v>41.273006833712898</v>
      </c>
      <c r="U6848">
        <v>3</v>
      </c>
    </row>
    <row r="6849" spans="1:21" x14ac:dyDescent="0.4">
      <c r="A6849">
        <v>6847</v>
      </c>
      <c r="B6849" t="s">
        <v>12115</v>
      </c>
      <c r="C6849" s="1">
        <v>44835</v>
      </c>
      <c r="D6849" t="s">
        <v>11939</v>
      </c>
      <c r="E6849" t="s">
        <v>11940</v>
      </c>
      <c r="F6849">
        <v>10</v>
      </c>
      <c r="G6849">
        <v>20</v>
      </c>
      <c r="H6849">
        <v>10</v>
      </c>
      <c r="I6849">
        <v>20</v>
      </c>
      <c r="J6849">
        <v>10</v>
      </c>
      <c r="K6849">
        <v>172</v>
      </c>
      <c r="L6849">
        <v>195</v>
      </c>
      <c r="M6849">
        <v>214</v>
      </c>
      <c r="N6849">
        <v>1</v>
      </c>
      <c r="O6849">
        <v>1</v>
      </c>
      <c r="P6849">
        <v>4.3975694440000002</v>
      </c>
      <c r="Q6849">
        <v>1450</v>
      </c>
      <c r="R6849">
        <v>8680</v>
      </c>
      <c r="S6849">
        <v>1111990</v>
      </c>
      <c r="T6849">
        <v>128.109447004608</v>
      </c>
      <c r="U6849">
        <v>3</v>
      </c>
    </row>
    <row r="6850" spans="1:21" x14ac:dyDescent="0.4">
      <c r="A6850">
        <v>6848</v>
      </c>
      <c r="B6850" t="s">
        <v>12115</v>
      </c>
      <c r="C6850" s="1">
        <v>44835</v>
      </c>
      <c r="D6850" t="s">
        <v>11941</v>
      </c>
      <c r="E6850" t="s">
        <v>11942</v>
      </c>
      <c r="F6850">
        <v>10</v>
      </c>
      <c r="G6850">
        <v>20</v>
      </c>
      <c r="H6850">
        <v>10</v>
      </c>
      <c r="I6850">
        <v>20</v>
      </c>
      <c r="J6850">
        <v>20</v>
      </c>
      <c r="K6850">
        <v>6</v>
      </c>
      <c r="L6850">
        <v>20</v>
      </c>
      <c r="M6850">
        <v>46</v>
      </c>
      <c r="N6850">
        <v>2</v>
      </c>
      <c r="O6850">
        <v>1</v>
      </c>
      <c r="P6850">
        <v>20.24414063</v>
      </c>
      <c r="Q6850">
        <v>7105</v>
      </c>
      <c r="R6850">
        <v>8680</v>
      </c>
      <c r="S6850">
        <v>1532795</v>
      </c>
      <c r="T6850">
        <v>176.58928571428501</v>
      </c>
      <c r="U6850">
        <v>3</v>
      </c>
    </row>
    <row r="6851" spans="1:21" x14ac:dyDescent="0.4">
      <c r="A6851">
        <v>6849</v>
      </c>
      <c r="B6851" t="s">
        <v>12115</v>
      </c>
      <c r="C6851" s="1">
        <v>44835</v>
      </c>
      <c r="D6851" t="s">
        <v>11943</v>
      </c>
      <c r="E6851" t="s">
        <v>11944</v>
      </c>
      <c r="F6851">
        <v>20</v>
      </c>
      <c r="G6851">
        <v>20</v>
      </c>
      <c r="H6851">
        <v>10</v>
      </c>
      <c r="I6851">
        <v>20</v>
      </c>
      <c r="J6851">
        <v>50</v>
      </c>
      <c r="K6851">
        <v>7</v>
      </c>
      <c r="L6851">
        <v>19</v>
      </c>
      <c r="M6851">
        <v>40</v>
      </c>
      <c r="N6851">
        <v>1</v>
      </c>
      <c r="O6851">
        <v>1</v>
      </c>
      <c r="P6851">
        <v>11.29893663</v>
      </c>
      <c r="Q6851">
        <v>2112</v>
      </c>
      <c r="R6851">
        <v>8680</v>
      </c>
      <c r="S6851">
        <v>1437395</v>
      </c>
      <c r="T6851">
        <v>165.59850230414699</v>
      </c>
      <c r="U6851">
        <v>3</v>
      </c>
    </row>
    <row r="6852" spans="1:21" x14ac:dyDescent="0.4">
      <c r="A6852">
        <v>6850</v>
      </c>
      <c r="B6852" t="s">
        <v>12115</v>
      </c>
      <c r="C6852" s="1">
        <v>44835</v>
      </c>
      <c r="D6852" t="s">
        <v>11945</v>
      </c>
      <c r="E6852" t="s">
        <v>11946</v>
      </c>
      <c r="F6852">
        <v>20</v>
      </c>
      <c r="G6852">
        <v>20</v>
      </c>
      <c r="H6852">
        <v>20</v>
      </c>
      <c r="I6852">
        <v>20</v>
      </c>
      <c r="J6852">
        <v>30</v>
      </c>
      <c r="K6852">
        <v>57</v>
      </c>
      <c r="L6852">
        <v>57</v>
      </c>
      <c r="M6852">
        <v>58</v>
      </c>
      <c r="N6852">
        <v>2</v>
      </c>
      <c r="O6852">
        <v>1</v>
      </c>
      <c r="P6852">
        <v>20.813693579999999</v>
      </c>
      <c r="Q6852">
        <v>1667</v>
      </c>
      <c r="R6852">
        <v>8680</v>
      </c>
      <c r="S6852">
        <v>902033</v>
      </c>
      <c r="T6852">
        <v>103.920852534562</v>
      </c>
      <c r="U6852">
        <v>3</v>
      </c>
    </row>
    <row r="6853" spans="1:21" x14ac:dyDescent="0.4">
      <c r="A6853">
        <v>6851</v>
      </c>
      <c r="B6853" t="s">
        <v>12115</v>
      </c>
      <c r="C6853" s="1">
        <v>44835</v>
      </c>
      <c r="D6853" t="s">
        <v>11947</v>
      </c>
      <c r="E6853" t="s">
        <v>11948</v>
      </c>
      <c r="F6853">
        <v>20</v>
      </c>
      <c r="G6853">
        <v>20</v>
      </c>
      <c r="H6853">
        <v>20</v>
      </c>
      <c r="I6853">
        <v>10</v>
      </c>
      <c r="J6853">
        <v>20</v>
      </c>
      <c r="K6853">
        <v>234</v>
      </c>
      <c r="L6853">
        <v>236</v>
      </c>
      <c r="M6853">
        <v>241</v>
      </c>
      <c r="N6853">
        <v>2</v>
      </c>
      <c r="O6853">
        <v>2</v>
      </c>
      <c r="P6853">
        <v>16.067816839999999</v>
      </c>
      <c r="Q6853">
        <v>3446</v>
      </c>
      <c r="R6853">
        <v>8680</v>
      </c>
      <c r="S6853">
        <v>605365</v>
      </c>
      <c r="T6853">
        <v>69.742511520737295</v>
      </c>
      <c r="U6853">
        <v>3</v>
      </c>
    </row>
    <row r="6854" spans="1:21" x14ac:dyDescent="0.4">
      <c r="A6854">
        <v>6852</v>
      </c>
      <c r="B6854" t="s">
        <v>12115</v>
      </c>
      <c r="C6854" s="1">
        <v>44805</v>
      </c>
      <c r="D6854" t="s">
        <v>11949</v>
      </c>
      <c r="E6854" t="s">
        <v>11950</v>
      </c>
      <c r="F6854">
        <v>10</v>
      </c>
      <c r="G6854">
        <v>20</v>
      </c>
      <c r="H6854">
        <v>10</v>
      </c>
      <c r="I6854">
        <v>10</v>
      </c>
      <c r="J6854">
        <v>10</v>
      </c>
      <c r="K6854">
        <v>234</v>
      </c>
      <c r="L6854">
        <v>243</v>
      </c>
      <c r="M6854">
        <v>243</v>
      </c>
      <c r="N6854">
        <v>2</v>
      </c>
      <c r="O6854">
        <v>1</v>
      </c>
      <c r="P6854">
        <v>6.2700737850000001</v>
      </c>
      <c r="Q6854">
        <v>1717</v>
      </c>
      <c r="R6854">
        <v>8570</v>
      </c>
      <c r="S6854">
        <v>332561</v>
      </c>
      <c r="T6854">
        <v>38.805250875145802</v>
      </c>
      <c r="U6854">
        <v>3</v>
      </c>
    </row>
    <row r="6855" spans="1:21" x14ac:dyDescent="0.4">
      <c r="A6855">
        <v>6853</v>
      </c>
      <c r="B6855" t="s">
        <v>12115</v>
      </c>
      <c r="C6855" s="1">
        <v>44805</v>
      </c>
      <c r="D6855" t="s">
        <v>11951</v>
      </c>
      <c r="E6855" t="s">
        <v>11952</v>
      </c>
      <c r="F6855">
        <v>20</v>
      </c>
      <c r="G6855">
        <v>20</v>
      </c>
      <c r="H6855">
        <v>20</v>
      </c>
      <c r="I6855">
        <v>20</v>
      </c>
      <c r="J6855">
        <v>30</v>
      </c>
      <c r="K6855">
        <v>78</v>
      </c>
      <c r="L6855">
        <v>133</v>
      </c>
      <c r="M6855">
        <v>158</v>
      </c>
      <c r="N6855">
        <v>2</v>
      </c>
      <c r="O6855">
        <v>1</v>
      </c>
      <c r="P6855">
        <v>30.973090280000001</v>
      </c>
      <c r="Q6855">
        <v>669</v>
      </c>
      <c r="R6855">
        <v>8570</v>
      </c>
      <c r="S6855">
        <v>240196</v>
      </c>
      <c r="T6855">
        <v>28.027537922987101</v>
      </c>
      <c r="U6855">
        <v>3</v>
      </c>
    </row>
    <row r="6856" spans="1:21" x14ac:dyDescent="0.4">
      <c r="A6856">
        <v>6854</v>
      </c>
      <c r="B6856" t="s">
        <v>12115</v>
      </c>
      <c r="C6856" s="1">
        <v>44774</v>
      </c>
      <c r="D6856" t="s">
        <v>11953</v>
      </c>
      <c r="E6856" t="s">
        <v>11954</v>
      </c>
      <c r="F6856">
        <v>20</v>
      </c>
      <c r="G6856">
        <v>20</v>
      </c>
      <c r="H6856">
        <v>20</v>
      </c>
      <c r="I6856">
        <v>10</v>
      </c>
      <c r="J6856">
        <v>30</v>
      </c>
      <c r="K6856">
        <v>190</v>
      </c>
      <c r="L6856">
        <v>198</v>
      </c>
      <c r="M6856">
        <v>173</v>
      </c>
      <c r="N6856">
        <v>1</v>
      </c>
      <c r="O6856">
        <v>1</v>
      </c>
      <c r="P6856">
        <v>14.567057289999999</v>
      </c>
      <c r="Q6856">
        <v>2360</v>
      </c>
      <c r="R6856">
        <v>8410</v>
      </c>
      <c r="S6856">
        <v>369598</v>
      </c>
      <c r="T6856">
        <v>43.947443519619497</v>
      </c>
      <c r="U6856">
        <v>3</v>
      </c>
    </row>
    <row r="6857" spans="1:21" x14ac:dyDescent="0.4">
      <c r="A6857">
        <v>6855</v>
      </c>
      <c r="B6857" t="s">
        <v>12115</v>
      </c>
      <c r="C6857" s="1">
        <v>44713</v>
      </c>
      <c r="D6857" t="s">
        <v>11955</v>
      </c>
      <c r="E6857" t="s">
        <v>11956</v>
      </c>
      <c r="F6857">
        <v>20</v>
      </c>
      <c r="G6857">
        <v>20</v>
      </c>
      <c r="H6857">
        <v>10</v>
      </c>
      <c r="I6857">
        <v>10</v>
      </c>
      <c r="J6857">
        <v>40</v>
      </c>
      <c r="K6857">
        <v>81</v>
      </c>
      <c r="L6857">
        <v>166</v>
      </c>
      <c r="M6857">
        <v>191</v>
      </c>
      <c r="N6857">
        <v>1</v>
      </c>
      <c r="O6857">
        <v>1</v>
      </c>
      <c r="P6857">
        <v>17.819227430000002</v>
      </c>
      <c r="Q6857">
        <v>2489</v>
      </c>
      <c r="R6857">
        <v>8410</v>
      </c>
      <c r="S6857">
        <v>1387662</v>
      </c>
      <c r="T6857">
        <v>165.00142687277</v>
      </c>
      <c r="U6857">
        <v>3</v>
      </c>
    </row>
    <row r="6858" spans="1:21" x14ac:dyDescent="0.4">
      <c r="A6858">
        <v>6856</v>
      </c>
      <c r="B6858" t="s">
        <v>12115</v>
      </c>
      <c r="C6858" s="1">
        <v>44713</v>
      </c>
      <c r="D6858" t="s">
        <v>11957</v>
      </c>
      <c r="E6858" t="s">
        <v>11958</v>
      </c>
      <c r="F6858">
        <v>10</v>
      </c>
      <c r="G6858">
        <v>20</v>
      </c>
      <c r="H6858">
        <v>10</v>
      </c>
      <c r="I6858">
        <v>10</v>
      </c>
      <c r="J6858">
        <v>10</v>
      </c>
      <c r="K6858">
        <v>24</v>
      </c>
      <c r="L6858">
        <v>17</v>
      </c>
      <c r="M6858">
        <v>15</v>
      </c>
      <c r="N6858">
        <v>0</v>
      </c>
      <c r="O6858">
        <v>1</v>
      </c>
      <c r="P6858">
        <v>8.9125434030000008</v>
      </c>
      <c r="Q6858">
        <v>10830</v>
      </c>
      <c r="R6858">
        <v>8410</v>
      </c>
      <c r="S6858">
        <v>3509160</v>
      </c>
      <c r="T6858">
        <v>417.26040428061799</v>
      </c>
      <c r="U6858">
        <v>3</v>
      </c>
    </row>
    <row r="6859" spans="1:21" x14ac:dyDescent="0.4">
      <c r="A6859">
        <v>6857</v>
      </c>
      <c r="B6859" t="s">
        <v>12115</v>
      </c>
      <c r="C6859" s="1">
        <v>44682</v>
      </c>
      <c r="D6859" t="s">
        <v>11959</v>
      </c>
      <c r="E6859" t="s">
        <v>11960</v>
      </c>
      <c r="F6859">
        <v>10</v>
      </c>
      <c r="G6859">
        <v>10</v>
      </c>
      <c r="H6859">
        <v>10</v>
      </c>
      <c r="I6859">
        <v>10</v>
      </c>
      <c r="J6859">
        <v>10</v>
      </c>
      <c r="K6859">
        <v>11</v>
      </c>
      <c r="L6859">
        <v>7</v>
      </c>
      <c r="M6859">
        <v>13</v>
      </c>
      <c r="N6859">
        <v>0</v>
      </c>
      <c r="O6859">
        <v>1</v>
      </c>
      <c r="P6859">
        <v>5.6993272570000002</v>
      </c>
      <c r="Q6859">
        <v>5983</v>
      </c>
      <c r="R6859">
        <v>8410</v>
      </c>
      <c r="S6859">
        <v>528728</v>
      </c>
      <c r="T6859">
        <v>62.8689655172413</v>
      </c>
      <c r="U6859">
        <v>3</v>
      </c>
    </row>
    <row r="6860" spans="1:21" x14ac:dyDescent="0.4">
      <c r="A6860">
        <v>6858</v>
      </c>
      <c r="B6860" t="s">
        <v>12115</v>
      </c>
      <c r="C6860" s="1">
        <v>44682</v>
      </c>
      <c r="D6860" t="s">
        <v>11961</v>
      </c>
      <c r="E6860" t="s">
        <v>11962</v>
      </c>
      <c r="F6860">
        <v>20</v>
      </c>
      <c r="G6860">
        <v>20</v>
      </c>
      <c r="H6860">
        <v>20</v>
      </c>
      <c r="I6860">
        <v>20</v>
      </c>
      <c r="J6860">
        <v>50</v>
      </c>
      <c r="K6860">
        <v>20</v>
      </c>
      <c r="L6860">
        <v>15</v>
      </c>
      <c r="M6860">
        <v>18</v>
      </c>
      <c r="N6860">
        <v>0</v>
      </c>
      <c r="O6860">
        <v>1</v>
      </c>
      <c r="P6860">
        <v>14.34179688</v>
      </c>
      <c r="Q6860">
        <v>924</v>
      </c>
      <c r="R6860">
        <v>8410</v>
      </c>
      <c r="S6860">
        <v>423215</v>
      </c>
      <c r="T6860">
        <v>50.322829964328101</v>
      </c>
      <c r="U6860">
        <v>3</v>
      </c>
    </row>
    <row r="6861" spans="1:21" x14ac:dyDescent="0.4">
      <c r="A6861">
        <v>6859</v>
      </c>
      <c r="B6861" t="s">
        <v>12115</v>
      </c>
      <c r="C6861" s="1">
        <v>44652</v>
      </c>
      <c r="D6861" t="s">
        <v>11963</v>
      </c>
      <c r="E6861" t="s">
        <v>11964</v>
      </c>
      <c r="F6861">
        <v>10</v>
      </c>
      <c r="G6861">
        <v>10</v>
      </c>
      <c r="H6861">
        <v>10</v>
      </c>
      <c r="I6861">
        <v>20</v>
      </c>
      <c r="J6861">
        <v>20</v>
      </c>
      <c r="K6861">
        <v>22</v>
      </c>
      <c r="L6861">
        <v>20</v>
      </c>
      <c r="M6861">
        <v>21</v>
      </c>
      <c r="N6861">
        <v>0</v>
      </c>
      <c r="O6861">
        <v>1</v>
      </c>
      <c r="P6861">
        <v>5.0590277779999999</v>
      </c>
      <c r="Q6861">
        <v>1191</v>
      </c>
      <c r="R6861">
        <v>8410</v>
      </c>
      <c r="S6861">
        <v>309942</v>
      </c>
      <c r="T6861">
        <v>36.853983353151001</v>
      </c>
      <c r="U6861">
        <v>3</v>
      </c>
    </row>
    <row r="6862" spans="1:21" x14ac:dyDescent="0.4">
      <c r="A6862">
        <v>6860</v>
      </c>
      <c r="B6862" t="s">
        <v>12115</v>
      </c>
      <c r="C6862" s="1">
        <v>44621</v>
      </c>
      <c r="D6862" t="s">
        <v>11965</v>
      </c>
      <c r="E6862" t="s">
        <v>11966</v>
      </c>
      <c r="F6862">
        <v>30</v>
      </c>
      <c r="G6862">
        <v>30</v>
      </c>
      <c r="H6862">
        <v>20</v>
      </c>
      <c r="I6862">
        <v>20</v>
      </c>
      <c r="J6862">
        <v>50</v>
      </c>
      <c r="K6862">
        <v>28</v>
      </c>
      <c r="L6862">
        <v>18</v>
      </c>
      <c r="M6862">
        <v>16</v>
      </c>
      <c r="N6862">
        <v>0</v>
      </c>
      <c r="O6862">
        <v>0</v>
      </c>
      <c r="P6862">
        <v>3.2565104169999999</v>
      </c>
      <c r="Q6862">
        <v>835</v>
      </c>
      <c r="R6862">
        <v>8410</v>
      </c>
      <c r="S6862">
        <v>509883</v>
      </c>
      <c r="T6862">
        <v>60.628180737217598</v>
      </c>
      <c r="U6862">
        <v>3</v>
      </c>
    </row>
    <row r="6863" spans="1:21" x14ac:dyDescent="0.4">
      <c r="A6863">
        <v>6861</v>
      </c>
      <c r="B6863" t="s">
        <v>12115</v>
      </c>
      <c r="C6863" s="1">
        <v>44621</v>
      </c>
      <c r="D6863" t="s">
        <v>11967</v>
      </c>
      <c r="F6863">
        <v>30</v>
      </c>
      <c r="G6863">
        <v>20</v>
      </c>
      <c r="H6863">
        <v>20</v>
      </c>
      <c r="I6863">
        <v>20</v>
      </c>
      <c r="J6863">
        <v>50</v>
      </c>
      <c r="K6863">
        <v>19</v>
      </c>
      <c r="L6863">
        <v>20</v>
      </c>
      <c r="M6863">
        <v>22</v>
      </c>
      <c r="N6863">
        <v>1</v>
      </c>
      <c r="O6863">
        <v>1</v>
      </c>
      <c r="P6863">
        <v>2.5201822919999999</v>
      </c>
      <c r="Q6863">
        <v>2162</v>
      </c>
      <c r="R6863">
        <v>8410</v>
      </c>
      <c r="S6863">
        <v>1016511</v>
      </c>
      <c r="T6863">
        <v>120.869322235434</v>
      </c>
      <c r="U6863">
        <v>3</v>
      </c>
    </row>
    <row r="6864" spans="1:21" x14ac:dyDescent="0.4">
      <c r="A6864">
        <v>6862</v>
      </c>
      <c r="B6864" t="s">
        <v>12115</v>
      </c>
      <c r="C6864" s="1">
        <v>44593</v>
      </c>
      <c r="D6864" t="s">
        <v>11968</v>
      </c>
      <c r="E6864" t="s">
        <v>11969</v>
      </c>
      <c r="F6864">
        <v>10</v>
      </c>
      <c r="G6864">
        <v>20</v>
      </c>
      <c r="H6864">
        <v>30</v>
      </c>
      <c r="I6864">
        <v>20</v>
      </c>
      <c r="J6864">
        <v>20</v>
      </c>
      <c r="K6864">
        <v>27</v>
      </c>
      <c r="L6864">
        <v>20</v>
      </c>
      <c r="M6864">
        <v>21</v>
      </c>
      <c r="N6864">
        <v>2</v>
      </c>
      <c r="O6864">
        <v>1</v>
      </c>
      <c r="P6864">
        <v>12.97634549</v>
      </c>
      <c r="Q6864">
        <v>1053</v>
      </c>
      <c r="R6864">
        <v>8410</v>
      </c>
      <c r="S6864">
        <v>320428</v>
      </c>
      <c r="T6864">
        <v>38.100832342449401</v>
      </c>
      <c r="U6864">
        <v>3</v>
      </c>
    </row>
    <row r="6865" spans="1:21" x14ac:dyDescent="0.4">
      <c r="A6865">
        <v>6863</v>
      </c>
      <c r="B6865" t="s">
        <v>12115</v>
      </c>
      <c r="C6865" s="1">
        <v>44593</v>
      </c>
      <c r="D6865" t="s">
        <v>11970</v>
      </c>
      <c r="F6865">
        <v>10</v>
      </c>
      <c r="G6865">
        <v>10</v>
      </c>
      <c r="H6865">
        <v>10</v>
      </c>
      <c r="I6865">
        <v>10</v>
      </c>
      <c r="J6865">
        <v>20</v>
      </c>
      <c r="K6865">
        <v>246</v>
      </c>
      <c r="L6865">
        <v>242</v>
      </c>
      <c r="M6865">
        <v>238</v>
      </c>
      <c r="N6865">
        <v>1</v>
      </c>
      <c r="O6865">
        <v>2</v>
      </c>
      <c r="P6865">
        <v>5.0077039929999998</v>
      </c>
      <c r="Q6865">
        <v>885</v>
      </c>
      <c r="R6865">
        <v>8410</v>
      </c>
      <c r="S6865">
        <v>260352</v>
      </c>
      <c r="T6865">
        <v>30.957431629013001</v>
      </c>
      <c r="U6865">
        <v>3</v>
      </c>
    </row>
    <row r="6866" spans="1:21" x14ac:dyDescent="0.4">
      <c r="A6866">
        <v>6864</v>
      </c>
      <c r="B6866" t="s">
        <v>12115</v>
      </c>
      <c r="C6866" s="1">
        <v>44593</v>
      </c>
      <c r="D6866" t="s">
        <v>11971</v>
      </c>
      <c r="F6866">
        <v>30</v>
      </c>
      <c r="G6866">
        <v>20</v>
      </c>
      <c r="H6866">
        <v>20</v>
      </c>
      <c r="I6866">
        <v>30</v>
      </c>
      <c r="J6866">
        <v>50</v>
      </c>
      <c r="K6866">
        <v>81</v>
      </c>
      <c r="L6866">
        <v>89</v>
      </c>
      <c r="M6866">
        <v>94</v>
      </c>
      <c r="N6866">
        <v>0</v>
      </c>
      <c r="O6866">
        <v>1</v>
      </c>
      <c r="P6866">
        <v>0</v>
      </c>
      <c r="Q6866">
        <v>3595</v>
      </c>
      <c r="R6866">
        <v>8410</v>
      </c>
      <c r="S6866">
        <v>574887</v>
      </c>
      <c r="T6866">
        <v>68.357550535077294</v>
      </c>
      <c r="U6866">
        <v>3</v>
      </c>
    </row>
    <row r="6867" spans="1:21" x14ac:dyDescent="0.4">
      <c r="A6867">
        <v>6865</v>
      </c>
      <c r="B6867" t="s">
        <v>12115</v>
      </c>
      <c r="C6867" s="1">
        <v>44593</v>
      </c>
      <c r="D6867" t="s">
        <v>11972</v>
      </c>
      <c r="F6867">
        <v>30</v>
      </c>
      <c r="G6867">
        <v>20</v>
      </c>
      <c r="H6867">
        <v>10</v>
      </c>
      <c r="I6867">
        <v>20</v>
      </c>
      <c r="J6867">
        <v>30</v>
      </c>
      <c r="K6867">
        <v>30</v>
      </c>
      <c r="L6867">
        <v>27</v>
      </c>
      <c r="M6867">
        <v>31</v>
      </c>
      <c r="N6867">
        <v>0</v>
      </c>
      <c r="O6867">
        <v>1</v>
      </c>
      <c r="P6867">
        <v>0</v>
      </c>
      <c r="Q6867">
        <v>1132</v>
      </c>
      <c r="R6867">
        <v>8410</v>
      </c>
      <c r="S6867">
        <v>541308</v>
      </c>
      <c r="T6867">
        <v>64.364803804993997</v>
      </c>
      <c r="U6867">
        <v>3</v>
      </c>
    </row>
    <row r="6868" spans="1:21" x14ac:dyDescent="0.4">
      <c r="A6868">
        <v>6866</v>
      </c>
      <c r="B6868" t="s">
        <v>12115</v>
      </c>
      <c r="C6868" s="1">
        <v>44593</v>
      </c>
      <c r="D6868" t="s">
        <v>11973</v>
      </c>
      <c r="E6868" t="s">
        <v>11974</v>
      </c>
      <c r="F6868">
        <v>20</v>
      </c>
      <c r="G6868">
        <v>10</v>
      </c>
      <c r="H6868">
        <v>20</v>
      </c>
      <c r="I6868">
        <v>10</v>
      </c>
      <c r="J6868">
        <v>30</v>
      </c>
      <c r="K6868">
        <v>6</v>
      </c>
      <c r="L6868">
        <v>18</v>
      </c>
      <c r="M6868">
        <v>43</v>
      </c>
      <c r="N6868">
        <v>0</v>
      </c>
      <c r="O6868">
        <v>1</v>
      </c>
      <c r="P6868">
        <v>20.36328125</v>
      </c>
      <c r="Q6868">
        <v>2355</v>
      </c>
      <c r="R6868">
        <v>8410</v>
      </c>
      <c r="S6868">
        <v>2338314</v>
      </c>
      <c r="T6868">
        <v>278.03971462544501</v>
      </c>
      <c r="U6868">
        <v>3</v>
      </c>
    </row>
    <row r="6869" spans="1:21" x14ac:dyDescent="0.4">
      <c r="A6869">
        <v>6867</v>
      </c>
      <c r="B6869" t="s">
        <v>12115</v>
      </c>
      <c r="C6869" s="1">
        <v>44562</v>
      </c>
      <c r="D6869" t="s">
        <v>11975</v>
      </c>
      <c r="E6869" t="s">
        <v>2216</v>
      </c>
      <c r="F6869">
        <v>10</v>
      </c>
      <c r="G6869">
        <v>20</v>
      </c>
      <c r="H6869">
        <v>20</v>
      </c>
      <c r="I6869">
        <v>20</v>
      </c>
      <c r="J6869">
        <v>40</v>
      </c>
      <c r="K6869">
        <v>246</v>
      </c>
      <c r="L6869">
        <v>244</v>
      </c>
      <c r="M6869">
        <v>243</v>
      </c>
      <c r="N6869">
        <v>0</v>
      </c>
      <c r="O6869">
        <v>1</v>
      </c>
      <c r="P6869">
        <v>12.29492188</v>
      </c>
      <c r="Q6869">
        <v>1150</v>
      </c>
      <c r="R6869">
        <v>8410</v>
      </c>
      <c r="S6869">
        <v>1301453</v>
      </c>
      <c r="T6869">
        <v>154.750653983353</v>
      </c>
      <c r="U6869">
        <v>3</v>
      </c>
    </row>
    <row r="6870" spans="1:21" x14ac:dyDescent="0.4">
      <c r="A6870">
        <v>6868</v>
      </c>
      <c r="B6870" t="s">
        <v>12115</v>
      </c>
      <c r="C6870" s="1">
        <v>44562</v>
      </c>
      <c r="D6870" t="s">
        <v>11976</v>
      </c>
      <c r="E6870" t="s">
        <v>11977</v>
      </c>
      <c r="F6870">
        <v>20</v>
      </c>
      <c r="G6870">
        <v>20</v>
      </c>
      <c r="H6870">
        <v>10</v>
      </c>
      <c r="I6870">
        <v>20</v>
      </c>
      <c r="J6870">
        <v>50</v>
      </c>
      <c r="K6870">
        <v>76</v>
      </c>
      <c r="L6870">
        <v>43</v>
      </c>
      <c r="M6870">
        <v>33</v>
      </c>
      <c r="N6870">
        <v>2</v>
      </c>
      <c r="O6870">
        <v>1</v>
      </c>
      <c r="P6870">
        <v>9.963867188</v>
      </c>
      <c r="Q6870">
        <v>997</v>
      </c>
      <c r="R6870">
        <v>8410</v>
      </c>
      <c r="S6870">
        <v>2225776</v>
      </c>
      <c r="T6870">
        <v>264.65826397146202</v>
      </c>
      <c r="U6870">
        <v>3</v>
      </c>
    </row>
    <row r="6871" spans="1:21" x14ac:dyDescent="0.4">
      <c r="A6871">
        <v>6869</v>
      </c>
      <c r="B6871" t="s">
        <v>12115</v>
      </c>
      <c r="C6871" s="1">
        <v>44562</v>
      </c>
      <c r="D6871" t="s">
        <v>11978</v>
      </c>
      <c r="F6871">
        <v>20</v>
      </c>
      <c r="G6871">
        <v>20</v>
      </c>
      <c r="H6871">
        <v>10</v>
      </c>
      <c r="I6871">
        <v>20</v>
      </c>
      <c r="J6871">
        <v>40</v>
      </c>
      <c r="K6871">
        <v>86</v>
      </c>
      <c r="L6871">
        <v>85</v>
      </c>
      <c r="M6871">
        <v>83</v>
      </c>
      <c r="N6871">
        <v>0</v>
      </c>
      <c r="O6871">
        <v>1</v>
      </c>
      <c r="P6871">
        <v>0</v>
      </c>
      <c r="Q6871">
        <v>1182</v>
      </c>
      <c r="R6871">
        <v>8410</v>
      </c>
      <c r="S6871">
        <v>1885020</v>
      </c>
      <c r="T6871">
        <v>224.140309155766</v>
      </c>
      <c r="U6871">
        <v>3</v>
      </c>
    </row>
    <row r="6872" spans="1:21" x14ac:dyDescent="0.4">
      <c r="A6872">
        <v>6870</v>
      </c>
      <c r="B6872" t="s">
        <v>12115</v>
      </c>
      <c r="C6872" s="1">
        <v>44562</v>
      </c>
      <c r="D6872" t="s">
        <v>11979</v>
      </c>
      <c r="F6872">
        <v>20</v>
      </c>
      <c r="G6872">
        <v>20</v>
      </c>
      <c r="H6872">
        <v>20</v>
      </c>
      <c r="I6872">
        <v>20</v>
      </c>
      <c r="J6872">
        <v>30</v>
      </c>
      <c r="K6872">
        <v>219</v>
      </c>
      <c r="L6872">
        <v>194</v>
      </c>
      <c r="M6872">
        <v>172</v>
      </c>
      <c r="N6872">
        <v>1</v>
      </c>
      <c r="O6872">
        <v>1</v>
      </c>
      <c r="P6872">
        <v>0</v>
      </c>
      <c r="Q6872">
        <v>897</v>
      </c>
      <c r="R6872">
        <v>8410</v>
      </c>
      <c r="S6872">
        <v>859672</v>
      </c>
      <c r="T6872">
        <v>102.220214030915</v>
      </c>
      <c r="U6872">
        <v>3</v>
      </c>
    </row>
    <row r="6873" spans="1:21" x14ac:dyDescent="0.4">
      <c r="A6873">
        <v>6871</v>
      </c>
      <c r="B6873" t="s">
        <v>12115</v>
      </c>
      <c r="C6873" s="1">
        <v>44531</v>
      </c>
      <c r="D6873" t="s">
        <v>11980</v>
      </c>
      <c r="F6873">
        <v>10</v>
      </c>
      <c r="G6873">
        <v>10</v>
      </c>
      <c r="H6873">
        <v>10</v>
      </c>
      <c r="I6873">
        <v>20</v>
      </c>
      <c r="J6873">
        <v>10</v>
      </c>
      <c r="K6873">
        <v>243</v>
      </c>
      <c r="L6873">
        <v>239</v>
      </c>
      <c r="M6873">
        <v>237</v>
      </c>
      <c r="N6873">
        <v>1</v>
      </c>
      <c r="O6873">
        <v>2</v>
      </c>
      <c r="P6873">
        <v>0</v>
      </c>
      <c r="Q6873">
        <v>736</v>
      </c>
      <c r="R6873">
        <v>8410</v>
      </c>
      <c r="S6873">
        <v>1417592</v>
      </c>
      <c r="T6873">
        <v>168.56028537455401</v>
      </c>
      <c r="U6873">
        <v>3</v>
      </c>
    </row>
    <row r="6874" spans="1:21" x14ac:dyDescent="0.4">
      <c r="A6874">
        <v>6872</v>
      </c>
      <c r="B6874" t="s">
        <v>12116</v>
      </c>
      <c r="C6874" s="1">
        <v>45108</v>
      </c>
      <c r="D6874" t="s">
        <v>11981</v>
      </c>
      <c r="E6874" t="s">
        <v>11982</v>
      </c>
      <c r="F6874">
        <v>20</v>
      </c>
      <c r="G6874">
        <v>20</v>
      </c>
      <c r="H6874">
        <v>50</v>
      </c>
      <c r="I6874">
        <v>20</v>
      </c>
      <c r="J6874">
        <v>40</v>
      </c>
      <c r="K6874">
        <v>167</v>
      </c>
      <c r="L6874">
        <v>156</v>
      </c>
      <c r="M6874">
        <v>123</v>
      </c>
      <c r="N6874">
        <v>2</v>
      </c>
      <c r="O6874">
        <v>2</v>
      </c>
      <c r="P6874">
        <v>20.286675349999999</v>
      </c>
      <c r="Q6874">
        <v>977</v>
      </c>
      <c r="R6874">
        <v>43400</v>
      </c>
      <c r="S6874">
        <v>35548</v>
      </c>
      <c r="T6874">
        <v>0.81907834101382404</v>
      </c>
      <c r="U6874">
        <v>1</v>
      </c>
    </row>
    <row r="6875" spans="1:21" x14ac:dyDescent="0.4">
      <c r="A6875">
        <v>6873</v>
      </c>
      <c r="B6875" t="s">
        <v>12116</v>
      </c>
      <c r="C6875" s="1">
        <v>45078</v>
      </c>
      <c r="D6875" t="s">
        <v>11983</v>
      </c>
      <c r="E6875" t="s">
        <v>11984</v>
      </c>
      <c r="F6875">
        <v>20</v>
      </c>
      <c r="G6875">
        <v>20</v>
      </c>
      <c r="H6875">
        <v>50</v>
      </c>
      <c r="I6875">
        <v>20</v>
      </c>
      <c r="J6875">
        <v>30</v>
      </c>
      <c r="K6875">
        <v>19</v>
      </c>
      <c r="L6875">
        <v>9</v>
      </c>
      <c r="M6875">
        <v>5</v>
      </c>
      <c r="N6875">
        <v>2</v>
      </c>
      <c r="O6875">
        <v>2</v>
      </c>
      <c r="P6875">
        <v>14.88975694</v>
      </c>
      <c r="Q6875">
        <v>747</v>
      </c>
      <c r="R6875">
        <v>41800</v>
      </c>
      <c r="S6875">
        <v>18671</v>
      </c>
      <c r="T6875">
        <v>0.446674641148325</v>
      </c>
      <c r="U6875">
        <v>1</v>
      </c>
    </row>
    <row r="6876" spans="1:21" x14ac:dyDescent="0.4">
      <c r="A6876">
        <v>6874</v>
      </c>
      <c r="B6876" t="s">
        <v>12116</v>
      </c>
      <c r="C6876" s="1">
        <v>45078</v>
      </c>
      <c r="D6876" t="s">
        <v>11985</v>
      </c>
      <c r="F6876">
        <v>20</v>
      </c>
      <c r="G6876">
        <v>20</v>
      </c>
      <c r="H6876">
        <v>10</v>
      </c>
      <c r="I6876">
        <v>20</v>
      </c>
      <c r="J6876">
        <v>20</v>
      </c>
      <c r="K6876">
        <v>52</v>
      </c>
      <c r="L6876">
        <v>49</v>
      </c>
      <c r="M6876">
        <v>41</v>
      </c>
      <c r="N6876">
        <v>1</v>
      </c>
      <c r="O6876">
        <v>0</v>
      </c>
      <c r="P6876">
        <v>1.1634114579999999</v>
      </c>
      <c r="Q6876">
        <v>996</v>
      </c>
      <c r="R6876">
        <v>41800</v>
      </c>
      <c r="S6876">
        <v>34476</v>
      </c>
      <c r="T6876">
        <v>0.82478468899521495</v>
      </c>
      <c r="U6876">
        <v>1</v>
      </c>
    </row>
    <row r="6877" spans="1:21" x14ac:dyDescent="0.4">
      <c r="A6877">
        <v>6875</v>
      </c>
      <c r="B6877" t="s">
        <v>12116</v>
      </c>
      <c r="C6877" s="1">
        <v>45078</v>
      </c>
      <c r="D6877" t="s">
        <v>11986</v>
      </c>
      <c r="E6877" t="e">
        <f>- 총 치워라. 뒤지기 싫으면</f>
        <v>#NAME?</v>
      </c>
      <c r="F6877">
        <v>10</v>
      </c>
      <c r="G6877">
        <v>10</v>
      </c>
      <c r="H6877">
        <v>40</v>
      </c>
      <c r="I6877">
        <v>20</v>
      </c>
      <c r="J6877">
        <v>10</v>
      </c>
      <c r="K6877">
        <v>43</v>
      </c>
      <c r="L6877">
        <v>52</v>
      </c>
      <c r="M6877">
        <v>55</v>
      </c>
      <c r="N6877">
        <v>2</v>
      </c>
      <c r="O6877">
        <v>0</v>
      </c>
      <c r="P6877">
        <v>12.72048611</v>
      </c>
      <c r="Q6877">
        <v>1325</v>
      </c>
      <c r="R6877">
        <v>41800</v>
      </c>
      <c r="S6877">
        <v>484323</v>
      </c>
      <c r="T6877">
        <v>11.586674641148299</v>
      </c>
      <c r="U6877">
        <v>3</v>
      </c>
    </row>
    <row r="6878" spans="1:21" x14ac:dyDescent="0.4">
      <c r="A6878">
        <v>6876</v>
      </c>
      <c r="B6878" t="s">
        <v>12116</v>
      </c>
      <c r="C6878" s="1">
        <v>45047</v>
      </c>
      <c r="D6878" t="s">
        <v>11987</v>
      </c>
      <c r="E6878" t="s">
        <v>11988</v>
      </c>
      <c r="F6878">
        <v>10</v>
      </c>
      <c r="G6878">
        <v>10</v>
      </c>
      <c r="H6878">
        <v>50</v>
      </c>
      <c r="I6878">
        <v>20</v>
      </c>
      <c r="J6878">
        <v>10</v>
      </c>
      <c r="K6878">
        <v>7</v>
      </c>
      <c r="L6878">
        <v>15</v>
      </c>
      <c r="M6878">
        <v>20</v>
      </c>
      <c r="N6878">
        <v>2</v>
      </c>
      <c r="O6878">
        <v>1</v>
      </c>
      <c r="P6878">
        <v>19.251085069999998</v>
      </c>
      <c r="Q6878">
        <v>745</v>
      </c>
      <c r="R6878">
        <v>39400</v>
      </c>
      <c r="S6878">
        <v>172676</v>
      </c>
      <c r="T6878">
        <v>4.3826395939086202</v>
      </c>
      <c r="U6878">
        <v>3</v>
      </c>
    </row>
    <row r="6879" spans="1:21" x14ac:dyDescent="0.4">
      <c r="A6879">
        <v>6877</v>
      </c>
      <c r="B6879" t="s">
        <v>12116</v>
      </c>
      <c r="C6879" s="1">
        <v>45017</v>
      </c>
      <c r="D6879" t="s">
        <v>11989</v>
      </c>
      <c r="E6879" t="s">
        <v>11990</v>
      </c>
      <c r="F6879">
        <v>10</v>
      </c>
      <c r="G6879">
        <v>20</v>
      </c>
      <c r="H6879">
        <v>40</v>
      </c>
      <c r="I6879">
        <v>20</v>
      </c>
      <c r="J6879">
        <v>20</v>
      </c>
      <c r="K6879">
        <v>78</v>
      </c>
      <c r="L6879">
        <v>44</v>
      </c>
      <c r="M6879">
        <v>22</v>
      </c>
      <c r="N6879">
        <v>1</v>
      </c>
      <c r="O6879">
        <v>0</v>
      </c>
      <c r="P6879">
        <v>17.852864579999999</v>
      </c>
      <c r="Q6879">
        <v>1297</v>
      </c>
      <c r="R6879">
        <v>38200</v>
      </c>
      <c r="S6879">
        <v>449827</v>
      </c>
      <c r="T6879">
        <v>11.7755759162303</v>
      </c>
      <c r="U6879">
        <v>3</v>
      </c>
    </row>
    <row r="6880" spans="1:21" x14ac:dyDescent="0.4">
      <c r="A6880">
        <v>6878</v>
      </c>
      <c r="B6880" t="s">
        <v>12116</v>
      </c>
      <c r="C6880" s="1">
        <v>44986</v>
      </c>
      <c r="D6880" t="s">
        <v>11991</v>
      </c>
      <c r="E6880" t="s">
        <v>11992</v>
      </c>
      <c r="F6880">
        <v>10</v>
      </c>
      <c r="G6880">
        <v>20</v>
      </c>
      <c r="H6880">
        <v>50</v>
      </c>
      <c r="I6880">
        <v>20</v>
      </c>
      <c r="J6880">
        <v>10</v>
      </c>
      <c r="K6880">
        <v>190</v>
      </c>
      <c r="L6880">
        <v>157</v>
      </c>
      <c r="M6880">
        <v>97</v>
      </c>
      <c r="N6880">
        <v>1</v>
      </c>
      <c r="O6880">
        <v>0</v>
      </c>
      <c r="P6880">
        <v>22.166666670000001</v>
      </c>
      <c r="Q6880">
        <v>1408</v>
      </c>
      <c r="R6880">
        <v>36300</v>
      </c>
      <c r="S6880">
        <v>30242</v>
      </c>
      <c r="T6880">
        <v>0.83311294765840205</v>
      </c>
      <c r="U6880">
        <v>1</v>
      </c>
    </row>
    <row r="6881" spans="1:21" x14ac:dyDescent="0.4">
      <c r="A6881">
        <v>6879</v>
      </c>
      <c r="B6881" t="s">
        <v>12116</v>
      </c>
      <c r="C6881" s="1">
        <v>44986</v>
      </c>
      <c r="D6881" t="s">
        <v>11993</v>
      </c>
      <c r="E6881" t="s">
        <v>11994</v>
      </c>
      <c r="F6881">
        <v>10</v>
      </c>
      <c r="G6881">
        <v>10</v>
      </c>
      <c r="H6881">
        <v>30</v>
      </c>
      <c r="I6881">
        <v>10</v>
      </c>
      <c r="J6881">
        <v>10</v>
      </c>
      <c r="K6881">
        <v>94</v>
      </c>
      <c r="L6881">
        <v>79</v>
      </c>
      <c r="M6881">
        <v>112</v>
      </c>
      <c r="N6881">
        <v>2</v>
      </c>
      <c r="O6881">
        <v>0</v>
      </c>
      <c r="P6881">
        <v>10.38389757</v>
      </c>
      <c r="Q6881">
        <v>994</v>
      </c>
      <c r="R6881">
        <v>36300</v>
      </c>
      <c r="S6881">
        <v>262316</v>
      </c>
      <c r="T6881">
        <v>7.2263360881542598</v>
      </c>
      <c r="U6881">
        <v>3</v>
      </c>
    </row>
    <row r="6882" spans="1:21" x14ac:dyDescent="0.4">
      <c r="A6882">
        <v>6880</v>
      </c>
      <c r="B6882" t="s">
        <v>12116</v>
      </c>
      <c r="C6882" s="1">
        <v>44986</v>
      </c>
      <c r="D6882" t="s">
        <v>11995</v>
      </c>
      <c r="E6882" t="s">
        <v>11996</v>
      </c>
      <c r="F6882">
        <v>10</v>
      </c>
      <c r="G6882">
        <v>10</v>
      </c>
      <c r="H6882">
        <v>50</v>
      </c>
      <c r="I6882">
        <v>30</v>
      </c>
      <c r="J6882">
        <v>30</v>
      </c>
      <c r="K6882">
        <v>23</v>
      </c>
      <c r="L6882">
        <v>20</v>
      </c>
      <c r="M6882">
        <v>14</v>
      </c>
      <c r="N6882">
        <v>2</v>
      </c>
      <c r="O6882">
        <v>2</v>
      </c>
      <c r="P6882">
        <v>13.38769531</v>
      </c>
      <c r="Q6882">
        <v>1054</v>
      </c>
      <c r="R6882">
        <v>36300</v>
      </c>
      <c r="S6882">
        <v>479856</v>
      </c>
      <c r="T6882">
        <v>13.219173553718999</v>
      </c>
      <c r="U6882">
        <v>3</v>
      </c>
    </row>
    <row r="6883" spans="1:21" x14ac:dyDescent="0.4">
      <c r="A6883">
        <v>6881</v>
      </c>
      <c r="B6883" t="s">
        <v>12116</v>
      </c>
      <c r="C6883" s="1">
        <v>44958</v>
      </c>
      <c r="D6883" t="s">
        <v>11997</v>
      </c>
      <c r="E6883" t="s">
        <v>11998</v>
      </c>
      <c r="F6883">
        <v>20</v>
      </c>
      <c r="G6883">
        <v>10</v>
      </c>
      <c r="H6883">
        <v>30</v>
      </c>
      <c r="I6883">
        <v>30</v>
      </c>
      <c r="J6883">
        <v>20</v>
      </c>
      <c r="K6883">
        <v>59</v>
      </c>
      <c r="L6883">
        <v>53</v>
      </c>
      <c r="M6883">
        <v>45</v>
      </c>
      <c r="N6883">
        <v>1</v>
      </c>
      <c r="O6883">
        <v>2</v>
      </c>
      <c r="P6883">
        <v>16.916558160000001</v>
      </c>
      <c r="Q6883">
        <v>913</v>
      </c>
      <c r="R6883">
        <v>34800</v>
      </c>
      <c r="S6883">
        <v>264780</v>
      </c>
      <c r="T6883">
        <v>7.6086206896551696</v>
      </c>
      <c r="U6883">
        <v>3</v>
      </c>
    </row>
    <row r="6884" spans="1:21" x14ac:dyDescent="0.4">
      <c r="A6884">
        <v>6882</v>
      </c>
      <c r="B6884" t="s">
        <v>12116</v>
      </c>
      <c r="C6884" s="1">
        <v>44927</v>
      </c>
      <c r="D6884" t="s">
        <v>11999</v>
      </c>
      <c r="E6884" t="s">
        <v>12000</v>
      </c>
      <c r="F6884">
        <v>20</v>
      </c>
      <c r="G6884">
        <v>10</v>
      </c>
      <c r="H6884">
        <v>20</v>
      </c>
      <c r="I6884">
        <v>20</v>
      </c>
      <c r="J6884">
        <v>20</v>
      </c>
      <c r="K6884">
        <v>226</v>
      </c>
      <c r="L6884">
        <v>198</v>
      </c>
      <c r="M6884">
        <v>149</v>
      </c>
      <c r="N6884">
        <v>2</v>
      </c>
      <c r="O6884">
        <v>1</v>
      </c>
      <c r="P6884">
        <v>11.24294705</v>
      </c>
      <c r="Q6884">
        <v>1019</v>
      </c>
      <c r="R6884">
        <v>31300</v>
      </c>
      <c r="S6884">
        <v>33282</v>
      </c>
      <c r="T6884">
        <v>1.0633226837060701</v>
      </c>
      <c r="U6884">
        <v>1</v>
      </c>
    </row>
    <row r="6885" spans="1:21" x14ac:dyDescent="0.4">
      <c r="A6885">
        <v>6883</v>
      </c>
      <c r="B6885" t="s">
        <v>12116</v>
      </c>
      <c r="C6885" s="1">
        <v>44927</v>
      </c>
      <c r="D6885" t="s">
        <v>12001</v>
      </c>
      <c r="E6885" t="s">
        <v>12002</v>
      </c>
      <c r="F6885">
        <v>10</v>
      </c>
      <c r="G6885">
        <v>10</v>
      </c>
      <c r="H6885">
        <v>50</v>
      </c>
      <c r="I6885">
        <v>20</v>
      </c>
      <c r="J6885">
        <v>10</v>
      </c>
      <c r="K6885">
        <v>6</v>
      </c>
      <c r="L6885">
        <v>9</v>
      </c>
      <c r="M6885">
        <v>14</v>
      </c>
      <c r="N6885">
        <v>2</v>
      </c>
      <c r="O6885">
        <v>1</v>
      </c>
      <c r="P6885">
        <v>15.257378470000001</v>
      </c>
      <c r="Q6885">
        <v>979</v>
      </c>
      <c r="R6885">
        <v>31300</v>
      </c>
      <c r="S6885">
        <v>40277</v>
      </c>
      <c r="T6885">
        <v>1.2868051118210799</v>
      </c>
      <c r="U6885">
        <v>2</v>
      </c>
    </row>
    <row r="6886" spans="1:21" x14ac:dyDescent="0.4">
      <c r="A6886">
        <v>6884</v>
      </c>
      <c r="B6886" t="s">
        <v>12117</v>
      </c>
      <c r="C6886" s="1">
        <v>45047</v>
      </c>
      <c r="D6886" t="s">
        <v>12003</v>
      </c>
      <c r="E6886" t="s">
        <v>12004</v>
      </c>
      <c r="F6886">
        <v>20</v>
      </c>
      <c r="G6886">
        <v>20</v>
      </c>
      <c r="H6886">
        <v>10</v>
      </c>
      <c r="I6886">
        <v>10</v>
      </c>
      <c r="J6886">
        <v>20</v>
      </c>
      <c r="K6886">
        <v>252</v>
      </c>
      <c r="L6886">
        <v>249</v>
      </c>
      <c r="M6886">
        <v>246</v>
      </c>
      <c r="N6886">
        <v>2</v>
      </c>
      <c r="O6886">
        <v>1</v>
      </c>
      <c r="P6886">
        <v>10.10959201</v>
      </c>
      <c r="Q6886">
        <v>8274</v>
      </c>
      <c r="R6886">
        <v>72300</v>
      </c>
      <c r="S6886">
        <v>102094</v>
      </c>
      <c r="T6886">
        <v>1.4120885200553199</v>
      </c>
      <c r="U6886">
        <v>2</v>
      </c>
    </row>
    <row r="6887" spans="1:21" x14ac:dyDescent="0.4">
      <c r="A6887">
        <v>6885</v>
      </c>
      <c r="B6887" t="s">
        <v>12117</v>
      </c>
      <c r="C6887" s="1">
        <v>45047</v>
      </c>
      <c r="D6887" t="s">
        <v>12005</v>
      </c>
      <c r="E6887" t="s">
        <v>12006</v>
      </c>
      <c r="F6887">
        <v>20</v>
      </c>
      <c r="G6887">
        <v>20</v>
      </c>
      <c r="H6887">
        <v>10</v>
      </c>
      <c r="I6887">
        <v>20</v>
      </c>
      <c r="J6887">
        <v>50</v>
      </c>
      <c r="K6887">
        <v>247</v>
      </c>
      <c r="L6887">
        <v>237</v>
      </c>
      <c r="M6887">
        <v>231</v>
      </c>
      <c r="N6887">
        <v>2</v>
      </c>
      <c r="O6887">
        <v>1</v>
      </c>
      <c r="P6887">
        <v>21.954752599999999</v>
      </c>
      <c r="Q6887">
        <v>4139</v>
      </c>
      <c r="R6887">
        <v>72300</v>
      </c>
      <c r="S6887">
        <v>18704</v>
      </c>
      <c r="T6887">
        <v>0.25869986168741299</v>
      </c>
      <c r="U6887">
        <v>0</v>
      </c>
    </row>
    <row r="6888" spans="1:21" x14ac:dyDescent="0.4">
      <c r="A6888">
        <v>6886</v>
      </c>
      <c r="B6888" t="s">
        <v>12117</v>
      </c>
      <c r="C6888" s="1">
        <v>44927</v>
      </c>
      <c r="D6888" t="s">
        <v>12007</v>
      </c>
      <c r="E6888" t="s">
        <v>12008</v>
      </c>
      <c r="F6888">
        <v>10</v>
      </c>
      <c r="G6888">
        <v>10</v>
      </c>
      <c r="H6888">
        <v>30</v>
      </c>
      <c r="I6888">
        <v>20</v>
      </c>
      <c r="J6888">
        <v>10</v>
      </c>
      <c r="K6888">
        <v>6</v>
      </c>
      <c r="L6888">
        <v>7</v>
      </c>
      <c r="M6888">
        <v>9</v>
      </c>
      <c r="N6888">
        <v>2</v>
      </c>
      <c r="O6888">
        <v>1</v>
      </c>
      <c r="P6888">
        <v>6.4078776040000003</v>
      </c>
      <c r="Q6888">
        <v>4064</v>
      </c>
      <c r="R6888">
        <v>69100</v>
      </c>
      <c r="S6888">
        <v>45889</v>
      </c>
      <c r="T6888">
        <v>0.66409551374819098</v>
      </c>
      <c r="U6888">
        <v>1</v>
      </c>
    </row>
    <row r="6889" spans="1:21" x14ac:dyDescent="0.4">
      <c r="A6889">
        <v>6887</v>
      </c>
      <c r="B6889" t="s">
        <v>12117</v>
      </c>
      <c r="C6889" s="1">
        <v>44927</v>
      </c>
      <c r="D6889" t="s">
        <v>12009</v>
      </c>
      <c r="F6889">
        <v>10</v>
      </c>
      <c r="G6889">
        <v>10</v>
      </c>
      <c r="H6889">
        <v>20</v>
      </c>
      <c r="I6889">
        <v>20</v>
      </c>
      <c r="J6889">
        <v>10</v>
      </c>
      <c r="K6889">
        <v>14</v>
      </c>
      <c r="L6889">
        <v>8</v>
      </c>
      <c r="M6889">
        <v>7</v>
      </c>
      <c r="N6889">
        <v>0</v>
      </c>
      <c r="O6889">
        <v>1</v>
      </c>
      <c r="P6889">
        <v>0</v>
      </c>
      <c r="Q6889">
        <v>1591</v>
      </c>
      <c r="R6889">
        <v>69100</v>
      </c>
      <c r="S6889">
        <v>16834</v>
      </c>
      <c r="T6889">
        <v>0.24361794500723499</v>
      </c>
      <c r="U6889">
        <v>0</v>
      </c>
    </row>
    <row r="6890" spans="1:21" x14ac:dyDescent="0.4">
      <c r="A6890">
        <v>6888</v>
      </c>
      <c r="B6890" t="s">
        <v>12117</v>
      </c>
      <c r="C6890" s="1">
        <v>44927</v>
      </c>
      <c r="D6890" t="s">
        <v>12010</v>
      </c>
      <c r="E6890" t="s">
        <v>12011</v>
      </c>
      <c r="F6890">
        <v>10</v>
      </c>
      <c r="G6890">
        <v>10</v>
      </c>
      <c r="H6890">
        <v>20</v>
      </c>
      <c r="I6890">
        <v>10</v>
      </c>
      <c r="J6890">
        <v>10</v>
      </c>
      <c r="K6890">
        <v>99</v>
      </c>
      <c r="L6890">
        <v>113</v>
      </c>
      <c r="M6890">
        <v>133</v>
      </c>
      <c r="N6890">
        <v>2</v>
      </c>
      <c r="O6890">
        <v>2</v>
      </c>
      <c r="P6890">
        <v>9.369140625</v>
      </c>
      <c r="Q6890">
        <v>1307</v>
      </c>
      <c r="R6890">
        <v>69100</v>
      </c>
      <c r="S6890">
        <v>562829</v>
      </c>
      <c r="T6890">
        <v>8.14513748191027</v>
      </c>
      <c r="U6890">
        <v>3</v>
      </c>
    </row>
    <row r="6891" spans="1:21" x14ac:dyDescent="0.4">
      <c r="A6891">
        <v>6889</v>
      </c>
      <c r="B6891" t="s">
        <v>12117</v>
      </c>
      <c r="C6891" s="1">
        <v>44927</v>
      </c>
      <c r="D6891" t="s">
        <v>12012</v>
      </c>
      <c r="F6891">
        <v>20</v>
      </c>
      <c r="G6891">
        <v>20</v>
      </c>
      <c r="H6891">
        <v>20</v>
      </c>
      <c r="I6891">
        <v>20</v>
      </c>
      <c r="J6891">
        <v>20</v>
      </c>
      <c r="K6891">
        <v>156</v>
      </c>
      <c r="L6891">
        <v>217</v>
      </c>
      <c r="M6891">
        <v>197</v>
      </c>
      <c r="N6891">
        <v>0</v>
      </c>
      <c r="O6891">
        <v>1</v>
      </c>
      <c r="P6891">
        <v>0</v>
      </c>
      <c r="Q6891">
        <v>1289</v>
      </c>
      <c r="R6891">
        <v>69100</v>
      </c>
      <c r="S6891">
        <v>25329</v>
      </c>
      <c r="T6891">
        <v>0.36655571635311102</v>
      </c>
      <c r="U6891">
        <v>0</v>
      </c>
    </row>
    <row r="6892" spans="1:21" x14ac:dyDescent="0.4">
      <c r="A6892">
        <v>6890</v>
      </c>
      <c r="B6892" t="s">
        <v>12117</v>
      </c>
      <c r="C6892" s="1">
        <v>44866</v>
      </c>
      <c r="D6892" t="s">
        <v>12013</v>
      </c>
      <c r="E6892" t="s">
        <v>12014</v>
      </c>
      <c r="F6892">
        <v>10</v>
      </c>
      <c r="G6892">
        <v>10</v>
      </c>
      <c r="H6892">
        <v>20</v>
      </c>
      <c r="I6892">
        <v>20</v>
      </c>
      <c r="J6892">
        <v>20</v>
      </c>
      <c r="K6892">
        <v>112</v>
      </c>
      <c r="L6892">
        <v>168</v>
      </c>
      <c r="M6892">
        <v>186</v>
      </c>
      <c r="N6892">
        <v>1</v>
      </c>
      <c r="O6892">
        <v>1</v>
      </c>
      <c r="P6892">
        <v>12.975911460000001</v>
      </c>
      <c r="Q6892">
        <v>1548</v>
      </c>
      <c r="R6892">
        <v>63200</v>
      </c>
      <c r="S6892">
        <v>727031</v>
      </c>
      <c r="T6892">
        <v>11.503655063291101</v>
      </c>
      <c r="U6892">
        <v>3</v>
      </c>
    </row>
    <row r="6893" spans="1:21" x14ac:dyDescent="0.4">
      <c r="A6893">
        <v>6891</v>
      </c>
      <c r="B6893" t="s">
        <v>12117</v>
      </c>
      <c r="C6893" s="1">
        <v>44835</v>
      </c>
      <c r="D6893" t="s">
        <v>12015</v>
      </c>
      <c r="E6893" t="s">
        <v>12016</v>
      </c>
      <c r="F6893">
        <v>10</v>
      </c>
      <c r="G6893">
        <v>10</v>
      </c>
      <c r="H6893">
        <v>40</v>
      </c>
      <c r="I6893">
        <v>20</v>
      </c>
      <c r="J6893">
        <v>10</v>
      </c>
      <c r="K6893">
        <v>244</v>
      </c>
      <c r="L6893">
        <v>243</v>
      </c>
      <c r="M6893">
        <v>246</v>
      </c>
      <c r="N6893">
        <v>1</v>
      </c>
      <c r="O6893">
        <v>0</v>
      </c>
      <c r="P6893">
        <v>0</v>
      </c>
      <c r="Q6893">
        <v>1131</v>
      </c>
      <c r="R6893">
        <v>59900</v>
      </c>
      <c r="S6893">
        <v>126182</v>
      </c>
      <c r="T6893">
        <v>2.1065442404006598</v>
      </c>
      <c r="U6893">
        <v>2</v>
      </c>
    </row>
    <row r="6894" spans="1:21" x14ac:dyDescent="0.4">
      <c r="A6894">
        <v>6892</v>
      </c>
      <c r="B6894" t="s">
        <v>12117</v>
      </c>
      <c r="C6894" s="1">
        <v>44835</v>
      </c>
      <c r="D6894" t="s">
        <v>12017</v>
      </c>
      <c r="E6894" t="s">
        <v>12018</v>
      </c>
      <c r="F6894">
        <v>20</v>
      </c>
      <c r="G6894">
        <v>20</v>
      </c>
      <c r="H6894">
        <v>30</v>
      </c>
      <c r="I6894">
        <v>10</v>
      </c>
      <c r="J6894">
        <v>50</v>
      </c>
      <c r="K6894">
        <v>13</v>
      </c>
      <c r="L6894">
        <v>7</v>
      </c>
      <c r="M6894">
        <v>6</v>
      </c>
      <c r="N6894">
        <v>2</v>
      </c>
      <c r="O6894">
        <v>0</v>
      </c>
      <c r="P6894">
        <v>4.9027777779999999</v>
      </c>
      <c r="Q6894">
        <v>1771</v>
      </c>
      <c r="R6894">
        <v>59900</v>
      </c>
      <c r="S6894">
        <v>109937</v>
      </c>
      <c r="T6894">
        <v>1.83534223706176</v>
      </c>
      <c r="U6894">
        <v>2</v>
      </c>
    </row>
    <row r="6895" spans="1:21" x14ac:dyDescent="0.4">
      <c r="A6895">
        <v>6893</v>
      </c>
      <c r="B6895" t="s">
        <v>12117</v>
      </c>
      <c r="C6895" s="1">
        <v>44835</v>
      </c>
      <c r="D6895" t="s">
        <v>12019</v>
      </c>
      <c r="E6895" t="s">
        <v>1474</v>
      </c>
      <c r="F6895">
        <v>20</v>
      </c>
      <c r="G6895">
        <v>10</v>
      </c>
      <c r="H6895">
        <v>30</v>
      </c>
      <c r="I6895">
        <v>10</v>
      </c>
      <c r="J6895">
        <v>20</v>
      </c>
      <c r="K6895">
        <v>22</v>
      </c>
      <c r="L6895">
        <v>19</v>
      </c>
      <c r="M6895">
        <v>13</v>
      </c>
      <c r="N6895">
        <v>1</v>
      </c>
      <c r="O6895">
        <v>1</v>
      </c>
      <c r="P6895">
        <v>0</v>
      </c>
      <c r="Q6895">
        <v>2052</v>
      </c>
      <c r="R6895">
        <v>59900</v>
      </c>
      <c r="S6895">
        <v>618974</v>
      </c>
      <c r="T6895">
        <v>10.3334557595993</v>
      </c>
      <c r="U6895">
        <v>3</v>
      </c>
    </row>
    <row r="6896" spans="1:21" x14ac:dyDescent="0.4">
      <c r="A6896">
        <v>6894</v>
      </c>
      <c r="B6896" t="s">
        <v>12117</v>
      </c>
      <c r="C6896" s="1">
        <v>44805</v>
      </c>
      <c r="D6896" t="s">
        <v>12020</v>
      </c>
      <c r="F6896">
        <v>10</v>
      </c>
      <c r="G6896">
        <v>10</v>
      </c>
      <c r="H6896">
        <v>10</v>
      </c>
      <c r="I6896">
        <v>10</v>
      </c>
      <c r="J6896">
        <v>10</v>
      </c>
      <c r="K6896">
        <v>16</v>
      </c>
      <c r="L6896">
        <v>14</v>
      </c>
      <c r="M6896">
        <v>9</v>
      </c>
      <c r="N6896">
        <v>1</v>
      </c>
      <c r="O6896">
        <v>2</v>
      </c>
      <c r="P6896">
        <v>0</v>
      </c>
      <c r="Q6896">
        <v>389</v>
      </c>
      <c r="R6896">
        <v>50200</v>
      </c>
      <c r="S6896">
        <v>21697</v>
      </c>
      <c r="T6896">
        <v>0.43221115537848598</v>
      </c>
      <c r="U6896">
        <v>1</v>
      </c>
    </row>
    <row r="6897" spans="1:21" x14ac:dyDescent="0.4">
      <c r="A6897">
        <v>6895</v>
      </c>
      <c r="B6897" t="s">
        <v>12117</v>
      </c>
      <c r="C6897" s="1">
        <v>44805</v>
      </c>
      <c r="D6897" t="s">
        <v>12021</v>
      </c>
      <c r="F6897">
        <v>10</v>
      </c>
      <c r="G6897">
        <v>20</v>
      </c>
      <c r="H6897">
        <v>20</v>
      </c>
      <c r="I6897">
        <v>20</v>
      </c>
      <c r="J6897">
        <v>20</v>
      </c>
      <c r="K6897">
        <v>152</v>
      </c>
      <c r="L6897">
        <v>104</v>
      </c>
      <c r="M6897">
        <v>53</v>
      </c>
      <c r="N6897">
        <v>0</v>
      </c>
      <c r="O6897">
        <v>1</v>
      </c>
      <c r="P6897">
        <v>0</v>
      </c>
      <c r="Q6897">
        <v>845</v>
      </c>
      <c r="R6897">
        <v>50200</v>
      </c>
      <c r="S6897">
        <v>897358</v>
      </c>
      <c r="T6897">
        <v>17.875657370517899</v>
      </c>
      <c r="U6897">
        <v>3</v>
      </c>
    </row>
    <row r="6898" spans="1:21" x14ac:dyDescent="0.4">
      <c r="A6898">
        <v>6896</v>
      </c>
      <c r="B6898" t="s">
        <v>12117</v>
      </c>
      <c r="C6898" s="1">
        <v>44805</v>
      </c>
      <c r="D6898" t="s">
        <v>12022</v>
      </c>
      <c r="F6898">
        <v>10</v>
      </c>
      <c r="G6898">
        <v>10</v>
      </c>
      <c r="H6898">
        <v>10</v>
      </c>
      <c r="I6898">
        <v>10</v>
      </c>
      <c r="J6898">
        <v>10</v>
      </c>
      <c r="K6898">
        <v>207</v>
      </c>
      <c r="L6898">
        <v>200</v>
      </c>
      <c r="M6898">
        <v>169</v>
      </c>
      <c r="N6898">
        <v>0</v>
      </c>
      <c r="O6898">
        <v>1</v>
      </c>
      <c r="P6898">
        <v>0</v>
      </c>
      <c r="Q6898">
        <v>917</v>
      </c>
      <c r="R6898">
        <v>50200</v>
      </c>
      <c r="S6898">
        <v>50770</v>
      </c>
      <c r="T6898">
        <v>1.0113545816733001</v>
      </c>
      <c r="U6898">
        <v>1</v>
      </c>
    </row>
    <row r="6899" spans="1:21" x14ac:dyDescent="0.4">
      <c r="A6899">
        <v>6897</v>
      </c>
      <c r="B6899" t="s">
        <v>12117</v>
      </c>
      <c r="C6899" s="1">
        <v>44805</v>
      </c>
      <c r="D6899" t="s">
        <v>12023</v>
      </c>
      <c r="F6899">
        <v>10</v>
      </c>
      <c r="G6899">
        <v>10</v>
      </c>
      <c r="H6899">
        <v>10</v>
      </c>
      <c r="I6899">
        <v>20</v>
      </c>
      <c r="J6899">
        <v>10</v>
      </c>
      <c r="K6899">
        <v>11</v>
      </c>
      <c r="L6899">
        <v>21</v>
      </c>
      <c r="M6899">
        <v>25</v>
      </c>
      <c r="N6899">
        <v>0</v>
      </c>
      <c r="O6899">
        <v>1</v>
      </c>
      <c r="P6899">
        <v>0</v>
      </c>
      <c r="Q6899">
        <v>1524</v>
      </c>
      <c r="R6899">
        <v>50200</v>
      </c>
      <c r="S6899">
        <v>3147575</v>
      </c>
      <c r="T6899">
        <v>62.700697211155301</v>
      </c>
      <c r="U6899">
        <v>3</v>
      </c>
    </row>
    <row r="6900" spans="1:21" x14ac:dyDescent="0.4">
      <c r="A6900">
        <v>6898</v>
      </c>
      <c r="B6900" t="s">
        <v>12117</v>
      </c>
      <c r="C6900" s="1">
        <v>44805</v>
      </c>
      <c r="D6900" t="s">
        <v>12024</v>
      </c>
      <c r="E6900" t="s">
        <v>12025</v>
      </c>
      <c r="F6900">
        <v>20</v>
      </c>
      <c r="G6900">
        <v>20</v>
      </c>
      <c r="H6900">
        <v>30</v>
      </c>
      <c r="I6900">
        <v>20</v>
      </c>
      <c r="J6900">
        <v>30</v>
      </c>
      <c r="K6900">
        <v>20</v>
      </c>
      <c r="L6900">
        <v>7</v>
      </c>
      <c r="M6900">
        <v>5</v>
      </c>
      <c r="N6900">
        <v>2</v>
      </c>
      <c r="O6900">
        <v>1</v>
      </c>
      <c r="P6900">
        <v>12.87706163</v>
      </c>
      <c r="Q6900">
        <v>1082</v>
      </c>
      <c r="R6900">
        <v>50200</v>
      </c>
      <c r="S6900">
        <v>94794</v>
      </c>
      <c r="T6900">
        <v>1.8883266932270899</v>
      </c>
      <c r="U6900">
        <v>2</v>
      </c>
    </row>
    <row r="6901" spans="1:21" x14ac:dyDescent="0.4">
      <c r="A6901">
        <v>6899</v>
      </c>
      <c r="B6901" t="s">
        <v>12117</v>
      </c>
      <c r="C6901" s="1">
        <v>44805</v>
      </c>
      <c r="D6901" t="s">
        <v>12026</v>
      </c>
      <c r="F6901">
        <v>10</v>
      </c>
      <c r="G6901">
        <v>20</v>
      </c>
      <c r="H6901">
        <v>10</v>
      </c>
      <c r="I6901">
        <v>10</v>
      </c>
      <c r="J6901">
        <v>30</v>
      </c>
      <c r="K6901">
        <v>25</v>
      </c>
      <c r="L6901">
        <v>16</v>
      </c>
      <c r="M6901">
        <v>16</v>
      </c>
      <c r="N6901">
        <v>0</v>
      </c>
      <c r="O6901">
        <v>1</v>
      </c>
      <c r="P6901">
        <v>0</v>
      </c>
      <c r="Q6901">
        <v>986</v>
      </c>
      <c r="R6901">
        <v>50200</v>
      </c>
      <c r="S6901">
        <v>563406</v>
      </c>
      <c r="T6901">
        <v>11.223227091633399</v>
      </c>
      <c r="U6901">
        <v>3</v>
      </c>
    </row>
    <row r="6902" spans="1:21" x14ac:dyDescent="0.4">
      <c r="A6902">
        <v>6900</v>
      </c>
      <c r="B6902" t="s">
        <v>12117</v>
      </c>
      <c r="C6902" s="1">
        <v>44805</v>
      </c>
      <c r="D6902" t="s">
        <v>12027</v>
      </c>
      <c r="F6902">
        <v>40</v>
      </c>
      <c r="G6902">
        <v>20</v>
      </c>
      <c r="H6902">
        <v>10</v>
      </c>
      <c r="I6902">
        <v>20</v>
      </c>
      <c r="J6902">
        <v>50</v>
      </c>
      <c r="K6902">
        <v>14</v>
      </c>
      <c r="L6902">
        <v>5</v>
      </c>
      <c r="M6902">
        <v>3</v>
      </c>
      <c r="N6902">
        <v>0</v>
      </c>
      <c r="O6902">
        <v>1</v>
      </c>
      <c r="P6902">
        <v>0</v>
      </c>
      <c r="Q6902">
        <v>710</v>
      </c>
      <c r="R6902">
        <v>50200</v>
      </c>
      <c r="S6902">
        <v>547873</v>
      </c>
      <c r="T6902">
        <v>10.913804780876401</v>
      </c>
      <c r="U6902">
        <v>3</v>
      </c>
    </row>
    <row r="6903" spans="1:21" x14ac:dyDescent="0.4">
      <c r="A6903">
        <v>6901</v>
      </c>
      <c r="B6903" t="s">
        <v>12117</v>
      </c>
      <c r="C6903" s="1">
        <v>44774</v>
      </c>
      <c r="D6903" t="s">
        <v>12028</v>
      </c>
      <c r="E6903" t="s">
        <v>12029</v>
      </c>
      <c r="F6903">
        <v>10</v>
      </c>
      <c r="G6903">
        <v>10</v>
      </c>
      <c r="H6903">
        <v>10</v>
      </c>
      <c r="I6903">
        <v>20</v>
      </c>
      <c r="J6903">
        <v>40</v>
      </c>
      <c r="K6903">
        <v>241</v>
      </c>
      <c r="L6903">
        <v>235</v>
      </c>
      <c r="M6903">
        <v>228</v>
      </c>
      <c r="N6903">
        <v>2</v>
      </c>
      <c r="O6903">
        <v>1</v>
      </c>
      <c r="P6903">
        <v>5.3600260420000003</v>
      </c>
      <c r="Q6903">
        <v>818</v>
      </c>
      <c r="R6903">
        <v>18900</v>
      </c>
      <c r="S6903">
        <v>2203471</v>
      </c>
      <c r="T6903">
        <v>116.585767195767</v>
      </c>
      <c r="U6903">
        <v>3</v>
      </c>
    </row>
    <row r="6904" spans="1:21" x14ac:dyDescent="0.4">
      <c r="A6904">
        <v>6902</v>
      </c>
      <c r="B6904" t="s">
        <v>12117</v>
      </c>
      <c r="C6904" s="1">
        <v>44713</v>
      </c>
      <c r="D6904" t="s">
        <v>12030</v>
      </c>
      <c r="F6904">
        <v>10</v>
      </c>
      <c r="G6904">
        <v>20</v>
      </c>
      <c r="H6904">
        <v>10</v>
      </c>
      <c r="I6904">
        <v>10</v>
      </c>
      <c r="J6904">
        <v>10</v>
      </c>
      <c r="K6904">
        <v>69</v>
      </c>
      <c r="L6904">
        <v>52</v>
      </c>
      <c r="M6904">
        <v>46</v>
      </c>
      <c r="N6904">
        <v>0</v>
      </c>
      <c r="O6904">
        <v>1</v>
      </c>
      <c r="P6904">
        <v>0</v>
      </c>
      <c r="Q6904">
        <v>1945</v>
      </c>
      <c r="R6904">
        <v>18900</v>
      </c>
      <c r="S6904">
        <v>527244</v>
      </c>
      <c r="T6904">
        <v>27.896507936507899</v>
      </c>
      <c r="U6904">
        <v>3</v>
      </c>
    </row>
    <row r="6905" spans="1:21" x14ac:dyDescent="0.4">
      <c r="A6905">
        <v>6903</v>
      </c>
      <c r="B6905" t="s">
        <v>12117</v>
      </c>
      <c r="C6905" s="1">
        <v>44713</v>
      </c>
      <c r="D6905" t="s">
        <v>12031</v>
      </c>
      <c r="F6905">
        <v>10</v>
      </c>
      <c r="G6905">
        <v>10</v>
      </c>
      <c r="H6905">
        <v>10</v>
      </c>
      <c r="I6905">
        <v>20</v>
      </c>
      <c r="J6905">
        <v>10</v>
      </c>
      <c r="K6905">
        <v>11</v>
      </c>
      <c r="L6905">
        <v>10</v>
      </c>
      <c r="M6905">
        <v>16</v>
      </c>
      <c r="N6905">
        <v>1</v>
      </c>
      <c r="O6905">
        <v>1</v>
      </c>
      <c r="P6905">
        <v>0</v>
      </c>
      <c r="Q6905">
        <v>1226</v>
      </c>
      <c r="R6905">
        <v>18900</v>
      </c>
      <c r="S6905">
        <v>3447550</v>
      </c>
      <c r="T6905">
        <v>182.410052910052</v>
      </c>
      <c r="U6905">
        <v>3</v>
      </c>
    </row>
    <row r="6906" spans="1:21" x14ac:dyDescent="0.4">
      <c r="A6906">
        <v>6904</v>
      </c>
      <c r="B6906" t="s">
        <v>12117</v>
      </c>
      <c r="C6906" s="1">
        <v>44652</v>
      </c>
      <c r="D6906" t="s">
        <v>12032</v>
      </c>
      <c r="F6906">
        <v>10</v>
      </c>
      <c r="G6906">
        <v>10</v>
      </c>
      <c r="H6906">
        <v>10</v>
      </c>
      <c r="I6906">
        <v>20</v>
      </c>
      <c r="J6906">
        <v>10</v>
      </c>
      <c r="K6906">
        <v>16</v>
      </c>
      <c r="L6906">
        <v>3</v>
      </c>
      <c r="M6906">
        <v>3</v>
      </c>
      <c r="N6906">
        <v>0</v>
      </c>
      <c r="O6906">
        <v>1</v>
      </c>
      <c r="P6906">
        <v>0</v>
      </c>
      <c r="Q6906">
        <v>3180</v>
      </c>
      <c r="R6906">
        <v>18900</v>
      </c>
      <c r="S6906">
        <v>1352310</v>
      </c>
      <c r="T6906">
        <v>71.550793650793594</v>
      </c>
      <c r="U6906">
        <v>3</v>
      </c>
    </row>
    <row r="6907" spans="1:21" x14ac:dyDescent="0.4">
      <c r="A6907">
        <v>6905</v>
      </c>
      <c r="B6907" t="s">
        <v>12117</v>
      </c>
      <c r="C6907" s="1">
        <v>44652</v>
      </c>
      <c r="D6907" t="s">
        <v>12033</v>
      </c>
      <c r="F6907">
        <v>10</v>
      </c>
      <c r="G6907">
        <v>10</v>
      </c>
      <c r="H6907">
        <v>10</v>
      </c>
      <c r="I6907">
        <v>10</v>
      </c>
      <c r="J6907">
        <v>20</v>
      </c>
      <c r="K6907">
        <v>96</v>
      </c>
      <c r="L6907">
        <v>30</v>
      </c>
      <c r="M6907">
        <v>35</v>
      </c>
      <c r="N6907">
        <v>2</v>
      </c>
      <c r="O6907">
        <v>1</v>
      </c>
      <c r="P6907">
        <v>0.89507378500000001</v>
      </c>
      <c r="Q6907">
        <v>1777</v>
      </c>
      <c r="R6907">
        <v>18900</v>
      </c>
      <c r="S6907">
        <v>93165</v>
      </c>
      <c r="T6907">
        <v>4.9293650793650796</v>
      </c>
      <c r="U6907">
        <v>3</v>
      </c>
    </row>
    <row r="6908" spans="1:21" x14ac:dyDescent="0.4">
      <c r="A6908">
        <v>6906</v>
      </c>
      <c r="B6908" t="s">
        <v>12117</v>
      </c>
      <c r="C6908" s="1">
        <v>44652</v>
      </c>
      <c r="D6908" t="s">
        <v>12034</v>
      </c>
      <c r="F6908">
        <v>10</v>
      </c>
      <c r="G6908">
        <v>20</v>
      </c>
      <c r="H6908">
        <v>10</v>
      </c>
      <c r="I6908">
        <v>20</v>
      </c>
      <c r="J6908">
        <v>10</v>
      </c>
      <c r="K6908">
        <v>88</v>
      </c>
      <c r="L6908">
        <v>77</v>
      </c>
      <c r="M6908">
        <v>89</v>
      </c>
      <c r="N6908">
        <v>0</v>
      </c>
      <c r="O6908">
        <v>1</v>
      </c>
      <c r="P6908">
        <v>0</v>
      </c>
      <c r="Q6908">
        <v>1834</v>
      </c>
      <c r="R6908">
        <v>18900</v>
      </c>
      <c r="S6908">
        <v>130419</v>
      </c>
      <c r="T6908">
        <v>6.9004761904761898</v>
      </c>
      <c r="U6908">
        <v>3</v>
      </c>
    </row>
    <row r="6909" spans="1:21" x14ac:dyDescent="0.4">
      <c r="A6909">
        <v>6907</v>
      </c>
      <c r="B6909" t="s">
        <v>12117</v>
      </c>
      <c r="C6909" s="1">
        <v>44652</v>
      </c>
      <c r="D6909" t="s">
        <v>12035</v>
      </c>
      <c r="F6909">
        <v>20</v>
      </c>
      <c r="G6909">
        <v>10</v>
      </c>
      <c r="H6909">
        <v>20</v>
      </c>
      <c r="I6909">
        <v>20</v>
      </c>
      <c r="J6909">
        <v>10</v>
      </c>
      <c r="K6909">
        <v>15</v>
      </c>
      <c r="L6909">
        <v>10</v>
      </c>
      <c r="M6909">
        <v>6</v>
      </c>
      <c r="N6909">
        <v>0</v>
      </c>
      <c r="O6909">
        <v>1</v>
      </c>
      <c r="P6909">
        <v>0</v>
      </c>
      <c r="Q6909">
        <v>2068</v>
      </c>
      <c r="R6909">
        <v>18900</v>
      </c>
      <c r="S6909">
        <v>71465</v>
      </c>
      <c r="T6909">
        <v>3.7812169312169299</v>
      </c>
      <c r="U6909">
        <v>2</v>
      </c>
    </row>
    <row r="6910" spans="1:21" x14ac:dyDescent="0.4">
      <c r="A6910">
        <v>6908</v>
      </c>
      <c r="B6910" t="s">
        <v>12117</v>
      </c>
      <c r="C6910" s="1">
        <v>44621</v>
      </c>
      <c r="D6910" t="s">
        <v>12036</v>
      </c>
      <c r="F6910">
        <v>10</v>
      </c>
      <c r="G6910">
        <v>10</v>
      </c>
      <c r="H6910">
        <v>10</v>
      </c>
      <c r="I6910">
        <v>10</v>
      </c>
      <c r="J6910">
        <v>20</v>
      </c>
      <c r="K6910">
        <v>57</v>
      </c>
      <c r="L6910">
        <v>48</v>
      </c>
      <c r="M6910">
        <v>40</v>
      </c>
      <c r="N6910">
        <v>0</v>
      </c>
      <c r="O6910">
        <v>0</v>
      </c>
      <c r="P6910">
        <v>0</v>
      </c>
      <c r="Q6910">
        <v>1463</v>
      </c>
      <c r="R6910">
        <v>18200</v>
      </c>
      <c r="S6910">
        <v>112851</v>
      </c>
      <c r="T6910">
        <v>6.2006043956043904</v>
      </c>
      <c r="U6910">
        <v>3</v>
      </c>
    </row>
    <row r="6911" spans="1:21" x14ac:dyDescent="0.4">
      <c r="A6911">
        <v>6909</v>
      </c>
      <c r="B6911" t="s">
        <v>12117</v>
      </c>
      <c r="C6911" s="1">
        <v>44621</v>
      </c>
      <c r="D6911" t="s">
        <v>12037</v>
      </c>
      <c r="F6911">
        <v>10</v>
      </c>
      <c r="G6911">
        <v>10</v>
      </c>
      <c r="H6911">
        <v>10</v>
      </c>
      <c r="I6911">
        <v>20</v>
      </c>
      <c r="J6911">
        <v>20</v>
      </c>
      <c r="K6911">
        <v>246</v>
      </c>
      <c r="L6911">
        <v>236</v>
      </c>
      <c r="M6911">
        <v>233</v>
      </c>
      <c r="N6911">
        <v>0</v>
      </c>
      <c r="O6911">
        <v>1</v>
      </c>
      <c r="P6911">
        <v>0</v>
      </c>
      <c r="Q6911">
        <v>1885</v>
      </c>
      <c r="R6911">
        <v>18200</v>
      </c>
      <c r="S6911">
        <v>142591</v>
      </c>
      <c r="T6911">
        <v>7.8346703296703204</v>
      </c>
      <c r="U6911">
        <v>3</v>
      </c>
    </row>
    <row r="6912" spans="1:21" x14ac:dyDescent="0.4">
      <c r="A6912">
        <v>6910</v>
      </c>
      <c r="B6912" t="s">
        <v>12117</v>
      </c>
      <c r="C6912" s="1">
        <v>44621</v>
      </c>
      <c r="D6912" t="s">
        <v>12038</v>
      </c>
      <c r="F6912">
        <v>10</v>
      </c>
      <c r="G6912">
        <v>10</v>
      </c>
      <c r="H6912">
        <v>20</v>
      </c>
      <c r="I6912">
        <v>20</v>
      </c>
      <c r="J6912">
        <v>20</v>
      </c>
      <c r="K6912">
        <v>51</v>
      </c>
      <c r="L6912">
        <v>12</v>
      </c>
      <c r="M6912">
        <v>20</v>
      </c>
      <c r="N6912">
        <v>1</v>
      </c>
      <c r="O6912">
        <v>0</v>
      </c>
      <c r="P6912">
        <v>0</v>
      </c>
      <c r="Q6912">
        <v>2077</v>
      </c>
      <c r="R6912">
        <v>18200</v>
      </c>
      <c r="S6912">
        <v>70082</v>
      </c>
      <c r="T6912">
        <v>3.8506593406593401</v>
      </c>
      <c r="U6912">
        <v>2</v>
      </c>
    </row>
    <row r="6913" spans="1:21" x14ac:dyDescent="0.4">
      <c r="A6913">
        <v>6911</v>
      </c>
      <c r="B6913" t="s">
        <v>12117</v>
      </c>
      <c r="C6913" s="1">
        <v>44621</v>
      </c>
      <c r="D6913" t="s">
        <v>12039</v>
      </c>
      <c r="E6913" t="s">
        <v>12040</v>
      </c>
      <c r="F6913">
        <v>10</v>
      </c>
      <c r="G6913">
        <v>20</v>
      </c>
      <c r="H6913">
        <v>50</v>
      </c>
      <c r="I6913">
        <v>20</v>
      </c>
      <c r="J6913">
        <v>10</v>
      </c>
      <c r="K6913">
        <v>68</v>
      </c>
      <c r="L6913">
        <v>49</v>
      </c>
      <c r="M6913">
        <v>23</v>
      </c>
      <c r="N6913">
        <v>2</v>
      </c>
      <c r="O6913">
        <v>0</v>
      </c>
      <c r="P6913">
        <v>5.5393880209999997</v>
      </c>
      <c r="Q6913">
        <v>1607</v>
      </c>
      <c r="R6913">
        <v>18200</v>
      </c>
      <c r="S6913">
        <v>178066</v>
      </c>
      <c r="T6913">
        <v>9.7838461538461505</v>
      </c>
      <c r="U6913">
        <v>3</v>
      </c>
    </row>
    <row r="6914" spans="1:21" x14ac:dyDescent="0.4">
      <c r="A6914">
        <v>6912</v>
      </c>
      <c r="B6914" t="s">
        <v>12117</v>
      </c>
      <c r="C6914" s="1">
        <v>44470</v>
      </c>
      <c r="D6914" t="s">
        <v>12041</v>
      </c>
      <c r="E6914" t="s">
        <v>12042</v>
      </c>
      <c r="F6914">
        <v>10</v>
      </c>
      <c r="G6914">
        <v>20</v>
      </c>
      <c r="H6914">
        <v>20</v>
      </c>
      <c r="I6914">
        <v>20</v>
      </c>
      <c r="J6914">
        <v>10</v>
      </c>
      <c r="K6914">
        <v>10</v>
      </c>
      <c r="L6914">
        <v>7</v>
      </c>
      <c r="M6914">
        <v>5</v>
      </c>
      <c r="N6914">
        <v>1</v>
      </c>
      <c r="O6914">
        <v>1</v>
      </c>
      <c r="P6914">
        <v>19.915147569999998</v>
      </c>
      <c r="Q6914">
        <v>2421</v>
      </c>
      <c r="R6914">
        <v>19300</v>
      </c>
      <c r="S6914">
        <v>20944</v>
      </c>
      <c r="T6914">
        <v>1.0851813471502501</v>
      </c>
      <c r="U6914">
        <v>1</v>
      </c>
    </row>
    <row r="6915" spans="1:21" x14ac:dyDescent="0.4">
      <c r="A6915">
        <v>6913</v>
      </c>
      <c r="B6915" t="s">
        <v>12117</v>
      </c>
      <c r="C6915" s="1">
        <v>44470</v>
      </c>
      <c r="D6915" t="s">
        <v>12043</v>
      </c>
      <c r="E6915" t="s">
        <v>12044</v>
      </c>
      <c r="F6915">
        <v>10</v>
      </c>
      <c r="G6915">
        <v>10</v>
      </c>
      <c r="H6915">
        <v>20</v>
      </c>
      <c r="I6915">
        <v>20</v>
      </c>
      <c r="J6915">
        <v>10</v>
      </c>
      <c r="K6915">
        <v>145</v>
      </c>
      <c r="L6915">
        <v>162</v>
      </c>
      <c r="M6915">
        <v>170</v>
      </c>
      <c r="N6915">
        <v>1</v>
      </c>
      <c r="O6915">
        <v>1</v>
      </c>
      <c r="P6915">
        <v>0</v>
      </c>
      <c r="Q6915">
        <v>2749</v>
      </c>
      <c r="R6915">
        <v>19300</v>
      </c>
      <c r="S6915">
        <v>61636</v>
      </c>
      <c r="T6915">
        <v>3.1935751295336701</v>
      </c>
      <c r="U6915">
        <v>2</v>
      </c>
    </row>
    <row r="6916" spans="1:21" x14ac:dyDescent="0.4">
      <c r="A6916">
        <v>6914</v>
      </c>
      <c r="B6916" t="s">
        <v>12117</v>
      </c>
      <c r="C6916" s="1">
        <v>44470</v>
      </c>
      <c r="D6916" t="s">
        <v>12045</v>
      </c>
      <c r="F6916">
        <v>10</v>
      </c>
      <c r="G6916">
        <v>10</v>
      </c>
      <c r="H6916">
        <v>20</v>
      </c>
      <c r="I6916">
        <v>20</v>
      </c>
      <c r="J6916">
        <v>10</v>
      </c>
      <c r="K6916">
        <v>20</v>
      </c>
      <c r="L6916">
        <v>25</v>
      </c>
      <c r="M6916">
        <v>23</v>
      </c>
      <c r="N6916">
        <v>0</v>
      </c>
      <c r="O6916">
        <v>2</v>
      </c>
      <c r="P6916">
        <v>0</v>
      </c>
      <c r="Q6916">
        <v>1858</v>
      </c>
      <c r="R6916">
        <v>19300</v>
      </c>
      <c r="S6916">
        <v>20870</v>
      </c>
      <c r="T6916">
        <v>1.0813471502590599</v>
      </c>
      <c r="U6916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Sheet1!감정분석안한_최종__1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NTX550</dc:creator>
  <cp:lastModifiedBy>NTX550</cp:lastModifiedBy>
  <dcterms:created xsi:type="dcterms:W3CDTF">2024-02-02T10:20:14Z</dcterms:created>
  <dcterms:modified xsi:type="dcterms:W3CDTF">2024-02-02T12:36:00Z</dcterms:modified>
</cp:coreProperties>
</file>